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drawings/drawing2.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filterPrivacy="1"/>
  <xr:revisionPtr revIDLastSave="0" documentId="8_{1D2B2192-9F6F-4AED-8743-A720A1A6D151}" xr6:coauthVersionLast="47" xr6:coauthVersionMax="47" xr10:uidLastSave="{00000000-0000-0000-0000-000000000000}"/>
  <workbookProtection workbookAlgorithmName="SHA-512" workbookHashValue="v+3Mw2bepBDX2NW3WGb3VrHy/ExJzy311GW2DEg6bWi65hkEd3mnX1kyUvrrLAbLf/1TJwYxdZUHbuL0T337Hw==" workbookSaltValue="uaNj+U+AzYE6eqhb31pLVA==" workbookSpinCount="100000" lockStructure="1"/>
  <bookViews>
    <workbookView xWindow="-24348" yWindow="-4068" windowWidth="21120" windowHeight="12204" tabRatio="867" xr2:uid="{00000000-000D-0000-FFFF-FFFF00000000}"/>
  </bookViews>
  <sheets>
    <sheet name="Prüfung" sheetId="14" r:id="rId1"/>
    <sheet name="App" sheetId="1" state="hidden" r:id="rId2"/>
    <sheet name="Start" sheetId="12" state="hidden" r:id="rId3"/>
    <sheet name="Kundendaten" sheetId="13" state="hidden" r:id="rId4"/>
    <sheet name="Vorversicherung Bank" sheetId="10" state="hidden" r:id="rId5"/>
    <sheet name="Umdeckung" sheetId="11" state="hidden" r:id="rId6"/>
    <sheet name="Druck" sheetId="9" r:id="rId7"/>
    <sheet name="Auswahl" sheetId="4" state="hidden" r:id="rId8"/>
    <sheet name="Auswahl Branche" sheetId="2" state="hidden" r:id="rId9"/>
    <sheet name="MA Berechnung" sheetId="3" state="hidden" r:id="rId10"/>
    <sheet name="Berechnung Beitrag" sheetId="5" state="hidden" r:id="rId11"/>
    <sheet name="Beiträge Privat" sheetId="6" state="hidden" r:id="rId12"/>
    <sheet name="Beiträge Firma" sheetId="7" state="hidden" r:id="rId13"/>
  </sheets>
  <definedNames>
    <definedName name="_xlnm.Print_Area" localSheetId="6">Druck!$A$1:$BD$163,Druck!$A$171:$BD$204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5" i="11" l="1"/>
  <c r="D33" i="14" s="1"/>
  <c r="AS30" i="9"/>
  <c r="E30" i="9"/>
  <c r="E58" i="9"/>
  <c r="B58" i="9"/>
  <c r="C17" i="11"/>
  <c r="C14" i="11"/>
  <c r="C10" i="11"/>
  <c r="C7" i="11"/>
  <c r="C8" i="11" s="1"/>
  <c r="C41" i="1"/>
  <c r="C42" i="1"/>
  <c r="C38" i="1"/>
  <c r="C35" i="1"/>
  <c r="C23" i="1"/>
  <c r="G29" i="1" s="1"/>
  <c r="C21" i="1"/>
  <c r="C16" i="1"/>
  <c r="C17" i="1"/>
  <c r="AE29" i="9" l="1"/>
  <c r="C5" i="5"/>
  <c r="H21" i="1"/>
  <c r="I35" i="1" s="1"/>
  <c r="G21" i="1"/>
  <c r="E21" i="1"/>
  <c r="D34" i="14"/>
  <c r="C6" i="11"/>
  <c r="D38" i="11"/>
  <c r="AC40" i="9"/>
  <c r="C38" i="11" l="1"/>
  <c r="A16" i="9"/>
  <c r="A15" i="9"/>
  <c r="A14" i="9"/>
  <c r="A13" i="9"/>
  <c r="A12" i="9"/>
  <c r="A11" i="9"/>
  <c r="A10" i="9"/>
  <c r="A9" i="9"/>
  <c r="F10" i="13"/>
  <c r="F9" i="13"/>
  <c r="F8" i="13"/>
  <c r="F7" i="13"/>
  <c r="F6" i="13"/>
  <c r="F5" i="13"/>
  <c r="F4" i="13"/>
  <c r="F3" i="13"/>
  <c r="C22" i="11" l="1"/>
  <c r="C37" i="1" l="1"/>
  <c r="C15" i="1"/>
  <c r="D37" i="1" l="1"/>
  <c r="D15" i="1"/>
  <c r="D11" i="1"/>
  <c r="I11" i="1" l="1"/>
  <c r="G11" i="1"/>
  <c r="AI67" i="9"/>
  <c r="I67" i="9"/>
  <c r="AF9" i="9"/>
  <c r="AN16" i="9"/>
  <c r="AF12" i="9"/>
  <c r="AF11" i="9"/>
  <c r="AF10" i="9"/>
  <c r="F8" i="10" l="1"/>
  <c r="F7" i="10"/>
  <c r="F6" i="10"/>
  <c r="F4" i="10"/>
  <c r="F3" i="10"/>
  <c r="F8" i="12"/>
  <c r="F11" i="12"/>
  <c r="F9" i="12"/>
  <c r="F6" i="12"/>
  <c r="F5" i="12"/>
  <c r="F4" i="12"/>
  <c r="C15" i="11" l="1"/>
  <c r="R139" i="9"/>
  <c r="R137" i="9"/>
  <c r="R133" i="9"/>
  <c r="AF16" i="9"/>
  <c r="K119" i="9" l="1"/>
  <c r="F3" i="11" l="1"/>
  <c r="F21" i="11"/>
  <c r="F20" i="11"/>
  <c r="AA33" i="9"/>
  <c r="AI33" i="9"/>
  <c r="AQ33" i="9"/>
  <c r="AY33" i="9"/>
  <c r="C28" i="9"/>
  <c r="M31" i="9"/>
  <c r="AH30" i="9"/>
  <c r="W30" i="9"/>
  <c r="K30" i="9"/>
  <c r="O29" i="9"/>
  <c r="E29" i="9"/>
  <c r="K26" i="9"/>
  <c r="M27" i="9"/>
  <c r="C23" i="9"/>
  <c r="AS26" i="9"/>
  <c r="AH26" i="9"/>
  <c r="W26" i="9"/>
  <c r="E26" i="9"/>
  <c r="AO25" i="9"/>
  <c r="AX24" i="9"/>
  <c r="AK24" i="9"/>
  <c r="J24" i="9"/>
  <c r="F4" i="1"/>
  <c r="D18" i="11"/>
  <c r="C18" i="11"/>
  <c r="D15" i="11"/>
  <c r="C11" i="11"/>
  <c r="E10" i="11" s="1"/>
  <c r="D8" i="11"/>
  <c r="D6" i="11"/>
  <c r="D5" i="11"/>
  <c r="C12" i="11" l="1"/>
  <c r="A38" i="14"/>
  <c r="D7" i="11"/>
  <c r="D10" i="11" s="1"/>
  <c r="D12" i="11" s="1"/>
  <c r="K118" i="9"/>
  <c r="M127" i="9" s="1"/>
  <c r="L159" i="9" s="1"/>
  <c r="D49" i="1"/>
  <c r="D44" i="1" s="1"/>
  <c r="D14" i="11" l="1"/>
  <c r="D43" i="1"/>
  <c r="D17" i="11" l="1"/>
  <c r="D37" i="11"/>
  <c r="D20" i="11" l="1"/>
  <c r="D21" i="11" s="1"/>
  <c r="D24" i="11" s="1"/>
  <c r="A39" i="14" l="1"/>
  <c r="E57" i="9"/>
  <c r="D22" i="11"/>
  <c r="F8" i="1"/>
  <c r="AC20" i="9" l="1"/>
  <c r="E55" i="9"/>
  <c r="B56" i="9"/>
  <c r="I40" i="9"/>
  <c r="R68" i="9"/>
  <c r="I68" i="9"/>
  <c r="P33" i="9"/>
  <c r="B35" i="9"/>
  <c r="AI68" i="9"/>
  <c r="B55" i="9"/>
  <c r="B54" i="9"/>
  <c r="B57" i="9"/>
  <c r="F34" i="1"/>
  <c r="F36" i="1"/>
  <c r="F33" i="1"/>
  <c r="F32" i="1"/>
  <c r="F31" i="1"/>
  <c r="F14" i="1"/>
  <c r="F13" i="1"/>
  <c r="F12" i="1"/>
  <c r="F11" i="1"/>
  <c r="F9" i="1"/>
  <c r="F5" i="1"/>
  <c r="D21" i="1" l="1"/>
  <c r="D19" i="1" s="1"/>
  <c r="F2" i="2" l="1"/>
  <c r="G2" i="2"/>
  <c r="E2" i="2" l="1"/>
  <c r="D22" i="1"/>
  <c r="C17" i="14"/>
  <c r="O9" i="3"/>
  <c r="A33" i="3" s="1"/>
  <c r="A2" i="3" s="1"/>
  <c r="H29" i="1" s="1"/>
  <c r="I36" i="1" s="1"/>
  <c r="H30" i="1"/>
  <c r="I30" i="1"/>
  <c r="C22" i="1"/>
  <c r="A35" i="3"/>
  <c r="D23" i="1"/>
  <c r="A34" i="3" l="1"/>
  <c r="C20" i="5"/>
  <c r="D30" i="1"/>
  <c r="E23" i="1"/>
  <c r="D31" i="1"/>
  <c r="C29" i="1" l="1"/>
  <c r="D29" i="1"/>
  <c r="G31" i="1"/>
  <c r="D38" i="1"/>
  <c r="D24" i="1"/>
  <c r="D25" i="1" s="1"/>
  <c r="D26" i="1" s="1"/>
  <c r="D27" i="1" s="1"/>
  <c r="D28" i="1" s="1"/>
  <c r="D32" i="1"/>
  <c r="D36" i="1"/>
  <c r="D33" i="1" l="1"/>
  <c r="G32" i="1"/>
  <c r="D8" i="1"/>
  <c r="D7" i="1" s="1"/>
  <c r="D34" i="1" l="1"/>
  <c r="G33" i="1"/>
  <c r="D9" i="1"/>
  <c r="D10" i="1" s="1"/>
  <c r="D35" i="1" l="1"/>
  <c r="G34" i="1"/>
  <c r="H34" i="1" s="1"/>
  <c r="I34" i="1" s="1"/>
  <c r="C19" i="5" s="1"/>
  <c r="C21" i="5" s="1"/>
  <c r="D12" i="1"/>
  <c r="G12" i="1" l="1"/>
  <c r="I12" i="1"/>
  <c r="C22" i="5"/>
  <c r="C23" i="5" s="1"/>
  <c r="D13" i="1"/>
  <c r="I13" i="1" l="1"/>
  <c r="G13" i="1"/>
  <c r="C24" i="5"/>
  <c r="C25" i="5" s="1"/>
  <c r="C27" i="5" s="1"/>
  <c r="D14" i="1"/>
  <c r="D16" i="1" l="1"/>
  <c r="I14" i="1"/>
  <c r="I15" i="1" s="1"/>
  <c r="G14" i="1"/>
  <c r="H14" i="1" s="1"/>
  <c r="C4" i="5" s="1"/>
  <c r="D17" i="1"/>
  <c r="C6" i="5" l="1"/>
  <c r="C7" i="5" l="1"/>
  <c r="C8" i="5" s="1"/>
  <c r="C9" i="5" s="1"/>
  <c r="C10" i="5" l="1"/>
  <c r="C11" i="5" s="1"/>
  <c r="C12" i="5" l="1"/>
  <c r="C14" i="5" s="1"/>
  <c r="C30" i="5" s="1"/>
  <c r="C47" i="1" s="1"/>
  <c r="H47" i="1" l="1"/>
  <c r="D27" i="14" s="1"/>
  <c r="D41" i="1"/>
  <c r="D42" i="1" s="1"/>
  <c r="D45" i="1" l="1"/>
  <c r="A47" i="9" s="1"/>
  <c r="C45" i="1"/>
  <c r="C48" i="1" s="1"/>
  <c r="V22" i="9" s="1"/>
  <c r="AU47" i="9" l="1"/>
  <c r="C44" i="1"/>
  <c r="A1" i="9"/>
  <c r="A30" i="14"/>
  <c r="D47" i="1"/>
  <c r="F44" i="1"/>
  <c r="D3" i="11"/>
  <c r="D52" i="1"/>
  <c r="A40" i="14" s="1"/>
</calcChain>
</file>

<file path=xl/sharedStrings.xml><?xml version="1.0" encoding="utf-8"?>
<sst xmlns="http://schemas.openxmlformats.org/spreadsheetml/2006/main" count="50711" uniqueCount="4575">
  <si>
    <t>Privat-Bereich?</t>
  </si>
  <si>
    <t>ist vissibble</t>
  </si>
  <si>
    <t xml:space="preserve">Private Lebensbereiche </t>
  </si>
  <si>
    <t>Privat</t>
  </si>
  <si>
    <t>Beruf</t>
  </si>
  <si>
    <t>Wohnen</t>
  </si>
  <si>
    <t>Verkehr</t>
  </si>
  <si>
    <t>Familie</t>
  </si>
  <si>
    <t xml:space="preserve">Single </t>
  </si>
  <si>
    <t>Tarifgruppe</t>
  </si>
  <si>
    <t>N-Tarif</t>
  </si>
  <si>
    <t>B-Tarif</t>
  </si>
  <si>
    <t>S-Tarif</t>
  </si>
  <si>
    <t>Firmen-Bereich?</t>
  </si>
  <si>
    <t>Gewerbliche Bereiche</t>
  </si>
  <si>
    <t>Branche</t>
  </si>
  <si>
    <t>genaue Auswahl treffen</t>
  </si>
  <si>
    <t>hilfe</t>
  </si>
  <si>
    <t>kombi RS</t>
  </si>
  <si>
    <t>Stichwort-
Schlüssel</t>
  </si>
  <si>
    <t>artBranche</t>
  </si>
  <si>
    <t>mitarbeiter-intensiv</t>
  </si>
  <si>
    <t>fahrzeug-intensiv</t>
  </si>
  <si>
    <t>gewerbe-steuerpflichtig</t>
  </si>
  <si>
    <t>erwStrafRS</t>
  </si>
  <si>
    <t>heilberufe FVRS</t>
  </si>
  <si>
    <t xml:space="preserve">verkehrs RSKombi </t>
  </si>
  <si>
    <t>nur ohne Verkehr</t>
  </si>
  <si>
    <t>Stichwort</t>
  </si>
  <si>
    <t>BA-
Schlüssel</t>
  </si>
  <si>
    <t>Betriebsart</t>
  </si>
  <si>
    <t>Gefahren-klasse (SSRS)</t>
  </si>
  <si>
    <t>AVRS</t>
  </si>
  <si>
    <t>Verm-RS</t>
  </si>
  <si>
    <t>Abbruchbetrieb</t>
  </si>
  <si>
    <t>SONSTIGE</t>
  </si>
  <si>
    <t>no</t>
  </si>
  <si>
    <t>yes</t>
  </si>
  <si>
    <t>Hoch-, Tief-, Straßenbau</t>
  </si>
  <si>
    <t>Abdeckerei</t>
  </si>
  <si>
    <t>Tierkörperverwertung</t>
  </si>
  <si>
    <t>Abfallbeseitigung</t>
  </si>
  <si>
    <t>Entsorgungsbetrieb (keine Verbrennung, keine Stoffverwertung)</t>
  </si>
  <si>
    <t>Abfallentsorgung (Altpapier)</t>
  </si>
  <si>
    <t>Altpapierrecycling</t>
  </si>
  <si>
    <t>Abfallentsorgung (Aufbereitung sortenreiner Stoffe)</t>
  </si>
  <si>
    <t>Recycling sortenreiner Stoffe (soweit nicht separat aufgeführt)</t>
  </si>
  <si>
    <t>Abfallentsorgung (Glas)</t>
  </si>
  <si>
    <t>Glasrecycling</t>
  </si>
  <si>
    <t>Abfallentsorgung (Kompostierung)</t>
  </si>
  <si>
    <t>Kompostierungsanlage</t>
  </si>
  <si>
    <t>Abfallentsorgung (Kunststoff)</t>
  </si>
  <si>
    <t>Kunststoffrecycling</t>
  </si>
  <si>
    <t>Abfallentsorgung (Metall)</t>
  </si>
  <si>
    <t>Altmetallrecycling</t>
  </si>
  <si>
    <t>Abfallentsorgung (Textil)</t>
  </si>
  <si>
    <t>Textilrecycling</t>
  </si>
  <si>
    <t>Abfallentsorgung gemischter Stoffe (Trennung, Sortierung, Aufbereitung)</t>
  </si>
  <si>
    <t>Recycling gemischter Stoffe</t>
  </si>
  <si>
    <t>Abflussreinigung</t>
  </si>
  <si>
    <t>Heizungs-, Sanitärinstallationsbetrieb</t>
  </si>
  <si>
    <t>Abfüllbetrieb für Getränke (auch alkoholhaltig)</t>
  </si>
  <si>
    <t>Abfüllbetrieb</t>
  </si>
  <si>
    <t>Abschleppdienst (ohne Reparatur, Verwertung und Kfz)</t>
  </si>
  <si>
    <t>Spedition, Fuhrunternehmen, Abschleppdienst (ohne Lager)</t>
  </si>
  <si>
    <t>Abschleppunternehmen</t>
  </si>
  <si>
    <t>Abwasseranlage</t>
  </si>
  <si>
    <t>Kläranlage</t>
  </si>
  <si>
    <t>Abwasserbeseitigung</t>
  </si>
  <si>
    <t>Achterbahn</t>
  </si>
  <si>
    <t>Schausteller</t>
  </si>
  <si>
    <t>Adressenverlag (mit Druckerei)</t>
  </si>
  <si>
    <t>Druckerei, Graphischer Betrieb</t>
  </si>
  <si>
    <t>Adressenverlag (ohne Druckerei)</t>
  </si>
  <si>
    <t>Verlag (ohne Druckerei)</t>
  </si>
  <si>
    <t>Airbagherstellung</t>
  </si>
  <si>
    <t>Spritzguss-, Strangpress-, Gieß- und Schleudergussprodukte - Herstellung (inkl. Schlauchfolien)</t>
  </si>
  <si>
    <t>Airbagmontage</t>
  </si>
  <si>
    <t>Grobe Metallbe- und -verarbeitung (soweit nicht separat aufgeführt)</t>
  </si>
  <si>
    <t>Akademie</t>
  </si>
  <si>
    <t>Schule</t>
  </si>
  <si>
    <t>Akkumulatorenherstellung</t>
  </si>
  <si>
    <t>Batterieherstellung</t>
  </si>
  <si>
    <t>Aktivkohleerzeugnisse (kosmetisch, Herstellung)</t>
  </si>
  <si>
    <t>Kosmetika-, Pharmazeutikaherstellung</t>
  </si>
  <si>
    <t>Akustikbau</t>
  </si>
  <si>
    <t>Bauausbaugewerbe (soweit nicht separat aufgeführt)</t>
  </si>
  <si>
    <t>Akustiker</t>
  </si>
  <si>
    <t>Akustiker, Optiker</t>
  </si>
  <si>
    <t>Alabasterwarenherstellung</t>
  </si>
  <si>
    <t>Zement-, Gipswarenherstellung</t>
  </si>
  <si>
    <t>Alarmanlagenerrichter</t>
  </si>
  <si>
    <t>Elektroinstallationsbetrieb</t>
  </si>
  <si>
    <t>Alarmanlagenherstellung</t>
  </si>
  <si>
    <t>Elektro-Kleinmaschinen, Haushaltsgeräte - Herstellung und Endmontage</t>
  </si>
  <si>
    <t>Alcantarabekleidung (Fertigung)</t>
  </si>
  <si>
    <t>Leder-, Alcantarawarenherstellung</t>
  </si>
  <si>
    <t>Alcantarabekleidung (Handel)</t>
  </si>
  <si>
    <t>Leder-, Alcantarahandel (Bekleidung)</t>
  </si>
  <si>
    <t>Alcantarawarenhandel (nicht Bekleidung)</t>
  </si>
  <si>
    <t>Lederwaren-, Alcantarawarenhandel (nicht Bekleidung)</t>
  </si>
  <si>
    <t>Alcantarawarenherstellung</t>
  </si>
  <si>
    <t>Alizarinfarbenherstellung</t>
  </si>
  <si>
    <t>Farben-, Lackherstellung</t>
  </si>
  <si>
    <t>Alkoholdestillation</t>
  </si>
  <si>
    <t>Alkohol-, Spirituosenherstellung</t>
  </si>
  <si>
    <t>Alkoholfreie Gaststätte</t>
  </si>
  <si>
    <t>Gaststätte</t>
  </si>
  <si>
    <t>Alkoholfreie Getränke (Abfüllung)</t>
  </si>
  <si>
    <t>Alkoholfreie Getränke (Herstellung)</t>
  </si>
  <si>
    <t>Herstellung alkoholfreier Getränke, Weinkelterei</t>
  </si>
  <si>
    <t>Alkoholherstellung</t>
  </si>
  <si>
    <t>Allgemeinmediziner</t>
  </si>
  <si>
    <t>HEILBERUFE</t>
  </si>
  <si>
    <t>Heilberuf, Praxis, Zahnarzt</t>
  </si>
  <si>
    <t>Altenheim</t>
  </si>
  <si>
    <t>Altenpflegedienst</t>
  </si>
  <si>
    <t>Ambulanter Pflegedienst</t>
  </si>
  <si>
    <t>Altmetallhandel</t>
  </si>
  <si>
    <t>Einzelhandel mit Altmaterial, Lumpen, Schrott</t>
  </si>
  <si>
    <t>Altmetallverwertung</t>
  </si>
  <si>
    <t>Altpapierpresserei</t>
  </si>
  <si>
    <t>Altpapiersortiererei</t>
  </si>
  <si>
    <t>Altpapierverwertung</t>
  </si>
  <si>
    <t>Altreifenverwertung</t>
  </si>
  <si>
    <t>Aluminiumbronzefarben, -lack - Herstellung</t>
  </si>
  <si>
    <t>Aluminiumhütte</t>
  </si>
  <si>
    <t>Erzverhüttung (außer Eisen)</t>
  </si>
  <si>
    <t>Aluminiumoxid - Herstellung und Verarbeitung</t>
  </si>
  <si>
    <t>Ambulanter Pflegedienst - ohne geprüftes Krankenpflegepersonal</t>
  </si>
  <si>
    <t>Aminoplastebe- und Verarbeitung</t>
  </si>
  <si>
    <t>Ungeschäumte Kunststoffe - Be- und Verarbeitung (ohne Spritzguss-, Strangpress-, Gieß- und Schleudergussprodukte sowie ohne Schlauchfolienherstellung)</t>
  </si>
  <si>
    <t>An- und Verkauf (nicht Textil)</t>
  </si>
  <si>
    <t>Gebrauchtwarenhandel (nicht Textil)</t>
  </si>
  <si>
    <t>Anästhesist</t>
  </si>
  <si>
    <t>Andenkenhandel (kein Kiosk)</t>
  </si>
  <si>
    <t>Kunstgewerbehandel</t>
  </si>
  <si>
    <t>Änderungsnäherei</t>
  </si>
  <si>
    <t>Änderungsschneiderei</t>
  </si>
  <si>
    <t>Anglerbedarfshandel</t>
  </si>
  <si>
    <t>Fischereibedarfs-, Seilerwarenhandel</t>
  </si>
  <si>
    <t>Anhängerbau</t>
  </si>
  <si>
    <t>Anhängerhandel</t>
  </si>
  <si>
    <t>Fahrzeug-, Reifenhandel (soweit nicht separat aufgeführt)</t>
  </si>
  <si>
    <t>Anilinfarbstoffeherstellung und Verarbeitung</t>
  </si>
  <si>
    <t>Ankerwicklerei</t>
  </si>
  <si>
    <t>Elektrische und elektronische Bauteile, Leuchtmittel - Herstellung</t>
  </si>
  <si>
    <t>Anlageberatung</t>
  </si>
  <si>
    <t>Wirtschaftsberatung</t>
  </si>
  <si>
    <t>Anlegestelle</t>
  </si>
  <si>
    <t>Bootshaus, Anlegestelle</t>
  </si>
  <si>
    <t>Annahmestelle für chemische Reinigung, Wäscherei</t>
  </si>
  <si>
    <t>Annahme-, Vorverkaufsstelle</t>
  </si>
  <si>
    <t>Anstreicher</t>
  </si>
  <si>
    <t>Maler-, Tapeziererbetrieb</t>
  </si>
  <si>
    <t>Anstrichstoffherstellung und Verarbeitung</t>
  </si>
  <si>
    <t>Antennenerrichter</t>
  </si>
  <si>
    <t>Antennenherstellung</t>
  </si>
  <si>
    <t>Antennenmontage</t>
  </si>
  <si>
    <t>Antibiotikaherstellung</t>
  </si>
  <si>
    <t>Antiquariat (Bücher)</t>
  </si>
  <si>
    <t>Schreibwaren-, Papierwaren-, Buch-, Zeitschriftenhandel</t>
  </si>
  <si>
    <t>Antiquitätenhandel</t>
  </si>
  <si>
    <t>Antiquitäten-, Gemälde-, Kunsthandel</t>
  </si>
  <si>
    <t>Anwalt</t>
  </si>
  <si>
    <t>Rechtsberatung</t>
  </si>
  <si>
    <t>Anzeigenexpedition</t>
  </si>
  <si>
    <t>Apotheke</t>
  </si>
  <si>
    <t>Apparate- /Armaturen-/ Kleinmaschinenbau</t>
  </si>
  <si>
    <t>Appartementhotel (ohne Restaurant)</t>
  </si>
  <si>
    <t>Hotel Garni, Pension (ohne Restaurant)</t>
  </si>
  <si>
    <t>Appreturbetrieb</t>
  </si>
  <si>
    <t>Textilausrüstung, -veredelung</t>
  </si>
  <si>
    <t>Aquarium (Zoo)</t>
  </si>
  <si>
    <t>Tierheim, Zoo, Botanischer Garten</t>
  </si>
  <si>
    <t>Arbeitsbekleidungshandel</t>
  </si>
  <si>
    <t>Textilien-, Bekleidungshandel (ohne Pelz-, Leder-, Alcantarawaren)</t>
  </si>
  <si>
    <t>Arbeitsbekleidungsherstellung</t>
  </si>
  <si>
    <t>Bekleidungsherstellung (ohne Pelz, Leder, Alcantara)</t>
  </si>
  <si>
    <t>Arbeitskräfteverleih</t>
  </si>
  <si>
    <t>Büro, freie Berufe (soweit nicht separat aufgeführt)</t>
  </si>
  <si>
    <t>Arbeitsmaschinenherstellung (selbstfahrend)</t>
  </si>
  <si>
    <t>Arbeitsmediziner</t>
  </si>
  <si>
    <t>Arbeitstherapeut</t>
  </si>
  <si>
    <t>Arbeitsvermittlung</t>
  </si>
  <si>
    <t>Architekt</t>
  </si>
  <si>
    <t>Architekt, Ingenieur</t>
  </si>
  <si>
    <t>Arena</t>
  </si>
  <si>
    <t>Stadion</t>
  </si>
  <si>
    <t>Argongewinnung</t>
  </si>
  <si>
    <t>Gaswerk</t>
  </si>
  <si>
    <t>Armaturen-/Apparate- / Kleinmaschinenbau</t>
  </si>
  <si>
    <t>Armaturenherstellung (Elektro)</t>
  </si>
  <si>
    <t>Armaturenherstellung (Metall)</t>
  </si>
  <si>
    <t>Arzneimittelhandel</t>
  </si>
  <si>
    <t>Arzneimittelherstellung</t>
  </si>
  <si>
    <t>Arzt (ausgenommen Tierarzt)</t>
  </si>
  <si>
    <t>Ärztebedarfshandel</t>
  </si>
  <si>
    <t>Medizinische Artikel - Handel</t>
  </si>
  <si>
    <t>Arztpraxis (ausgenommen Tierarzt)</t>
  </si>
  <si>
    <t>Asbestverarbeitung</t>
  </si>
  <si>
    <t>Asbestwarenherstellung</t>
  </si>
  <si>
    <t>Asbestverarbeitung, -warenherstellung, -lager</t>
  </si>
  <si>
    <t>Asbestwarenlager | VP1</t>
  </si>
  <si>
    <t>Asbestwarenlager | VP3</t>
  </si>
  <si>
    <t>Asbestwarenlager | VP4</t>
  </si>
  <si>
    <t>Asphaltierungsbetrieb</t>
  </si>
  <si>
    <t>Asphaltverarbeitung</t>
  </si>
  <si>
    <t>Asphalt-, Bitumenverarbeitung</t>
  </si>
  <si>
    <t>Asylantenheim</t>
  </si>
  <si>
    <t>Asylanten-, Obdachlosenheim</t>
  </si>
  <si>
    <t>Atelier (nicht Film- und Fotoatelier)</t>
  </si>
  <si>
    <t>Kunstgewerblicher Betrieb</t>
  </si>
  <si>
    <t>Atemtherapeut</t>
  </si>
  <si>
    <t>Ätherische Öle (Herstellung)</t>
  </si>
  <si>
    <t>Aufbereitung (Altmetall)</t>
  </si>
  <si>
    <t>Aufbereitung (Altpapier)</t>
  </si>
  <si>
    <t>Aufbereitung (Glas)</t>
  </si>
  <si>
    <t>Aufbereitung (Kunststoff)</t>
  </si>
  <si>
    <t>Aufbereitung (Textil)</t>
  </si>
  <si>
    <t>Aufbereitung gemischter Stoffe (Recycling)</t>
  </si>
  <si>
    <t>Aufbereitung sortenreiner Stoffe (ausg. Metall, Papier, Glas, Kunststoff, Textil)</t>
  </si>
  <si>
    <t>Aufnahmestudio</t>
  </si>
  <si>
    <t>Film-, Tonstudio, Kopieranstalt</t>
  </si>
  <si>
    <t>Augenarzt</t>
  </si>
  <si>
    <t>Augenoptiker</t>
  </si>
  <si>
    <t>Auktionshaus</t>
  </si>
  <si>
    <t>Auskunftei</t>
  </si>
  <si>
    <t>Auspuffservice</t>
  </si>
  <si>
    <t>Kfz-Reparaturwerkstatt</t>
  </si>
  <si>
    <t>Aussiedlerwohnheim</t>
  </si>
  <si>
    <t>Ausstellung</t>
  </si>
  <si>
    <t>Museum, Ausstellung</t>
  </si>
  <si>
    <t>Ausstellungsbaubetrieb (Holz)</t>
  </si>
  <si>
    <t>Holzbe- und -verarbeitung (soweit nicht separat aufgeführt)</t>
  </si>
  <si>
    <t>Ausstellungsbaubetrieb (Kunststoff)</t>
  </si>
  <si>
    <t>Ausstellungsbaubetrieb (Metall)</t>
  </si>
  <si>
    <t>Ausstellungsgeschäft</t>
  </si>
  <si>
    <t>Autoelektrikbetrieb</t>
  </si>
  <si>
    <t>Autohandel</t>
  </si>
  <si>
    <t>Autohaus (ohne Reparaturwerkstatt, ohne Lackiererei, ohne Tankstelle)</t>
  </si>
  <si>
    <t>Autolackierbetrieb</t>
  </si>
  <si>
    <t>Lackiererei</t>
  </si>
  <si>
    <t>Automaten (Aufstellung, Werkstatt, Reparatur)</t>
  </si>
  <si>
    <t>Reparatur und Wartung technischer Geräte</t>
  </si>
  <si>
    <t>Automatenhandel</t>
  </si>
  <si>
    <t>Werkzeug-, Maschinen-, Metallwarenhandel</t>
  </si>
  <si>
    <t>Automatenherstellung</t>
  </si>
  <si>
    <t>Automatenrestaurant</t>
  </si>
  <si>
    <t>Automatenspielhalle</t>
  </si>
  <si>
    <t>Spielhalle, -salon</t>
  </si>
  <si>
    <t>Automatenwäscherei</t>
  </si>
  <si>
    <t>Automatische Waschstraße (für Kraftfahrzeuge)</t>
  </si>
  <si>
    <t>Kfz-Waschanlage, -Pflegebetrieb</t>
  </si>
  <si>
    <t>Automotorenbau</t>
  </si>
  <si>
    <t>Automotoreninstandsetzung</t>
  </si>
  <si>
    <t>Autopflegebetrieb</t>
  </si>
  <si>
    <t>Autoradiohandel</t>
  </si>
  <si>
    <t>Computer-, Telekommunikations-, Unterhaltungselektronikhandel</t>
  </si>
  <si>
    <t>Autoreparatur</t>
  </si>
  <si>
    <t>Autosattlerei</t>
  </si>
  <si>
    <t>Autoverleih (Büro)</t>
  </si>
  <si>
    <t>Taxiunternehmen, Autoverleih</t>
  </si>
  <si>
    <t>Autowaschanlage</t>
  </si>
  <si>
    <t>Autozubehörhandel</t>
  </si>
  <si>
    <t>Babyausstattungsgeschäft</t>
  </si>
  <si>
    <t>Backaromenherstellung</t>
  </si>
  <si>
    <t>Trockenfertiggerichteherstellung</t>
  </si>
  <si>
    <t>Cafe, Eisdiele</t>
  </si>
  <si>
    <t>Bäckerei (ohne Cafe, mit Backwarenherstellung)</t>
  </si>
  <si>
    <t>Brot-, Backwarenherstellung</t>
  </si>
  <si>
    <t>Bäckerei (ohne Cafe, ohne Backwarenherstellung)</t>
  </si>
  <si>
    <t>Backwarenhandel</t>
  </si>
  <si>
    <t>Bäckereibedarfshandel</t>
  </si>
  <si>
    <t>Bedarfsartikelhandel für das Nahrungs- und Genussmittelgewerbe</t>
  </si>
  <si>
    <t>Backobstherstellung</t>
  </si>
  <si>
    <t>Konserven-, Tiefkühlkostherstellung (Obst, Gemüse)</t>
  </si>
  <si>
    <t>Backpulverherstellung</t>
  </si>
  <si>
    <t>Backwarenhandel (mit Cafe)</t>
  </si>
  <si>
    <t>Backwarenhandel (ohne Cafe)</t>
  </si>
  <si>
    <t>Backwarenherstellung</t>
  </si>
  <si>
    <t>Bad</t>
  </si>
  <si>
    <t>Frei-, Hallen-, Heilbad</t>
  </si>
  <si>
    <t>Badeanstalt</t>
  </si>
  <si>
    <t>Badebetrieb</t>
  </si>
  <si>
    <t>Vergnügungsbetrieb, Eroscenter, Massagesalon, Stundenhotel</t>
  </si>
  <si>
    <t>Badewannenbeschichter</t>
  </si>
  <si>
    <t>Oberflächenbehandlung und -veredelung von Metallen</t>
  </si>
  <si>
    <t>Badmintoncenter</t>
  </si>
  <si>
    <t>Sporthalle</t>
  </si>
  <si>
    <t>Baggerbetrieb</t>
  </si>
  <si>
    <t>Baguetterie</t>
  </si>
  <si>
    <t>Bahn (Schaustellerbetriebe)</t>
  </si>
  <si>
    <t>Bahn (Verkehrsbetriebe)</t>
  </si>
  <si>
    <t>Eisenbahnbetrieb</t>
  </si>
  <si>
    <t>Bahnhofsgaststätte</t>
  </si>
  <si>
    <t>Bahnhofshotel (mit Restaurant)</t>
  </si>
  <si>
    <t>Hotel, Pension (mit Restaurant)</t>
  </si>
  <si>
    <t>Bahnhofshotel (ohne Restaurant)</t>
  </si>
  <si>
    <t>Bahnhofsmission</t>
  </si>
  <si>
    <t>Balatumfabrik</t>
  </si>
  <si>
    <t>Ballettschule</t>
  </si>
  <si>
    <t>Tanzschule</t>
  </si>
  <si>
    <t>Ballettstudio</t>
  </si>
  <si>
    <t>Bandagist</t>
  </si>
  <si>
    <t>Orthopädische Werkstatt</t>
  </si>
  <si>
    <t>Bank</t>
  </si>
  <si>
    <t>Geld-, Kreditinstitut</t>
  </si>
  <si>
    <t>Bar, Tanzlokal, Diskothek</t>
  </si>
  <si>
    <t>Basaltwolleherstellung</t>
  </si>
  <si>
    <t>Mineralienbe- und -verarbeitung (nicht Edelsteinschleiferei)</t>
  </si>
  <si>
    <t>Bastfaserspinnerei</t>
  </si>
  <si>
    <t>Spinnerei</t>
  </si>
  <si>
    <t>Bastlerbedarfshandel</t>
  </si>
  <si>
    <t>Bau-, Heimwerkermarkt</t>
  </si>
  <si>
    <t>Baubetreuer</t>
  </si>
  <si>
    <t>Baubetrieb</t>
  </si>
  <si>
    <t>Bauchemie (Herstellung - Anlagen der Kategorie 1)</t>
  </si>
  <si>
    <t>Chemische Anlage der Kategorie 1: nicht brennbare Stoffe und Zubereitungen</t>
  </si>
  <si>
    <t>Bauchemie (Herstellung - Anlagen der Kategorie 2)</t>
  </si>
  <si>
    <t>Chemische Anlage der Kategorie 2: brennbare, jedoch nicht entzündliche Stoffe und Zubereitungen</t>
  </si>
  <si>
    <t>Bauchemie (Herstellung - Anlagen der Kategorie 3)</t>
  </si>
  <si>
    <t>Chemische Anlage der Kategorie 3: entzündliche und leicht entzündliche, jedoch nicht hochentzündliche oder explosionsgefährliche Stoffe und Zubereitungen</t>
  </si>
  <si>
    <t>Bauchemie (Herstellung - Anlagen der Kategorie 4)</t>
  </si>
  <si>
    <t>Chemische Anlage der Kategorie 4: hochentzündliche und explosionsgefährliche Stoffe und Zubereitungen</t>
  </si>
  <si>
    <t>Bauflaschnerei</t>
  </si>
  <si>
    <t>Baugenossenschaft</t>
  </si>
  <si>
    <t>Verwaltung (privat)</t>
  </si>
  <si>
    <t>Baugerätehandel</t>
  </si>
  <si>
    <t>Baumaschinen-, Baugerätehandel</t>
  </si>
  <si>
    <t>Bauglaserei</t>
  </si>
  <si>
    <t>Glaserei</t>
  </si>
  <si>
    <t>Bauhof</t>
  </si>
  <si>
    <t>Bauingenieur</t>
  </si>
  <si>
    <t>Bauisolierbetrieb</t>
  </si>
  <si>
    <t>Bauklempnerei</t>
  </si>
  <si>
    <t>Baumarkt</t>
  </si>
  <si>
    <t>Baumaschinenhandel (ohne Reparatur)</t>
  </si>
  <si>
    <t>Baumaschinenherstellung</t>
  </si>
  <si>
    <t>Baumaschinenreparatur</t>
  </si>
  <si>
    <t>Baumaschinenverleih</t>
  </si>
  <si>
    <t>Baumaterialienhandel</t>
  </si>
  <si>
    <t>Baustoff-, Glashandel</t>
  </si>
  <si>
    <t>Baumschule</t>
  </si>
  <si>
    <t>Baumschule / Gärtnerei ohne Gewächshaus</t>
  </si>
  <si>
    <t>Baumwolle (Ausrüstung und Veredelung)</t>
  </si>
  <si>
    <t>Baumwollspinnerei</t>
  </si>
  <si>
    <t>Baumwollweberei</t>
  </si>
  <si>
    <t>Weberei (ohne textile Flächenbeläge)</t>
  </si>
  <si>
    <t>Bauproduktehandel</t>
  </si>
  <si>
    <t>Bauprodukteherstellung (Kunststoff ungeschäumt)</t>
  </si>
  <si>
    <t>Bauproduktherstellung (Gummi)</t>
  </si>
  <si>
    <t>Gummiwarenherstellung, Vulkanisierung</t>
  </si>
  <si>
    <t>Bauproduktherstellung (Kunststoff geschäumt)</t>
  </si>
  <si>
    <t>Blockschäumerei und Weiterverarbeitung von Blockschäumen</t>
  </si>
  <si>
    <t>Bauproduktherstellung (Metall)</t>
  </si>
  <si>
    <t>Bauschätzer</t>
  </si>
  <si>
    <t>Bauschlosserei</t>
  </si>
  <si>
    <t>Schlosserei</t>
  </si>
  <si>
    <t>Bauschreinerei</t>
  </si>
  <si>
    <t>Bausparkasse</t>
  </si>
  <si>
    <t>Bausparvertragsvermittler</t>
  </si>
  <si>
    <t>Bauspenglerei</t>
  </si>
  <si>
    <t>Baustoffhandel</t>
  </si>
  <si>
    <t>Warenhaus, Einkaufszentrum</t>
  </si>
  <si>
    <t>Baustoffherstellung (mit Schaumkunststoffen)</t>
  </si>
  <si>
    <t>Baustoffherstellung (ohne Kunststoffe)</t>
  </si>
  <si>
    <t>Zement-, Kalk-, Gipsherstellung</t>
  </si>
  <si>
    <t>Bauteile, elektrische - Herstellung (Kunststoff)</t>
  </si>
  <si>
    <t>Bauteile, elektrische - Herstellung (ohne Kunststoff)</t>
  </si>
  <si>
    <t>Bauteile, elektronische - Herstellung (Kunststoff)</t>
  </si>
  <si>
    <t>Bauteile, elektronische - Herstellung (ohne Kunststoff)</t>
  </si>
  <si>
    <t>Bautenschutz</t>
  </si>
  <si>
    <t>Bautischlerei</t>
  </si>
  <si>
    <t>Bauträger</t>
  </si>
  <si>
    <t>Bautrocknung</t>
  </si>
  <si>
    <t>Bauunternehmen</t>
  </si>
  <si>
    <t>Bauxitverarbeitung</t>
  </si>
  <si>
    <t>Be- und Verarbeitung von natürlichen Gesteinen</t>
  </si>
  <si>
    <t>Beerdigungsinstitut</t>
  </si>
  <si>
    <t>Bestattungsinstitut</t>
  </si>
  <si>
    <t>Beherbergungsbetrieb (mit Restaurant)</t>
  </si>
  <si>
    <t>Beherbergungsbetrieb (ohne Restaurant)</t>
  </si>
  <si>
    <t>Behindertenpflegeeinrichtung</t>
  </si>
  <si>
    <t>Bekleidungshandel (mit Pelzwaren)</t>
  </si>
  <si>
    <t>Pelzwarenhandel</t>
  </si>
  <si>
    <t>Bekleidungshandel (ohne Pelz-, Leder-, Alcantarawaren)</t>
  </si>
  <si>
    <t>Bekleidungshandel (ohne Pelzwaren, mit Leder-, Alcantarawaren)</t>
  </si>
  <si>
    <t>Bekleidungsherstellung (mit Leder, Alcantara ohne Pelz)</t>
  </si>
  <si>
    <t>Bekleidungsherstellung (mit Pelzwaren)</t>
  </si>
  <si>
    <t>Pelzwarenherstellung</t>
  </si>
  <si>
    <t>Bekleidungsverleih</t>
  </si>
  <si>
    <t>Bekleidungszubehörhandel</t>
  </si>
  <si>
    <t>Zubehörhandel für Bekleidung, Strickwaren, Wäsche</t>
  </si>
  <si>
    <t>Belegkrankenhaus</t>
  </si>
  <si>
    <t>Krankenhaus, Klinik</t>
  </si>
  <si>
    <t>Beleuchtungskörperhandel</t>
  </si>
  <si>
    <t>Elektrowarenhandel (ohne Computer-, Telekommunikations-, Unterhaltungselektronik)</t>
  </si>
  <si>
    <t>Berg- und Talbahnen (Schaustellerbetriebe)</t>
  </si>
  <si>
    <t>Bergbahnverkehr</t>
  </si>
  <si>
    <t>Bergverkehrseinrichtung</t>
  </si>
  <si>
    <t>Bergseilbahn</t>
  </si>
  <si>
    <t>Bergsteigerschule</t>
  </si>
  <si>
    <t>Berufsbekleidungshandel</t>
  </si>
  <si>
    <t>Besamungsinstitut</t>
  </si>
  <si>
    <t>Tierarzt</t>
  </si>
  <si>
    <t>Beschäftigungstherapeut</t>
  </si>
  <si>
    <t>Besenherstellung</t>
  </si>
  <si>
    <t>Besenwirtschaft</t>
  </si>
  <si>
    <t>Besteckhandel</t>
  </si>
  <si>
    <t>Haushaltswarenhandel</t>
  </si>
  <si>
    <t>Besteckherstellung</t>
  </si>
  <si>
    <t>Bestrahlungsinstitut</t>
  </si>
  <si>
    <t>Medizinischer Laborbetrieb, Röntgeninstitut</t>
  </si>
  <si>
    <t>Betonbohrbetrieb</t>
  </si>
  <si>
    <t>Betonsteinwerk</t>
  </si>
  <si>
    <t>Betonwarenherstellung</t>
  </si>
  <si>
    <t>Betonwarenindustrie</t>
  </si>
  <si>
    <t>Betonwerk</t>
  </si>
  <si>
    <t>Betonwerksteinindustrie</t>
  </si>
  <si>
    <t>Betriebskantine</t>
  </si>
  <si>
    <t>Kantine, Großküche</t>
  </si>
  <si>
    <t>Bettengeschäft (ohne Reinigung)</t>
  </si>
  <si>
    <t>Heim-, Haustextilien-, Bodenbelaghandel (ohne Orientteppiche)</t>
  </si>
  <si>
    <t>Bettfedernreinigung</t>
  </si>
  <si>
    <t>Chemische Reinigung, Bettfedernreinigung</t>
  </si>
  <si>
    <t>Bettwarenherstellung (Gummi)</t>
  </si>
  <si>
    <t>Bettwarenherstellung (Schaumkunststoff)</t>
  </si>
  <si>
    <t>Schaumkunststoff-, Schaumgummibe- und -verarbeitung</t>
  </si>
  <si>
    <t>Bettwarenherstellung (Textil)</t>
  </si>
  <si>
    <t>Textilwarenherstellung (ohne Bekleidung)</t>
  </si>
  <si>
    <t>Bewachungsunternehmen</t>
  </si>
  <si>
    <t>Bewachungsunternehmen - Luftfahrzeugbewachung</t>
  </si>
  <si>
    <t>Bewirtschaftete Gebirgshütten</t>
  </si>
  <si>
    <t>Bibliothek</t>
  </si>
  <si>
    <t>Bücherverleih</t>
  </si>
  <si>
    <t>Bienenzucht</t>
  </si>
  <si>
    <t>Imkerei</t>
  </si>
  <si>
    <t>Bierhandel</t>
  </si>
  <si>
    <t>Getränkehandel</t>
  </si>
  <si>
    <t>Bijouteriewarenhandel (mit Juwelierwaren)</t>
  </si>
  <si>
    <t>Juwelierwaren-, Uhren-, Schmuckwarenhandel</t>
  </si>
  <si>
    <t>Bijouteriewarenhandel (ohne Juwelierwaren)</t>
  </si>
  <si>
    <t>Bijouteriewarenherstellung (mit Juwelierwaren)</t>
  </si>
  <si>
    <t>Juwelierwaren-, Uhren-, Schmuckwarenherstellung</t>
  </si>
  <si>
    <t>Bijouteriewarenherstellung (ohne Juwelierwaren)</t>
  </si>
  <si>
    <t>Bildagentur</t>
  </si>
  <si>
    <t>Bildberichterstatter</t>
  </si>
  <si>
    <t>Bilderrahmenhandel</t>
  </si>
  <si>
    <t>Bilderrahmenherstellung (Holz)</t>
  </si>
  <si>
    <t>Bilderrahmenherstellung (Kunststoff)</t>
  </si>
  <si>
    <t>Bilderrahmenherstellung (Metall)</t>
  </si>
  <si>
    <t>Bilderrahmenwechsel ohne Kunsthandel</t>
  </si>
  <si>
    <t>Bildhauer</t>
  </si>
  <si>
    <t>Bildhaueratelier</t>
  </si>
  <si>
    <t>Bildreporter</t>
  </si>
  <si>
    <t>Bildröhrenherstellung</t>
  </si>
  <si>
    <t>Bildtechnikstudio</t>
  </si>
  <si>
    <t>Billardsalon (ohne Gastronomie)</t>
  </si>
  <si>
    <t>Bimsgewinnung</t>
  </si>
  <si>
    <t>Bimssteinherstellung</t>
  </si>
  <si>
    <t>Biodieselherstellung</t>
  </si>
  <si>
    <t>Pflanzliche Fette,  Pflanzliche Öle, Kerzen - Herstellung</t>
  </si>
  <si>
    <t>Biogasanlage</t>
  </si>
  <si>
    <t>Bioladen</t>
  </si>
  <si>
    <t>Lebensmittelhandel</t>
  </si>
  <si>
    <t>Bistro</t>
  </si>
  <si>
    <t>Bitumenmischanlage</t>
  </si>
  <si>
    <t>Bitumenpapierherstellung</t>
  </si>
  <si>
    <t>Papier-, Karton-, Pappeverarbeitung</t>
  </si>
  <si>
    <t>Bitumenverarbeitung</t>
  </si>
  <si>
    <t>Blechblasinstrumentenbau</t>
  </si>
  <si>
    <t>Präzisionsmetallbe- und -verarbeitung</t>
  </si>
  <si>
    <t>Blechschmiede</t>
  </si>
  <si>
    <t>Schmiede-, Press-, Hammer-, Ziehwerk</t>
  </si>
  <si>
    <t>Bleicherei</t>
  </si>
  <si>
    <t>Bleierzbergwerk</t>
  </si>
  <si>
    <t>Erze - Gewinnung und Aufbereitung, Direktreduktion</t>
  </si>
  <si>
    <t>Bleihütte</t>
  </si>
  <si>
    <t>Bleistiftherstellung</t>
  </si>
  <si>
    <t>Blitzschutzanlagenherstellung</t>
  </si>
  <si>
    <t>Blitzschutzanlageninstallationsbetrieb</t>
  </si>
  <si>
    <t>Blockheizwerk</t>
  </si>
  <si>
    <t>Kessel- und Maschinenhaus</t>
  </si>
  <si>
    <t>Blockschäumerei</t>
  </si>
  <si>
    <t>Blumenerdeherstellung</t>
  </si>
  <si>
    <t>Blumen-, Pflanzenhandel</t>
  </si>
  <si>
    <t>Blumenfachgeschäft</t>
  </si>
  <si>
    <t>Blumenhandel</t>
  </si>
  <si>
    <t>Boden-/Estrich-/Fliesenlegerbetrieb</t>
  </si>
  <si>
    <t>Fußbodenverlegebetrieb</t>
  </si>
  <si>
    <t>Bodenbelaghandel (mit Orientteppichen)</t>
  </si>
  <si>
    <t>Heim-, Haustextilien-, Bodenbelaghandel (mit Orientteppichen)</t>
  </si>
  <si>
    <t>Bodenbelaghandel (ohne Orientteppiche)</t>
  </si>
  <si>
    <t>Bodenkarussell</t>
  </si>
  <si>
    <t>Bodenleger</t>
  </si>
  <si>
    <t>Bodenverlegebetrieb</t>
  </si>
  <si>
    <t>Bohnerwachsherstellung</t>
  </si>
  <si>
    <t>Seifen-, Putz-, Reinigungsmittelherstellung</t>
  </si>
  <si>
    <t>Bohranlage (Erdöl und -gas)</t>
  </si>
  <si>
    <t>Erdöl, Erdgas - Bohr- und Förderanlage</t>
  </si>
  <si>
    <t>Boots- und Jachtbau</t>
  </si>
  <si>
    <t>Bootsanlegestelle</t>
  </si>
  <si>
    <t>Bootsbau (Holz)</t>
  </si>
  <si>
    <t>Bootsbau (Kunststoff, ohne Polyester)</t>
  </si>
  <si>
    <t>Bootsbau (Metall)</t>
  </si>
  <si>
    <t>Bootsbau (Polyester)</t>
  </si>
  <si>
    <t>Polyesterbe- und -verarbeitung (auch glasfaserverstärkt)</t>
  </si>
  <si>
    <t>Bootshandel</t>
  </si>
  <si>
    <t>Handel mit Wasserfahrzeugen</t>
  </si>
  <si>
    <t>Bootshaus</t>
  </si>
  <si>
    <t>Bootsverleih</t>
  </si>
  <si>
    <t>Bootsverwahrung</t>
  </si>
  <si>
    <t>Börsenmakler</t>
  </si>
  <si>
    <t>Botanischer Garten</t>
  </si>
  <si>
    <t>Böttcherei</t>
  </si>
  <si>
    <t>Boutique (ohne Pelz-, Leder-, Alcantarawaren)</t>
  </si>
  <si>
    <t>Boutique (ohne Pelzwaren; mit Leder-, Alcantarawaren)</t>
  </si>
  <si>
    <t>Bowlingcenter</t>
  </si>
  <si>
    <t>Brandmeldeanlagenherstellung</t>
  </si>
  <si>
    <t>Brandschutz-Service</t>
  </si>
  <si>
    <t>Branntweinherstellung</t>
  </si>
  <si>
    <t>Brauerei</t>
  </si>
  <si>
    <t>Braunkohle (Brikettierung)</t>
  </si>
  <si>
    <t>Kohle - Brikettierung und Kokerei</t>
  </si>
  <si>
    <t>Braunkohle (Gewinnung und Aufbereitung)</t>
  </si>
  <si>
    <t>Kohle - Gewinnung und Aufbereitung</t>
  </si>
  <si>
    <t>Braunkohlebergbau</t>
  </si>
  <si>
    <t>Bräunungsstudio</t>
  </si>
  <si>
    <t>Solarium</t>
  </si>
  <si>
    <t>Brautmodengeschäft</t>
  </si>
  <si>
    <t>Bremsendienst</t>
  </si>
  <si>
    <t>Brennerei (Spirituosen)</t>
  </si>
  <si>
    <t>Brennstoffhandel</t>
  </si>
  <si>
    <t>Brennstoffzellenherstellung</t>
  </si>
  <si>
    <t>Briefmarkenhandel</t>
  </si>
  <si>
    <t>Münzen-, Briefmarkenhandel</t>
  </si>
  <si>
    <t>Brikettherstellung (Kohle)</t>
  </si>
  <si>
    <t>Brikettherstellung (Torf)</t>
  </si>
  <si>
    <t>Torfbetrieb</t>
  </si>
  <si>
    <t>Brillenherstellung (Kunststoff)</t>
  </si>
  <si>
    <t>Brillenherstellung (Metall)</t>
  </si>
  <si>
    <t>Bronzefarben, -lack - Herstellung</t>
  </si>
  <si>
    <t>Brotfabrik</t>
  </si>
  <si>
    <t>Brotwarenhandel</t>
  </si>
  <si>
    <t>Brotwarenherstellung</t>
  </si>
  <si>
    <t>Brückenbaubetrieb</t>
  </si>
  <si>
    <t>Brunnenbau</t>
  </si>
  <si>
    <t>Buchbinderei</t>
  </si>
  <si>
    <t>Buchbindereien (Großbuchbindereien)</t>
  </si>
  <si>
    <t>Buchdruckerei</t>
  </si>
  <si>
    <t>Buchdruckerei (Großdruckereien)</t>
  </si>
  <si>
    <t>Bücherei</t>
  </si>
  <si>
    <t>Buchhandel</t>
  </si>
  <si>
    <t>Buchprüfer</t>
  </si>
  <si>
    <t>Büchsenmacherei</t>
  </si>
  <si>
    <t>Waffenherstellung-, handel</t>
  </si>
  <si>
    <t>Buchverlag (ohne Druckerei)</t>
  </si>
  <si>
    <t>Büglerei</t>
  </si>
  <si>
    <t>Wäscherei</t>
  </si>
  <si>
    <t>Buntmetallhandel</t>
  </si>
  <si>
    <t>Buntpapierherstellung und Verarbeitung</t>
  </si>
  <si>
    <t>Bürgerhaus</t>
  </si>
  <si>
    <t>Mehrzweckhalle (Kultur, Tagung, Sport)</t>
  </si>
  <si>
    <t>Bürgersteigreinigung</t>
  </si>
  <si>
    <t>Büro für landwirtschaftlichen Betrieb</t>
  </si>
  <si>
    <t>Büro/Verwaltung</t>
  </si>
  <si>
    <t>Bürobedarfshandel (nicht Büromaschinen, -einrichtung)</t>
  </si>
  <si>
    <t>Büroeinrichtungshandel (ohne elektronische Büromaschinen)</t>
  </si>
  <si>
    <t>Bürogeräteherstellung</t>
  </si>
  <si>
    <t>Kommunikationsgeräte, Unterhaltungselektronik, Fotoapparate - Herstellung und Endmontage</t>
  </si>
  <si>
    <t>Büromaschinenhandel</t>
  </si>
  <si>
    <t>Büromaschinenherstellung</t>
  </si>
  <si>
    <t>Büromaschinenmechaniker</t>
  </si>
  <si>
    <t>Büromaschinenreparateur</t>
  </si>
  <si>
    <t>Büromöbelhandel</t>
  </si>
  <si>
    <t>Büroreinigung</t>
  </si>
  <si>
    <t>Gebäudereinigung</t>
  </si>
  <si>
    <t>Bürstenherstellung</t>
  </si>
  <si>
    <t>Busunternehmen</t>
  </si>
  <si>
    <t>Butanhandel</t>
  </si>
  <si>
    <t>Cafe</t>
  </si>
  <si>
    <t>Café/ Konditorei</t>
  </si>
  <si>
    <t>Callcenter</t>
  </si>
  <si>
    <t>Camcorderhandel</t>
  </si>
  <si>
    <t>Fotogeschäft</t>
  </si>
  <si>
    <t>Camcorderherstellung</t>
  </si>
  <si>
    <t>Camcorderreparatur (ohne Handel)</t>
  </si>
  <si>
    <t>Campingartikelhandel</t>
  </si>
  <si>
    <t>Sportartikelhandel</t>
  </si>
  <si>
    <t>Campingplatzvermieter</t>
  </si>
  <si>
    <t>Cartbahn (stationär)</t>
  </si>
  <si>
    <t>Catering</t>
  </si>
  <si>
    <t>CD-Handel</t>
  </si>
  <si>
    <t>Musikalien-, Musikinstrumentenhandel</t>
  </si>
  <si>
    <t>CD-Herstellung</t>
  </si>
  <si>
    <t>CD-Verleih</t>
  </si>
  <si>
    <t>Filmverleih, Videothek</t>
  </si>
  <si>
    <t>Chemiefaser (Ausrüstung und Veredelung)</t>
  </si>
  <si>
    <t>Chemiefasernherstellung (vollsynthetisch)</t>
  </si>
  <si>
    <t>Chemiefasernherstellung</t>
  </si>
  <si>
    <t>Chemiefaserspinnerei</t>
  </si>
  <si>
    <t>Chemiefaserweberei</t>
  </si>
  <si>
    <t>Chemikalienhandel</t>
  </si>
  <si>
    <t>Chemische Anlage: Verarbeitung und Herstellung brennbarer, aber nicht leicht entflammbarer Grund-/Zwischen- und Endprodukte</t>
  </si>
  <si>
    <t>Chemische Anlage: Verarbeitung und Herstellung brennbarer, jedoch nicht entzündlicher Stoffe und Zubereitungen</t>
  </si>
  <si>
    <t>Chemische Anlage: Verarbeitung und Herstellung entzündlicher und leicht entzündlicher, jedoch nicht hochentzündlicher oder explosionsgefährlicher Stoffe und Zubereitungen</t>
  </si>
  <si>
    <t>Chemische Anlage: Verarbeitung und Herstellung explosibler Grund-/Zwischen- und Endprodukte</t>
  </si>
  <si>
    <t>Chemische Anlage: Verarbeitung und Herstellung hochentzündlicher und explosionsgefährlicher Stoffe und Zubereitungen</t>
  </si>
  <si>
    <t>Chemische Anlage: Verarbeitung und Herstellung leicht entflammbarer, aber nicht explosibler Grund-/Zwischen- und Endprodukte</t>
  </si>
  <si>
    <t>Chemische Anlage: Verarbeitung und Herstellung nicht brennbarer Grund-/Zwischen- und Endprodukte</t>
  </si>
  <si>
    <t>Chemische Anlage: Verarbeitung und Herstellung nicht brennbarer Stoffe und Zubereitungen</t>
  </si>
  <si>
    <t>Chemische Reinigung</t>
  </si>
  <si>
    <t>Chemische Reinigung (nur Annahmestelle)</t>
  </si>
  <si>
    <t>Chemischer Betrieb</t>
  </si>
  <si>
    <t>Chemisches Labor</t>
  </si>
  <si>
    <t>Forschungsinstitut, Laboratorium (chemisch, physikalisch)</t>
  </si>
  <si>
    <t>Chininherstellung und Verarbeitung</t>
  </si>
  <si>
    <t>Chiropraktiker</t>
  </si>
  <si>
    <t>Chirurg</t>
  </si>
  <si>
    <t>Chirurgiemechaniker</t>
  </si>
  <si>
    <t>Chromfarbenherstellung</t>
  </si>
  <si>
    <t>Cobaltfarbstoffherstellung und Verarbeitung</t>
  </si>
  <si>
    <t>Coiffeur</t>
  </si>
  <si>
    <t>Friseur, Perücken-, Haarteileherstellung</t>
  </si>
  <si>
    <t>Compactdiskhandel</t>
  </si>
  <si>
    <t>Compactdiskherstellung</t>
  </si>
  <si>
    <t>Compactdiskverleih</t>
  </si>
  <si>
    <t>Composerstudio</t>
  </si>
  <si>
    <t>Computer (Werkstatt, Service)</t>
  </si>
  <si>
    <t>Computerhandel</t>
  </si>
  <si>
    <t>Computerherstellung (PC-Herstellung)</t>
  </si>
  <si>
    <t>Computerprogrammentwicklung (Software)</t>
  </si>
  <si>
    <t>Softwareentwicklung</t>
  </si>
  <si>
    <t>Computerschule ohne Handel</t>
  </si>
  <si>
    <t>Computerspielehandel</t>
  </si>
  <si>
    <t>Computerspieleverleih</t>
  </si>
  <si>
    <t>Computerzubehörhandel</t>
  </si>
  <si>
    <t>Confiserie (Handel)</t>
  </si>
  <si>
    <t>Contactlinsenstudio</t>
  </si>
  <si>
    <t>Containerdienst (ohne Lager, ohne Verwertung)</t>
  </si>
  <si>
    <t>Copyshop</t>
  </si>
  <si>
    <t>Creperie</t>
  </si>
  <si>
    <t>Curlingbahn (im Gebäude)</t>
  </si>
  <si>
    <t>Dachbahnenherstellung (Bitumen)</t>
  </si>
  <si>
    <t>Dachbahnenherstellung (Kunststoff)</t>
  </si>
  <si>
    <t>Dachdecker</t>
  </si>
  <si>
    <t>Dachdeckerbetrieb</t>
  </si>
  <si>
    <t>Dachpappeherstellung</t>
  </si>
  <si>
    <t>Dampfbad (nicht Vergnügungsbetrieb)</t>
  </si>
  <si>
    <t>Sauna (nicht Vergnügungsbetrieb)</t>
  </si>
  <si>
    <t>Dampfbad (Vergnügungsbetrieb)</t>
  </si>
  <si>
    <t>Darmhandel</t>
  </si>
  <si>
    <t>Darrbetrieb</t>
  </si>
  <si>
    <t>Datennetzbetreiber</t>
  </si>
  <si>
    <t>Datenprogrammentwicklung (Software)</t>
  </si>
  <si>
    <t>Datenprogrammhandel (Software)</t>
  </si>
  <si>
    <t>Datenverarbeitungsanlagenherstellung</t>
  </si>
  <si>
    <t>Datenverarbeitungsbetrieb</t>
  </si>
  <si>
    <t>Daunendeckenherstellung</t>
  </si>
  <si>
    <t>Dekorateure</t>
  </si>
  <si>
    <t>Dekorationsgeschäft (mit Orientteppichen)</t>
  </si>
  <si>
    <t>Dekorationsgeschäft (ohne Orientteppiche)</t>
  </si>
  <si>
    <t>Delikatessengeschäft</t>
  </si>
  <si>
    <t>Delikatesswarenherstellung (Fleisch, Wurst, Fisch)</t>
  </si>
  <si>
    <t>Fleisch-, Wurst-, Fischwarenbe- und -verarbeitung</t>
  </si>
  <si>
    <t>Delikatesswarenherstellung (Obst, Gemüse)</t>
  </si>
  <si>
    <t>Demontage von Produkten in Bauteile</t>
  </si>
  <si>
    <t>Dentallabor</t>
  </si>
  <si>
    <t>Zahntechnischer Betrieb, Dentallabor</t>
  </si>
  <si>
    <t>Dentist</t>
  </si>
  <si>
    <t>Dermatologe</t>
  </si>
  <si>
    <t>Desinfekteur</t>
  </si>
  <si>
    <t>Dessousfertigung</t>
  </si>
  <si>
    <t>Dessoushandel</t>
  </si>
  <si>
    <t>Dessousherstellung</t>
  </si>
  <si>
    <t>Detektei</t>
  </si>
  <si>
    <t>Devotionalienhandel</t>
  </si>
  <si>
    <t>Dextroseherstellung</t>
  </si>
  <si>
    <t>Süßwarenherstellung</t>
  </si>
  <si>
    <t>Diakonisches Heim</t>
  </si>
  <si>
    <t>Dialysezentrum</t>
  </si>
  <si>
    <t>Diamantenhandel</t>
  </si>
  <si>
    <t>Diamantenschleiferei</t>
  </si>
  <si>
    <t>Dieselmotorenherstellung</t>
  </si>
  <si>
    <t>Digitalkamerahandel</t>
  </si>
  <si>
    <t>Digitalkameraherstellung</t>
  </si>
  <si>
    <t>Digitalkamerareparatur (ohne Handel)</t>
  </si>
  <si>
    <t>Diskothek</t>
  </si>
  <si>
    <t>Dispersionen (Herstellung und Verarbeitung)</t>
  </si>
  <si>
    <t>Dolmetscher</t>
  </si>
  <si>
    <t>Dolmetscherschule</t>
  </si>
  <si>
    <t>Drahtseilbahn</t>
  </si>
  <si>
    <t>Drahtseilherstellung</t>
  </si>
  <si>
    <t>Drahtwarenhandel</t>
  </si>
  <si>
    <t>Drahtwarenherstellung</t>
  </si>
  <si>
    <t>Drahtzieherei</t>
  </si>
  <si>
    <t>Drechslerei</t>
  </si>
  <si>
    <t>Dreherei</t>
  </si>
  <si>
    <t>Dressman</t>
  </si>
  <si>
    <t>Drogenherstellung und Verarbeitung</t>
  </si>
  <si>
    <t>Drogerie</t>
  </si>
  <si>
    <t>Parfümerie, Drogerie</t>
  </si>
  <si>
    <t>Drogeriemarkt</t>
  </si>
  <si>
    <t>Droschken-, Taxizentrale</t>
  </si>
  <si>
    <t>Druckerei (Kunststoff)</t>
  </si>
  <si>
    <t>Druckerei (Pappe, Papier)</t>
  </si>
  <si>
    <t>Druckerei (Stoffe)</t>
  </si>
  <si>
    <t>Druckerei (Tapeten)</t>
  </si>
  <si>
    <t>Druckereibetrieb</t>
  </si>
  <si>
    <t>Druckfarbenherstellung</t>
  </si>
  <si>
    <t>Druckformenherstellung</t>
  </si>
  <si>
    <t>Drugstore</t>
  </si>
  <si>
    <t>Düngemittelhandel</t>
  </si>
  <si>
    <t>DVD-Herstellung</t>
  </si>
  <si>
    <t>DVD-Verleih</t>
  </si>
  <si>
    <t>DVD-Verleih (über Automaten / ohne Personal)</t>
  </si>
  <si>
    <t>Edelmetallhandel</t>
  </si>
  <si>
    <t>Edelstahlhandel</t>
  </si>
  <si>
    <t>Edelsteinhandel</t>
  </si>
  <si>
    <t>Edelsteinschleiferei</t>
  </si>
  <si>
    <t>EDV-Anlagenherstellung</t>
  </si>
  <si>
    <t>EDV-Betrieb / Softwarehaus</t>
  </si>
  <si>
    <t>EDV-Vertrieb/-Service</t>
  </si>
  <si>
    <t>Eheberater</t>
  </si>
  <si>
    <t>Ehehygieneartikelhandel</t>
  </si>
  <si>
    <t>Ehehygiene-, Sexartikelhandel</t>
  </si>
  <si>
    <t>Ehevermittler</t>
  </si>
  <si>
    <t>Einkaufscenter</t>
  </si>
  <si>
    <t>Einkaufsmarkt</t>
  </si>
  <si>
    <t>Einkaufszentrale für Einzelhändler</t>
  </si>
  <si>
    <t>Einkaufszentrum</t>
  </si>
  <si>
    <t>Einreißarbeiten, Abbruchbetrieb</t>
  </si>
  <si>
    <t>Einrichtungshandel (Möbel - mit Orientteppichen)</t>
  </si>
  <si>
    <t>Einrichtungshandel (Möbel - ohne Orientteppiche)</t>
  </si>
  <si>
    <t>Einstellplatz</t>
  </si>
  <si>
    <t>Parkhaus, Garage</t>
  </si>
  <si>
    <t>Einzelhandel Gemälde</t>
  </si>
  <si>
    <t>Einzelhandel mit Anhängern</t>
  </si>
  <si>
    <t>Einzelhandel mit Lumpen/Schrott</t>
  </si>
  <si>
    <t>Einzelhandel mit Motorfahrzeugen</t>
  </si>
  <si>
    <t>Einzelhandel mit Teppichen</t>
  </si>
  <si>
    <t>Einzelhandel mit Wohnwagen</t>
  </si>
  <si>
    <t>Eiscafe</t>
  </si>
  <si>
    <t>Eisdiele</t>
  </si>
  <si>
    <t>Eisen - Flechter, Monierung</t>
  </si>
  <si>
    <t>Eisenbahnherstellung</t>
  </si>
  <si>
    <t>Eisenbau</t>
  </si>
  <si>
    <t>Eisenbieger</t>
  </si>
  <si>
    <t>Eisengewinnung</t>
  </si>
  <si>
    <t>Roheisenerzeugung, Stahlerzeugung und -weiterverarbeitung</t>
  </si>
  <si>
    <t>Eisenhandel</t>
  </si>
  <si>
    <t>Eisenproduktion</t>
  </si>
  <si>
    <t>Eisenschwammherstellung</t>
  </si>
  <si>
    <t>Eisenverarbeitung</t>
  </si>
  <si>
    <t>Eisenwarenhandel</t>
  </si>
  <si>
    <t>Eisenwarenherstellung</t>
  </si>
  <si>
    <t>Eissporthalle</t>
  </si>
  <si>
    <t>Eisstockbahn (im Gebäude)</t>
  </si>
  <si>
    <t>Elektrische Bauteile (Herstellung mit Kunststoff)</t>
  </si>
  <si>
    <t>Elektrische Bauteile (Herstellung ohne Kunststoff)</t>
  </si>
  <si>
    <t>Elektrische Kraftstation</t>
  </si>
  <si>
    <t>Elektrizitätserzeugung</t>
  </si>
  <si>
    <t>Elektrizitätswerk</t>
  </si>
  <si>
    <t>Elektrizitätsversorgung</t>
  </si>
  <si>
    <t>Elektrizitätswerk (mit Dampfantrieb)</t>
  </si>
  <si>
    <t>Elektrizitätswerk (mit Wasserantrieb)</t>
  </si>
  <si>
    <t>Elektroapparatebau</t>
  </si>
  <si>
    <t>Elektroarmaturenbau</t>
  </si>
  <si>
    <t>Elektroeinzelhandel</t>
  </si>
  <si>
    <t>Elektrogerätehandel (mit Unterhaltungselektronik)</t>
  </si>
  <si>
    <t>Elektrogerätehandel (ohne Unterhaltungselektronik)</t>
  </si>
  <si>
    <t>Elektro-Großmaschinenherstellung</t>
  </si>
  <si>
    <t>Elektro-Großmaschinen - Herstellung und Endmontage</t>
  </si>
  <si>
    <t>Elektrokabelherstellung</t>
  </si>
  <si>
    <t>Kabel-, Leitungsherstellung</t>
  </si>
  <si>
    <t>Elektrokleinmaschinenbau</t>
  </si>
  <si>
    <t>Elektro-Kleinmaschinenherstellung</t>
  </si>
  <si>
    <t>Elektromaschinenbau</t>
  </si>
  <si>
    <t>Elektromotorenhandel</t>
  </si>
  <si>
    <t>Elektromotorenherstellung (ab 5 kW)</t>
  </si>
  <si>
    <t>Elektromotorenherstellung (bis 5 kW)</t>
  </si>
  <si>
    <t>Elektronische Bauelemente (Handel)</t>
  </si>
  <si>
    <t>Elektronische Bauelemente (Herstellung mit Kunststoff)</t>
  </si>
  <si>
    <t>Elektronische Bauelemente (Herstellung ohne Kunststoff)</t>
  </si>
  <si>
    <t>Elektroröhrenherstellung</t>
  </si>
  <si>
    <t>Elektrotechnik, elektronische Produkte - Herstellung (Bauteile, Glühlampen, Röhren)</t>
  </si>
  <si>
    <t>Elektrotechnik, elektronische Produkte - Herstellung (Großmaschinen)</t>
  </si>
  <si>
    <t>Elektrotechnischer Betrieb</t>
  </si>
  <si>
    <t>Elektrowarenhandel (mit Unterhaltungselektronik)</t>
  </si>
  <si>
    <t>Elektrowarenhandel (ohne Unterhaltungselektronik)</t>
  </si>
  <si>
    <t>Elektrowarenherstellung (mit Unterhaltungselektronik)</t>
  </si>
  <si>
    <t>Elektrowarenherstellung (ohne Unterhaltungselektronik)</t>
  </si>
  <si>
    <t>Eloxierbetrieb</t>
  </si>
  <si>
    <t>Emailleur</t>
  </si>
  <si>
    <t>Emaillierwerk</t>
  </si>
  <si>
    <t>Energiestoffhandel (nicht Tankstelle)</t>
  </si>
  <si>
    <t>Energiewirtschaft</t>
  </si>
  <si>
    <t>Entbindungspfleger</t>
  </si>
  <si>
    <t>Entrostungsbetrieb</t>
  </si>
  <si>
    <t>Kessel-, Tankreinigung, Entrostung</t>
  </si>
  <si>
    <t>Entsalzungsanlage</t>
  </si>
  <si>
    <t>Wasserwerk</t>
  </si>
  <si>
    <t>Entsorgungsbetrieb</t>
  </si>
  <si>
    <t>Epoxid-Harzeverarbeitung</t>
  </si>
  <si>
    <t>Erdengewinnung</t>
  </si>
  <si>
    <t>Mineralien - Gewinnung und Aufbereitung</t>
  </si>
  <si>
    <t>Erdenverarbeitung</t>
  </si>
  <si>
    <t>Erdgas - Bohr- und Förderanlage</t>
  </si>
  <si>
    <t>Erdgasgewinnung (mit offshore)</t>
  </si>
  <si>
    <t>Erdgasgewinnung (ohne offshore)</t>
  </si>
  <si>
    <t>Erdgasverarbeitung</t>
  </si>
  <si>
    <t>Erdöl - Bohr- und Förderanlage</t>
  </si>
  <si>
    <t>Erdölgewinnung (mit offshore)</t>
  </si>
  <si>
    <t>Erdölgewinnung (ohne offshore)</t>
  </si>
  <si>
    <t>Ergotherapeut</t>
  </si>
  <si>
    <t>Erholungsheim</t>
  </si>
  <si>
    <t>Erlebnisbad</t>
  </si>
  <si>
    <t>Erlebnispark (stationäre Fahrgeschäfte)</t>
  </si>
  <si>
    <t>Freizeitpark (stationäre Fahrgeschäfte)</t>
  </si>
  <si>
    <t>Eroscenter</t>
  </si>
  <si>
    <t>Ersatzkaffeeherstellung</t>
  </si>
  <si>
    <t>Kaffee-, Kakao-, Teeherstellung</t>
  </si>
  <si>
    <t>Erz (Kokerei)</t>
  </si>
  <si>
    <t>Erz (Roheisenerzeugung)</t>
  </si>
  <si>
    <t>Erz (Stahlerzeugung)</t>
  </si>
  <si>
    <t>Erz (Weiterverarbeitung)</t>
  </si>
  <si>
    <t>Erzaufbereitung</t>
  </si>
  <si>
    <t>Erzbergbau</t>
  </si>
  <si>
    <t>Erzdirektreduktion</t>
  </si>
  <si>
    <t>Erzgewinnung</t>
  </si>
  <si>
    <t>Erzieher</t>
  </si>
  <si>
    <t>Kindertagesstätte, Erziehung</t>
  </si>
  <si>
    <t>Erzverhüttung (Eisen)</t>
  </si>
  <si>
    <t>Espressobar</t>
  </si>
  <si>
    <t>Espressocafé</t>
  </si>
  <si>
    <t>Essenzenherstellung (kosmetisch, pharmazeutisch)</t>
  </si>
  <si>
    <t>Essenzenherstellung (Nahrungsmittel)</t>
  </si>
  <si>
    <t>Essigherstellung</t>
  </si>
  <si>
    <t>Essig-, Senfherstellung</t>
  </si>
  <si>
    <t>Essigsäureherstellung (Gärung)</t>
  </si>
  <si>
    <t>Estrichlegebetrieb</t>
  </si>
  <si>
    <t>Etherische Öle (Herstellung und Verarbeitung)</t>
  </si>
  <si>
    <t>Eventmanagement</t>
  </si>
  <si>
    <t>Event-/ Projektmanagement</t>
  </si>
  <si>
    <t>Extraktionsanlage (pharmazeutisch)</t>
  </si>
  <si>
    <t>Facharzt</t>
  </si>
  <si>
    <t>Fachingenieur für Elektronik</t>
  </si>
  <si>
    <t>Fachingenieur für Heizung</t>
  </si>
  <si>
    <t>Fachingenieur für Lüftung</t>
  </si>
  <si>
    <t>Fachingenieur für Sanitär</t>
  </si>
  <si>
    <t>Fahnenherstellung</t>
  </si>
  <si>
    <t>Fahrbetrieb (mit Gefahrguttransport)</t>
  </si>
  <si>
    <t>Fahrbetrieb/ Frachtführer (mit Gefahrguttransport)</t>
  </si>
  <si>
    <t>Fahrbetrieb (ohne Gefahrguttransport)</t>
  </si>
  <si>
    <t>Fahrbetrieb/ Frachtführer (ohne Gefahrguttransport)</t>
  </si>
  <si>
    <t>Fahrradhandel</t>
  </si>
  <si>
    <t>Fahrradhandel mit Reparatur</t>
  </si>
  <si>
    <t>Fahrradhandel ohne Reparatur</t>
  </si>
  <si>
    <t>Fahrradherstellung</t>
  </si>
  <si>
    <t>Fahrradreparatur</t>
  </si>
  <si>
    <t>Fahrradverleih</t>
  </si>
  <si>
    <t>Fahrschule</t>
  </si>
  <si>
    <t>Fahrstuhlbau</t>
  </si>
  <si>
    <t>Fahrzeugbau (Holz)</t>
  </si>
  <si>
    <t>Fahrzeugbau (Kunststoff, ohne Polyester)</t>
  </si>
  <si>
    <t>Fahrzeugbau (Metall)</t>
  </si>
  <si>
    <t>Fahrzeugbau (Polyester)</t>
  </si>
  <si>
    <t>Fahrzeughandel</t>
  </si>
  <si>
    <t>Fahrzeugteilehandel</t>
  </si>
  <si>
    <t>Fahrzeugteileherstellung (Gummi)</t>
  </si>
  <si>
    <t>Fahrzeugteileherstellung (Kunststoff geschäumt)</t>
  </si>
  <si>
    <t>Fahrzeugteileherstellung (Kunststoff ungeschäumt)</t>
  </si>
  <si>
    <t>Fahrzeugteileherstellung (Metall)</t>
  </si>
  <si>
    <t>Fahrzeugvermietunternehmen</t>
  </si>
  <si>
    <t>Fahrzeugverwertung</t>
  </si>
  <si>
    <t>Fahrzeugwaschanlage</t>
  </si>
  <si>
    <t>Fahrzeugzubehörhandel</t>
  </si>
  <si>
    <t>Fanartikelhandel</t>
  </si>
  <si>
    <t>Farbbandherstellung</t>
  </si>
  <si>
    <t>Farbenhandel</t>
  </si>
  <si>
    <t>Farben-, Lack-, Tapetenhandel</t>
  </si>
  <si>
    <t>Farbenherstellung</t>
  </si>
  <si>
    <t>Färberei</t>
  </si>
  <si>
    <t>Farbmittelherstellung (Pigmente, Farbstoffe)</t>
  </si>
  <si>
    <t>Fassadenreinigung</t>
  </si>
  <si>
    <t>Fassadenverkleidungsmontage</t>
  </si>
  <si>
    <t>Fassbinderei</t>
  </si>
  <si>
    <t>Faxgerätehandel</t>
  </si>
  <si>
    <t>Fayencewarenherstellung</t>
  </si>
  <si>
    <t>Feinkeramische Produkte - Herstellung</t>
  </si>
  <si>
    <t>Federbettenherstellung</t>
  </si>
  <si>
    <t>Feinkostgeschäft</t>
  </si>
  <si>
    <t>Feinkostwarenhandel</t>
  </si>
  <si>
    <t>Feinkostwarenherstellung (Fleisch, Wurst, Fisch)</t>
  </si>
  <si>
    <t>Feinkostwarenherstellung (Obst, Gemüse)</t>
  </si>
  <si>
    <t>Feinmechanischer Betrieb</t>
  </si>
  <si>
    <t>Feinsteinzeugherstellung</t>
  </si>
  <si>
    <t>Fellehandel</t>
  </si>
  <si>
    <t>Fenstereinbau (ohne Herstellung)</t>
  </si>
  <si>
    <t>Fensterhandel</t>
  </si>
  <si>
    <t>Fensterherstellung (Holz)</t>
  </si>
  <si>
    <t>Fensterherstellung (Kunststoff)</t>
  </si>
  <si>
    <t>Fensterherstellung (Metall)</t>
  </si>
  <si>
    <t>Fensterreinigung</t>
  </si>
  <si>
    <t>Ferienwohnungsanlage (vermietet, entgeltlich genutzt)</t>
  </si>
  <si>
    <t>Fernheizwerk</t>
  </si>
  <si>
    <t>Fernküche</t>
  </si>
  <si>
    <t>Fernmeldetechnik (Installation und Montage)</t>
  </si>
  <si>
    <t>Fernsehanstalt</t>
  </si>
  <si>
    <t>Rundfunk-, Fernsehanstalt</t>
  </si>
  <si>
    <t>Fernsehatelier</t>
  </si>
  <si>
    <t>Fernsehgerätehandel</t>
  </si>
  <si>
    <t>Fernsehgeräteherstellung</t>
  </si>
  <si>
    <t>Fernsehgerätereparatur (ohne Handel)</t>
  </si>
  <si>
    <t>Fernsehsender</t>
  </si>
  <si>
    <t>Fernsehstudio</t>
  </si>
  <si>
    <t>Fernsprechtechnikhandel</t>
  </si>
  <si>
    <t>Fernwärme (Fernheizwerk)</t>
  </si>
  <si>
    <t>Ferrosiliziumherstellung</t>
  </si>
  <si>
    <t>Fertigbetonwerk</t>
  </si>
  <si>
    <t>Fertiggerichteherstellung (Fleisch, Wurst, Fisch)</t>
  </si>
  <si>
    <t>Fertiggerichteherstellung (Obst, Gemüse)</t>
  </si>
  <si>
    <t>Fertiggerichteherstellung (Trockenherstellung)</t>
  </si>
  <si>
    <t>Fertigparkettherstellung</t>
  </si>
  <si>
    <t>Furnier-, Sperrholzherstellung</t>
  </si>
  <si>
    <t>Festhalle</t>
  </si>
  <si>
    <t>Fette, pflanzliche - Herstellung und Verarbeitung (ohne Speisefett)</t>
  </si>
  <si>
    <t>Fette, tierische - Herstellung und Verarbeitung</t>
  </si>
  <si>
    <t>Futtermittelherstellung</t>
  </si>
  <si>
    <t>Feuerungs-/Schornsteinbauer</t>
  </si>
  <si>
    <t>Feuerungsanlageninstallation</t>
  </si>
  <si>
    <t>Feuerwerker</t>
  </si>
  <si>
    <t>Feuerwerkherstellung</t>
  </si>
  <si>
    <t>Feuerzeughandel</t>
  </si>
  <si>
    <t>Tabakwarenhandel</t>
  </si>
  <si>
    <t>Feuerzeugherstellung (Kunststoff)</t>
  </si>
  <si>
    <t>Feuerzeugherstellung (Metall)</t>
  </si>
  <si>
    <t>Filmapparatehandel</t>
  </si>
  <si>
    <t>Filmapparateherstellung</t>
  </si>
  <si>
    <t>Filmapparatereparatur (ohne Handel)</t>
  </si>
  <si>
    <t>Filmatelier</t>
  </si>
  <si>
    <t>Filmkopieranstalt</t>
  </si>
  <si>
    <t>Filmmaterialherstellung</t>
  </si>
  <si>
    <t>Filmproduktion</t>
  </si>
  <si>
    <t>Filmstudio</t>
  </si>
  <si>
    <t>Filmtheater</t>
  </si>
  <si>
    <t>Kino, Kinocenter</t>
  </si>
  <si>
    <t>Filmverleih</t>
  </si>
  <si>
    <t>Filzherstellung</t>
  </si>
  <si>
    <t>Filz-, Vliesstoff-, Watteherstellung</t>
  </si>
  <si>
    <t>Filzwarenhandel</t>
  </si>
  <si>
    <t>Filzwarenherstellung</t>
  </si>
  <si>
    <t>Finanzberater</t>
  </si>
  <si>
    <t>Fingernagelstudio</t>
  </si>
  <si>
    <t>Körperpflegebetrieb, Kosmetiksalon</t>
  </si>
  <si>
    <t>Firnisherstellung</t>
  </si>
  <si>
    <t>Fischbratstube (freistehend)</t>
  </si>
  <si>
    <t>Imbiss, Trinkhalle, Kiosk (freistehend)</t>
  </si>
  <si>
    <t>Fischbratstube (im Gebäude)</t>
  </si>
  <si>
    <t>Imbiss, Trinkhalle, Kiosk (im Gebäude)</t>
  </si>
  <si>
    <t>Fischbratstube (Verkaufswagen)</t>
  </si>
  <si>
    <t>Imbiss-, Verkaufswagen</t>
  </si>
  <si>
    <t>Fischerei</t>
  </si>
  <si>
    <t>Fischereibedarfshandel</t>
  </si>
  <si>
    <t>Fischhandel</t>
  </si>
  <si>
    <t>Fischhandel mit Fischbraterei</t>
  </si>
  <si>
    <t>Fischhandel ohne Fischbraterei</t>
  </si>
  <si>
    <t>Fischkonservenherstellung</t>
  </si>
  <si>
    <t>Fischmehlherstellung</t>
  </si>
  <si>
    <t>Fischräucherei</t>
  </si>
  <si>
    <t>Fischverarbeitung</t>
  </si>
  <si>
    <t>Fitnesscenter</t>
  </si>
  <si>
    <t>Sportstudio, Fitnesscenter</t>
  </si>
  <si>
    <t>Fitnessstudio</t>
  </si>
  <si>
    <t>Flachdachbau</t>
  </si>
  <si>
    <t>Flachglasherstellung und Verarbeitung</t>
  </si>
  <si>
    <t>Flachglas, Glasfasern - Herstellung und Verarbeitung</t>
  </si>
  <si>
    <t>Flachsaufbereitung</t>
  </si>
  <si>
    <t>Flachsspinnerei</t>
  </si>
  <si>
    <t>Flachsweberei</t>
  </si>
  <si>
    <t>Flachszwirnerei</t>
  </si>
  <si>
    <t>Zwirnerei, Seilerei und andere Garnverarbeitung</t>
  </si>
  <si>
    <t>Flaggenmacherei</t>
  </si>
  <si>
    <t>Flanschnerei/ Klempnerei/ Spenglerei</t>
  </si>
  <si>
    <t>Flaschnerei</t>
  </si>
  <si>
    <t>Holzhandel (ohne Bearbeitung)</t>
  </si>
  <si>
    <t>Flechtwarenherstellung</t>
  </si>
  <si>
    <t>Fleckerlteppichherstellung</t>
  </si>
  <si>
    <t>Textile Flächenbeläge (genadelt, getuftet, gewebt) - Herstellung</t>
  </si>
  <si>
    <t>Fleischbeschauer</t>
  </si>
  <si>
    <t>Fleischereibedarfshandel</t>
  </si>
  <si>
    <t>Fleischextraktherstellung</t>
  </si>
  <si>
    <t>Fleischkonservenherstellung</t>
  </si>
  <si>
    <t>Fleischmehlherstellung</t>
  </si>
  <si>
    <t>Fleischwarenhandel</t>
  </si>
  <si>
    <t>Fleischwarenherstellung</t>
  </si>
  <si>
    <t>Fliegerkarussell</t>
  </si>
  <si>
    <t>Fliesenhandel</t>
  </si>
  <si>
    <t>Fliesenherstellung (Keramik)</t>
  </si>
  <si>
    <t>Fliesenherstellung (Kunststoff)</t>
  </si>
  <si>
    <t>Fliesenlegebetrieb</t>
  </si>
  <si>
    <t>Fluggesellschaft</t>
  </si>
  <si>
    <t>Flughafen</t>
  </si>
  <si>
    <t>Flughafenbetrieb</t>
  </si>
  <si>
    <t>Flugplatz</t>
  </si>
  <si>
    <t>Flugschule</t>
  </si>
  <si>
    <t>Flugvermittlung</t>
  </si>
  <si>
    <t>Reisebüro</t>
  </si>
  <si>
    <t>Flugzeugbau (Kunststoff)</t>
  </si>
  <si>
    <t>Flugzeugbau (Metall)</t>
  </si>
  <si>
    <t>Flugzeuge (Reparatur und Wartung)</t>
  </si>
  <si>
    <t>Reparatur und Wartung von Luft-, Schienen- und Wasserfahrzeugen</t>
  </si>
  <si>
    <t>Flüssigzuckerherstellung</t>
  </si>
  <si>
    <t>Zuckerfabrik und -raffinerie</t>
  </si>
  <si>
    <t>Folienhandel (Kunststoff)</t>
  </si>
  <si>
    <t>Kunststoff-, Gummiwarenhandel (ohne Schaumstoffe)</t>
  </si>
  <si>
    <t>Folienhandel (Metall)</t>
  </si>
  <si>
    <t>Folienherstellung (Kunststoff, ohne Schlauchfolien)</t>
  </si>
  <si>
    <t>Folienherstellung (Metall)</t>
  </si>
  <si>
    <t>Förderanlage (Erdöl und -gas)</t>
  </si>
  <si>
    <t>Fördertechnikherstellung</t>
  </si>
  <si>
    <t>Forschungsinstitut (chemisch, physikalisch)</t>
  </si>
  <si>
    <t>Forschungsinstitut (medizinisch)</t>
  </si>
  <si>
    <t>Forschungslabor (chemisch, physikalisch)</t>
  </si>
  <si>
    <t>Forschungslabor (medizinisch)</t>
  </si>
  <si>
    <t>Forstwirtschaft</t>
  </si>
  <si>
    <t>Land-/Forstwirtschaft</t>
  </si>
  <si>
    <t>Fotoapparatehandel</t>
  </si>
  <si>
    <t>Fotoapparateherstellung</t>
  </si>
  <si>
    <t>Fotoapparatereparatur (ohne Handel)</t>
  </si>
  <si>
    <t>Fotoatelier</t>
  </si>
  <si>
    <t>Fotobedarfherstellung (Filme, Papier, Platten)</t>
  </si>
  <si>
    <t>Fotochemischer Betrieb</t>
  </si>
  <si>
    <t>Fotolabor</t>
  </si>
  <si>
    <t>Fotografischer Betrieb</t>
  </si>
  <si>
    <t>Fotohandel</t>
  </si>
  <si>
    <t>Fotokopierbetrieb</t>
  </si>
  <si>
    <t>Fotokopiergerätehandel</t>
  </si>
  <si>
    <t>Fotosatzbetrieb</t>
  </si>
  <si>
    <t>Fototechnik-Geräteherstellung</t>
  </si>
  <si>
    <t>Frachtführer (mit Gefahrguttransporte)</t>
  </si>
  <si>
    <t>Frachtführer (ohne Gefahrguttransporte)</t>
  </si>
  <si>
    <t>Frauenarzt</t>
  </si>
  <si>
    <t>Frauenhaus</t>
  </si>
  <si>
    <t>Freibad</t>
  </si>
  <si>
    <t>Freibank</t>
  </si>
  <si>
    <t>Handelsvertreter (ohne Auslieferungslager)</t>
  </si>
  <si>
    <t>Freilichtmuseum</t>
  </si>
  <si>
    <t>Freilichttheater</t>
  </si>
  <si>
    <t>Freischaffender Ingenieur (Bauingenieur)</t>
  </si>
  <si>
    <t>Freischaffender Ingenieur (sonstiger Ingenieur)</t>
  </si>
  <si>
    <t>Freizeitbad</t>
  </si>
  <si>
    <t>Freizeitzentrum</t>
  </si>
  <si>
    <t>Fremdenheim</t>
  </si>
  <si>
    <t>Fremdenzimmer</t>
  </si>
  <si>
    <t>Friedhofsgärtnerei</t>
  </si>
  <si>
    <t>Gärtnerei</t>
  </si>
  <si>
    <t>Frischbetonwerk</t>
  </si>
  <si>
    <t>Friseur</t>
  </si>
  <si>
    <t>Früchtehandel</t>
  </si>
  <si>
    <t>Fruchtsaftherstellung</t>
  </si>
  <si>
    <t>Frühstückspension</t>
  </si>
  <si>
    <t>Fuger</t>
  </si>
  <si>
    <t>Fuhrunternehmen (ohne Speditionslager)</t>
  </si>
  <si>
    <t>Fundbüro</t>
  </si>
  <si>
    <t>Pfand-, Leihhaus</t>
  </si>
  <si>
    <t>Funkanlagenhandel</t>
  </si>
  <si>
    <t>Funktechnikhandel</t>
  </si>
  <si>
    <t>Funktelefonhandel</t>
  </si>
  <si>
    <t>Furnierherstellung</t>
  </si>
  <si>
    <t>Fußbodenbelaghandel (mit Orientteppichen)</t>
  </si>
  <si>
    <t>Fußbodenbelaghandel (ohne Orientteppiche)</t>
  </si>
  <si>
    <t>Fußbodenbelagherstellung (Holz)</t>
  </si>
  <si>
    <t>Fußbodenbelagherstellung (Kunststoff geschäumt)</t>
  </si>
  <si>
    <t>Fußbodenbelagherstellung (Kunststoff ungeschäumt)</t>
  </si>
  <si>
    <t>Fußbodenbelagherstellung (Textil)</t>
  </si>
  <si>
    <t>Fußpfleger</t>
  </si>
  <si>
    <t>Futtermittelhandel</t>
  </si>
  <si>
    <t>Landproduktehandel</t>
  </si>
  <si>
    <t>Galerie</t>
  </si>
  <si>
    <t>Galvanisierbetrieb</t>
  </si>
  <si>
    <t>Gänsemästerei</t>
  </si>
  <si>
    <t>Garage</t>
  </si>
  <si>
    <t>Garagenbetrieb</t>
  </si>
  <si>
    <t>Garagenvermietung</t>
  </si>
  <si>
    <t>Garderobenverleih</t>
  </si>
  <si>
    <t>Kostüm-, Garderobenverleih</t>
  </si>
  <si>
    <t>Gardinenhandel</t>
  </si>
  <si>
    <t>Gardinenhandel mit Auslieferung</t>
  </si>
  <si>
    <t>Gardinennäherei</t>
  </si>
  <si>
    <t>Gardinenwäscherei, -spannerei</t>
  </si>
  <si>
    <t>Gardinenweberei</t>
  </si>
  <si>
    <t>Garnherstellung</t>
  </si>
  <si>
    <t>Garnverarbeitung</t>
  </si>
  <si>
    <t>Garten- und Landschaftsbau</t>
  </si>
  <si>
    <t>Gartenarchitekt</t>
  </si>
  <si>
    <t>Gartenartikelhandel</t>
  </si>
  <si>
    <t>Gartencenter</t>
  </si>
  <si>
    <t>Gartenbaubetrieb</t>
  </si>
  <si>
    <t>Gartenbedarfshandel</t>
  </si>
  <si>
    <t>Gärtnerei / Baumschule ohne Gewächshaus</t>
  </si>
  <si>
    <t>Gasanlageninstallationsbetrieb</t>
  </si>
  <si>
    <t>Gaserzeugung und -verteilung</t>
  </si>
  <si>
    <t>Gashandel</t>
  </si>
  <si>
    <t>Gasinstallation</t>
  </si>
  <si>
    <t>Gasleitungsbetreiber</t>
  </si>
  <si>
    <t>Gasthof (mit Beherbergung)</t>
  </si>
  <si>
    <t>Gasthof (ohne Beherbergung)</t>
  </si>
  <si>
    <t>Gastroenterologe</t>
  </si>
  <si>
    <t>Gaststätte (keine Bar, Disco, Vergnügungsbetrieb)</t>
  </si>
  <si>
    <t>Gaststättenbedarfshandel</t>
  </si>
  <si>
    <t>Gastwirtschaft</t>
  </si>
  <si>
    <t>Gasversorger</t>
  </si>
  <si>
    <t>Gebäudereinigungsbetrieb</t>
  </si>
  <si>
    <t>Gebirgshütte (bewirtschaftet)</t>
  </si>
  <si>
    <t>Gebrauchtspielwarenhandel</t>
  </si>
  <si>
    <t>Gebrauchttextilienhandel</t>
  </si>
  <si>
    <t>Gebrauchtwagenhandel</t>
  </si>
  <si>
    <t>Gebrauchtwarenhandel (ohne Textil)</t>
  </si>
  <si>
    <t>Geburtshilfe</t>
  </si>
  <si>
    <t>Gefahrguttransport</t>
  </si>
  <si>
    <t>Geflechtherstellung</t>
  </si>
  <si>
    <t>Geflügelfarm</t>
  </si>
  <si>
    <t>Geflügelhandel</t>
  </si>
  <si>
    <t>Geigenbau</t>
  </si>
  <si>
    <t>Holzmusikinstrumentenbau</t>
  </si>
  <si>
    <t>Geisterbahn</t>
  </si>
  <si>
    <t>Gelatineherstellung</t>
  </si>
  <si>
    <t>Geldinstitut</t>
  </si>
  <si>
    <t>Geldschrankherstellung</t>
  </si>
  <si>
    <t>Geldtransportunternehmen (Büro) ohne Werttransporte</t>
  </si>
  <si>
    <t>Gemäldegalerie</t>
  </si>
  <si>
    <t>Gemäldehandel</t>
  </si>
  <si>
    <t>Gemeindepflegestation</t>
  </si>
  <si>
    <t>Öffentliche, karitative Einrichtung</t>
  </si>
  <si>
    <t>Gemeinschaftswarenhaus</t>
  </si>
  <si>
    <t>Gemischte Stoffe - Recycling (Trennung, Sortierung, Aufbereitung)</t>
  </si>
  <si>
    <t>Gemüsehandel</t>
  </si>
  <si>
    <t>Gemüseverarbeitung (Konserven, Tiefkühlkost)</t>
  </si>
  <si>
    <t>Generatorenherstellung</t>
  </si>
  <si>
    <t>Genußmittel - Einzelhandel</t>
  </si>
  <si>
    <t>Genußmittel - Großhandel</t>
  </si>
  <si>
    <t>Genussmittelhersetllung</t>
  </si>
  <si>
    <t>Geometer</t>
  </si>
  <si>
    <t>Gerberei</t>
  </si>
  <si>
    <t>Lederherstellung</t>
  </si>
  <si>
    <t>Gerüstverleih</t>
  </si>
  <si>
    <t>Gerüstvermietung</t>
  </si>
  <si>
    <t>Geschäumte Kunststoffe (Herstellung)</t>
  </si>
  <si>
    <t>Geschäumte Kunststoffe (Verarbeitung)</t>
  </si>
  <si>
    <t>Geschenkartikelhandel ohne Schmucksachen</t>
  </si>
  <si>
    <t>Geschenkartikelherstellung</t>
  </si>
  <si>
    <t>Gesenkschmiede</t>
  </si>
  <si>
    <t>Gesichtschirurg</t>
  </si>
  <si>
    <t>Gesteinsbearbeitung (nicht Edelstein)</t>
  </si>
  <si>
    <t>Gesteinsgewinnung (natürliche Gesteine)</t>
  </si>
  <si>
    <t>Gesteinsverarbeitung (nicht Edelstein)</t>
  </si>
  <si>
    <t>Getränkeabfüllbetrieb</t>
  </si>
  <si>
    <t>Getränkeherstellung</t>
  </si>
  <si>
    <t>Getränkeherstellung (Alkohol)</t>
  </si>
  <si>
    <t>Getränkeherstellung (alkoholfreie)</t>
  </si>
  <si>
    <t>Getränkevertrieb</t>
  </si>
  <si>
    <t>Getreidehandel</t>
  </si>
  <si>
    <t>Getreidemühle</t>
  </si>
  <si>
    <t>Gewehre-, Waffenhandel</t>
  </si>
  <si>
    <t>Waffenhandel</t>
  </si>
  <si>
    <t>Gewinnung von natürlichen Gesteinen</t>
  </si>
  <si>
    <t>Gewürzhandel</t>
  </si>
  <si>
    <t>Gewürzherstellung (flüssig)</t>
  </si>
  <si>
    <t>Gewürzherstellung (Pulver)</t>
  </si>
  <si>
    <t>Gewürzmühle</t>
  </si>
  <si>
    <t>Gießerei</t>
  </si>
  <si>
    <t>Gießproduktherstellung (Kunststoff)</t>
  </si>
  <si>
    <t>Gipserei</t>
  </si>
  <si>
    <t>Gipsgewinnung</t>
  </si>
  <si>
    <t>Gipsherstellung</t>
  </si>
  <si>
    <t>Gipswarenhandel</t>
  </si>
  <si>
    <t>Gipswarenherstellung</t>
  </si>
  <si>
    <t>Gitarrenbau</t>
  </si>
  <si>
    <t>Glasapparatebau</t>
  </si>
  <si>
    <t>Hohlglas - Herstellung und Verarbeitung</t>
  </si>
  <si>
    <t>Glashandel (Baustoff)</t>
  </si>
  <si>
    <t>Glasherstellung</t>
  </si>
  <si>
    <t>Glasherstellung (Flachglas)</t>
  </si>
  <si>
    <t>Glasherstellung (Hohlglas)</t>
  </si>
  <si>
    <t>Glasmalerei</t>
  </si>
  <si>
    <t>Glaspapierherstellung</t>
  </si>
  <si>
    <t>Schleifmittel, -körperherstellung</t>
  </si>
  <si>
    <t>Glasreinigung (Gebäude)</t>
  </si>
  <si>
    <t>Glasseideherstellung</t>
  </si>
  <si>
    <t>Glasstapelfasernherstellung</t>
  </si>
  <si>
    <t>Glasverarbeitung/ Glasbearbeitung</t>
  </si>
  <si>
    <t>Glaswarenhandel</t>
  </si>
  <si>
    <t>Glaswatte, -wolle (Herstellung und Verarbeitung)</t>
  </si>
  <si>
    <t>Glätterei</t>
  </si>
  <si>
    <t>Gleisbau</t>
  </si>
  <si>
    <t>Glocken (Herstellung und Gießerei)</t>
  </si>
  <si>
    <t>Glühlampenherstellung</t>
  </si>
  <si>
    <t>Gobelinhandel</t>
  </si>
  <si>
    <t>Gobelinherstellung</t>
  </si>
  <si>
    <t>Go-Cartbahn (stationär)</t>
  </si>
  <si>
    <t>Goldscheideanstalt</t>
  </si>
  <si>
    <t>Goldschmiede</t>
  </si>
  <si>
    <t>Goldwarenhandel</t>
  </si>
  <si>
    <t>Goldwarenherstellung</t>
  </si>
  <si>
    <t>Gondelbahn</t>
  </si>
  <si>
    <t>Grabmalherstellung</t>
  </si>
  <si>
    <t>Grafiker</t>
  </si>
  <si>
    <t>Graphitgewinnung</t>
  </si>
  <si>
    <t>Graphologe</t>
  </si>
  <si>
    <t>Graupenmahlmühle</t>
  </si>
  <si>
    <t>Graupenschälmühle</t>
  </si>
  <si>
    <t>Gravierbetrieb</t>
  </si>
  <si>
    <t>Grobkeramische Produkte - Herstellung</t>
  </si>
  <si>
    <t>Großanstrichbetrieb</t>
  </si>
  <si>
    <t>Großbehälterherstellung (Holz)</t>
  </si>
  <si>
    <t>Großbehälterherstellung (Kunststoff)</t>
  </si>
  <si>
    <t>Großbehälterherstellung (Metall)</t>
  </si>
  <si>
    <t>Großbuchbindereien</t>
  </si>
  <si>
    <t>Großhandel - Nahrungs- und Genußmittel</t>
  </si>
  <si>
    <t>Großhandel für Einzelhändler</t>
  </si>
  <si>
    <t>Großhandel mit Altmaterial</t>
  </si>
  <si>
    <t>Großhandel mit Chemikalien</t>
  </si>
  <si>
    <t>Großhandel mit Eisenwaren</t>
  </si>
  <si>
    <t>Großhandel mit Erzen und Metallen</t>
  </si>
  <si>
    <t>Großhandel mit Holz-/Baustoffen</t>
  </si>
  <si>
    <t>Großhandel mit Kohle/Brennstoff</t>
  </si>
  <si>
    <t>Großhandel mit Lumpen</t>
  </si>
  <si>
    <t>Großhandel mit Papier/Druck</t>
  </si>
  <si>
    <t>Großhandel mit Pflanzen/Tieren</t>
  </si>
  <si>
    <t>Großhandel mit Pharma/Kosmetika</t>
  </si>
  <si>
    <t>Großhandel mit Schrott/Abfall</t>
  </si>
  <si>
    <t>Großhandel mit Sprengstoff</t>
  </si>
  <si>
    <t>Großhandel mit techn. Bedarf</t>
  </si>
  <si>
    <t>Großhandel mit Textilien</t>
  </si>
  <si>
    <t>Großhandel mit Textil-Rohstoffen</t>
  </si>
  <si>
    <t>Großküche</t>
  </si>
  <si>
    <t>Großmaschinenherstellung (elektrotechnische)</t>
  </si>
  <si>
    <t>Großschlachterei</t>
  </si>
  <si>
    <t>Schlachthof</t>
  </si>
  <si>
    <t>Großtierpraxis</t>
  </si>
  <si>
    <t>Grubber-Unternehmer</t>
  </si>
  <si>
    <t>Grubenentleerungsbetrieb</t>
  </si>
  <si>
    <t>Grundstücksmakler</t>
  </si>
  <si>
    <t>Grundstücksverwalter</t>
  </si>
  <si>
    <t>Gummibandweberei</t>
  </si>
  <si>
    <t>Gummiherstellung</t>
  </si>
  <si>
    <t>Gummiverarbeitung</t>
  </si>
  <si>
    <t>Gummiwarenhandel (mit Schaumgummi)</t>
  </si>
  <si>
    <t>Schaumstoffwarenhandel</t>
  </si>
  <si>
    <t>Gummiwarenhandel (ohne Schaumgummi)</t>
  </si>
  <si>
    <t>Gummiwarenherstellung (ohne Schaumgummi)</t>
  </si>
  <si>
    <t>Gymnastiklehrer</t>
  </si>
  <si>
    <t>Gymnastikschule</t>
  </si>
  <si>
    <t>Haarsprayherstellung</t>
  </si>
  <si>
    <t>Haarstudio</t>
  </si>
  <si>
    <t>Haarteilehandel</t>
  </si>
  <si>
    <t>Haarteileherstellung</t>
  </si>
  <si>
    <t>Hafenbetrieb (ohne Lager)</t>
  </si>
  <si>
    <t>Haferflockenherstellung</t>
  </si>
  <si>
    <t>Hafner</t>
  </si>
  <si>
    <t>Hairstylist</t>
  </si>
  <si>
    <t>Halbstoffherstellung (Holzfaser, Papier, Pappe, Strohfaser)</t>
  </si>
  <si>
    <t>Halbstoff-, Papier-, Karton-, Pappeherstellung</t>
  </si>
  <si>
    <t>Hallenbad</t>
  </si>
  <si>
    <t>Hals-Nasen-Ohren-Arzt</t>
  </si>
  <si>
    <t>Hammerwerk</t>
  </si>
  <si>
    <t>Handarbeitsbedarfshandel</t>
  </si>
  <si>
    <t>Handarbeitsgeschäft</t>
  </si>
  <si>
    <t>Handelschemiker</t>
  </si>
  <si>
    <t>Handelsmakler</t>
  </si>
  <si>
    <t>Handelsvertreter für Eisen</t>
  </si>
  <si>
    <t>Handelsvertreter für Elektro</t>
  </si>
  <si>
    <t>Handelsvertreter für Maschinen</t>
  </si>
  <si>
    <t>Handelsvertreter für Nahrungsmittel</t>
  </si>
  <si>
    <t>Handelsvertreter für Pflanzen</t>
  </si>
  <si>
    <t>Handelsvertreter für Rohstoffe</t>
  </si>
  <si>
    <t>Handelsvertreter für Textilien</t>
  </si>
  <si>
    <t>Handelsvertreter für Versand</t>
  </si>
  <si>
    <t>Handschuhherstellung</t>
  </si>
  <si>
    <t>Handyshop</t>
  </si>
  <si>
    <t>Harnstoffharzpressmassen - Herstellung und Verarbeitung</t>
  </si>
  <si>
    <t>Härterei</t>
  </si>
  <si>
    <t>Hartfaserplattenherstellung</t>
  </si>
  <si>
    <t>Holzspan-, Holzfaserplatten-, Spanplattenherstellung</t>
  </si>
  <si>
    <t>Harzdestillation</t>
  </si>
  <si>
    <t>Harzmühle, -schmelze</t>
  </si>
  <si>
    <t>Haushaltgeräteherstellung</t>
  </si>
  <si>
    <t>Haushaltsgerätehandel</t>
  </si>
  <si>
    <t>Hausreinigung</t>
  </si>
  <si>
    <t>Hausschlachter</t>
  </si>
  <si>
    <t>Hausschlachterei</t>
  </si>
  <si>
    <t>Haustextilienhandel (mit Orientteppichen)</t>
  </si>
  <si>
    <t>Haustextilienhandel (ohne Orientteppiche)</t>
  </si>
  <si>
    <t>Haustextilienherstellung</t>
  </si>
  <si>
    <t>Hausverwaltung</t>
  </si>
  <si>
    <t>Hautarzt</t>
  </si>
  <si>
    <t>Häutehandel</t>
  </si>
  <si>
    <t>Häutezurichtung</t>
  </si>
  <si>
    <t>Hebamme</t>
  </si>
  <si>
    <t>Heckenwirtschaft</t>
  </si>
  <si>
    <t>Hefeherstellung</t>
  </si>
  <si>
    <t>Heil-/Pflegeanstalt</t>
  </si>
  <si>
    <t>Heilbad</t>
  </si>
  <si>
    <t>Heilberuf</t>
  </si>
  <si>
    <t>Heilgymnastiker</t>
  </si>
  <si>
    <t>Medizinisches Massageinstitut</t>
  </si>
  <si>
    <t>Heilpädagoge</t>
  </si>
  <si>
    <t>Heilpraktiker</t>
  </si>
  <si>
    <t>Heim (außer Asylanten-, Jugend-, Obdachlosen-, Tier-, Vereinsheim)</t>
  </si>
  <si>
    <t>Heimtextilienhandel (mit Orientteppichen)</t>
  </si>
  <si>
    <t>Heimtextilienhandel (ohne Orientteppiche)</t>
  </si>
  <si>
    <t>Heimwerkerbedarfshandel</t>
  </si>
  <si>
    <t>Heimwerkermarkt</t>
  </si>
  <si>
    <t>Heißluftbäder</t>
  </si>
  <si>
    <t>Heißmangel</t>
  </si>
  <si>
    <t>Heizkesselherstellung</t>
  </si>
  <si>
    <t>Heizkörperherstellung</t>
  </si>
  <si>
    <t>Heizkraftwerk</t>
  </si>
  <si>
    <t>Heizölhandel</t>
  </si>
  <si>
    <t>Heizungsbau</t>
  </si>
  <si>
    <t>Heizungsinstallationsbetrieb</t>
  </si>
  <si>
    <t>Heizungspflege</t>
  </si>
  <si>
    <t>Heizwerk</t>
  </si>
  <si>
    <t>Hemdengeschäft</t>
  </si>
  <si>
    <t>Hemdenherstellung</t>
  </si>
  <si>
    <t>Heraklitplattenherstellung</t>
  </si>
  <si>
    <t>Herdhandel (E-Herde; nicht E-Herde -&gt; Ofenhandel)</t>
  </si>
  <si>
    <t>Herdsetzer</t>
  </si>
  <si>
    <t>Herrenausstatter</t>
  </si>
  <si>
    <t>Herstellung alkoholfreier Getränke</t>
  </si>
  <si>
    <t>Hippodrom</t>
  </si>
  <si>
    <t>HNO-Arzt</t>
  </si>
  <si>
    <t>Hobelwerk</t>
  </si>
  <si>
    <t>Hoch- und Tiefbaubetrieb</t>
  </si>
  <si>
    <t>Hochbau</t>
  </si>
  <si>
    <t>Hochbaubetrieb</t>
  </si>
  <si>
    <t>Hochofenbetrieb</t>
  </si>
  <si>
    <t>Höhere technische Lehranstalt</t>
  </si>
  <si>
    <t>Holz (Imprägnierung)</t>
  </si>
  <si>
    <t>Holzbauelementeherstellung</t>
  </si>
  <si>
    <t>Holzbearbeitungsbetrieb (nicht Sägewerk, nicht Holzmöbel)</t>
  </si>
  <si>
    <t>Holzbildhauerbetrieb</t>
  </si>
  <si>
    <t>Holzblasinstrumentenbau</t>
  </si>
  <si>
    <t>Holzfällerbetrieb</t>
  </si>
  <si>
    <t>Holzfaser (Halbstoffherstellung)</t>
  </si>
  <si>
    <t>Holzfaserherstellung</t>
  </si>
  <si>
    <t>Holzfaserplatten und -spanplatten (Herstellung)</t>
  </si>
  <si>
    <t>Holzfaserplattenherstellung</t>
  </si>
  <si>
    <t>Holzhandel (mit Holzbearbeitung, nicht Sägewerk)</t>
  </si>
  <si>
    <t>Holzimport</t>
  </si>
  <si>
    <t>Holzinstrumentenherstellung</t>
  </si>
  <si>
    <t>Holzkaufmann</t>
  </si>
  <si>
    <t>Holzkittherstellung</t>
  </si>
  <si>
    <t>Klebstoff-, Leimherstellung</t>
  </si>
  <si>
    <t>Holzmehl, -späne, -wolle, -zement - Herstellung und Verarbeitung</t>
  </si>
  <si>
    <t>Holzmöbelherstellung</t>
  </si>
  <si>
    <t>Holzpappeherstellung</t>
  </si>
  <si>
    <t>Holzschindelmacherei</t>
  </si>
  <si>
    <t>Holzschliffherstellung</t>
  </si>
  <si>
    <t>Holzschnitzerei</t>
  </si>
  <si>
    <t>Holzschuhmacherei</t>
  </si>
  <si>
    <t>Holzspanplattenherstellung</t>
  </si>
  <si>
    <t>Holzstoffherstellung</t>
  </si>
  <si>
    <t>Holzverarbeitungsbetrieb</t>
  </si>
  <si>
    <t>Holzwolleherstellung</t>
  </si>
  <si>
    <t>Holzwolleplattenherstellung</t>
  </si>
  <si>
    <t>Holzzementherstellung</t>
  </si>
  <si>
    <t>Hopfenhandel</t>
  </si>
  <si>
    <t>Hörgeräteakustiker</t>
  </si>
  <si>
    <t>Hörgerätehandel</t>
  </si>
  <si>
    <t>Hörgeräteherstellung</t>
  </si>
  <si>
    <t>Hospiz</t>
  </si>
  <si>
    <t>Hotel (mit Restaurant)</t>
  </si>
  <si>
    <t>Hotel Garni</t>
  </si>
  <si>
    <t>Hoteleinrichtungshandel (mit Orientteppichen)</t>
  </si>
  <si>
    <t>Hoteleinrichtungshandel (ohne Orientteppiche)</t>
  </si>
  <si>
    <t>Hufschmied</t>
  </si>
  <si>
    <t>Humangenetik</t>
  </si>
  <si>
    <t>Hundedressurbetrieb</t>
  </si>
  <si>
    <t>Hundehandel</t>
  </si>
  <si>
    <t>Hundepension</t>
  </si>
  <si>
    <t>Hundesalon</t>
  </si>
  <si>
    <t>Hundezucht</t>
  </si>
  <si>
    <t>Huthandel</t>
  </si>
  <si>
    <t>Hutherstellung</t>
  </si>
  <si>
    <t>Hütte (außer Eisen)</t>
  </si>
  <si>
    <t>Hütte (Eisen)</t>
  </si>
  <si>
    <t>Hygienepapierherstellung</t>
  </si>
  <si>
    <t>Ikonenhandel</t>
  </si>
  <si>
    <t>Imbiss (im Gebäude)</t>
  </si>
  <si>
    <t>Imbiss (nicht im Gebäude)</t>
  </si>
  <si>
    <t>Imbissstube</t>
  </si>
  <si>
    <t>Imbisswagen</t>
  </si>
  <si>
    <t>Immobilien</t>
  </si>
  <si>
    <t>Immobilienmakler</t>
  </si>
  <si>
    <t>Immobilienverwaltung</t>
  </si>
  <si>
    <t>Imprägnierung (Holz)</t>
  </si>
  <si>
    <t>Imprägnierung (Textilien)</t>
  </si>
  <si>
    <t>Indigofarbstoffe - Herstellung und Verarbeitung</t>
  </si>
  <si>
    <t>Indoorbahn</t>
  </si>
  <si>
    <t>Industrieanstrichbetrieb</t>
  </si>
  <si>
    <t>Industriereinigung</t>
  </si>
  <si>
    <t>Informationstechnologiehersteller</t>
  </si>
  <si>
    <t>Ingenieur</t>
  </si>
  <si>
    <t>Ingenieur (der Haustechnik)</t>
  </si>
  <si>
    <t>Ingenieur (freischaffend)</t>
  </si>
  <si>
    <t>Ingenieur (Gemeinschaft)</t>
  </si>
  <si>
    <t>Ingenieur (sonstige)</t>
  </si>
  <si>
    <t>Ingenieur (Vermessung)</t>
  </si>
  <si>
    <t>Inkassobüro</t>
  </si>
  <si>
    <t>Innenarchitekt</t>
  </si>
  <si>
    <t>Insolvenzverwalter</t>
  </si>
  <si>
    <t>Institut, wissenschaftliche (chemisch, physikalisch)</t>
  </si>
  <si>
    <t>Institut, wissenschaftliche (medizinisch)</t>
  </si>
  <si>
    <t>Internat</t>
  </si>
  <si>
    <t>Internet-Cafe</t>
  </si>
  <si>
    <t>Internetprovider</t>
  </si>
  <si>
    <t>Internist</t>
  </si>
  <si>
    <t>Irrgarten (Schaustellerbetrieb)</t>
  </si>
  <si>
    <t>Isolierbandherstellung (Gummi)</t>
  </si>
  <si>
    <t>Isolierbandherstellung (Kunststoff)</t>
  </si>
  <si>
    <t>Isolierbetrieb</t>
  </si>
  <si>
    <t>Isolierwarenherstellung (Gummi)</t>
  </si>
  <si>
    <t>Isolierwarenherstellung (Kunststoff)</t>
  </si>
  <si>
    <t>IT-Dienstleister</t>
  </si>
  <si>
    <t>IT-Unternehmen</t>
  </si>
  <si>
    <t>Jachtbau (Holz)</t>
  </si>
  <si>
    <t>Jachtbau (Kunststoff, ohne Polyester)</t>
  </si>
  <si>
    <t>Jachtbau (Metall)</t>
  </si>
  <si>
    <t>Jachtbau (Polyester)</t>
  </si>
  <si>
    <t>Jagdausrüstungshandel</t>
  </si>
  <si>
    <t>Jalousieherstellung (Metall)</t>
  </si>
  <si>
    <t>Jalousienhandel (mit Einbau)</t>
  </si>
  <si>
    <t>Jalousienhandel (ohne Montage, nur Handel)</t>
  </si>
  <si>
    <t>Jalousien- und Markisenhandel (ohne Montage, nur Handel)</t>
  </si>
  <si>
    <t>Jalousienherstellung (Holz)</t>
  </si>
  <si>
    <t>Jalousienherstellung (Kunststoff)</t>
  </si>
  <si>
    <t>Jeansgeschäft</t>
  </si>
  <si>
    <t>Journalist</t>
  </si>
  <si>
    <t>Jugendheim</t>
  </si>
  <si>
    <t>Jugendzentrum, Jugendheim</t>
  </si>
  <si>
    <t>Jugendherberge</t>
  </si>
  <si>
    <t>Jugendzentrum</t>
  </si>
  <si>
    <t>Juwelier</t>
  </si>
  <si>
    <t>Juwelierwarenhandel</t>
  </si>
  <si>
    <t>Juwelierwarenherstellung</t>
  </si>
  <si>
    <t>Kabarett (Kleinkunstbühne)</t>
  </si>
  <si>
    <t>Theater, Konzerthalle</t>
  </si>
  <si>
    <t>Kabarett (Nachtlokal)</t>
  </si>
  <si>
    <t>Kabelherstellung</t>
  </si>
  <si>
    <t>Kabinenbahn</t>
  </si>
  <si>
    <t>Kachelnherstellung (Keramik)</t>
  </si>
  <si>
    <t>Kachelofenbau</t>
  </si>
  <si>
    <t>Kaffeeersatzherstellung</t>
  </si>
  <si>
    <t>Kaffeefahrtenveranstalter</t>
  </si>
  <si>
    <t>Reiseveranstalter</t>
  </si>
  <si>
    <t>Kaffeehandel (mit Cafe)</t>
  </si>
  <si>
    <t>Kaffeehandel (ohne Cafe)</t>
  </si>
  <si>
    <t>Kaffeeherstellung</t>
  </si>
  <si>
    <t>Kaffeerösterei</t>
  </si>
  <si>
    <t>Kakaoherstellung</t>
  </si>
  <si>
    <t>Kakaomehlherstellung</t>
  </si>
  <si>
    <t>Kalibergwerk</t>
  </si>
  <si>
    <t>Salzgewinnung</t>
  </si>
  <si>
    <t>Kalikopapierherstellung</t>
  </si>
  <si>
    <t>Kalkgewinnung und -aufbereitung</t>
  </si>
  <si>
    <t>Kalkherstellung</t>
  </si>
  <si>
    <t>Kalksandsteinherstellung</t>
  </si>
  <si>
    <t>Kaltwalzwerk</t>
  </si>
  <si>
    <t>Kaminhandel</t>
  </si>
  <si>
    <t>Kaminkehrer</t>
  </si>
  <si>
    <t>Kaminofenhandel</t>
  </si>
  <si>
    <t>Kaminsetzer</t>
  </si>
  <si>
    <t>Kammerjäger</t>
  </si>
  <si>
    <t>Kammgarn (Ausrüstung und Veredelung)</t>
  </si>
  <si>
    <t>Kammgarnspinnerei</t>
  </si>
  <si>
    <t>Kammgarnweberei</t>
  </si>
  <si>
    <t>Kampfsportschule</t>
  </si>
  <si>
    <t>Kanalbaubetrieb</t>
  </si>
  <si>
    <t>Kanalisationsanlagenbau</t>
  </si>
  <si>
    <t>Kanalreinigungsbetrieb</t>
  </si>
  <si>
    <t>Kantine</t>
  </si>
  <si>
    <t>Kanuverleih</t>
  </si>
  <si>
    <t>Kaolingewinnung und Aufbereitung</t>
  </si>
  <si>
    <t>Kardiologe</t>
  </si>
  <si>
    <t>Karitative Einrichtung</t>
  </si>
  <si>
    <t>Karnevalsartikelhandel</t>
  </si>
  <si>
    <t>Karosseriebau (Holz)</t>
  </si>
  <si>
    <t>Karosseriebau (Kunststoff, ohne Polyester)</t>
  </si>
  <si>
    <t>Karosseriebau (Metall)</t>
  </si>
  <si>
    <t>Karosseriebau (Polyester)</t>
  </si>
  <si>
    <t>Kartbahn (stationär)</t>
  </si>
  <si>
    <t>Kartenvorverkaufsstelle</t>
  </si>
  <si>
    <t>Kartoffelchipsherstellung</t>
  </si>
  <si>
    <t>Kartoffelerzeugnisherstellung</t>
  </si>
  <si>
    <t>Kartoffeldämpfanlage</t>
  </si>
  <si>
    <t>Kartoffelmehlherstellung und Verarbeitung</t>
  </si>
  <si>
    <t>Stärkeherstellung</t>
  </si>
  <si>
    <t>Kartoffelstärkeherstellung und Verarbeitung</t>
  </si>
  <si>
    <t>Kartographischer Betrieb</t>
  </si>
  <si>
    <t>Kartonagenherstellung</t>
  </si>
  <si>
    <t>Kartonagenverarbeitung</t>
  </si>
  <si>
    <t>Kartonherstellung</t>
  </si>
  <si>
    <t>Kartonverarbeitung</t>
  </si>
  <si>
    <t>Karussell</t>
  </si>
  <si>
    <t>Käseladen</t>
  </si>
  <si>
    <t>Käserei</t>
  </si>
  <si>
    <t>Milchverarbeitung</t>
  </si>
  <si>
    <t>Katzenhandel</t>
  </si>
  <si>
    <t>Katzenpension</t>
  </si>
  <si>
    <t>Katzensalon</t>
  </si>
  <si>
    <t>Kaufhaus</t>
  </si>
  <si>
    <t>Kautschukherstellung</t>
  </si>
  <si>
    <t>Kegelsportcenter</t>
  </si>
  <si>
    <t>Keksherstellung</t>
  </si>
  <si>
    <t>Kellerei</t>
  </si>
  <si>
    <t>Kellertheater</t>
  </si>
  <si>
    <t>Kelterei</t>
  </si>
  <si>
    <t>Keramikbe- und -verarbeitung</t>
  </si>
  <si>
    <t>Keramikhandel</t>
  </si>
  <si>
    <t>Keramikherstellung</t>
  </si>
  <si>
    <t>Keramikherstellung (Feinkeramik)</t>
  </si>
  <si>
    <t>Keramikherstellung (Grobkeramik)</t>
  </si>
  <si>
    <t>Keramischer Betrieb</t>
  </si>
  <si>
    <t>Kernkraftwerk</t>
  </si>
  <si>
    <t>Kerzenherstellung</t>
  </si>
  <si>
    <t>Kesselbau</t>
  </si>
  <si>
    <t>Kesselhaus</t>
  </si>
  <si>
    <t>Kesselreinigung</t>
  </si>
  <si>
    <t>Kesselreparatur</t>
  </si>
  <si>
    <t>Kfz-Abschleppdienst</t>
  </si>
  <si>
    <t>Kfz-Auspuffservice</t>
  </si>
  <si>
    <t>Kfz-Elektrikbetrieb</t>
  </si>
  <si>
    <t>Kfz-Elektrikherstellung</t>
  </si>
  <si>
    <t>Kfz-Flaschnerei (mit Lackiererei)</t>
  </si>
  <si>
    <t>Kfz-Garage (ohne Tankstelle und ohne Reparatur)</t>
  </si>
  <si>
    <t>KfZ-Gewerbe ohne nähere Angabe</t>
  </si>
  <si>
    <t>Kfz-Glaserei</t>
  </si>
  <si>
    <t>Kfz-Handel</t>
  </si>
  <si>
    <t>Kfz-Handwerksbetrieb</t>
  </si>
  <si>
    <t>Kfz-Herstellung (Kunststoff, ohne Polyester)</t>
  </si>
  <si>
    <t>Kfz-Herstellung (Metall)</t>
  </si>
  <si>
    <t>Kfz-Herstellung (Polyester)</t>
  </si>
  <si>
    <t>Kfz-Lackiererei</t>
  </si>
  <si>
    <t>Kfz-Pflegebetrieb</t>
  </si>
  <si>
    <t>Kfz-Radiohandel</t>
  </si>
  <si>
    <t>Kfz-Reifen-, Felgenhandel</t>
  </si>
  <si>
    <t>Kfz-Reifenverwertung</t>
  </si>
  <si>
    <t>Kfz-Sachverständiger</t>
  </si>
  <si>
    <t>Kfz-Sattlerei</t>
  </si>
  <si>
    <t>Polsterei</t>
  </si>
  <si>
    <t>Kfz-Spenglerei</t>
  </si>
  <si>
    <t>Kfz-Verleih (Büro)</t>
  </si>
  <si>
    <t>KfZ-Vermieter</t>
  </si>
  <si>
    <t>Kfz-Verwertung</t>
  </si>
  <si>
    <t>Kfz-Waschanlage</t>
  </si>
  <si>
    <t>Kfz-Zubehörhandel</t>
  </si>
  <si>
    <t>Kieferchirurg</t>
  </si>
  <si>
    <t>Kieferorthopäde</t>
  </si>
  <si>
    <t>Kiesgewinnung</t>
  </si>
  <si>
    <t>Kiesgrube</t>
  </si>
  <si>
    <t>Kiesmühle</t>
  </si>
  <si>
    <t>Kieswerk</t>
  </si>
  <si>
    <t>Kinderarzt</t>
  </si>
  <si>
    <t>Kinderbekleidungshandel</t>
  </si>
  <si>
    <t>Kindergarten</t>
  </si>
  <si>
    <t>Kinderheim (nicht Jugendheim)</t>
  </si>
  <si>
    <t>Kinderkrankenpfleger</t>
  </si>
  <si>
    <t>Kindermodengeschäft</t>
  </si>
  <si>
    <t>Kinderoberbekleidungsgeschäft</t>
  </si>
  <si>
    <t>Kindertagesstätte</t>
  </si>
  <si>
    <t>Kinesiologe</t>
  </si>
  <si>
    <t>Kino</t>
  </si>
  <si>
    <t>Kinocenter</t>
  </si>
  <si>
    <t>Kiosk (im Gebäude)</t>
  </si>
  <si>
    <t>Kiosk (nicht im Gebäude)</t>
  </si>
  <si>
    <t>Kittherstellung und Verarbeitung</t>
  </si>
  <si>
    <t>Klärwerk</t>
  </si>
  <si>
    <t>Klavierbau</t>
  </si>
  <si>
    <t>Klavierhandel</t>
  </si>
  <si>
    <t>Klebebandherstellung (Gummi)</t>
  </si>
  <si>
    <t>Klebebandherstellung (Kunststoff)</t>
  </si>
  <si>
    <t>Klebelackherstellung und Verarbeitung</t>
  </si>
  <si>
    <t>Klebepflasterherstellung (Gummi)</t>
  </si>
  <si>
    <t>Klebepflasterherstellung (Kunststoff)</t>
  </si>
  <si>
    <t>Klebstoffherstellung</t>
  </si>
  <si>
    <t>Kleiderherstellung</t>
  </si>
  <si>
    <t>Kleinkunstbühne</t>
  </si>
  <si>
    <t>Kleinmaschinenherstellung (elektrische)</t>
  </si>
  <si>
    <t>Kleintierarzt</t>
  </si>
  <si>
    <t>Kleintransportdienst (mit Gefahrgut)</t>
  </si>
  <si>
    <t>Kleintransportdienst (ohne Gefahrgut)</t>
  </si>
  <si>
    <t>Klempnerei</t>
  </si>
  <si>
    <t>Klimaanlageninstallation</t>
  </si>
  <si>
    <t>Klimageräteherstellung</t>
  </si>
  <si>
    <t>Klinik</t>
  </si>
  <si>
    <t>Klischeeherstellung</t>
  </si>
  <si>
    <t>Klöppelei</t>
  </si>
  <si>
    <t>Strickerei, Wirkerei</t>
  </si>
  <si>
    <t>Kneipe</t>
  </si>
  <si>
    <t>Knochenfettherstellung</t>
  </si>
  <si>
    <t>Knochenmehlherstellung</t>
  </si>
  <si>
    <t>Knopfherstellung</t>
  </si>
  <si>
    <t>Koch</t>
  </si>
  <si>
    <t>Kochsalzgewinnung</t>
  </si>
  <si>
    <t>Koffer-/Taschengeschäft</t>
  </si>
  <si>
    <t>Kohle (Brikettierung und Kokerei)</t>
  </si>
  <si>
    <t>Kohle (Gewinnung und Aufbereitung)</t>
  </si>
  <si>
    <t>Kohlehandel</t>
  </si>
  <si>
    <t>Kohlekraftwerk</t>
  </si>
  <si>
    <t>Kohlenbergwerk</t>
  </si>
  <si>
    <t>Kohlensäuregewinnung (aus natürlichen Vorkommnissen)</t>
  </si>
  <si>
    <t>Kohlepapierherstellung</t>
  </si>
  <si>
    <t>Kokerei</t>
  </si>
  <si>
    <t>Kombinationslackherstellung</t>
  </si>
  <si>
    <t>Kommunikationselektronikreparatur (ohne Handel)</t>
  </si>
  <si>
    <t>Kommunikationsgerätehandel</t>
  </si>
  <si>
    <t>Kommunikationsgeräteherstellung</t>
  </si>
  <si>
    <t>Kommunikationstechnik</t>
  </si>
  <si>
    <t>Kommunikationstechnikhandel</t>
  </si>
  <si>
    <t>Kompostwerk</t>
  </si>
  <si>
    <t>Kondensatorenherstellung</t>
  </si>
  <si>
    <t>Konditorei (mit Cafe)</t>
  </si>
  <si>
    <t>Konditorei (ohne Cafe, mit Backwarenherstellung)</t>
  </si>
  <si>
    <t>Konditorei (ohne Cafe, ohne Backwarenherstellung)</t>
  </si>
  <si>
    <t>Konditoreibedarfshandel</t>
  </si>
  <si>
    <t>Konditorwarenhandel (mit Cafe)</t>
  </si>
  <si>
    <t>Konditorwarenhandel (ohne Cafe)</t>
  </si>
  <si>
    <t>Konfektionsfertigung (mit Leder, Alcantara ohne Pelz)</t>
  </si>
  <si>
    <t>Konfektionsfertigung (mit Pelzwaren)</t>
  </si>
  <si>
    <t>Konfektionsfertigung (ohne Pelz, Leder, Alcantara)</t>
  </si>
  <si>
    <t>Konfektionsgeschäft (ohne Pelz-, Leder-, Alcantarawaren)</t>
  </si>
  <si>
    <t>Konfektionsgeschäft (ohne Pelzwaren; mit Leder-, Alcantarawaren)</t>
  </si>
  <si>
    <t>Konfiserie (Handel)</t>
  </si>
  <si>
    <t>Konfitüreherstellung</t>
  </si>
  <si>
    <t>Kongresshalle</t>
  </si>
  <si>
    <t>Konservendosenherstellung</t>
  </si>
  <si>
    <t>Konservenherstellung (Fleisch, Wurst, Fisch)</t>
  </si>
  <si>
    <t>Konservenherstellung (Obst, Gemüse)</t>
  </si>
  <si>
    <t>Konstrukteur</t>
  </si>
  <si>
    <t>Konsulat</t>
  </si>
  <si>
    <t>Kontaktlinsenherstellung</t>
  </si>
  <si>
    <t>Kontaktlinsenstudio</t>
  </si>
  <si>
    <t>Konzertagentur</t>
  </si>
  <si>
    <t>Konzerthalle</t>
  </si>
  <si>
    <t>Kopfbedeckungshandel</t>
  </si>
  <si>
    <t>Kopieranstalt</t>
  </si>
  <si>
    <t>Korbherstellung</t>
  </si>
  <si>
    <t>Korbmacherei</t>
  </si>
  <si>
    <t>Korbwarenhandel</t>
  </si>
  <si>
    <t>Korbwarenherstellung</t>
  </si>
  <si>
    <t>Korkwarenhandel</t>
  </si>
  <si>
    <t>Korkwarenherstellung</t>
  </si>
  <si>
    <t>Körperpflegebetrieb</t>
  </si>
  <si>
    <t>Korrespondenzbüro</t>
  </si>
  <si>
    <t>Korundaufbereitung und Verarbeitung</t>
  </si>
  <si>
    <t>Kosmetikaherstellung</t>
  </si>
  <si>
    <t>Kosmetikchirurg</t>
  </si>
  <si>
    <t>Kosmetiker</t>
  </si>
  <si>
    <t>Kosmetikhandel</t>
  </si>
  <si>
    <t>Kosmetikherstellung</t>
  </si>
  <si>
    <t>Kosmetiksalon</t>
  </si>
  <si>
    <t>Kosmetikschule</t>
  </si>
  <si>
    <t>Kostümverleih</t>
  </si>
  <si>
    <t>Kraftfahrzeugabschleppdienst</t>
  </si>
  <si>
    <t>Kraftfahrzeugauspuffservice</t>
  </si>
  <si>
    <t>Kraftfahrzeugbau</t>
  </si>
  <si>
    <t>Kraftfahrzeugelektrikbetrieb</t>
  </si>
  <si>
    <t>Kraftfahrzeugelektrikherstellung</t>
  </si>
  <si>
    <t>Kraftfahrzeugflaschnerei (mit Lackiererei)</t>
  </si>
  <si>
    <t>Kraftfahrzeuggarage (ohne Tankstelle und ohne Reparatur)</t>
  </si>
  <si>
    <t>Kraftfahrzeugglaserei</t>
  </si>
  <si>
    <t>Kraftfahrzeughandel</t>
  </si>
  <si>
    <t>Kraftfahrzeugherstellung (Kunststoff, ohne Polyester)</t>
  </si>
  <si>
    <t>Kraftfahrzeugherstellung (Metall)</t>
  </si>
  <si>
    <t>Kraftfahrzeugherstellung (Polyester)</t>
  </si>
  <si>
    <t>Kraftfahrzeuglackiererei</t>
  </si>
  <si>
    <t>Kraftfahrzeugpflegebetrieb</t>
  </si>
  <si>
    <t>Kraftfahrzeugradiohandel</t>
  </si>
  <si>
    <t>Kraftfahrzeugreifen-, Felgenhandel</t>
  </si>
  <si>
    <t>Kraftfahrzeugreifenverwertung</t>
  </si>
  <si>
    <t>Kraftfahrzeugreparaturwerkstatt</t>
  </si>
  <si>
    <t>Kraftfahrzeugsachverständiger</t>
  </si>
  <si>
    <t>Kraftfahrzeugsattlerei</t>
  </si>
  <si>
    <t>Kraftfahrzeugspenglerei</t>
  </si>
  <si>
    <t>Kraftfahrzeugverleih (Büro)</t>
  </si>
  <si>
    <t>Kraftfahrzeugverwertung</t>
  </si>
  <si>
    <t>Kraftfahrzeugwaschanlage</t>
  </si>
  <si>
    <t>Kraftfahrzeugwerkstatt</t>
  </si>
  <si>
    <t>Kraftfahrzeugzubehörhandel</t>
  </si>
  <si>
    <t>Kraftfutterherstellung</t>
  </si>
  <si>
    <t>Kraftmesser (Schaustellerbetriebe)</t>
  </si>
  <si>
    <t>Kraftstation, elektrische</t>
  </si>
  <si>
    <t>Krambude</t>
  </si>
  <si>
    <t>Krankengymnastiker</t>
  </si>
  <si>
    <t>Krankenhaus</t>
  </si>
  <si>
    <t>Krankenkasse</t>
  </si>
  <si>
    <t>Krankenpflegedienst</t>
  </si>
  <si>
    <t>Krankenpflegedienst (ohne geprüftes Krankenpflegepersonal)</t>
  </si>
  <si>
    <t>Krankenpfleger</t>
  </si>
  <si>
    <t>Krankenschwester</t>
  </si>
  <si>
    <t>Kranzbinderei</t>
  </si>
  <si>
    <t>Kranzwirtschaft</t>
  </si>
  <si>
    <t>Kräuterhandel</t>
  </si>
  <si>
    <t>Kräutermühle</t>
  </si>
  <si>
    <t>Kreditinstitut</t>
  </si>
  <si>
    <t>Kreditvermittler</t>
  </si>
  <si>
    <t>Kreidegewinnung</t>
  </si>
  <si>
    <t>Kreidepigmente, künstliche (Herstellung und Verarbeitung)</t>
  </si>
  <si>
    <t>Kristallwarenhandel</t>
  </si>
  <si>
    <t>Kristallwarenherstellung</t>
  </si>
  <si>
    <t>Küchenstudio</t>
  </si>
  <si>
    <t>Küferei</t>
  </si>
  <si>
    <t>Kugellagerherstellung</t>
  </si>
  <si>
    <t>Kühlanlagenbau</t>
  </si>
  <si>
    <t>Kühlanlageninstallation</t>
  </si>
  <si>
    <t>Kühlhaus - Temperaturen unter 0° C</t>
  </si>
  <si>
    <t>Kühlthekenherstellung</t>
  </si>
  <si>
    <t>Kulturzentrum</t>
  </si>
  <si>
    <t>Kundendienst für Bürogeräte</t>
  </si>
  <si>
    <t>Kundendienst für Feuerungsanlagen</t>
  </si>
  <si>
    <t>Kundendienst für Maschinen</t>
  </si>
  <si>
    <t>Kunstausstellung</t>
  </si>
  <si>
    <t>Kunsteisbahn</t>
  </si>
  <si>
    <t>Kunsteisherstellung</t>
  </si>
  <si>
    <t>Kunstfasernherstellung</t>
  </si>
  <si>
    <t>Kunstgewerblicher Betrieb ohne Holzbearbeitung</t>
  </si>
  <si>
    <t>Kunsthandel</t>
  </si>
  <si>
    <t>Kunstharzebe- und Verarbeitung</t>
  </si>
  <si>
    <t>Kunstharzlackherstellung</t>
  </si>
  <si>
    <t>Kunstharzpressmassenherstellung und Verarbeitung</t>
  </si>
  <si>
    <t>Kunsthonigherstellung</t>
  </si>
  <si>
    <t>Kunstkeramikherstellung</t>
  </si>
  <si>
    <t>Kunstlederherstellung und Verarbeitung</t>
  </si>
  <si>
    <t>Künstler</t>
  </si>
  <si>
    <t>Künstleragentur</t>
  </si>
  <si>
    <t>Künstleratelier</t>
  </si>
  <si>
    <t>Kunstmaleratelier</t>
  </si>
  <si>
    <t>Kunstsammlung</t>
  </si>
  <si>
    <t>Kunstschlosserei</t>
  </si>
  <si>
    <t>Kunstschmiede</t>
  </si>
  <si>
    <t>Kunstseideherstellung</t>
  </si>
  <si>
    <t>Kunstspeisefettherstellung</t>
  </si>
  <si>
    <t>Margarine-, Speisefettherstellung</t>
  </si>
  <si>
    <t>Kunststeinbearbeitungsbetrieb</t>
  </si>
  <si>
    <t>Kunststeinherstellung</t>
  </si>
  <si>
    <t>Kunststoff (waren) handel ohne Herstellung</t>
  </si>
  <si>
    <t>Kunststoffherstellung (nicht Recycling)</t>
  </si>
  <si>
    <t>Kunststoffverarbeitung</t>
  </si>
  <si>
    <t>Kunststoffverarbeitung (mit Schaumstoffen)</t>
  </si>
  <si>
    <t>Kunststoffverarbeitung (ohne Schaumstoffe, ohne Polyester)</t>
  </si>
  <si>
    <t>Kunststoffverarbeitung (Polyester, ohne Schaumstoffe)</t>
  </si>
  <si>
    <t>Kunststoffwarenhandel (mit Schaumstoffen)</t>
  </si>
  <si>
    <t>Kunststoffwarenhandel (ohne Schaumstoffe)</t>
  </si>
  <si>
    <t>Kunststopferei</t>
  </si>
  <si>
    <t>Kupferhütte</t>
  </si>
  <si>
    <t>Kupferschmiede</t>
  </si>
  <si>
    <t>Kupferwarenhandel</t>
  </si>
  <si>
    <t>Kurbelwellenschleiferei</t>
  </si>
  <si>
    <t>Kurhaus</t>
  </si>
  <si>
    <t>Kurierdienst (mit Gefahrguttransport)</t>
  </si>
  <si>
    <t>Kurierdienst (ohne Gefahrguttransport)</t>
  </si>
  <si>
    <t>Kurklinik</t>
  </si>
  <si>
    <t>Kürschnerei (ohne Pelzwarenhandel)</t>
  </si>
  <si>
    <t>Kurzwarengeschäft</t>
  </si>
  <si>
    <t>Labor (chemisch)</t>
  </si>
  <si>
    <t>Labor (Dental)</t>
  </si>
  <si>
    <t>Labor (Foto)</t>
  </si>
  <si>
    <t>Labor (medizinisch)</t>
  </si>
  <si>
    <t>Labor (pharmazeutisch)</t>
  </si>
  <si>
    <t>Labor (physikalisch)</t>
  </si>
  <si>
    <t>Laborbedarfhandel</t>
  </si>
  <si>
    <t>Lackhandel</t>
  </si>
  <si>
    <t>Lackherstellung</t>
  </si>
  <si>
    <t>Lacklederherstellung</t>
  </si>
  <si>
    <t>Ladenbaubetrieb (Holz)</t>
  </si>
  <si>
    <t>Ladenbaubetrieb (Kunststoff)</t>
  </si>
  <si>
    <t>Ladenbaubetrieb (Metall)</t>
  </si>
  <si>
    <t>Ladenbauer</t>
  </si>
  <si>
    <t>Ladungskontrollbetrieb</t>
  </si>
  <si>
    <t>Lagerbehälterherstellung (Holz)</t>
  </si>
  <si>
    <t>Lagerbehälterherstellung (Kunststoff)</t>
  </si>
  <si>
    <t>Lagerbehälterherstellung (Metall)</t>
  </si>
  <si>
    <t>Lagerhaus</t>
  </si>
  <si>
    <t>Lampengestelleherstellung (Holz)</t>
  </si>
  <si>
    <t>Lampengestelleherstellung (Kunststoff)</t>
  </si>
  <si>
    <t>Lampengestellherstellung (Metall)</t>
  </si>
  <si>
    <t>Lampenhandel</t>
  </si>
  <si>
    <t>Lampenschirmeherstellung (Holz)</t>
  </si>
  <si>
    <t>Lampenschirmeherstellung (Kunststoff)</t>
  </si>
  <si>
    <t>Lampenschirmherstellung</t>
  </si>
  <si>
    <t>Lampenschirmherstellung (Metall)</t>
  </si>
  <si>
    <t>land- und forstwirtschaftliche Lohnunternehmen</t>
  </si>
  <si>
    <t>land- und forstwirtschaftliche Unternehmen</t>
  </si>
  <si>
    <t>Landfahrzeugbewachungsunternehmen</t>
  </si>
  <si>
    <t>Landfahrzeugherstellung (Holz)</t>
  </si>
  <si>
    <t>Landfahrzeugherstellung (Kunststoff, ohne Polyester)</t>
  </si>
  <si>
    <t>Landfahrzeugherstellung (Metall)</t>
  </si>
  <si>
    <t>Landfahrzeugherstellung (Polyester)</t>
  </si>
  <si>
    <t>Landgerätehandel</t>
  </si>
  <si>
    <t>Landmaschinenhandel</t>
  </si>
  <si>
    <t>Landmaschinenhandel (mit Reparatur)</t>
  </si>
  <si>
    <t>Landmaschinenhandel (ohne Reparatur)</t>
  </si>
  <si>
    <t>Landmaschinenherstellung</t>
  </si>
  <si>
    <t>Landmaschinenreparatur</t>
  </si>
  <si>
    <t>Landmesser</t>
  </si>
  <si>
    <t>Landprodukthandel</t>
  </si>
  <si>
    <t>Landschaftsarchitekt</t>
  </si>
  <si>
    <t>Landschaftsbaubetrieb</t>
  </si>
  <si>
    <t>Landschaftsgärtnerei</t>
  </si>
  <si>
    <t>Landschulheim</t>
  </si>
  <si>
    <t>Landwirtschaft</t>
  </si>
  <si>
    <t>Landwirtschaftl. Lohnbetrieb</t>
  </si>
  <si>
    <t>Lascherei</t>
  </si>
  <si>
    <t>Lautsprecherherstellung</t>
  </si>
  <si>
    <t>Leasingbüro</t>
  </si>
  <si>
    <t>Lebensmittelgewerbebedarfshandel</t>
  </si>
  <si>
    <t>Lebensmittelhandel bis 400 qm</t>
  </si>
  <si>
    <t>Lebensmittelhandel über 400 qm</t>
  </si>
  <si>
    <t>Lebkuchenherstellung</t>
  </si>
  <si>
    <t>Lederausrüstung (Färberei, Lackiererei, Zurichterei)</t>
  </si>
  <si>
    <t>Lederbekleidungshandel (mit Pelzwaren)</t>
  </si>
  <si>
    <t>Lederbekleidungshandel (ohne Pelzwaren)</t>
  </si>
  <si>
    <t>Lederbekleidungsherstellung</t>
  </si>
  <si>
    <t>Lederherstellung (nicht Bekleidung)</t>
  </si>
  <si>
    <t>Lederreinigung</t>
  </si>
  <si>
    <t>Lederverarbeitung (nicht Bekleidung)</t>
  </si>
  <si>
    <t>Lederwaren-/Alcantarafertigung</t>
  </si>
  <si>
    <t>Lederwarenhandel (nicht Bekleidung)</t>
  </si>
  <si>
    <t>Lederwarenherstellung (ohne Sattlerei)</t>
  </si>
  <si>
    <t>Lederzuschneiderei</t>
  </si>
  <si>
    <t>Lehr- und Lernmittelherstellung</t>
  </si>
  <si>
    <t>Lehranstalt, technische</t>
  </si>
  <si>
    <t>Lehrgerüstbau</t>
  </si>
  <si>
    <t>Leichtmetallherstellung</t>
  </si>
  <si>
    <t>Leihbücherei</t>
  </si>
  <si>
    <t>Leihhaus</t>
  </si>
  <si>
    <t>Leimherstellung</t>
  </si>
  <si>
    <t>Leinölherstellung und Verarbeitung</t>
  </si>
  <si>
    <t>Leitungsherstellung (Kabel)</t>
  </si>
  <si>
    <t>Lesezirkel</t>
  </si>
  <si>
    <t>Leuchtenhandel</t>
  </si>
  <si>
    <t>Leuchtmittelherstellung</t>
  </si>
  <si>
    <t>Licht-/Tonanlagen</t>
  </si>
  <si>
    <t>Lichtbahnen, -kuppeln, -platten - Herstellung</t>
  </si>
  <si>
    <t>Lichtpausbetrieb</t>
  </si>
  <si>
    <t>Lichtsatzstudio</t>
  </si>
  <si>
    <t>Lichtspielhaus</t>
  </si>
  <si>
    <t>Likörherstellung</t>
  </si>
  <si>
    <t>Limonadenherstellung</t>
  </si>
  <si>
    <t>Linoleumherstellung</t>
  </si>
  <si>
    <t>Linoleumlegebetrieb</t>
  </si>
  <si>
    <t>Lithographischer Betrieb</t>
  </si>
  <si>
    <t>Lochmaskenherstellung (für Bildschirmröhren)</t>
  </si>
  <si>
    <t>Logopäde</t>
  </si>
  <si>
    <t>Lokomotivbau</t>
  </si>
  <si>
    <t>Lotse</t>
  </si>
  <si>
    <t>Lotterieannahme</t>
  </si>
  <si>
    <t>Lotterieannahme (mit Tabakwaren)</t>
  </si>
  <si>
    <t>Lotterieannahme (ohne Tabakwaren)</t>
  </si>
  <si>
    <t>Luftfahrzeugherstellung (Holz)</t>
  </si>
  <si>
    <t>Luftfahrzeugherstellung (Kunststoff, ohne Polyester)</t>
  </si>
  <si>
    <t>Luftfahrzeugherstellung (Metall)</t>
  </si>
  <si>
    <t>Luftfahrzeugherstellung (Polyester)</t>
  </si>
  <si>
    <t>Luftfahrzeugreparatur und Wartung</t>
  </si>
  <si>
    <t>Luftheizungsbauer</t>
  </si>
  <si>
    <t>Lüftungsinstallation</t>
  </si>
  <si>
    <t>Lüftungstechnikherstellung</t>
  </si>
  <si>
    <t>Lumpenhandel</t>
  </si>
  <si>
    <t>Lumpenpresserei</t>
  </si>
  <si>
    <t>Lumpensortiererei</t>
  </si>
  <si>
    <t>Lumpenverwertung</t>
  </si>
  <si>
    <t>Lungenarzt</t>
  </si>
  <si>
    <t>Magnesitsteinherstellung</t>
  </si>
  <si>
    <t>Magnesiumverarbeitung</t>
  </si>
  <si>
    <t>Magnetbandherstellung</t>
  </si>
  <si>
    <t>Majolikawarenherstellung</t>
  </si>
  <si>
    <t>Makler</t>
  </si>
  <si>
    <t>Malartikelhandel</t>
  </si>
  <si>
    <t>Malbedarfshandel</t>
  </si>
  <si>
    <t>Maler</t>
  </si>
  <si>
    <t>Mälzerei</t>
  </si>
  <si>
    <t>Malzextraktherstellung</t>
  </si>
  <si>
    <t>Mangelbetrieb</t>
  </si>
  <si>
    <t>Maniküre</t>
  </si>
  <si>
    <t>Mannequin</t>
  </si>
  <si>
    <t>Margarineherstellung</t>
  </si>
  <si>
    <t>Markisenhandel (mit Einbau)</t>
  </si>
  <si>
    <t>Markisenherstellung</t>
  </si>
  <si>
    <t>Markthalle</t>
  </si>
  <si>
    <t>Marmeladenherstellung</t>
  </si>
  <si>
    <t>Maschinenbau</t>
  </si>
  <si>
    <t>Maschineneinzelhandel</t>
  </si>
  <si>
    <t>Maschinengroßhandel</t>
  </si>
  <si>
    <t>Maschinenhandel</t>
  </si>
  <si>
    <t>Maschinenhaus</t>
  </si>
  <si>
    <t>Maschinenreinigung</t>
  </si>
  <si>
    <t>Maschinenschlosserei</t>
  </si>
  <si>
    <t>Maschinenteileherstellung (Gummi)</t>
  </si>
  <si>
    <t>Maschinenteileherstellung (Kunststoff, ohne Polyester)</t>
  </si>
  <si>
    <t>Maschinenteileherstellung (Metall)</t>
  </si>
  <si>
    <t>Maschinenteileherstellung (Polyester)</t>
  </si>
  <si>
    <t>Maschinenverleih- und -vermietbetriebe (Bau-)</t>
  </si>
  <si>
    <t>Massageinstitut (medizinisch)</t>
  </si>
  <si>
    <t>Massagesalon (medizinisch)</t>
  </si>
  <si>
    <t>Massagesalon (nicht medizinisch)</t>
  </si>
  <si>
    <t>Masseur</t>
  </si>
  <si>
    <t>Matratzenhandel</t>
  </si>
  <si>
    <t>Matratzenherstellung (Gummi)</t>
  </si>
  <si>
    <t>Matratzenherstellung (Kunststoff ungeschäumt)</t>
  </si>
  <si>
    <t>Matratzenherstellung (Schaumgummi, -kunststoff)</t>
  </si>
  <si>
    <t>Matratzenherstellung (Textil)</t>
  </si>
  <si>
    <t>Maurer</t>
  </si>
  <si>
    <t>Mechanischer Betrieb</t>
  </si>
  <si>
    <t>Medizinische Artikel (Handel)</t>
  </si>
  <si>
    <t>Medizinische Artikel (Handwerk)</t>
  </si>
  <si>
    <t>Medizinische Artikel (Werkstatt)</t>
  </si>
  <si>
    <t>Medizinischer Bademeister</t>
  </si>
  <si>
    <t>Medizinisches Labor</t>
  </si>
  <si>
    <t>Meerschaumwarenherstellung</t>
  </si>
  <si>
    <t>Meierei</t>
  </si>
  <si>
    <t>Melaminharzpressmassenherstellung und Verarbeitung</t>
  </si>
  <si>
    <t>Melaminharzschaumherstellung und Verarbeitung</t>
  </si>
  <si>
    <t>Melassefutterherstellung</t>
  </si>
  <si>
    <t>Mess- und Regeltechnik (Elektrotechnische Geräte und Apparate)</t>
  </si>
  <si>
    <t>Mess- und Regeltechnik (Feinmechanischer Betrieb)</t>
  </si>
  <si>
    <t>Meß- und Regeltechnik-Installation</t>
  </si>
  <si>
    <t>Messe</t>
  </si>
  <si>
    <t>Messebaubetrieb (Holz)</t>
  </si>
  <si>
    <t>Messebaubetrieb (Kunststoff)</t>
  </si>
  <si>
    <t>Messebaubetrieb (Metall)</t>
  </si>
  <si>
    <t>Messehalle</t>
  </si>
  <si>
    <t>Metall (Veredelung und Beschichtung, keramisch)</t>
  </si>
  <si>
    <t>Metall (Veredelung und Beschichtung. galvanisch)</t>
  </si>
  <si>
    <t>Metallarmaturenbaubetrieb</t>
  </si>
  <si>
    <t>Metallbaubetrieb</t>
  </si>
  <si>
    <t>Metallbe- und -verarbeitung</t>
  </si>
  <si>
    <t>Metallbearbeitung (Toleranzbereich über 0,1 mm)</t>
  </si>
  <si>
    <t>Metallbearbeitung (Toleranzbereich unter 0,1 mm)</t>
  </si>
  <si>
    <t>Metallfassadenbau</t>
  </si>
  <si>
    <t>Metallgehäusebau</t>
  </si>
  <si>
    <t>Metallgießerei</t>
  </si>
  <si>
    <t>Metallhandel</t>
  </si>
  <si>
    <t>Metalllegierungenherstellung</t>
  </si>
  <si>
    <t>Metallpulverherstellung und Verarbeitung</t>
  </si>
  <si>
    <t>Metallrecycling</t>
  </si>
  <si>
    <t>Metallschmiede</t>
  </si>
  <si>
    <t>Metallstanzerei</t>
  </si>
  <si>
    <t>Metallverarbeitung (Toleranzbereich über 0,1 mm)</t>
  </si>
  <si>
    <t>Metallverarbeitung (Toleranzbereich unter 0,1 mm)</t>
  </si>
  <si>
    <t>Metallveredelung</t>
  </si>
  <si>
    <t>Metallveredelung, -beschichtung (Kunststoff)</t>
  </si>
  <si>
    <t>Metallverpackungsmittelherstellung</t>
  </si>
  <si>
    <t>Metallwarenbearbeitung</t>
  </si>
  <si>
    <t>Metallwarenhandel</t>
  </si>
  <si>
    <t>Metallwarenherstellung/- verarbeitung</t>
  </si>
  <si>
    <t>Methangewinnung</t>
  </si>
  <si>
    <t>Methanhandel</t>
  </si>
  <si>
    <t>Metzgereibedarfshandel</t>
  </si>
  <si>
    <t>Miederwarenhandel</t>
  </si>
  <si>
    <t>Miederwarenherstellung</t>
  </si>
  <si>
    <t>Mietwagenunternehmen</t>
  </si>
  <si>
    <t>Milchbar</t>
  </si>
  <si>
    <t>Milchgeschäft</t>
  </si>
  <si>
    <t>Milchprodukthandel</t>
  </si>
  <si>
    <t>Milchproduktherstellung</t>
  </si>
  <si>
    <t>Milchpulverherstellung und Verarbeitung</t>
  </si>
  <si>
    <t>Milchwirtschaft</t>
  </si>
  <si>
    <t>Mineralfarbenherstellung und Verarbeitung</t>
  </si>
  <si>
    <t>Mineralfuttermittelherstellung</t>
  </si>
  <si>
    <t>Mineralienbe- und verarbeitung (nicht Edelsteinschleiferei)</t>
  </si>
  <si>
    <t>Mineraliengewinnung und Aufbereitung</t>
  </si>
  <si>
    <t>Mineralölhandel (nicht Tankstelle)</t>
  </si>
  <si>
    <t>Mineralölverarbeitung</t>
  </si>
  <si>
    <t>Mineralwasserherstellung</t>
  </si>
  <si>
    <t>Mineralwolleherstellung</t>
  </si>
  <si>
    <t>Minigolfanlage (im Gebäude)</t>
  </si>
  <si>
    <t>Möbelhandel</t>
  </si>
  <si>
    <t>Möbelhandel (mit Orientteppichen)</t>
  </si>
  <si>
    <t>Möbelhandel (ohne Orientteppiche)</t>
  </si>
  <si>
    <t>Möbelherstellung</t>
  </si>
  <si>
    <t>Möbelherstellung (Holz)</t>
  </si>
  <si>
    <t>Möbelherstellung (Polster)</t>
  </si>
  <si>
    <t>Polstermöbelherstellung</t>
  </si>
  <si>
    <t>Möbellackiererei</t>
  </si>
  <si>
    <t>Möbelschreinerei</t>
  </si>
  <si>
    <t>Möbelspedition (ohne Lager)</t>
  </si>
  <si>
    <t>Möbeltischlerei</t>
  </si>
  <si>
    <t>Möbeltransportbetrieb (ohne Speditionslager)</t>
  </si>
  <si>
    <t>Mobilfunkgerätehandel</t>
  </si>
  <si>
    <t>Mobiltelefonhandel</t>
  </si>
  <si>
    <t>Modellbau</t>
  </si>
  <si>
    <t>Modellbausatzhandel</t>
  </si>
  <si>
    <t>Spielwarenhandel</t>
  </si>
  <si>
    <t>Modellbausatzherstellung (Holz)</t>
  </si>
  <si>
    <t>Modellbausatzherstellung (Kunststoff)</t>
  </si>
  <si>
    <t>Modellbausatzherstellung (Metall)</t>
  </si>
  <si>
    <t>Modelleisenbahnhandel</t>
  </si>
  <si>
    <t>Modellherstellung (Holz)</t>
  </si>
  <si>
    <t>Modellherstellung (Kunststoff)</t>
  </si>
  <si>
    <t>Modellherstellung (Metall)</t>
  </si>
  <si>
    <t>Modeschmuckhandel (mit Juwelierwaren)</t>
  </si>
  <si>
    <t>Modeschmuckhandel (ohne Juwelierwaren)</t>
  </si>
  <si>
    <t>Modeschmuckherstellung (mit Juwelierwaren)</t>
  </si>
  <si>
    <t>Modeschmuckherstellung (ohne Juwelierwaren)</t>
  </si>
  <si>
    <t>Molkerei</t>
  </si>
  <si>
    <t>Molkereiprodukthandel</t>
  </si>
  <si>
    <t>Monierplattenherstellung</t>
  </si>
  <si>
    <t>Montagebetrieb</t>
  </si>
  <si>
    <t>Mörtelwerk</t>
  </si>
  <si>
    <t>Mosaiklegebetrieb</t>
  </si>
  <si>
    <t>Mosterei</t>
  </si>
  <si>
    <t>Motel</t>
  </si>
  <si>
    <t>Motorboote und -jachtenbau (Holz)</t>
  </si>
  <si>
    <t>Motorboote und -jachtenbau (Kunststoff, ohne Polyester)</t>
  </si>
  <si>
    <t>Motorboote und -jachtenbau (Metall)</t>
  </si>
  <si>
    <t>Motorboote und -jachtenbau (Polyester)</t>
  </si>
  <si>
    <t>Motorboote und -jachtenverleih</t>
  </si>
  <si>
    <t>Motorradhandel</t>
  </si>
  <si>
    <t>Motorradzubehörhandel</t>
  </si>
  <si>
    <t>Mühle (Getreide)</t>
  </si>
  <si>
    <t>Mühle (Gewürz)</t>
  </si>
  <si>
    <t>Mühlenbetrieb</t>
  </si>
  <si>
    <t>Müllabfuhr</t>
  </si>
  <si>
    <t>Mülldeponie</t>
  </si>
  <si>
    <t>Müllverbrennungsanlage</t>
  </si>
  <si>
    <t>Munitionshandel</t>
  </si>
  <si>
    <t>Münzenhandel</t>
  </si>
  <si>
    <t>Museum</t>
  </si>
  <si>
    <t>Musikalienhandel</t>
  </si>
  <si>
    <t>Musikcassetten-/Schallplatten- / CD-Handel</t>
  </si>
  <si>
    <t>Musikinstrumenteherstellung</t>
  </si>
  <si>
    <t>Musikinstrumentenbau (Elektronik)</t>
  </si>
  <si>
    <t>Musikinstrumentenbau (Holz)</t>
  </si>
  <si>
    <t>Musikinstrumentenbau (Kunststoff)</t>
  </si>
  <si>
    <t>Musikinstrumentenbau (Metall)</t>
  </si>
  <si>
    <t>Musikinstrumentenhandel</t>
  </si>
  <si>
    <t>Musikschule</t>
  </si>
  <si>
    <t>Musiktherapeut</t>
  </si>
  <si>
    <t>Musikverlag</t>
  </si>
  <si>
    <t>Mützenhandel</t>
  </si>
  <si>
    <t>Mützenherstellung</t>
  </si>
  <si>
    <t>Nachlasspfleger</t>
  </si>
  <si>
    <t>Nachlassverwalter</t>
  </si>
  <si>
    <t>Nachtclub</t>
  </si>
  <si>
    <t>Nachtlokal</t>
  </si>
  <si>
    <t>Nadelfilzherstellung</t>
  </si>
  <si>
    <t>Nagelstudio</t>
  </si>
  <si>
    <t>Näherei</t>
  </si>
  <si>
    <t>Näherei (Bekleidung, keine Änderungsschneiderei)</t>
  </si>
  <si>
    <t>Näherei (nicht Bekleidung)</t>
  </si>
  <si>
    <t>Nähmaschinenhandel</t>
  </si>
  <si>
    <t>Nähmaschinenherstellung</t>
  </si>
  <si>
    <t>Nähmaschinenreparatur</t>
  </si>
  <si>
    <t>Nährmittelherstellung</t>
  </si>
  <si>
    <t>Nahrungsmittelchemie</t>
  </si>
  <si>
    <t>Nahrungsmittelgewerbebedarfshandel</t>
  </si>
  <si>
    <t>Nahrungsmittelgrund- und -zusatzstoffehersteller</t>
  </si>
  <si>
    <t>Nahrungsmittelhandel</t>
  </si>
  <si>
    <t>Nahrungsmittelherstellung</t>
  </si>
  <si>
    <t>Naturharz (Farben, Lack) - Herstellung und Verarbeitung</t>
  </si>
  <si>
    <t>Naturharz (Klebstoffe) - Herstellung und Verarbeitung</t>
  </si>
  <si>
    <t>Naturkostladen</t>
  </si>
  <si>
    <t>Naturseidenspinnerei</t>
  </si>
  <si>
    <t>Naturseidenweberei</t>
  </si>
  <si>
    <t>Natursteinbearbeitungsbetrieb</t>
  </si>
  <si>
    <t>Nervenheilanstalt</t>
  </si>
  <si>
    <t>Neurologe</t>
  </si>
  <si>
    <t>Neuroradiologie</t>
  </si>
  <si>
    <t>Nickelhütte</t>
  </si>
  <si>
    <t>Nitrocelluloselackherstellung</t>
  </si>
  <si>
    <t>Nitrolackherstellung</t>
  </si>
  <si>
    <t>Notar</t>
  </si>
  <si>
    <t>Nudelherstellung</t>
  </si>
  <si>
    <t>Teigwarenherstellung</t>
  </si>
  <si>
    <t>Nuklearmediziner</t>
  </si>
  <si>
    <t>Obdachlosenheim</t>
  </si>
  <si>
    <t>Obsthandel</t>
  </si>
  <si>
    <t>Obstkonservenherstellung</t>
  </si>
  <si>
    <t>Obstverarbeitung (Konserven, Tiefkühlkost)</t>
  </si>
  <si>
    <t>Ofenbauer</t>
  </si>
  <si>
    <t>Ofenhandel (nicht E-Herde; E-Herde -&gt; Elektrowarenhandel)</t>
  </si>
  <si>
    <t>Ofenreinigung</t>
  </si>
  <si>
    <t>Ofensetzer</t>
  </si>
  <si>
    <t>Offsetdruckerei</t>
  </si>
  <si>
    <t>Ölbrennerpflege</t>
  </si>
  <si>
    <t>Öle, etherische (Herstellung und Verarbeitung)</t>
  </si>
  <si>
    <t>Öle, pflanzliche (Herstellung und Verarbeitung, ohne Speiseöl)</t>
  </si>
  <si>
    <t>Öle, tierische (Herstellung und Verarbeitung)</t>
  </si>
  <si>
    <t>Olein (Herstellung und Verarbeitung)</t>
  </si>
  <si>
    <t>Ölfeuerungsanlagenbau</t>
  </si>
  <si>
    <t>Ölhandel</t>
  </si>
  <si>
    <t>Ölheizungsinstallationsbetrieb</t>
  </si>
  <si>
    <t>Ölkraftwerk</t>
  </si>
  <si>
    <t>Ölmühle (Speiseöle)</t>
  </si>
  <si>
    <t>Öltank (Reinigung und Wartung)</t>
  </si>
  <si>
    <t>Omnibusunternehmen</t>
  </si>
  <si>
    <t>Online-Dienst</t>
  </si>
  <si>
    <t>Optiker</t>
  </si>
  <si>
    <t>Optische Gläser (Herstellung)</t>
  </si>
  <si>
    <t>Optischer Betrieb (Feinmechanik)</t>
  </si>
  <si>
    <t>Oralchirurg</t>
  </si>
  <si>
    <t>Orden, Pokale, Schilder (Handel)</t>
  </si>
  <si>
    <t>Ordenhandel</t>
  </si>
  <si>
    <t>Organisationsmittelhandel</t>
  </si>
  <si>
    <t>Orgelbau (elektronische Orgel)</t>
  </si>
  <si>
    <t>Orgelbau (Pfeifenorgel)</t>
  </si>
  <si>
    <t>Orgelbauer</t>
  </si>
  <si>
    <t>Orientteppichhandel</t>
  </si>
  <si>
    <t>Orthopäde</t>
  </si>
  <si>
    <t>Orthopädieartikelhandel</t>
  </si>
  <si>
    <t>Orthopädieartikelherstellung</t>
  </si>
  <si>
    <t>Orthopädieschuhmacherei</t>
  </si>
  <si>
    <t>Orthopädische-/ Sanitätsartikelhandel</t>
  </si>
  <si>
    <t>Orthopädischer Betrieb</t>
  </si>
  <si>
    <t>Paddelboothandel</t>
  </si>
  <si>
    <t>Paddelbootverleih</t>
  </si>
  <si>
    <t>Paketdienst</t>
  </si>
  <si>
    <t>Panoptiken</t>
  </si>
  <si>
    <t>Papier (Halbstoffherstellung)</t>
  </si>
  <si>
    <t>Papierbe- und -verarbeitung</t>
  </si>
  <si>
    <t>Papierherstellung</t>
  </si>
  <si>
    <t>Papierherstellung (kunststoffbeschichtet)</t>
  </si>
  <si>
    <t>Papierrecycling</t>
  </si>
  <si>
    <t>Papierverarbeitung</t>
  </si>
  <si>
    <t>Papierwarenhandel (mit Tabak, Spirituosen)</t>
  </si>
  <si>
    <t>Papierwarenhandel (ohne Tabak, Spirituosen)</t>
  </si>
  <si>
    <t>Pappe (Halbstoffherstellung)</t>
  </si>
  <si>
    <t>Pappeherstellung</t>
  </si>
  <si>
    <t>Pappeverarbeitung</t>
  </si>
  <si>
    <t>Paraffinpapierherstellung</t>
  </si>
  <si>
    <t>Paraxinherstellung und Verarbeitung</t>
  </si>
  <si>
    <t>Parfümerie</t>
  </si>
  <si>
    <t>Parfümeriewarenherstellung</t>
  </si>
  <si>
    <t>Parfümherstellung</t>
  </si>
  <si>
    <t>Parkettherstellung</t>
  </si>
  <si>
    <t>Parkettlegebetrieb</t>
  </si>
  <si>
    <t>Parkhaus</t>
  </si>
  <si>
    <t>Partnervermittlung</t>
  </si>
  <si>
    <t>Partyservice</t>
  </si>
  <si>
    <t>Patentanwalt</t>
  </si>
  <si>
    <t>Pauspapierherstellung</t>
  </si>
  <si>
    <t>PC-Herstellung</t>
  </si>
  <si>
    <t>Pediküre</t>
  </si>
  <si>
    <t>Pelz-/Rauchwarenfertigung</t>
  </si>
  <si>
    <t>Pelzbekleidungshandel</t>
  </si>
  <si>
    <t>Pelzhandel</t>
  </si>
  <si>
    <t>Penicillinherstellung und Verarbeitung</t>
  </si>
  <si>
    <t>Pension</t>
  </si>
  <si>
    <t>Pension (mit Restaurant)</t>
  </si>
  <si>
    <t>Pension (ohne Restaurant)</t>
  </si>
  <si>
    <t>Pergamentpapierherstellung</t>
  </si>
  <si>
    <t>Perlenhandel</t>
  </si>
  <si>
    <t>Personalberater</t>
  </si>
  <si>
    <t>Perücken-/Haarteilhandel/-herstellung</t>
  </si>
  <si>
    <t>Perückenhandel</t>
  </si>
  <si>
    <t>Perückenherstellung</t>
  </si>
  <si>
    <t>Pfahlgründungsbetrieb</t>
  </si>
  <si>
    <t>Pfandhaus</t>
  </si>
  <si>
    <t>Pfeifenhandel</t>
  </si>
  <si>
    <t>Pferdebedarf (Sattlerei)</t>
  </si>
  <si>
    <t>Pferdebedarfshandel</t>
  </si>
  <si>
    <t>Pferdemetzgerei</t>
  </si>
  <si>
    <t>Pferderennbahn</t>
  </si>
  <si>
    <t>Reitschule, Reithalle, Rennbahn</t>
  </si>
  <si>
    <t>Pferdeverleih</t>
  </si>
  <si>
    <t>Pflanzenhandel (mit Gärtnerei)</t>
  </si>
  <si>
    <t>Pflanzenhandel (ohne Gärtnerei)</t>
  </si>
  <si>
    <t>Pflanzenschutzbetrieb (Handel)</t>
  </si>
  <si>
    <t>Pflanzliche Fette (Herstellung ohne Speisefett)</t>
  </si>
  <si>
    <t>Pflanzliche Öle (Herstellung ohne Speiseöl)</t>
  </si>
  <si>
    <t>Pflasterherstellung (Kunststoff)</t>
  </si>
  <si>
    <t>Pflasterungsbetrieb</t>
  </si>
  <si>
    <t>Pflegedienst (ambulant)</t>
  </si>
  <si>
    <t>Pflegedienst (ambulant) (ohne geprüftes Pflegepersonal)</t>
  </si>
  <si>
    <t>Pflegeheim</t>
  </si>
  <si>
    <t>Pflegekasse</t>
  </si>
  <si>
    <t>Pharmazeutikaherstellung</t>
  </si>
  <si>
    <t>Pharmazeutische Industrie</t>
  </si>
  <si>
    <t>Pharmazeutische/ medizinische Artikelhandel</t>
  </si>
  <si>
    <t>Pharmazeutisches Labor</t>
  </si>
  <si>
    <t>Phenolfarbstoffeherstellung und Verarbeitung</t>
  </si>
  <si>
    <t>Phenolharzschaumherstellung und Verarbeitung</t>
  </si>
  <si>
    <t>Phenolplastebe- und Verarbeitung</t>
  </si>
  <si>
    <t>Photovoltaikanlagenherstellung</t>
  </si>
  <si>
    <t>Photovoltaikanlagenmontage</t>
  </si>
  <si>
    <t>Physikalisches Labor</t>
  </si>
  <si>
    <t>Physiotherapeut</t>
  </si>
  <si>
    <t>Piercingstudio</t>
  </si>
  <si>
    <t>Tattoo-, Piercingstudio</t>
  </si>
  <si>
    <t>Pinselherstellung</t>
  </si>
  <si>
    <t>Pipelinebetreiber</t>
  </si>
  <si>
    <t>Pizzaimbiss (im Gebäude)</t>
  </si>
  <si>
    <t>Pizzaimbiss (nicht im Gebäude)</t>
  </si>
  <si>
    <t>Pizzaimbiss (Verkaufswagen)</t>
  </si>
  <si>
    <t>Pizza-Service</t>
  </si>
  <si>
    <t>Pizzeria</t>
  </si>
  <si>
    <t>Plakatanschlagbetrieb</t>
  </si>
  <si>
    <t>Planungsbüro</t>
  </si>
  <si>
    <t>Plattenlegebetrieb</t>
  </si>
  <si>
    <t>Plätterei</t>
  </si>
  <si>
    <t>Plissierbetrieb</t>
  </si>
  <si>
    <t>Pokalhandel</t>
  </si>
  <si>
    <t>Polsterherstellung (Schaumgummi, Schaumkunststoff)</t>
  </si>
  <si>
    <t>Polsterherstellung (Textilfaser)</t>
  </si>
  <si>
    <t>Polsterreinigung</t>
  </si>
  <si>
    <t>Polyamide (Be- und Verarbeitung *)</t>
  </si>
  <si>
    <t>Polyamide (Spritzguss-, Strangpress-, Gieß- und Schleudergussproduktherstellung)</t>
  </si>
  <si>
    <t>Polychloropren (Be- und Verarbeitung)</t>
  </si>
  <si>
    <t>Polyester (glasfaserverstärkte Formteile) - Herstellung</t>
  </si>
  <si>
    <t>Polyester (Lichtbahnen, -kuppeln, -platten) - Herstellung</t>
  </si>
  <si>
    <t>Polyethylen (Bahnen und Folien - Herstellung *)</t>
  </si>
  <si>
    <t>Polyethylen (Spritzguss- und Strangpressformlinge - Herstellung)</t>
  </si>
  <si>
    <t>Polyethylen (Spritzguss-, Strangpress-, Gieß- und Schleudergussproduktherstellung)</t>
  </si>
  <si>
    <t>Polystyrol (Bahnen und Folien - Herstellung *)</t>
  </si>
  <si>
    <t>Polystyrol (EPS-SE-Hartschaum - Herstellung und Verarbeitung)</t>
  </si>
  <si>
    <t>Polystyrol (Schaumkunststoffe - Herstellung und Verarbeitung)</t>
  </si>
  <si>
    <t>Polystyrol (Spritzguss-, Strangpress-, Gieß- und Schleudergussproduktherstellung)</t>
  </si>
  <si>
    <t>Polyurethan (Formschäumerei)</t>
  </si>
  <si>
    <t>Polyurethan (Hartschaum - Herstellung und Verarbeitung)</t>
  </si>
  <si>
    <t>Polyurethan (Schaumkunststoffe - Herstellung und Verarbeitung)</t>
  </si>
  <si>
    <t>Polyvinylchlorid (Be- und Verarbeitung *)</t>
  </si>
  <si>
    <t>Polyvinylchlorid (Schaumkunststoffe - Herstellung und Verarbeitung)</t>
  </si>
  <si>
    <t>Polyvinylchlorid (Spritzguss-, Strangpress-, Gieß- und Schleudergussproduktherstellung)</t>
  </si>
  <si>
    <t>Polyvinylfluorid (Be- und Verarbeitung *)</t>
  </si>
  <si>
    <t>Polyvinylfluorid (Spritzguss-, Strangpress-, Gieß- und Schleudergussproduktherstellung)</t>
  </si>
  <si>
    <t>Ponyrennbahn</t>
  </si>
  <si>
    <t>Pornohandel</t>
  </si>
  <si>
    <t>Porzellanherstellung</t>
  </si>
  <si>
    <t>Porzellanmalerei</t>
  </si>
  <si>
    <t>Porzellanpuppenherstellung</t>
  </si>
  <si>
    <t>Porzellanwarenhandel</t>
  </si>
  <si>
    <t>Posamentehandel</t>
  </si>
  <si>
    <t>Posamenteherstellung</t>
  </si>
  <si>
    <t>Postagentur (mit Postbank)</t>
  </si>
  <si>
    <t>Postagentur (ohne Postbank)</t>
  </si>
  <si>
    <t>Prägeanstalt (Metall)</t>
  </si>
  <si>
    <t>Prägeanstalt (Papier)</t>
  </si>
  <si>
    <t>Praktischer Arzt</t>
  </si>
  <si>
    <t>Praxisgemeinschaft</t>
  </si>
  <si>
    <t>Präzisionsinstrumentenhandel</t>
  </si>
  <si>
    <t>Präzisionsinstrumentenherstellung</t>
  </si>
  <si>
    <t>Presseagentur</t>
  </si>
  <si>
    <t>Presshefeherstellung</t>
  </si>
  <si>
    <t>Pressplattenherstellung (Holz)</t>
  </si>
  <si>
    <t>Presswerk</t>
  </si>
  <si>
    <t>Privatlehrer</t>
  </si>
  <si>
    <t>Privatschule (nicht Computerschule)</t>
  </si>
  <si>
    <t>Profilherstellung (Kunststoff)</t>
  </si>
  <si>
    <t>Propangasgewinnung</t>
  </si>
  <si>
    <t>Propangashandel</t>
  </si>
  <si>
    <t>Providing, Provider / Netzwerkbetreiber</t>
  </si>
  <si>
    <t>Prüfingenieur (mit ausschließlich hoheitlicher Tätigkeit)</t>
  </si>
  <si>
    <t>Prüfingenieur (mit hoheitlicher und privatrechtlicher Tätigkeit)</t>
  </si>
  <si>
    <t>Prüfsachverständiger</t>
  </si>
  <si>
    <t>Psychiatrische Klinik</t>
  </si>
  <si>
    <t>Psychologe</t>
  </si>
  <si>
    <t>Psychosomatik (Fachklinik)</t>
  </si>
  <si>
    <t>Psychotherapeut</t>
  </si>
  <si>
    <t>Pub</t>
  </si>
  <si>
    <t>Puddingpulverherstellung</t>
  </si>
  <si>
    <t>Puderherstellung (kosmetische)</t>
  </si>
  <si>
    <t>Pulverbeschichtung</t>
  </si>
  <si>
    <t>Pumpstation</t>
  </si>
  <si>
    <t>Putzerei</t>
  </si>
  <si>
    <t>Putzmacher</t>
  </si>
  <si>
    <t>Putzmittelherstellung</t>
  </si>
  <si>
    <t>PVC (Polyvinylchlorid) - Be- und Verarbeitung *</t>
  </si>
  <si>
    <t>PVC (Polyvinylchlorid) - Spritzguss-, Strangpress-, Gieß- und Schleudergussproduktherstellung</t>
  </si>
  <si>
    <t>Quarzgewinnung</t>
  </si>
  <si>
    <t>Quarzlampenherstellung</t>
  </si>
  <si>
    <t>Quecksilber - Aufbereitung und Verarbeitung</t>
  </si>
  <si>
    <t>Radio-/Fernsehvermietung</t>
  </si>
  <si>
    <t>Radiogerätehandel</t>
  </si>
  <si>
    <t>Radiogeräteherstellung</t>
  </si>
  <si>
    <t>Radiogerätereparatur (ohne Handel)</t>
  </si>
  <si>
    <t>Radiologie</t>
  </si>
  <si>
    <t>Raiffeisenbank</t>
  </si>
  <si>
    <t>Rasierapparatehandel</t>
  </si>
  <si>
    <t>Raststätte</t>
  </si>
  <si>
    <t>Räucherei</t>
  </si>
  <si>
    <t>Räucherwarenfertigung (geräucherte Waren)</t>
  </si>
  <si>
    <t>Räucherwarenhandel</t>
  </si>
  <si>
    <t>Rauchwarenhandel</t>
  </si>
  <si>
    <t>Rauchwarenherstellung</t>
  </si>
  <si>
    <t>Rauchwarenzurichtung</t>
  </si>
  <si>
    <t>Raumausstatter</t>
  </si>
  <si>
    <t>Raumausstattungsbetrieb (mit Orientteppichen)</t>
  </si>
  <si>
    <t>Raumausstattungsbetrieb (ohne Orientteppiche)</t>
  </si>
  <si>
    <t>Reaktionsklebstoffherstellung und Verarbeitung</t>
  </si>
  <si>
    <t>Rechenzentrum</t>
  </si>
  <si>
    <t>Rechtsanwalt</t>
  </si>
  <si>
    <t>Rechtsberater</t>
  </si>
  <si>
    <t>Recycling</t>
  </si>
  <si>
    <t>Recycling (Altpapier)</t>
  </si>
  <si>
    <t>Recycling (Aufbereitung sortenreiner Stoffe)</t>
  </si>
  <si>
    <t>Recycling (Glas)</t>
  </si>
  <si>
    <t>Recycling (Kompostierung)</t>
  </si>
  <si>
    <t>Recycling (Kunststoff)</t>
  </si>
  <si>
    <t>Recycling (Metall)</t>
  </si>
  <si>
    <t>Recycling (Textil)</t>
  </si>
  <si>
    <t>Recycling gemischter Stoffe (Trennung, Sortierung, Aufbereitung)</t>
  </si>
  <si>
    <t>Reederei</t>
  </si>
  <si>
    <t>Reformhaus</t>
  </si>
  <si>
    <t>Reformwarenhandel</t>
  </si>
  <si>
    <t>Regel- und Messtechnik (Elektrotechnische Geräte und Apparate)</t>
  </si>
  <si>
    <t>Regel- und Messtechnik (Feinmechanischer Betrieb)</t>
  </si>
  <si>
    <t>REHA-Klinik</t>
  </si>
  <si>
    <t>Reifenhandel</t>
  </si>
  <si>
    <t>Reifenherstellung</t>
  </si>
  <si>
    <t>Reifenrunderneuerung</t>
  </si>
  <si>
    <t>Reifenverwertung</t>
  </si>
  <si>
    <t>Reinigung (Bettfedern)</t>
  </si>
  <si>
    <t>Reinigung (Büro)</t>
  </si>
  <si>
    <t>Reinigung (Fassaden)</t>
  </si>
  <si>
    <t>Reinigung (Fenster)</t>
  </si>
  <si>
    <t>Reinigung (Gebäude)</t>
  </si>
  <si>
    <t>Reinigung (Maschinen)</t>
  </si>
  <si>
    <t>Reinigung (Rohrleitung)</t>
  </si>
  <si>
    <t>Reinigung (Straßen)</t>
  </si>
  <si>
    <t>Reinigung (Tank)</t>
  </si>
  <si>
    <t>Reinigung (Teppich)</t>
  </si>
  <si>
    <t>Reinigung (Textil)</t>
  </si>
  <si>
    <t>Reinigung, chemisch (auch inkl. Annahmestelle)</t>
  </si>
  <si>
    <t>Reinigungsmittelherstellung</t>
  </si>
  <si>
    <t>Reisegesellschaft</t>
  </si>
  <si>
    <t>Reisschälmühle</t>
  </si>
  <si>
    <t>Reißverschlussherstellung (Kunststoff)</t>
  </si>
  <si>
    <t>Reißverschlussherstellung (Metall)</t>
  </si>
  <si>
    <t>Reiterbedarfshandel</t>
  </si>
  <si>
    <t>Reiterhof</t>
  </si>
  <si>
    <t>Reithalle</t>
  </si>
  <si>
    <t>Reitschule</t>
  </si>
  <si>
    <t>Reitstall</t>
  </si>
  <si>
    <t>Rennbahn</t>
  </si>
  <si>
    <t>Rentenberater</t>
  </si>
  <si>
    <t>Reporter</t>
  </si>
  <si>
    <t>Reproduktionstechnischer Betrieb</t>
  </si>
  <si>
    <t>Reprographischer Betrieb</t>
  </si>
  <si>
    <t>Restaurant (keine Bar, Disco, Vergnügungsbetrieb)</t>
  </si>
  <si>
    <t>Restaurationszelt</t>
  </si>
  <si>
    <t>Restaurator</t>
  </si>
  <si>
    <t>Restaurierungsbetrieb</t>
  </si>
  <si>
    <t>Rheumaarzt</t>
  </si>
  <si>
    <t>Riesenrad</t>
  </si>
  <si>
    <t>Roheisenerzeugung</t>
  </si>
  <si>
    <t>Rohlederhandel</t>
  </si>
  <si>
    <t>Röhrenherstellung (elektrotechnische Bauteile)</t>
  </si>
  <si>
    <t>Rohrglasherstellung</t>
  </si>
  <si>
    <t>Rohrherstellung (Keramik)</t>
  </si>
  <si>
    <t>Rohrreinigungsbetrieb</t>
  </si>
  <si>
    <t>Rohtabakhandel</t>
  </si>
  <si>
    <t>Rollladen-/ Jalousienherstellung</t>
  </si>
  <si>
    <t>Rollladenhandel (einschl. Einbau)</t>
  </si>
  <si>
    <t>Rollladenherstellung (Holz)</t>
  </si>
  <si>
    <t>Rollladenherstellung (Kunststoff)</t>
  </si>
  <si>
    <t>Rollladenherstellung (Metall)</t>
  </si>
  <si>
    <t>Rollschuhbahn</t>
  </si>
  <si>
    <t>Röntgenapparateherstellung</t>
  </si>
  <si>
    <t>Röntgenarzt</t>
  </si>
  <si>
    <t>Röntgeninstitut</t>
  </si>
  <si>
    <t>Röntgenröhrenherstellung</t>
  </si>
  <si>
    <t>Rösterei (Kaffee)</t>
  </si>
  <si>
    <t>Ruderbootbau (Holz)</t>
  </si>
  <si>
    <t>Ruderbootbau (Kunststoff, ohne Polyester)</t>
  </si>
  <si>
    <t>Ruderbootbau (Metall)</t>
  </si>
  <si>
    <t>Ruderbootbau (Polyester)</t>
  </si>
  <si>
    <t>Ruderbootverleih</t>
  </si>
  <si>
    <t>Rumverschnittherstellung</t>
  </si>
  <si>
    <t>Rundfunk-/Fernsehtechnik</t>
  </si>
  <si>
    <t>Rundfunkanstalt</t>
  </si>
  <si>
    <t>Rundfunkgerätehandel</t>
  </si>
  <si>
    <t>Rundfunkgeräteherstellung</t>
  </si>
  <si>
    <t>Rundfunkproduktion</t>
  </si>
  <si>
    <t>Rundfunksender</t>
  </si>
  <si>
    <t>Rundfunkstudio</t>
  </si>
  <si>
    <t>Saatguthandel</t>
  </si>
  <si>
    <t>Saatgutherstellung</t>
  </si>
  <si>
    <t>Sachverständiger</t>
  </si>
  <si>
    <t>Saftbar</t>
  </si>
  <si>
    <t>Sägewerk</t>
  </si>
  <si>
    <t>Saline</t>
  </si>
  <si>
    <t>Salzbergbau</t>
  </si>
  <si>
    <t>Salzgewinnung und Verarbeitung (Bergbau und artverwandte)</t>
  </si>
  <si>
    <t>Samenhandel</t>
  </si>
  <si>
    <t>Sanatorium</t>
  </si>
  <si>
    <t>Sandgewinnung</t>
  </si>
  <si>
    <t>Sandgrube</t>
  </si>
  <si>
    <t>Sanitärartikelhandel</t>
  </si>
  <si>
    <t>Sanitärinstallationsbetrieb</t>
  </si>
  <si>
    <t>Sanitätsartikelhandel</t>
  </si>
  <si>
    <t>Sanitätshaus</t>
  </si>
  <si>
    <t>Satellitenanlagenherstellung</t>
  </si>
  <si>
    <t>Sattlerei</t>
  </si>
  <si>
    <t>Sauerstoffgewinnung</t>
  </si>
  <si>
    <t>Säuglingsheim</t>
  </si>
  <si>
    <t>Sauna (Vergnügungsbetrieb)</t>
  </si>
  <si>
    <t>Säureherstellung</t>
  </si>
  <si>
    <t>Schablonen-/Klischee-/Stempelherstellung</t>
  </si>
  <si>
    <t>Schablonenherstellung (Holz)</t>
  </si>
  <si>
    <t>Schablonenherstellung (Kunststoff)</t>
  </si>
  <si>
    <t>Schablonenherstellung (Metall)</t>
  </si>
  <si>
    <t>Schädlingsbekämpfung</t>
  </si>
  <si>
    <t>Schädlingsbekämpfung, -mittelherstellung</t>
  </si>
  <si>
    <t>Schädlingsbekämpfung (Desinfektor)</t>
  </si>
  <si>
    <t>Schädlingsbekämpfungsmittelherstellung</t>
  </si>
  <si>
    <t>Schallplattenhandel</t>
  </si>
  <si>
    <t>Schallplattenherstellung</t>
  </si>
  <si>
    <t>Schälmühle</t>
  </si>
  <si>
    <t>Schaltanlagenbau</t>
  </si>
  <si>
    <t>Schalungsbau</t>
  </si>
  <si>
    <t>Schamottewarenherstellung</t>
  </si>
  <si>
    <t>Schaumgummibearbeitung</t>
  </si>
  <si>
    <t>Schaumgummihandel</t>
  </si>
  <si>
    <t>Schaumgummiverarbeitung</t>
  </si>
  <si>
    <t>Schaumgummiwarenherstellung</t>
  </si>
  <si>
    <t>Schaumkunststoffbearbeitung</t>
  </si>
  <si>
    <t>Schaumkunststoffhandel</t>
  </si>
  <si>
    <t>Schaumkunststoffherstellung (Blockschaum)</t>
  </si>
  <si>
    <t>Schaumkunststoffverarbeitung</t>
  </si>
  <si>
    <t>Schaumstoffhandel</t>
  </si>
  <si>
    <t>Schaumweinherstellung</t>
  </si>
  <si>
    <t>Schauspielhaus</t>
  </si>
  <si>
    <t>Schauspielschule</t>
  </si>
  <si>
    <t>Scheideanstalt für Gold, Silber</t>
  </si>
  <si>
    <t>Schieferdeckerei</t>
  </si>
  <si>
    <t>Schienenfahrzeugbau (Holz)</t>
  </si>
  <si>
    <t>Schienenfahrzeugbau (Kunststoff, ohne Polyester)</t>
  </si>
  <si>
    <t>Schienenfahrzeugbau (Metall)</t>
  </si>
  <si>
    <t>Schienenfahrzeugbau (Polyester)</t>
  </si>
  <si>
    <t>Schienenfahrzeuge (Reparatur und Wartung)</t>
  </si>
  <si>
    <t>Schießbude</t>
  </si>
  <si>
    <t>Schießstand</t>
  </si>
  <si>
    <t>Schiffbergungsbetrieb</t>
  </si>
  <si>
    <t>Schiffsbau</t>
  </si>
  <si>
    <t>Schiffsbau (Holz)</t>
  </si>
  <si>
    <t>Schiffsbau (Kunststoff, ohne Polyester)</t>
  </si>
  <si>
    <t>Schiffsbau (Metall)</t>
  </si>
  <si>
    <t>Schiffsbau (Polyester)</t>
  </si>
  <si>
    <t>Schiffseigner</t>
  </si>
  <si>
    <t>Schiffsreinigung</t>
  </si>
  <si>
    <t>Schiffssachverständiger</t>
  </si>
  <si>
    <t>Schiffszimmerei</t>
  </si>
  <si>
    <t>Schilderhandel</t>
  </si>
  <si>
    <t>Schirmhandel</t>
  </si>
  <si>
    <t>Schirmherstellung</t>
  </si>
  <si>
    <t>Schlachtereibedarfshandel</t>
  </si>
  <si>
    <t>Schlachthaus</t>
  </si>
  <si>
    <t>Schlachthofkommissionar</t>
  </si>
  <si>
    <t>Schlackeverarbeitung (mit Asphalt, Bitumen)</t>
  </si>
  <si>
    <t>Schlaghämmer (Schaustellerbetriebe)</t>
  </si>
  <si>
    <t>Schlagzeugbau</t>
  </si>
  <si>
    <t>Schlauchboothandel</t>
  </si>
  <si>
    <t>Schlauchbootherstellung</t>
  </si>
  <si>
    <t>Schlauchbootverleih</t>
  </si>
  <si>
    <t>Schlauchfolienherstellung</t>
  </si>
  <si>
    <t>Schleiferei</t>
  </si>
  <si>
    <t>Schleifkörperherstellung</t>
  </si>
  <si>
    <t>Schleifmittelherstellung</t>
  </si>
  <si>
    <t>Schlepplift</t>
  </si>
  <si>
    <t>Schleudergussprodukteherstellung (Kunststoff)</t>
  </si>
  <si>
    <t>Schleudergussprodukteherstellung (Metall)</t>
  </si>
  <si>
    <t>Schlittenaufzug</t>
  </si>
  <si>
    <t>Schlüsseldienst</t>
  </si>
  <si>
    <t>Schmiede</t>
  </si>
  <si>
    <t>Schmiedewerk</t>
  </si>
  <si>
    <t>Schmirgelherstellung</t>
  </si>
  <si>
    <t>Schmuckherstellung</t>
  </si>
  <si>
    <t>Schmuckwarenhandel</t>
  </si>
  <si>
    <t>Schmuckwarenherstellung</t>
  </si>
  <si>
    <t>Schneiderei (keine Änderungsschneiderei)</t>
  </si>
  <si>
    <t>Schnellimbiss (im Gebäude)</t>
  </si>
  <si>
    <t>Schnellimbiss (nicht im Gebäude)</t>
  </si>
  <si>
    <t>Schnellimbiss (Verkaufswagen)</t>
  </si>
  <si>
    <t>Schnitzerei</t>
  </si>
  <si>
    <t>Schokoladenherstellung</t>
  </si>
  <si>
    <t>Schönheitschirurg</t>
  </si>
  <si>
    <t>Schönheitsinstitut ambulant</t>
  </si>
  <si>
    <t>Schönheitsinstitut stationär</t>
  </si>
  <si>
    <t>Schönheitspflegesalon</t>
  </si>
  <si>
    <t>Schornsteinbau</t>
  </si>
  <si>
    <t>Schornsteinfeger</t>
  </si>
  <si>
    <t>Schrauben- und Mutternherstellung (gepresst)</t>
  </si>
  <si>
    <t>Schrauben- und Mutternherstellung (geschnitten)</t>
  </si>
  <si>
    <t>Schreibbüro</t>
  </si>
  <si>
    <t>Schreibwarenhandel</t>
  </si>
  <si>
    <t>Schreinerei</t>
  </si>
  <si>
    <t>Schreinereibedarfhandel</t>
  </si>
  <si>
    <t>Schriftgießerei</t>
  </si>
  <si>
    <t>Schriftsetzerbetrieb</t>
  </si>
  <si>
    <t>Schrotmühle</t>
  </si>
  <si>
    <t>Schrotthandel</t>
  </si>
  <si>
    <t>Schrottverwertung</t>
  </si>
  <si>
    <t>Schuh- und Schlüsseldienst</t>
  </si>
  <si>
    <t>Schuhcremeherstellung</t>
  </si>
  <si>
    <t>Schuhgeschäft</t>
  </si>
  <si>
    <t>Schuhhandel</t>
  </si>
  <si>
    <t>Schuhherstellung (Gummi)</t>
  </si>
  <si>
    <t>Schuhherstellung (Leder)</t>
  </si>
  <si>
    <t>Schuhhherstellung</t>
  </si>
  <si>
    <t>Schuhmacher</t>
  </si>
  <si>
    <t>Schuhreparatur</t>
  </si>
  <si>
    <t>Schullandheim</t>
  </si>
  <si>
    <t>Schulsporthalle</t>
  </si>
  <si>
    <t>Schuster</t>
  </si>
  <si>
    <t>Schwebelift</t>
  </si>
  <si>
    <t>Schweinemästerei</t>
  </si>
  <si>
    <t>Schweißerei</t>
  </si>
  <si>
    <t>Schwemmsteinherstellung</t>
  </si>
  <si>
    <t>Schwesternwohnheim</t>
  </si>
  <si>
    <t>Schwimmbad (Hallen- und Freibad)</t>
  </si>
  <si>
    <t>Schwimmbad (im Freien)</t>
  </si>
  <si>
    <t>Schwimmbad (in der Halle)</t>
  </si>
  <si>
    <t>Secondhand-Shop (Textilien)</t>
  </si>
  <si>
    <t>Segel-/Flaggenmacherei</t>
  </si>
  <si>
    <t>Segelboot und -jachtbau (Holz)</t>
  </si>
  <si>
    <t>Segelboot und -jachtbau (Kunststoff, ohne Polyester)</t>
  </si>
  <si>
    <t>Segelboot und -jachtbau (Metall)</t>
  </si>
  <si>
    <t>Segelboot und -jachtbau (Polyester)</t>
  </si>
  <si>
    <t>Segelboot und -jachthandel</t>
  </si>
  <si>
    <t>Segelflugzeugherstellung (Holz)</t>
  </si>
  <si>
    <t>Segelflugzeugherstellung (Kunststoff)</t>
  </si>
  <si>
    <t>Segelflugzeugherstellung (Metall)</t>
  </si>
  <si>
    <t>Segelschule</t>
  </si>
  <si>
    <t>Seidenspinnerei</t>
  </si>
  <si>
    <t>Seidenweberei</t>
  </si>
  <si>
    <t>Seifenhandel</t>
  </si>
  <si>
    <t>Seifenherstellung</t>
  </si>
  <si>
    <t>Seifensiederei</t>
  </si>
  <si>
    <t>Seilbahn</t>
  </si>
  <si>
    <t>Seilerei</t>
  </si>
  <si>
    <t>Seilerwarenhandel</t>
  </si>
  <si>
    <t>Seilerwarenherstellung</t>
  </si>
  <si>
    <t>Seilschwebebahn</t>
  </si>
  <si>
    <t>Sektherstellung</t>
  </si>
  <si>
    <t>Sektkellerei</t>
  </si>
  <si>
    <t>Selenherstellung und Verarbeitung</t>
  </si>
  <si>
    <t>Senfherstellung</t>
  </si>
  <si>
    <t>Seniorenheim</t>
  </si>
  <si>
    <t>Sesselbahn</t>
  </si>
  <si>
    <t>Sessellift</t>
  </si>
  <si>
    <t>Sexartikelhandel</t>
  </si>
  <si>
    <t>Siebdruckerei</t>
  </si>
  <si>
    <t>Siedlungsgenossenschaft</t>
  </si>
  <si>
    <t>Silberscheideanstalt</t>
  </si>
  <si>
    <t>Silberschmied</t>
  </si>
  <si>
    <t>Silberwarenhandel</t>
  </si>
  <si>
    <t>Silberwarenherstellung</t>
  </si>
  <si>
    <t>Siliconlackherstellung und Verarbeitung</t>
  </si>
  <si>
    <t>Siliconölherstellung und Verarbeitung</t>
  </si>
  <si>
    <t>Siliziumherstellung</t>
  </si>
  <si>
    <t>Siloherstellung (Beton)</t>
  </si>
  <si>
    <t>Siloherstellung (Gummi)</t>
  </si>
  <si>
    <t>Siloherstellung (Kunststoff)</t>
  </si>
  <si>
    <t>Siloherstellung (Metall)</t>
  </si>
  <si>
    <t>Sinterung (Erz)</t>
  </si>
  <si>
    <t>Sinterung (Metallpulver)</t>
  </si>
  <si>
    <t>Sirupherstellung</t>
  </si>
  <si>
    <t>Sitzkissenverleih</t>
  </si>
  <si>
    <t>Skatebahn</t>
  </si>
  <si>
    <t>Skihandel</t>
  </si>
  <si>
    <t>Skilift</t>
  </si>
  <si>
    <t>Skischule</t>
  </si>
  <si>
    <t>Skooter (Schaustellerbetriebe)</t>
  </si>
  <si>
    <t>Softwarehandel</t>
  </si>
  <si>
    <t>Software-Hause</t>
  </si>
  <si>
    <t>Softwareverlag</t>
  </si>
  <si>
    <t>Solaranlagenherstellung</t>
  </si>
  <si>
    <t>Solaranlagenmontage</t>
  </si>
  <si>
    <t>Solarheizungsbau</t>
  </si>
  <si>
    <t>Sondermülldeponie</t>
  </si>
  <si>
    <t>Sondermüllverbrennungsanlage</t>
  </si>
  <si>
    <t>Sonnenstudio</t>
  </si>
  <si>
    <t>Souvenierhandel (kein Kiosk)</t>
  </si>
  <si>
    <t>Sozialstation</t>
  </si>
  <si>
    <t>Spanplattenherstellung (magnesitgebunden)</t>
  </si>
  <si>
    <t>Spanplattenherstellung (zementgebunden)</t>
  </si>
  <si>
    <t>Sparkasse</t>
  </si>
  <si>
    <t>Spedition (mit eigenem Fuhrpark)</t>
  </si>
  <si>
    <t>Spedition (mit Gefahrguttransporte)</t>
  </si>
  <si>
    <t>Spedition (mit eigenem Fuhrpark und mit Gefahrguttransporte)</t>
  </si>
  <si>
    <t>Spedition (ohne Lager)</t>
  </si>
  <si>
    <t>Speditionslager</t>
  </si>
  <si>
    <t>Lager - verschiedene Waren - höhere Feuergefahr</t>
  </si>
  <si>
    <t>Speiseeisherstellung</t>
  </si>
  <si>
    <t>Speisefettherstellung</t>
  </si>
  <si>
    <t>Speiselokal</t>
  </si>
  <si>
    <t>Speiseölherstellung</t>
  </si>
  <si>
    <t>Sperrholzherstellung</t>
  </si>
  <si>
    <t>Spezialbau</t>
  </si>
  <si>
    <t>Spezialpapierherstellung</t>
  </si>
  <si>
    <t>Spielautomatenbetrieb</t>
  </si>
  <si>
    <t>Spielbank</t>
  </si>
  <si>
    <t>Spielhalle</t>
  </si>
  <si>
    <t>Spielkasino</t>
  </si>
  <si>
    <t>Spielothek</t>
  </si>
  <si>
    <t>Spielsalon</t>
  </si>
  <si>
    <t>Spielwarenherstellung</t>
  </si>
  <si>
    <t>Spielwarenherstellung (Holz)</t>
  </si>
  <si>
    <t>Spielwarenherstellung (Kunststoff)</t>
  </si>
  <si>
    <t>Spielwarenherstellung (Metall)</t>
  </si>
  <si>
    <t>Spirituosenbrennerei</t>
  </si>
  <si>
    <t>Spirituosenhandel</t>
  </si>
  <si>
    <t>Spirituosenherstellung</t>
  </si>
  <si>
    <t>Sportanlage/Tennishalle</t>
  </si>
  <si>
    <t>Sportboothandel</t>
  </si>
  <si>
    <t>Sportbootverleih</t>
  </si>
  <si>
    <t>Sportcenter</t>
  </si>
  <si>
    <t>Sportlehrer</t>
  </si>
  <si>
    <t>Sportschule</t>
  </si>
  <si>
    <t>Sportstudio</t>
  </si>
  <si>
    <t>Sprachenschule</t>
  </si>
  <si>
    <t>Sprechlehrer</t>
  </si>
  <si>
    <t>Sprengbetrieb</t>
  </si>
  <si>
    <t>Sprengbetrieb, -lager, -herstellung</t>
  </si>
  <si>
    <t>Sprengstoffe | Sonderlager</t>
  </si>
  <si>
    <t>Sprengstoffhandel</t>
  </si>
  <si>
    <t>Sprengstoffherstellung</t>
  </si>
  <si>
    <t>Spritzgussproduktherstellung (Kunststoff)</t>
  </si>
  <si>
    <t>Spritzlackiererei</t>
  </si>
  <si>
    <t>Squashanlage</t>
  </si>
  <si>
    <t>Squashcenter</t>
  </si>
  <si>
    <t>Squashhalle</t>
  </si>
  <si>
    <t>Stadthalle</t>
  </si>
  <si>
    <t>Stahlbau</t>
  </si>
  <si>
    <t>Stahlerzeugung</t>
  </si>
  <si>
    <t>Stahlgewinnung</t>
  </si>
  <si>
    <t>Stahlhandel</t>
  </si>
  <si>
    <t>Stahlhochbau</t>
  </si>
  <si>
    <t>Stahlstichdruck</t>
  </si>
  <si>
    <t>Stahlverarbeitung (kein Stahl-, Walz- und Hammerwerk)</t>
  </si>
  <si>
    <t>Stahlwarenhandel</t>
  </si>
  <si>
    <t>Stahlwarenherstellung</t>
  </si>
  <si>
    <t>Stahlwerk</t>
  </si>
  <si>
    <t>Standseilbahn</t>
  </si>
  <si>
    <t>Stärkemittelherstellung</t>
  </si>
  <si>
    <t>Statiker</t>
  </si>
  <si>
    <t>Stationäre Waschanlage (für Kfz)</t>
  </si>
  <si>
    <t>Stauereibetrieb</t>
  </si>
  <si>
    <t>Steakhaus</t>
  </si>
  <si>
    <t>Stearinherstellung</t>
  </si>
  <si>
    <t>Stehbierhalle</t>
  </si>
  <si>
    <t>Steinbe- und verarbeitung</t>
  </si>
  <si>
    <t>Steinbildhauerei</t>
  </si>
  <si>
    <t>Steinbruch</t>
  </si>
  <si>
    <t>Steingewinnung</t>
  </si>
  <si>
    <t>Steingutherstellung</t>
  </si>
  <si>
    <t>Steinholzherstellung</t>
  </si>
  <si>
    <t>Steinkohlebergbau</t>
  </si>
  <si>
    <t>Steinkohlebrikettierung</t>
  </si>
  <si>
    <t>Steinkohlegewinnung und Aufbereitung</t>
  </si>
  <si>
    <t>Steinmetz</t>
  </si>
  <si>
    <t>Steinsägerei, -schleiferei</t>
  </si>
  <si>
    <t>Steinverarbeitung</t>
  </si>
  <si>
    <t>Steinwolleherstellung</t>
  </si>
  <si>
    <t>Steinzeugherstellung</t>
  </si>
  <si>
    <t>Stellmacherei</t>
  </si>
  <si>
    <t>Stempelherstellung</t>
  </si>
  <si>
    <t>Steppdeckenherstellung</t>
  </si>
  <si>
    <t>Stepperei</t>
  </si>
  <si>
    <t>Steuerberater</t>
  </si>
  <si>
    <t>Stickerei</t>
  </si>
  <si>
    <t>Stickstoffgewinnung</t>
  </si>
  <si>
    <t>Stimmlehrer</t>
  </si>
  <si>
    <t>Stoffdruckerei</t>
  </si>
  <si>
    <t>Stoffhandel</t>
  </si>
  <si>
    <t>Strangpressproduktherstellung (Kunststoff)</t>
  </si>
  <si>
    <t>Straßenbahn</t>
  </si>
  <si>
    <t>Straßenbaubetrieb</t>
  </si>
  <si>
    <t>Straßenfertigungsmaschinenhandel</t>
  </si>
  <si>
    <t>Straßenfertigungsmaschinenverleih</t>
  </si>
  <si>
    <t>Straßenreinigung</t>
  </si>
  <si>
    <t>Straußwirtschaft</t>
  </si>
  <si>
    <t>Streichgarn (Ausrüstung und Veredelung)</t>
  </si>
  <si>
    <t>Streichgarnspinnerei</t>
  </si>
  <si>
    <t>Streichgarnweberei</t>
  </si>
  <si>
    <t>Streichholzherstellung</t>
  </si>
  <si>
    <t>Strickerei</t>
  </si>
  <si>
    <t>Strickmaschinenhandel</t>
  </si>
  <si>
    <t>Strickwarenhandel</t>
  </si>
  <si>
    <t>Strickwarenherstellung</t>
  </si>
  <si>
    <t>Strickwarenzubehörhandel</t>
  </si>
  <si>
    <t>Stripteaselokal</t>
  </si>
  <si>
    <t>Strohfaser (Halbstoffherstellung)</t>
  </si>
  <si>
    <t>Strohflechterei</t>
  </si>
  <si>
    <t>Strontiummetallherstellung und Verarbeitung</t>
  </si>
  <si>
    <t>Strumpfhandel</t>
  </si>
  <si>
    <t>Strumpfherstellung</t>
  </si>
  <si>
    <t>Studentenwohnheim</t>
  </si>
  <si>
    <t>Stuhlflechtereien</t>
  </si>
  <si>
    <t>Stuhlverleih</t>
  </si>
  <si>
    <t>Stukkateur</t>
  </si>
  <si>
    <t>Stundenhotel</t>
  </si>
  <si>
    <t>Supermarkt</t>
  </si>
  <si>
    <t>Supermarkt bis 400 qm</t>
  </si>
  <si>
    <t>Supermarkt über 400 qm</t>
  </si>
  <si>
    <t>Surfschule</t>
  </si>
  <si>
    <t>Süßwarenhandel</t>
  </si>
  <si>
    <t>Synthesekautschukbe- und Verarbeitung</t>
  </si>
  <si>
    <t>Tabakverarbeitung</t>
  </si>
  <si>
    <t>Tabakwarenherstellung</t>
  </si>
  <si>
    <t>Tagescafe</t>
  </si>
  <si>
    <t>Talgherstellung</t>
  </si>
  <si>
    <t>Tankherstellung (Gummi)</t>
  </si>
  <si>
    <t>Tankherstellung (Kunststoff)</t>
  </si>
  <si>
    <t>Tankherstellung (Metall)</t>
  </si>
  <si>
    <t>Tankreinigungsbetrieb</t>
  </si>
  <si>
    <t>Tankschutzbetrieb</t>
  </si>
  <si>
    <t>Tankstelle</t>
  </si>
  <si>
    <t>Tanz- und Restaurationszelte</t>
  </si>
  <si>
    <t>Tanzlehrer</t>
  </si>
  <si>
    <t>Tanzlokal</t>
  </si>
  <si>
    <t>Tapetenhandel</t>
  </si>
  <si>
    <t>Tapetenherstellung</t>
  </si>
  <si>
    <t>Tapezierbetrieb</t>
  </si>
  <si>
    <t>Tapisseriehandel</t>
  </si>
  <si>
    <t>Tapisseriewarenherstellung</t>
  </si>
  <si>
    <t>Taschen-/ Koffergeschäft</t>
  </si>
  <si>
    <t>Tätowierungsstudio</t>
  </si>
  <si>
    <t>Tattoostudio</t>
  </si>
  <si>
    <t>Tauchschule</t>
  </si>
  <si>
    <t>Tauchsportartikelhandel</t>
  </si>
  <si>
    <t>Tauschgeschäft (Spielwaren)</t>
  </si>
  <si>
    <t>Tauschgeschäft (Textilien)</t>
  </si>
  <si>
    <t>Taxiunternehmen</t>
  </si>
  <si>
    <t>Technische Beratung und Planung</t>
  </si>
  <si>
    <t>Technische Lehranstalt</t>
  </si>
  <si>
    <t>Technische Öle (Handel)</t>
  </si>
  <si>
    <t>Teehandel</t>
  </si>
  <si>
    <t>Teeherstellung</t>
  </si>
  <si>
    <t>Teerfarbstoffherstellung und Verarbeitung</t>
  </si>
  <si>
    <t>Teersplittverarbeitung</t>
  </si>
  <si>
    <t>Teestube</t>
  </si>
  <si>
    <t>Teichwirtschaft</t>
  </si>
  <si>
    <t>Telefonhandel</t>
  </si>
  <si>
    <t>Telefonherstellung</t>
  </si>
  <si>
    <t>Telefonkartenhandel</t>
  </si>
  <si>
    <t>Telefonladen</t>
  </si>
  <si>
    <t>Telekommunikationsgerätehandel</t>
  </si>
  <si>
    <t>Telekommunikationsnetzbetreiber</t>
  </si>
  <si>
    <t>Telekommunikationsunternehmen</t>
  </si>
  <si>
    <t>Telemedizin</t>
  </si>
  <si>
    <t>Telespieleverleih</t>
  </si>
  <si>
    <t>Tenniscenter</t>
  </si>
  <si>
    <t>Tennishalle</t>
  </si>
  <si>
    <t>Tennisschule</t>
  </si>
  <si>
    <t>Teppichhandel (mit Orientteppichen)</t>
  </si>
  <si>
    <t>Teppichhandel (ohne Orientteppiche)</t>
  </si>
  <si>
    <t>Teppichherstellung</t>
  </si>
  <si>
    <t>Teppichreinigung</t>
  </si>
  <si>
    <t>Teppichverlegebetrieb</t>
  </si>
  <si>
    <t>Teppichweberei</t>
  </si>
  <si>
    <t>Testamentsvollstrecker</t>
  </si>
  <si>
    <t>Textilabfallaufbereitung (Recycling)</t>
  </si>
  <si>
    <t>Textilausrüstung und Veredelung</t>
  </si>
  <si>
    <t>Textilbe- und -verarbeitung</t>
  </si>
  <si>
    <t>Textildruckerei</t>
  </si>
  <si>
    <t>Textile Flächenbeläge (genadelt, gewebt, getuftet) - Herstellung</t>
  </si>
  <si>
    <t>Textilherstellung</t>
  </si>
  <si>
    <t>Textilienhandel (ohne Pelz-, Leder-, Alcantarawaren)</t>
  </si>
  <si>
    <t>Textilreinigung</t>
  </si>
  <si>
    <t>Textilveredelung</t>
  </si>
  <si>
    <t>Textilwarenhandel</t>
  </si>
  <si>
    <t>Textilwarenhandel mit Pelz-/Leder-/Alcantarawaren</t>
  </si>
  <si>
    <t>Textilwarenherstellung  ohne  Rauch-/Pelz-/Leder-/Alcantarawaren</t>
  </si>
  <si>
    <t>Textilwarenherstellung (Bekleidung)</t>
  </si>
  <si>
    <t>Theater</t>
  </si>
  <si>
    <t>Thermopapierherstellung</t>
  </si>
  <si>
    <t>Thermoplaste - Spritzguss-, Strangpress-, Gieß- und Schleudergussproduktherstellung</t>
  </si>
  <si>
    <t>Tiefbaubetrieb</t>
  </si>
  <si>
    <t>Tiefgarage</t>
  </si>
  <si>
    <t>Tiefkühlkostherstellung (Fleisch, Wurst, Fisch)</t>
  </si>
  <si>
    <t>Tiefkühlkostherstellung (Obst, Gemüse)</t>
  </si>
  <si>
    <t>Tiergarten</t>
  </si>
  <si>
    <t>Tierhandlung</t>
  </si>
  <si>
    <t>Zoologische Handlung</t>
  </si>
  <si>
    <t>Tierheilpraktiker</t>
  </si>
  <si>
    <t>Tierheim</t>
  </si>
  <si>
    <t>Tierklinik</t>
  </si>
  <si>
    <t>Tierpension</t>
  </si>
  <si>
    <t>Tierpflegeanstalt</t>
  </si>
  <si>
    <t>Tierpraxis (überwiegend Großtiere)</t>
  </si>
  <si>
    <t>Tierpraxis (überwiegend Kleintiere)</t>
  </si>
  <si>
    <t>Tiervermietung</t>
  </si>
  <si>
    <t>Tierverwertung</t>
  </si>
  <si>
    <t>Tierzucht/Tierhaltung</t>
  </si>
  <si>
    <t>Tintenherstellung und Verarbeitung</t>
  </si>
  <si>
    <t>Tischlerei</t>
  </si>
  <si>
    <t>Tischlerplattenherstellung</t>
  </si>
  <si>
    <t>Tonerdeherstellung und Verarbeitung</t>
  </si>
  <si>
    <t>Tongewinnung und Aufbereitung</t>
  </si>
  <si>
    <t>Tongrube</t>
  </si>
  <si>
    <t>Tonstudio</t>
  </si>
  <si>
    <t>Tonträgerhandel</t>
  </si>
  <si>
    <t>Tonträgerverlag</t>
  </si>
  <si>
    <t>Töpferei</t>
  </si>
  <si>
    <t>Töpferwarenhandel</t>
  </si>
  <si>
    <t>Töpferwarenherstellung</t>
  </si>
  <si>
    <t>Torfgewinnung</t>
  </si>
  <si>
    <t>Torfgräberei</t>
  </si>
  <si>
    <t>Trachtenmodengeschäft</t>
  </si>
  <si>
    <t>Tragwerksplaner</t>
  </si>
  <si>
    <t>Transistorenherstellung</t>
  </si>
  <si>
    <t>Transport-/Fuhrunternehmen (mit Gefahrguttransport)</t>
  </si>
  <si>
    <t>Transport-/Fuhrunternehmen (ohne Gefahrguttransport)</t>
  </si>
  <si>
    <t>Transportbetonwerk</t>
  </si>
  <si>
    <t>Traubenzuckerherstellung</t>
  </si>
  <si>
    <t>Treibgashandel</t>
  </si>
  <si>
    <t>Treibhaus</t>
  </si>
  <si>
    <t>Treibstoffhandel (nicht Tankstelle)</t>
  </si>
  <si>
    <t>Trennung, Sortierung, Aufbereitung gemischter Stoffe (Recycling)</t>
  </si>
  <si>
    <t>Tresorbau</t>
  </si>
  <si>
    <t>Tribünenbau (Holz)</t>
  </si>
  <si>
    <t>Trikotagenherstellung</t>
  </si>
  <si>
    <t>Trinkhalle</t>
  </si>
  <si>
    <t>Trockenbaubetrieb</t>
  </si>
  <si>
    <t>Trockenmilchherstellung</t>
  </si>
  <si>
    <t>Trockenpulverherstellung (Nahrungsmittel)</t>
  </si>
  <si>
    <t>Trocknungsanlage (Darre)</t>
  </si>
  <si>
    <t>Trödelhandel (nicht Textil)</t>
  </si>
  <si>
    <t>Tuchhandel</t>
  </si>
  <si>
    <t>Tuchweberei</t>
  </si>
  <si>
    <t>Tüncher</t>
  </si>
  <si>
    <t>Tunnelbaubetrieb</t>
  </si>
  <si>
    <t>Türeinbau (ohne Herstellung)</t>
  </si>
  <si>
    <t>Türenherstellung (Holz)</t>
  </si>
  <si>
    <t>Türenherstellung (Kunststoff)</t>
  </si>
  <si>
    <t>Türenherstellung (Metall)</t>
  </si>
  <si>
    <t>Turnhalle (keine Schulsporthalle)</t>
  </si>
  <si>
    <t>Turnhalle (Schulsporthalle)</t>
  </si>
  <si>
    <t>Turnschule</t>
  </si>
  <si>
    <t>Übergangswohnheim</t>
  </si>
  <si>
    <t>Übersetzer</t>
  </si>
  <si>
    <t>Uhrenhandel</t>
  </si>
  <si>
    <t>Uhrenherstellung</t>
  </si>
  <si>
    <t>Uhrenreparatur</t>
  </si>
  <si>
    <t>Uhrmacher</t>
  </si>
  <si>
    <t>Umstandsmoden</t>
  </si>
  <si>
    <t>Umweltingenieur</t>
  </si>
  <si>
    <t>Umweltservice</t>
  </si>
  <si>
    <t>Uni-Klinik</t>
  </si>
  <si>
    <t>Kommunale Einrichtung</t>
  </si>
  <si>
    <t>Unkrautbekämpfung</t>
  </si>
  <si>
    <t>Unterhaltungselektronikhandel</t>
  </si>
  <si>
    <t>Unterhaltungselektronikherstellung</t>
  </si>
  <si>
    <t>Unterhaltungselektronikreparatur (ohne Handel)</t>
  </si>
  <si>
    <t>Unterhaltungselektronikteileherstellung</t>
  </si>
  <si>
    <t>Unternehmensberater</t>
  </si>
  <si>
    <t>Unterrichtswesen</t>
  </si>
  <si>
    <t>Urologe</t>
  </si>
  <si>
    <t>Varieté (mit Bewirtschaftung)</t>
  </si>
  <si>
    <t>Varieté (ohne Bewirtschaftung)</t>
  </si>
  <si>
    <t>Vaselineverarbeitung</t>
  </si>
  <si>
    <t>Vegetarisches Restaurant</t>
  </si>
  <si>
    <t>Verbrauchermarkt</t>
  </si>
  <si>
    <t>Vergnügungsbetrieb</t>
  </si>
  <si>
    <t>Vergnügungspark (stationäre Fahrgeschäfte)</t>
  </si>
  <si>
    <t>Verkaufsbude (im Gebäude)</t>
  </si>
  <si>
    <t>Verkaufsbude (nicht im Gebäude)</t>
  </si>
  <si>
    <t>Verkaufswagen</t>
  </si>
  <si>
    <t>Verlag</t>
  </si>
  <si>
    <t>Verlag (mit Druckerei)</t>
  </si>
  <si>
    <t>Verlosungsbude</t>
  </si>
  <si>
    <t>Vermessungsbüro</t>
  </si>
  <si>
    <t>Vermögensverwaltung</t>
  </si>
  <si>
    <t>Verputzerei</t>
  </si>
  <si>
    <t>Versandhandel</t>
  </si>
  <si>
    <t>Versandhaus</t>
  </si>
  <si>
    <t>Versicherer (Direktion, Niederlassung)</t>
  </si>
  <si>
    <t>Versicherungsagentur</t>
  </si>
  <si>
    <t>Versicherungsmakler</t>
  </si>
  <si>
    <t>Versicherungsvertreter</t>
  </si>
  <si>
    <t>Verzinkerei</t>
  </si>
  <si>
    <t>Videofilmverleih</t>
  </si>
  <si>
    <t>Videogerätehandel</t>
  </si>
  <si>
    <t>Videogeräteherstellung</t>
  </si>
  <si>
    <t>Videogerätereparatur (ohne Handel)</t>
  </si>
  <si>
    <t>Videokamerahandel</t>
  </si>
  <si>
    <t>Videokameraherstellung</t>
  </si>
  <si>
    <t>Videokamerareparatur (ohne Handel)</t>
  </si>
  <si>
    <t>Videospieleverleih</t>
  </si>
  <si>
    <t>Videostudio</t>
  </si>
  <si>
    <t>Videothek</t>
  </si>
  <si>
    <t>Viehhandel</t>
  </si>
  <si>
    <t>Viehtransporteur</t>
  </si>
  <si>
    <t>Viskoseherstellung und Verarbeitung</t>
  </si>
  <si>
    <t>Vliesstoffherstellung</t>
  </si>
  <si>
    <t>Vogelhandlung</t>
  </si>
  <si>
    <t>Vollsynthetische Fasern (Herstellung und Verarbeitung)</t>
  </si>
  <si>
    <t>Volontärtierarzt</t>
  </si>
  <si>
    <t>Vorverkaufsstelle</t>
  </si>
  <si>
    <t>Vulkanisierbetrieb</t>
  </si>
  <si>
    <t>Wach- und Sicherheitsunternehmen</t>
  </si>
  <si>
    <t>Wachsherstellung</t>
  </si>
  <si>
    <t>Wachsleinwandherstellung</t>
  </si>
  <si>
    <t>Wachspapierherstellung</t>
  </si>
  <si>
    <t>Wachstuchherstellung</t>
  </si>
  <si>
    <t>Waffenherstellung</t>
  </si>
  <si>
    <t>Waggonbau</t>
  </si>
  <si>
    <t>Wagnerei</t>
  </si>
  <si>
    <t>Waisenhaus</t>
  </si>
  <si>
    <t>Wälzlagerherstellung</t>
  </si>
  <si>
    <t>Walzwerk (Eisen, Stahl)</t>
  </si>
  <si>
    <t>Walzwerk (NE-Metalle)</t>
  </si>
  <si>
    <t>Warenhaus</t>
  </si>
  <si>
    <t>Wäschebüglerei</t>
  </si>
  <si>
    <t>Wäschegeschäft</t>
  </si>
  <si>
    <t>Wäschehandel (Bekleidung)</t>
  </si>
  <si>
    <t>Wäschehandel (Bett-, Haushaltswäsche)</t>
  </si>
  <si>
    <t>Wäscheherstellung (Bett-, Haushaltswäsche)</t>
  </si>
  <si>
    <t>Wäschemangel</t>
  </si>
  <si>
    <t>Wäscherei (auch inkl. Annahmestelle)</t>
  </si>
  <si>
    <t>Wäscherei (nur Annahmestelle)</t>
  </si>
  <si>
    <t>Wäschezubehörhandel</t>
  </si>
  <si>
    <t>Waschmaschinenhandel</t>
  </si>
  <si>
    <t>Waschmittelherstellung</t>
  </si>
  <si>
    <t>Waschstrasse (Kfz)</t>
  </si>
  <si>
    <t>Wasserentsorgung</t>
  </si>
  <si>
    <t>Wasserfahrzeugbau (Holz)</t>
  </si>
  <si>
    <t>Wasserfahrzeugbau (Kunststoff, ohne Polyester)</t>
  </si>
  <si>
    <t>Wasserfahrzeugbau (Metall)</t>
  </si>
  <si>
    <t>Wasserfahrzeugbau (Polyester)</t>
  </si>
  <si>
    <t>Wasserfahrzeugereparatur und Wartung</t>
  </si>
  <si>
    <t>Wassergewinnung</t>
  </si>
  <si>
    <t>Wasserinstallationsbetrieb</t>
  </si>
  <si>
    <t>Wasserkraftwerk</t>
  </si>
  <si>
    <t>Wassersportartikelhandel</t>
  </si>
  <si>
    <t>Wasserversorgung</t>
  </si>
  <si>
    <t>Wasserverteilung</t>
  </si>
  <si>
    <t>Wasserwerk (Gewinnung von Wasser)</t>
  </si>
  <si>
    <t>Watteherstellung</t>
  </si>
  <si>
    <t>Weberei</t>
  </si>
  <si>
    <t>Weinbau</t>
  </si>
  <si>
    <t>Weinhandel</t>
  </si>
  <si>
    <t>Weinherstellung</t>
  </si>
  <si>
    <t>Weinkellerei</t>
  </si>
  <si>
    <t>Weinkelterei</t>
  </si>
  <si>
    <t>Weinkommissionär</t>
  </si>
  <si>
    <t>Weinsäure, kosmetisch - Verarbeitung</t>
  </si>
  <si>
    <t>Weinstube</t>
  </si>
  <si>
    <t>Wellpappeherstellung</t>
  </si>
  <si>
    <t>Werbeagentur</t>
  </si>
  <si>
    <t>Werbegraphikatelier</t>
  </si>
  <si>
    <t>Werft (Reparatur und Wartung)</t>
  </si>
  <si>
    <t>Werkzeugbau</t>
  </si>
  <si>
    <t>Werkzeughandel</t>
  </si>
  <si>
    <t>Werkzeugherstellung</t>
  </si>
  <si>
    <t>Werkzeugmacher</t>
  </si>
  <si>
    <t>Werkzeugverleih</t>
  </si>
  <si>
    <t>Wertstoffhof, -sammelstelle</t>
  </si>
  <si>
    <t>Wett- und Lotteriewesen</t>
  </si>
  <si>
    <t>Wettannahme</t>
  </si>
  <si>
    <t>Wettbüro</t>
  </si>
  <si>
    <t>Wildhandel</t>
  </si>
  <si>
    <t>Windsurfbretterhandel</t>
  </si>
  <si>
    <t>Windsurfbretterverleih</t>
  </si>
  <si>
    <t>Wirkerei</t>
  </si>
  <si>
    <t>Wirtschaftsberater</t>
  </si>
  <si>
    <t>Wirtschaftsprüfer</t>
  </si>
  <si>
    <t>Wirtschaftsprüfer /-berater</t>
  </si>
  <si>
    <t>Wohnwagenhandel</t>
  </si>
  <si>
    <t>Wohnwagenverleih (Büro)</t>
  </si>
  <si>
    <t>Wolferei</t>
  </si>
  <si>
    <t>Wollhandel</t>
  </si>
  <si>
    <t>Würfelbude</t>
  </si>
  <si>
    <t>Würstchenbude (freistehend)</t>
  </si>
  <si>
    <t>Würstchenbude (im Gebäude)</t>
  </si>
  <si>
    <t>Würstchenbude (Verkaufswagen)</t>
  </si>
  <si>
    <t>Wurstwarenherstellung</t>
  </si>
  <si>
    <t>Yachtbau (Holz)</t>
  </si>
  <si>
    <t>Yachtbau (Kunststoff, ohne Polyester)</t>
  </si>
  <si>
    <t>Yachtbau (Metall)</t>
  </si>
  <si>
    <t>Yachtbau (Polyester)</t>
  </si>
  <si>
    <t>Yachtverleih</t>
  </si>
  <si>
    <t>Zahnarzt</t>
  </si>
  <si>
    <t>Zahnärztebedarfshandel</t>
  </si>
  <si>
    <t>Zahnklinik</t>
  </si>
  <si>
    <t>Zahnmedizinisches Labor</t>
  </si>
  <si>
    <t>Zahnpastaherstellung</t>
  </si>
  <si>
    <t>Zahnradbahn</t>
  </si>
  <si>
    <t>Zahnradherstellung</t>
  </si>
  <si>
    <t>Zahntechnisches Labor</t>
  </si>
  <si>
    <t>Zaponlackherstellung</t>
  </si>
  <si>
    <t>Zeche</t>
  </si>
  <si>
    <t>Zeichenartikelhandel</t>
  </si>
  <si>
    <t>Zeichenbedarfshandel</t>
  </si>
  <si>
    <t>Zeitarbeitsunternehmen</t>
  </si>
  <si>
    <t>Zeitschriftenhandel (mit Tabak, Spirituosen)</t>
  </si>
  <si>
    <t>Zeitschriftenhandel (ohne Tabak, Spirituosen)</t>
  </si>
  <si>
    <t>Zeitschriftenverlag (mit Druckerei)</t>
  </si>
  <si>
    <t>Zeitschriftenverlag (ohne Druckerei)</t>
  </si>
  <si>
    <t>Zeitungsdruckerei</t>
  </si>
  <si>
    <t>Zeitungsverlag (mit Druckerei)</t>
  </si>
  <si>
    <t>Zeitungsverlag (ohne Druckerei)</t>
  </si>
  <si>
    <t>Zellhornherstellung</t>
  </si>
  <si>
    <t>Zellstoffherstellung</t>
  </si>
  <si>
    <t>Zellstoffverarbeitung</t>
  </si>
  <si>
    <t>Zelluloidbe- und Verarbeitung</t>
  </si>
  <si>
    <t>Zelluloseherstellung</t>
  </si>
  <si>
    <t>Zelluloseverarbeitung</t>
  </si>
  <si>
    <t>Zellwollfasernherstellung</t>
  </si>
  <si>
    <t>Zeltherstellung</t>
  </si>
  <si>
    <t>Zeltverleih</t>
  </si>
  <si>
    <t>Zementhandel</t>
  </si>
  <si>
    <t>Zementherstellung</t>
  </si>
  <si>
    <t>Zementwarenherstellung</t>
  </si>
  <si>
    <t>Zertifizierungsdienste-Anbieter</t>
  </si>
  <si>
    <t>Zeugdruckerei</t>
  </si>
  <si>
    <t>Ziegelei</t>
  </si>
  <si>
    <t>Ziehwerk</t>
  </si>
  <si>
    <t>Zigarettenhandel</t>
  </si>
  <si>
    <t>Zigarettenherstellung</t>
  </si>
  <si>
    <t>Zigarrenhandel</t>
  </si>
  <si>
    <t>Zigarrenherstellung</t>
  </si>
  <si>
    <t>Zimmerei</t>
  </si>
  <si>
    <t>Zimmereibetrieb - Schiffszimmereibetriebe</t>
  </si>
  <si>
    <t>Zinkhütte</t>
  </si>
  <si>
    <t>Zinkoxid-Farbpigmente - Herstellung und Verarbeitung</t>
  </si>
  <si>
    <t>Zinkwalzwerk</t>
  </si>
  <si>
    <t>Zinngießerei</t>
  </si>
  <si>
    <t>Zinnhütte</t>
  </si>
  <si>
    <t>Zinnwarenhandel</t>
  </si>
  <si>
    <t>Zirkus</t>
  </si>
  <si>
    <t>Ziselierbetrieb</t>
  </si>
  <si>
    <t>Zoo</t>
  </si>
  <si>
    <t>Zubehörhandel für Bekleidung</t>
  </si>
  <si>
    <t>Zubehörhandel für Kfz</t>
  </si>
  <si>
    <t>Zubehörhandel für Strickwaren</t>
  </si>
  <si>
    <t>Zubehörhandel für Wäsche</t>
  </si>
  <si>
    <t>Zuckerfabrik</t>
  </si>
  <si>
    <t>Zuckerindustrie</t>
  </si>
  <si>
    <t>Zuckerwarenherstellung</t>
  </si>
  <si>
    <t>Zudeckenherstellung</t>
  </si>
  <si>
    <t>Zündholzherstellung</t>
  </si>
  <si>
    <t>Zupfinstrumentenherstellung</t>
  </si>
  <si>
    <t>Zwangsverwalter</t>
  </si>
  <si>
    <t>Zweiradhandel (nicht Fahrrad)</t>
  </si>
  <si>
    <t>Zwiebackherstellung</t>
  </si>
  <si>
    <t>Zwirnerei</t>
  </si>
  <si>
    <t>Zylinderschleiferei</t>
  </si>
  <si>
    <t xml:space="preserve">Umdeckung </t>
  </si>
  <si>
    <t>Anzahl MA</t>
  </si>
  <si>
    <t>Prüfung</t>
  </si>
  <si>
    <t>davon Inhaber</t>
  </si>
  <si>
    <t>davon Teilzeit</t>
  </si>
  <si>
    <t>davon Azubi</t>
  </si>
  <si>
    <t>davon 450€-Kräfte</t>
  </si>
  <si>
    <t>davon Familienangehörige</t>
  </si>
  <si>
    <t>bitte wählen</t>
  </si>
  <si>
    <t>Betriebsart2</t>
  </si>
  <si>
    <t>erw.Straf</t>
  </si>
  <si>
    <t>Farbe</t>
  </si>
  <si>
    <t>Summe MA</t>
  </si>
  <si>
    <t>Summe</t>
  </si>
  <si>
    <t>Bitte auswählen</t>
  </si>
  <si>
    <t>ANFRAGE</t>
  </si>
  <si>
    <t>Firma</t>
  </si>
  <si>
    <t>Arbeit</t>
  </si>
  <si>
    <t>Immobilie</t>
  </si>
  <si>
    <t>erweiterter Straf-RS</t>
  </si>
  <si>
    <t>Anzahl der Fahrzeuge</t>
  </si>
  <si>
    <t>Selbstbeteiligung</t>
  </si>
  <si>
    <t>SB Privat</t>
  </si>
  <si>
    <t>0 SB</t>
  </si>
  <si>
    <t>150 SB</t>
  </si>
  <si>
    <t>250 SB</t>
  </si>
  <si>
    <t>500 SB</t>
  </si>
  <si>
    <t>1000 SB</t>
  </si>
  <si>
    <t>SB Gewerblich</t>
  </si>
  <si>
    <t>Vorversicherung</t>
  </si>
  <si>
    <t>Beitrag der Vorversicherung</t>
  </si>
  <si>
    <t>gelb:  f9ed43</t>
  </si>
  <si>
    <t>hellgrün: #dfe8df</t>
  </si>
  <si>
    <t>grün: b5cbb4</t>
  </si>
  <si>
    <t>b5cbb4</t>
  </si>
  <si>
    <t>f9ed43</t>
  </si>
  <si>
    <t>Zahlweise Vorversicherung</t>
  </si>
  <si>
    <t>Zahlweise</t>
  </si>
  <si>
    <t>jährlich</t>
  </si>
  <si>
    <t>halbjährlich</t>
  </si>
  <si>
    <t>vierteljährlich</t>
  </si>
  <si>
    <t>monatlich</t>
  </si>
  <si>
    <t>SB 150</t>
  </si>
  <si>
    <t>§26 Beitrag</t>
  </si>
  <si>
    <t>Grundbeitrag</t>
  </si>
  <si>
    <t xml:space="preserve"> </t>
  </si>
  <si>
    <t>Single</t>
  </si>
  <si>
    <t>Tarif</t>
  </si>
  <si>
    <t>SB Abschlag</t>
  </si>
  <si>
    <t>Bündelnachlass</t>
  </si>
  <si>
    <t>Beitrag 26 ZW</t>
  </si>
  <si>
    <t>0 MA</t>
  </si>
  <si>
    <t>1-3 MA</t>
  </si>
  <si>
    <t>4-6 MA</t>
  </si>
  <si>
    <t>7-10 MA</t>
  </si>
  <si>
    <t>11-15 MA</t>
  </si>
  <si>
    <t>16-20 MA</t>
  </si>
  <si>
    <t xml:space="preserve">21-25 MA </t>
  </si>
  <si>
    <t xml:space="preserve">26-30 MA </t>
  </si>
  <si>
    <t>31-40 MA</t>
  </si>
  <si>
    <t>41-50 MA</t>
  </si>
  <si>
    <t>51-60 MA</t>
  </si>
  <si>
    <t>61-70 MA</t>
  </si>
  <si>
    <t xml:space="preserve">71-80 MA </t>
  </si>
  <si>
    <t xml:space="preserve">81-90 MA </t>
  </si>
  <si>
    <t xml:space="preserve">91-100 MA </t>
  </si>
  <si>
    <t>101-120 MA</t>
  </si>
  <si>
    <t>121-140 MA</t>
  </si>
  <si>
    <t>141-160 MA</t>
  </si>
  <si>
    <t>161-180 MA</t>
  </si>
  <si>
    <t>181-200 MA</t>
  </si>
  <si>
    <t>Zuschlag</t>
  </si>
  <si>
    <t>FirmaArbeitImmobilieVerkehr</t>
  </si>
  <si>
    <t>FirmaArbeitVerkehr</t>
  </si>
  <si>
    <t>FirmaArbeitImmobilie</t>
  </si>
  <si>
    <t>FirmaImmobilieVerkehr</t>
  </si>
  <si>
    <t>FirmaVerkehr</t>
  </si>
  <si>
    <t>FirmaImmobilie</t>
  </si>
  <si>
    <t>FirmaArbeit</t>
  </si>
  <si>
    <t>FirmaArbeitImmobilieVerkehr0 MA</t>
  </si>
  <si>
    <t>FirmaArbeitImmobilieVerkehr1-3 MA</t>
  </si>
  <si>
    <t>FirmaArbeitImmobilieVerkehr4-6 MA</t>
  </si>
  <si>
    <t>FirmaArbeitImmobilieVerkehr7-10 MA</t>
  </si>
  <si>
    <t>FirmaArbeitImmobilieVerkehr11-15 MA</t>
  </si>
  <si>
    <t>FirmaArbeitImmobilieVerkehr16-20 MA</t>
  </si>
  <si>
    <t xml:space="preserve">FirmaArbeitImmobilieVerkehr21-25 MA </t>
  </si>
  <si>
    <t xml:space="preserve">FirmaArbeitImmobilieVerkehr26-30 MA </t>
  </si>
  <si>
    <t>FirmaArbeitImmobilieVerkehr31-40 MA</t>
  </si>
  <si>
    <t>FirmaArbeitImmobilieVerkehr41-50 MA</t>
  </si>
  <si>
    <t>FirmaArbeitImmobilieVerkehr51-60 MA</t>
  </si>
  <si>
    <t>FirmaArbeitImmobilieVerkehr61-70 MA</t>
  </si>
  <si>
    <t xml:space="preserve">FirmaArbeitImmobilieVerkehr71-80 MA </t>
  </si>
  <si>
    <t xml:space="preserve">FirmaArbeitImmobilieVerkehr81-90 MA </t>
  </si>
  <si>
    <t xml:space="preserve">FirmaArbeitImmobilieVerkehr91-100 MA </t>
  </si>
  <si>
    <t>FirmaArbeitImmobilieVerkehr101-120 MA</t>
  </si>
  <si>
    <t>FirmaArbeitImmobilieVerkehr121-140 MA</t>
  </si>
  <si>
    <t>FirmaArbeitImmobilieVerkehr141-160 MA</t>
  </si>
  <si>
    <t>FirmaArbeitImmobilieVerkehr161-180 MA</t>
  </si>
  <si>
    <t>FirmaArbeitImmobilieVerkehr181-200 MA</t>
  </si>
  <si>
    <t>FirmaArbeitVerkehr0 MA</t>
  </si>
  <si>
    <t>FirmaArbeitVerkehr1-3 MA</t>
  </si>
  <si>
    <t>FirmaArbeitVerkehr4-6 MA</t>
  </si>
  <si>
    <t>FirmaArbeitVerkehr7-10 MA</t>
  </si>
  <si>
    <t>FirmaArbeitVerkehr11-15 MA</t>
  </si>
  <si>
    <t>FirmaArbeitVerkehr16-20 MA</t>
  </si>
  <si>
    <t xml:space="preserve">FirmaArbeitVerkehr21-25 MA </t>
  </si>
  <si>
    <t xml:space="preserve">FirmaArbeitVerkehr26-30 MA </t>
  </si>
  <si>
    <t>FirmaArbeitVerkehr31-40 MA</t>
  </si>
  <si>
    <t>FirmaArbeitVerkehr41-50 MA</t>
  </si>
  <si>
    <t>FirmaArbeitVerkehr51-60 MA</t>
  </si>
  <si>
    <t>FirmaArbeitVerkehr61-70 MA</t>
  </si>
  <si>
    <t xml:space="preserve">FirmaArbeitVerkehr71-80 MA </t>
  </si>
  <si>
    <t xml:space="preserve">FirmaArbeitVerkehr81-90 MA </t>
  </si>
  <si>
    <t xml:space="preserve">FirmaArbeitVerkehr91-100 MA </t>
  </si>
  <si>
    <t>FirmaArbeitVerkehr101-120 MA</t>
  </si>
  <si>
    <t>FirmaArbeitVerkehr121-140 MA</t>
  </si>
  <si>
    <t>FirmaArbeitVerkehr141-160 MA</t>
  </si>
  <si>
    <t>FirmaArbeitVerkehr161-180 MA</t>
  </si>
  <si>
    <t>FirmaArbeitVerkehr181-200 MA</t>
  </si>
  <si>
    <t>FirmaArbeitImmobilie0 MA</t>
  </si>
  <si>
    <t>FirmaArbeitImmobilie1-3 MA</t>
  </si>
  <si>
    <t>FirmaArbeitImmobilie4-6 MA</t>
  </si>
  <si>
    <t>FirmaArbeitImmobilie7-10 MA</t>
  </si>
  <si>
    <t>FirmaArbeitImmobilie11-15 MA</t>
  </si>
  <si>
    <t>FirmaArbeitImmobilie16-20 MA</t>
  </si>
  <si>
    <t xml:space="preserve">FirmaArbeitImmobilie21-25 MA </t>
  </si>
  <si>
    <t xml:space="preserve">FirmaArbeitImmobilie26-30 MA </t>
  </si>
  <si>
    <t>FirmaArbeitImmobilie31-40 MA</t>
  </si>
  <si>
    <t>FirmaArbeitImmobilie41-50 MA</t>
  </si>
  <si>
    <t>FirmaArbeitImmobilie51-60 MA</t>
  </si>
  <si>
    <t>FirmaArbeitImmobilie61-70 MA</t>
  </si>
  <si>
    <t xml:space="preserve">FirmaArbeitImmobilie71-80 MA </t>
  </si>
  <si>
    <t xml:space="preserve">FirmaArbeitImmobilie81-90 MA </t>
  </si>
  <si>
    <t xml:space="preserve">FirmaArbeitImmobilie91-100 MA </t>
  </si>
  <si>
    <t>FirmaArbeitImmobilie101-120 MA</t>
  </si>
  <si>
    <t>FirmaArbeitImmobilie121-140 MA</t>
  </si>
  <si>
    <t>FirmaArbeitImmobilie141-160 MA</t>
  </si>
  <si>
    <t>FirmaArbeitImmobilie161-180 MA</t>
  </si>
  <si>
    <t>FirmaArbeitImmobilie181-200 MA</t>
  </si>
  <si>
    <t>FirmaImmobilieVerkehr0 MA</t>
  </si>
  <si>
    <t>FirmaImmobilieVerkehr1-3 MA</t>
  </si>
  <si>
    <t>FirmaImmobilieVerkehr4-6 MA</t>
  </si>
  <si>
    <t>FirmaImmobilieVerkehr7-10 MA</t>
  </si>
  <si>
    <t>FirmaImmobilieVerkehr11-15 MA</t>
  </si>
  <si>
    <t>FirmaImmobilieVerkehr16-20 MA</t>
  </si>
  <si>
    <t xml:space="preserve">FirmaImmobilieVerkehr21-25 MA </t>
  </si>
  <si>
    <t xml:space="preserve">FirmaImmobilieVerkehr26-30 MA </t>
  </si>
  <si>
    <t>FirmaImmobilieVerkehr31-40 MA</t>
  </si>
  <si>
    <t>FirmaImmobilieVerkehr41-50 MA</t>
  </si>
  <si>
    <t>FirmaImmobilieVerkehr51-60 MA</t>
  </si>
  <si>
    <t>FirmaImmobilieVerkehr61-70 MA</t>
  </si>
  <si>
    <t xml:space="preserve">FirmaImmobilieVerkehr71-80 MA </t>
  </si>
  <si>
    <t xml:space="preserve">FirmaImmobilieVerkehr81-90 MA </t>
  </si>
  <si>
    <t xml:space="preserve">FirmaImmobilieVerkehr91-100 MA </t>
  </si>
  <si>
    <t>FirmaImmobilieVerkehr101-120 MA</t>
  </si>
  <si>
    <t>FirmaImmobilieVerkehr121-140 MA</t>
  </si>
  <si>
    <t>FirmaImmobilieVerkehr141-160 MA</t>
  </si>
  <si>
    <t>FirmaImmobilieVerkehr161-180 MA</t>
  </si>
  <si>
    <t>FirmaImmobilieVerkehr181-200 MA</t>
  </si>
  <si>
    <t>FirmaVerkehr0 MA</t>
  </si>
  <si>
    <t>FirmaVerkehr1-3 MA</t>
  </si>
  <si>
    <t>FirmaVerkehr4-6 MA</t>
  </si>
  <si>
    <t>FirmaVerkehr7-10 MA</t>
  </si>
  <si>
    <t>FirmaVerkehr11-15 MA</t>
  </si>
  <si>
    <t>FirmaVerkehr16-20 MA</t>
  </si>
  <si>
    <t xml:space="preserve">FirmaVerkehr21-25 MA </t>
  </si>
  <si>
    <t xml:space="preserve">FirmaVerkehr26-30 MA </t>
  </si>
  <si>
    <t>FirmaVerkehr31-40 MA</t>
  </si>
  <si>
    <t>FirmaVerkehr41-50 MA</t>
  </si>
  <si>
    <t>FirmaVerkehr51-60 MA</t>
  </si>
  <si>
    <t>FirmaVerkehr61-70 MA</t>
  </si>
  <si>
    <t xml:space="preserve">FirmaVerkehr71-80 MA </t>
  </si>
  <si>
    <t xml:space="preserve">FirmaVerkehr81-90 MA </t>
  </si>
  <si>
    <t xml:space="preserve">FirmaVerkehr91-100 MA </t>
  </si>
  <si>
    <t>FirmaVerkehr101-120 MA</t>
  </si>
  <si>
    <t>FirmaVerkehr121-140 MA</t>
  </si>
  <si>
    <t>FirmaVerkehr141-160 MA</t>
  </si>
  <si>
    <t>FirmaVerkehr161-180 MA</t>
  </si>
  <si>
    <t>FirmaVerkehr181-200 MA</t>
  </si>
  <si>
    <t>FirmaImmobilie0 MA</t>
  </si>
  <si>
    <t>FirmaImmobilie1-3 MA</t>
  </si>
  <si>
    <t>FirmaImmobilie4-6 MA</t>
  </si>
  <si>
    <t>FirmaImmobilie7-10 MA</t>
  </si>
  <si>
    <t>FirmaImmobilie11-15 MA</t>
  </si>
  <si>
    <t>FirmaImmobilie16-20 MA</t>
  </si>
  <si>
    <t xml:space="preserve">FirmaImmobilie21-25 MA </t>
  </si>
  <si>
    <t xml:space="preserve">FirmaImmobilie26-30 MA </t>
  </si>
  <si>
    <t>FirmaImmobilie31-40 MA</t>
  </si>
  <si>
    <t>FirmaImmobilie41-50 MA</t>
  </si>
  <si>
    <t>FirmaImmobilie51-60 MA</t>
  </si>
  <si>
    <t>FirmaImmobilie61-70 MA</t>
  </si>
  <si>
    <t xml:space="preserve">FirmaImmobilie71-80 MA </t>
  </si>
  <si>
    <t xml:space="preserve">FirmaImmobilie81-90 MA </t>
  </si>
  <si>
    <t xml:space="preserve">FirmaImmobilie91-100 MA </t>
  </si>
  <si>
    <t>FirmaImmobilie101-120 MA</t>
  </si>
  <si>
    <t>FirmaImmobilie121-140 MA</t>
  </si>
  <si>
    <t>FirmaImmobilie141-160 MA</t>
  </si>
  <si>
    <t>FirmaImmobilie161-180 MA</t>
  </si>
  <si>
    <t>FirmaImmobilie181-200 MA</t>
  </si>
  <si>
    <t>FirmaArbeit0 MA</t>
  </si>
  <si>
    <t>FirmaArbeit1-3 MA</t>
  </si>
  <si>
    <t>FirmaArbeit4-6 MA</t>
  </si>
  <si>
    <t>FirmaArbeit7-10 MA</t>
  </si>
  <si>
    <t>FirmaArbeit11-15 MA</t>
  </si>
  <si>
    <t>FirmaArbeit16-20 MA</t>
  </si>
  <si>
    <t xml:space="preserve">FirmaArbeit21-25 MA </t>
  </si>
  <si>
    <t xml:space="preserve">FirmaArbeit26-30 MA </t>
  </si>
  <si>
    <t>FirmaArbeit31-40 MA</t>
  </si>
  <si>
    <t>FirmaArbeit41-50 MA</t>
  </si>
  <si>
    <t>FirmaArbeit51-60 MA</t>
  </si>
  <si>
    <t>FirmaArbeit61-70 MA</t>
  </si>
  <si>
    <t xml:space="preserve">FirmaArbeit71-80 MA </t>
  </si>
  <si>
    <t xml:space="preserve">FirmaArbeit81-90 MA </t>
  </si>
  <si>
    <t xml:space="preserve">FirmaArbeit91-100 MA </t>
  </si>
  <si>
    <t>FirmaArbeit101-120 MA</t>
  </si>
  <si>
    <t>FirmaArbeit121-140 MA</t>
  </si>
  <si>
    <t>FirmaArbeit141-160 MA</t>
  </si>
  <si>
    <t>FirmaArbeit161-180 MA</t>
  </si>
  <si>
    <t>FirmaArbeit181-200 MA</t>
  </si>
  <si>
    <t>Firma0 MA</t>
  </si>
  <si>
    <t>Firma1-3 MA</t>
  </si>
  <si>
    <t>Firma4-6 MA</t>
  </si>
  <si>
    <t>Firma7-10 MA</t>
  </si>
  <si>
    <t>Firma11-15 MA</t>
  </si>
  <si>
    <t>Firma16-20 MA</t>
  </si>
  <si>
    <t xml:space="preserve">Firma21-25 MA </t>
  </si>
  <si>
    <t xml:space="preserve">Firma26-30 MA </t>
  </si>
  <si>
    <t>Firma31-40 MA</t>
  </si>
  <si>
    <t>Firma41-50 MA</t>
  </si>
  <si>
    <t>Firma51-60 MA</t>
  </si>
  <si>
    <t>Firma61-70 MA</t>
  </si>
  <si>
    <t xml:space="preserve">Firma71-80 MA </t>
  </si>
  <si>
    <t xml:space="preserve">Firma81-90 MA </t>
  </si>
  <si>
    <t xml:space="preserve">Firma91-100 MA </t>
  </si>
  <si>
    <t>Firma101-120 MA</t>
  </si>
  <si>
    <t>Firma121-140 MA</t>
  </si>
  <si>
    <t>Firma141-160 MA</t>
  </si>
  <si>
    <t>Firma161-180 MA</t>
  </si>
  <si>
    <t>Firma181-200 MA</t>
  </si>
  <si>
    <t>erweiterter Straf-RS0 MA</t>
  </si>
  <si>
    <t>erweiterter Straf-RS1-3 MA</t>
  </si>
  <si>
    <t>erweiterter Straf-RS4-6 MA</t>
  </si>
  <si>
    <t>erweiterter Straf-RS7-10 MA</t>
  </si>
  <si>
    <t>erweiterter Straf-RS11-15 MA</t>
  </si>
  <si>
    <t>erweiterter Straf-RS16-20 MA</t>
  </si>
  <si>
    <t xml:space="preserve">erweiterter Straf-RS21-25 MA </t>
  </si>
  <si>
    <t xml:space="preserve">erweiterter Straf-RS26-30 MA </t>
  </si>
  <si>
    <t>erweiterter Straf-RS31-40 MA</t>
  </si>
  <si>
    <t>erweiterter Straf-RS41-50 MA</t>
  </si>
  <si>
    <t>erweiterter Straf-RS51-60 MA</t>
  </si>
  <si>
    <t>erweiterter Straf-RS61-70 MA</t>
  </si>
  <si>
    <t xml:space="preserve">erweiterter Straf-RS71-80 MA </t>
  </si>
  <si>
    <t xml:space="preserve">erweiterter Straf-RS81-90 MA </t>
  </si>
  <si>
    <t xml:space="preserve">erweiterter Straf-RS91-100 MA </t>
  </si>
  <si>
    <t>erweiterter Straf-RS101-120 MA</t>
  </si>
  <si>
    <t>erweiterter Straf-RS121-140 MA</t>
  </si>
  <si>
    <t>erweiterter Straf-RS141-160 MA</t>
  </si>
  <si>
    <t>erweiterter Straf-RS161-180 MA</t>
  </si>
  <si>
    <t>erweiterter Straf-RS181-200 MA</t>
  </si>
  <si>
    <t>§28 Beitrag</t>
  </si>
  <si>
    <t>Beitrag erw.Straf</t>
  </si>
  <si>
    <t>Zuschlag KFZ</t>
  </si>
  <si>
    <t>Summe:</t>
  </si>
  <si>
    <t>Beitrag 28 ZW</t>
  </si>
  <si>
    <t>Summe je ZW</t>
  </si>
  <si>
    <t>Beitrag ARAG</t>
  </si>
  <si>
    <t>Vergleich</t>
  </si>
  <si>
    <t>#dfe8df</t>
  </si>
  <si>
    <t>Spacer</t>
  </si>
  <si>
    <t>Fehler</t>
  </si>
  <si>
    <t>Beitrag Vorversicherung auf 0 setzen!</t>
  </si>
  <si>
    <t>Email:</t>
  </si>
  <si>
    <t>FAX:</t>
  </si>
  <si>
    <t>Antragsmodell</t>
  </si>
  <si>
    <t>Neuvertrag</t>
  </si>
  <si>
    <t>Orga</t>
  </si>
  <si>
    <t>Verm.-Nr.</t>
  </si>
  <si>
    <t>ARB:</t>
  </si>
  <si>
    <t>Versicherungsumfang:</t>
  </si>
  <si>
    <t>Nach Maßgabe der für das jeweilige Risiko geltenden aktuellen Versicherungsbedingungen, Antrags- und Vertragsbestimmungen (Beiträge inkl. 19 % Vers.-Steuer) soll in Deckung genommen werden:</t>
  </si>
  <si>
    <t>Bisheriger Versicherungsumfang:</t>
  </si>
  <si>
    <t>Firmenbereich §28</t>
  </si>
  <si>
    <t xml:space="preserve">Branche:                       </t>
  </si>
  <si>
    <t>Anzahl MA:</t>
  </si>
  <si>
    <t>Anzahl Inhaber:</t>
  </si>
  <si>
    <t>Anzahl Fahrzeuge:</t>
  </si>
  <si>
    <t>Arbeitgeber-RS</t>
  </si>
  <si>
    <t>Immobilien-RS</t>
  </si>
  <si>
    <t>Verkehrs-RS</t>
  </si>
  <si>
    <t>erw. Straf-RS</t>
  </si>
  <si>
    <t>bisherige SB:</t>
  </si>
  <si>
    <t>Privatbereich §26</t>
  </si>
  <si>
    <t>Familientarif</t>
  </si>
  <si>
    <t>Single-Tarif</t>
  </si>
  <si>
    <t>Berufs-RS</t>
  </si>
  <si>
    <t>`1/12</t>
  </si>
  <si>
    <t>´1/4</t>
  </si>
  <si>
    <t>`1/2</t>
  </si>
  <si>
    <t>`1/1</t>
  </si>
  <si>
    <t>Beginn</t>
  </si>
  <si>
    <t>12 Uhr</t>
  </si>
  <si>
    <t>Vertragslaufzeit</t>
  </si>
  <si>
    <t>3 Jahre</t>
  </si>
  <si>
    <r>
      <rPr>
        <b/>
        <sz val="13"/>
        <color theme="1"/>
        <rFont val="Arial"/>
        <family val="2"/>
      </rPr>
      <t>*</t>
    </r>
    <r>
      <rPr>
        <sz val="10"/>
        <color theme="1"/>
        <rFont val="Arial"/>
        <family val="2"/>
      </rPr>
      <t xml:space="preserve"> freiwillige Angabe</t>
    </r>
  </si>
  <si>
    <t>Beitrag gemäß Zahlungsweise</t>
  </si>
  <si>
    <t>-</t>
  </si>
  <si>
    <r>
      <t xml:space="preserve">Datenaustausch
</t>
    </r>
    <r>
      <rPr>
        <sz val="8"/>
        <color theme="1"/>
        <rFont val="Arial"/>
        <family val="2"/>
      </rPr>
      <t>Hinweis auf den möglichen Datenaustausch mit anderen Versicherungsunternehmen.</t>
    </r>
    <r>
      <rPr>
        <sz val="8"/>
        <color theme="1"/>
        <rFont val="Arial"/>
        <family val="2"/>
      </rPr>
      <t xml:space="preserve">
Wir möchten Sie darauf hinweisen, dass Sie als Antragsteller verpflichtet sind, uns die folgenden Fragen vollständig und wahrheitsgemäß zu beantworten. Die Angaben benötigen wir im Rahmen der Risikoprüfung. Es kann ein Datenaustausch mit anderen Versicherern erforderlich werden, um Ihre Angaben zu überprüfen oder zu ergänzen.</t>
    </r>
  </si>
  <si>
    <t>Fragen zur Vorversicherung</t>
  </si>
  <si>
    <t>Bestehen/bestanden gleichartige Versicherungsverträge für den Versicherungsnehmer und/oder die mitversicherten Personen/versicherten Sachen?</t>
  </si>
  <si>
    <t>Vorversicherer</t>
  </si>
  <si>
    <t>Vertrags-Nr.</t>
  </si>
  <si>
    <t>gekündigt von</t>
  </si>
  <si>
    <t>Kunde</t>
  </si>
  <si>
    <t>Versicherer</t>
  </si>
  <si>
    <t>zum (Datum)</t>
  </si>
  <si>
    <r>
      <t xml:space="preserve">Versicherungsschutz und Abbuchungserlaubnis vor Ablauf der Widerrufsfrist
</t>
    </r>
    <r>
      <rPr>
        <sz val="8"/>
        <color theme="1"/>
        <rFont val="Arial"/>
        <family val="2"/>
      </rPr>
      <t>Der Versicherungsschutz beginnt zu dem vereinbarten Zeitpunkt nach Maßgabe der Versicherungsbedingungen.</t>
    </r>
    <r>
      <rPr>
        <sz val="8"/>
        <color theme="1"/>
        <rFont val="Arial"/>
        <family val="2"/>
      </rPr>
      <t xml:space="preserve">
Mit diesem Beginn des Versicherungsschutzes sind Sie einverstanden, auch wenn er vor Ablauf der Widerrufsfrist liegt </t>
    </r>
    <r>
      <rPr>
        <b/>
        <sz val="8"/>
        <color theme="1"/>
        <rFont val="Arial"/>
        <family val="2"/>
      </rPr>
      <t>(falls nicht zutreffend, bitte streichen)</t>
    </r>
    <r>
      <rPr>
        <sz val="8"/>
        <color theme="1"/>
        <rFont val="Arial"/>
        <family val="2"/>
      </rPr>
      <t xml:space="preserve">. Mit Ihrer Unterschrift erklären Sie Ihr Einverständnis damit, dass bei Zahlung durch Bankeinzug durch uns der erste Beitrag bereits vor Ablauf der Widerrufsfrist eingezogen werden darf </t>
    </r>
    <r>
      <rPr>
        <b/>
        <sz val="8"/>
        <color theme="1"/>
        <rFont val="Arial"/>
        <family val="2"/>
      </rPr>
      <t xml:space="preserve">(falls nicht zutreffend, bitte streichen).
</t>
    </r>
    <r>
      <rPr>
        <sz val="8"/>
        <color theme="1"/>
        <rFont val="Arial"/>
        <family val="2"/>
      </rPr>
      <t>Sollte der Vertrag nicht zu Stande kommen, werden die Beiträge unverzüglich zurückerstattet</t>
    </r>
    <r>
      <rPr>
        <sz val="8"/>
        <color theme="1"/>
        <rFont val="Arial"/>
        <family val="2"/>
      </rPr>
      <t xml:space="preserve">
</t>
    </r>
  </si>
  <si>
    <r>
      <t xml:space="preserve">Wichtig für den Antragsteller
</t>
    </r>
    <r>
      <rPr>
        <sz val="8"/>
        <color theme="1"/>
        <rFont val="Arial"/>
        <family val="2"/>
      </rPr>
      <t>Bevor Sie diesen Antrag unterschreiben, lesen Sie bitte auch die folgenden wichtigen Hinweise. Diese sind Bestandteile des Versicherungsvertrages. Sie machen mit Ihrer Unterschrift diese Hinweise zum Inhalt des Antrages. Alle in diesem Antrag gestellten Fragen sind nach bestem Wissen sorgfältig, vollständig und richtig zu beantworten. Eine Verletzung Ihrer vorvertraglichen Anzeigepflicht kann uns zum Rücktritt oder zur Kündigung berechtigen oder zu einer Bedingungsanpassung führen. Bitte beachten Sie hierzu die als Anlage folgende Mitteilung nach § 19 Abs. 5 Versicherungsvertragsgesetz (VVG).</t>
    </r>
    <r>
      <rPr>
        <sz val="8"/>
        <color theme="1"/>
        <rFont val="Arial"/>
        <family val="2"/>
      </rPr>
      <t xml:space="preserve">
</t>
    </r>
  </si>
  <si>
    <r>
      <t xml:space="preserve">Datenschutzhinweise
</t>
    </r>
    <r>
      <rPr>
        <sz val="8"/>
        <color theme="1"/>
        <rFont val="Arial"/>
        <family val="2"/>
      </rPr>
      <t>Die vorgeschriebenen Informationen zum Datenschutz finden Sie in den als Anlage beigefügten Datenschutzhinweisen. Die aktuellste Version der Datenschutzhinweise und die der Dienstleisterliste finden Sie auf der ARAG.de unter der Rubrik Datenschutz.</t>
    </r>
    <r>
      <rPr>
        <sz val="8"/>
        <color theme="1"/>
        <rFont val="Arial"/>
        <family val="2"/>
      </rPr>
      <t xml:space="preserve">
</t>
    </r>
  </si>
  <si>
    <r>
      <rPr>
        <b/>
        <sz val="8"/>
        <color theme="1"/>
        <rFont val="Arial"/>
        <family val="2"/>
      </rPr>
      <t>Empfangsbestätigung</t>
    </r>
    <r>
      <rPr>
        <b/>
        <sz val="8"/>
        <color theme="1"/>
        <rFont val="Arial"/>
        <family val="2"/>
      </rPr>
      <t xml:space="preserve">
</t>
    </r>
    <r>
      <rPr>
        <sz val="8"/>
        <color theme="1"/>
        <rFont val="Arial"/>
        <family val="2"/>
      </rPr>
      <t>Mit Ihrer Unterschrift bestätigen Sie, dass Sie folgende Unterlagen erhalten haben und ausreichend Zeit hatten, von deren Inhalt Kenntnis zu nehmen</t>
    </r>
    <r>
      <rPr>
        <b/>
        <sz val="8"/>
        <color theme="1"/>
        <rFont val="Arial"/>
        <family val="2"/>
      </rPr>
      <t xml:space="preserve"> (falls nicht zutreffend, bitte streichen):</t>
    </r>
    <r>
      <rPr>
        <b/>
        <sz val="8"/>
        <color theme="1"/>
        <rFont val="Arial"/>
        <family val="2"/>
      </rPr>
      <t xml:space="preserve">
</t>
    </r>
    <r>
      <rPr>
        <sz val="8"/>
        <color theme="1"/>
        <rFont val="Arial"/>
        <family val="2"/>
      </rPr>
      <t xml:space="preserve">
• Informationsblatt zu Versicherungsprodukten
• Allgemeine Bedingungen für die Rechtsschutzversicherung inklusive Versicherteninformation und „Wichtige Hinweise“
• Mitteilung nach § 19 Abs. 5 VVG
• Datenschutzhinweise
• Dienstleisterliste der ARAG
</t>
    </r>
  </si>
  <si>
    <t>Datum</t>
  </si>
  <si>
    <t>Name / Vermittler</t>
  </si>
  <si>
    <t>Unterschrift VN / Makler mit Maklervollmacht</t>
  </si>
  <si>
    <t>SEPA Lastschriftmandat</t>
  </si>
  <si>
    <t>zum Antrag</t>
  </si>
  <si>
    <t>vom Datum:</t>
  </si>
  <si>
    <t>zum Vertrag</t>
  </si>
  <si>
    <t>ARAG Vertragsnummer:</t>
  </si>
  <si>
    <t>Mandatsreferenz-Nr.:</t>
  </si>
  <si>
    <t>Wird Ihnen von der ARAG separat mitgeteilt</t>
  </si>
  <si>
    <t>Kontoinhaber (Mandatsgeber)</t>
  </si>
  <si>
    <t>Herr</t>
  </si>
  <si>
    <t>Name, Vorname,Titel,Firma</t>
  </si>
  <si>
    <t>Adresszusatz oder Rechtsform bei Firma</t>
  </si>
  <si>
    <t>Frau</t>
  </si>
  <si>
    <t>Straße, Hausnummer</t>
  </si>
  <si>
    <t>PLZ</t>
  </si>
  <si>
    <t>Ort</t>
  </si>
  <si>
    <t>Ich ermächtige (Wir ermächtigen) die ARAG SE, Zahlungen von meinem (unserem) Konto mittels Lastschrift einzuziehen. Zugleich weise ich mein (weisen wir unser) Kreditinstitut an, die von der ARAG SE auf mein (unser) Konto gezogenen Lastschriften einzulösen.
Hinweis:
Ich kann (Wir können) innerhalb von 8 Wochen, beginnend mit dem Belastungsdatum, die Erstattung des belasteten Betrages verlangen. Es gelten dabei die mit meinem (unserem) Kreditinstitut vereinbarten Bedingungen.
Um mir (uns) eine Disposition meines (unseres) Bankkontos zu ermöglichen, informiert mich (uns) die ARAG mit der Jahresrechnung spätestens 5 Kalendertage vor dem Abbuchungszeitpunkt („Pre-Notification“).</t>
  </si>
  <si>
    <t>Name</t>
  </si>
  <si>
    <t>IBAN</t>
  </si>
  <si>
    <t>BIC/Swift (8 oder 11 Stellen)</t>
  </si>
  <si>
    <t>Zahlungs-empfänger</t>
  </si>
  <si>
    <t>ARAG SE</t>
  </si>
  <si>
    <t>ARAG Platz 1, 40472 Düsseldorf</t>
  </si>
  <si>
    <t>Gläubiger-Identifikationsnummer: DE35ZZZ00000034259</t>
  </si>
  <si>
    <t>Unterschrift Kontoinhaber/ Bevollmächtigter</t>
  </si>
  <si>
    <t>Ort / Datum</t>
  </si>
  <si>
    <t>Unterschrift Kontoinhaber/Bevollmächtigter</t>
  </si>
  <si>
    <t>X</t>
  </si>
  <si>
    <t>weiter mit Antrag</t>
  </si>
  <si>
    <t>weiter mit Umdeckung</t>
  </si>
  <si>
    <t>mehr als 10</t>
  </si>
  <si>
    <t>Anzahl der Schäden in den letzten 3 Jahren?</t>
  </si>
  <si>
    <t>Schäden</t>
  </si>
  <si>
    <t>mehr als 3</t>
  </si>
  <si>
    <t>Wann ist der Ablauf der Vorversicherung?</t>
  </si>
  <si>
    <t>Heute</t>
  </si>
  <si>
    <t>Prüfung der Voraussetzungen</t>
  </si>
  <si>
    <t>Ja</t>
  </si>
  <si>
    <t>Ist die Versicherungssumme im Vorvertrag größer als 75.000€?</t>
  </si>
  <si>
    <t>Prüfung der Vorausetzungen?</t>
  </si>
  <si>
    <t>f50a0a</t>
  </si>
  <si>
    <t>Vorausetzungen erfüllt?</t>
  </si>
  <si>
    <t>Weiter zur teilausgefüllten Deckungsnote</t>
  </si>
  <si>
    <t>VVG Unterlagen laut Antrag wurde übergeben?</t>
  </si>
  <si>
    <t>Straße</t>
  </si>
  <si>
    <t>PLZ/Ort</t>
  </si>
  <si>
    <t>apvportal@arag.de</t>
  </si>
  <si>
    <t>Vermittler-Nummer</t>
  </si>
  <si>
    <t>Daten des Vermittlers</t>
  </si>
  <si>
    <t>A</t>
  </si>
  <si>
    <t>_ _ _</t>
  </si>
  <si>
    <t>Welche Bereiche sind bisher versichert?</t>
  </si>
  <si>
    <t>E-Mail</t>
  </si>
  <si>
    <t>Nutzer</t>
  </si>
  <si>
    <t>Antragsnummer:</t>
  </si>
  <si>
    <t>Name Vorversicherung</t>
  </si>
  <si>
    <t>Vertragsnummer Vorversicherung</t>
  </si>
  <si>
    <t>Name Bank</t>
  </si>
  <si>
    <t>BIC</t>
  </si>
  <si>
    <t>Wer hat den Vorvertrag gekündigt?</t>
  </si>
  <si>
    <t>Weitere Daten in DN eintragen</t>
  </si>
  <si>
    <t>Weiter zur Deckungsnote</t>
  </si>
  <si>
    <t>Versicherungsnehmer</t>
  </si>
  <si>
    <t>Flex 0/250 SB</t>
  </si>
  <si>
    <t>Flex 150/400 SB</t>
  </si>
  <si>
    <t>Flex 0/150 SB</t>
  </si>
  <si>
    <t>Flex 150/300 SB</t>
  </si>
  <si>
    <t>Fehler MA</t>
  </si>
  <si>
    <t>Checkliste</t>
  </si>
  <si>
    <t>Mit dieser Liste vermeiden Sie Nachfragen von unserer Antragsabteilung an Sie. Die Verwendung ist freiwillig, Sie muss nicht mit eingereicht werden.</t>
  </si>
  <si>
    <t>Alle Angaben im Antrag entsprechen dem bisherigen Versicherungsschutz.</t>
  </si>
  <si>
    <t>Beginn bei der ARAG ist identisch mit dem Ablauf der Vorsicherung</t>
  </si>
  <si>
    <t>die versicherten Bausteine &amp; Tarifgruppe sind gleich (gewünschte Änderungen können im Nachgang beantragt werden)</t>
  </si>
  <si>
    <t>Zahlweise und Beitrag sind identisch mit der letzten Beitragsrechnung</t>
  </si>
  <si>
    <t>SB entspricht dem Vorvertrag bzw. wurde zugunsten des VN abgerundet (Bsp: 200€ bei der Vorversicherung entspricht 150 SB bei der ARAG)</t>
  </si>
  <si>
    <t>aktueller Beitragsnachweis (nicht älter als 12 Monate) ist beigefügt</t>
  </si>
  <si>
    <t>SEPA Mandat ist beigefügt</t>
  </si>
  <si>
    <t>Frage zu Vorschäden ist positiv beantwortet</t>
  </si>
  <si>
    <t>für §26 - 3 Jahre Schadenfrei /sofern beantragt für §28 maximal 2 Schäden in den letzten 3 Jahren</t>
  </si>
  <si>
    <t>*</t>
  </si>
  <si>
    <t>Aktuelle Policenkopie der Vorversicherung ist für den Firmen-RS beigefügt.</t>
  </si>
  <si>
    <t>In der beigefügten leserlichen Kopie sind folgende Daten ersichtlich:
Beginn und Ablauf der Vorversicherung, versicherte Bereiche &amp; vereinbarter SB, Bedingungsstand,
Risikomerkmale</t>
  </si>
  <si>
    <r>
      <t xml:space="preserve">Für den solo Privat-RS wird </t>
    </r>
    <r>
      <rPr>
        <u/>
        <sz val="10"/>
        <color theme="1"/>
        <rFont val="Arial"/>
        <family val="2"/>
      </rPr>
      <t xml:space="preserve">keine </t>
    </r>
    <r>
      <rPr>
        <sz val="10"/>
        <color theme="1"/>
        <rFont val="Arial"/>
        <family val="2"/>
      </rPr>
      <t>Policenkopie benötigt.</t>
    </r>
  </si>
  <si>
    <t>Zugelassen sind Nachweise, auf denen der Vorversicherer, der Beitrag und der Zeitpunkt (Datum)
der Beitragsrechnung (nicht älter als 12 Monate) zu erkennen ist.</t>
  </si>
  <si>
    <t>Die Umdeckungsaktion ist nur für §26 und/oder §28 möglich, die seit mindestens 3 Jahre (zum Antragszeitpunkt) bestehen und in den nächsten 12 Monaten auf die ARAG umgestellt werden.</t>
  </si>
  <si>
    <t>Zum Beispiel:
- Policenkopie mit Beitrag für die aktuelle Periode
- Kontoauszug des VN (andere Kontobewegungen dürfen geschwärzt werden)
- Screenshot aus Maklerportal
- Schreiben oder Fax des Vorversicherers, in dem der Beitrag bestätigt wird / erkennbar ist.</t>
  </si>
  <si>
    <t>Es geht um in den letzten drei Jahren gemeldete Schäden, bei denen es sich nicht um Service-
Schäden (z.B. Telefonische Beratung) handelt.</t>
  </si>
  <si>
    <t>Letzte Beitragsrechnung wird dem Antrag beigefügt</t>
  </si>
  <si>
    <t>Wie viele Jahre besteht die Vorversicherung? (Stand Heute)</t>
  </si>
  <si>
    <t>WENN(C48&gt;1,05;WAHR;FALSCH)</t>
  </si>
  <si>
    <t>PrivatBerufWohnenVerkehr</t>
  </si>
  <si>
    <t>PrivatWohnenVerkehr</t>
  </si>
  <si>
    <t>PrivatBerufVerkehr</t>
  </si>
  <si>
    <t>PrivatVerkehr</t>
  </si>
  <si>
    <t>PrivatBerufWohnen</t>
  </si>
  <si>
    <t>PrivatWohnen</t>
  </si>
  <si>
    <t>PrivatBeruf</t>
  </si>
  <si>
    <r>
      <t xml:space="preserve">Abschnitt 1
Widerrufsrecht, Widerrufsfolgen und besondere Hinweise
Widerrufsrecht
Sie können Ihre Vertragserklärung innerhalb einer Frist von 14 Tagen ohne Angabe von Gründen in Textform (zum Beispiel Brief, Fax, E-Mail) widerrufen. 
Die Widerrufsfrist beginnt, nachdem Ihnen
•	der Versicherungsschein,
•	die Vertragsbestimmungen,
</t>
    </r>
    <r>
      <rPr>
        <sz val="8"/>
        <color theme="1"/>
        <rFont val="Arial"/>
        <family val="2"/>
      </rPr>
      <t xml:space="preserve">einschließlich der für das Vertragsverhältnis geltenden Allgemeinen Versicherungsbedingungen, diese wiederum einschließlich der Tarifbestimmungen, </t>
    </r>
    <r>
      <rPr>
        <b/>
        <sz val="8"/>
        <color theme="1"/>
        <rFont val="Arial"/>
        <family val="2"/>
      </rPr>
      <t xml:space="preserve">
•	diese Belehrung,
•	das Informationsblatt zu Versicherungsprodukten,
•	und die weiteren in Abschnitt 2 aufgeführten Informationen 
jeweils in Textform zugegangen sind. 
Zur Wahrung der Widerrufsfrist genügt die rechtzeitige Absendung des Widerrufs. Der Widerruf ist zu richten an:
ARAG SE, ARAG Platz 1, 40472 Düsseldorf, Telefax +49 211 963 28 50, E-Mail service@ARAG.de
Widerrufsfolgen
Im Falle eines wirksamen Widerrufs endet der Versicherungsschutz, und wir erstatten Ihnen den auf die Zeit nach Zugang des Widerrufs entfallenden Teil der Prämien, wenn Sie zugestimmt haben, dass der Versicherungsschutz vor dem Ende der Widerrufsfrist beginnt. Auf den Teil der Prämie, der auf die Zeit bis zum Zugang des Widerrufs entfällt, verzichten wir in diesem Fall.
Beginnt der Versicherungsschutz nicht vor dem Ende der Widerrufsfrist, so hat der wirksame Widerruf zur Folge, dass empfangene Leistungen zurückzugewähren und gezogene Nutzungen (zum Beispiel Zinsen) herauszugeben sind.
Besondere Hinweise
Ihr Widerrufsrecht erlischt, wenn der Vertrag auf Ihren ausdrücklichen Wunsch sowohl von Ihnen als auch von uns vollständig erfüllt ist, bevor Sie Ihr Widerrufsrecht ausgeübt haben.</t>
    </r>
  </si>
  <si>
    <r>
      <t xml:space="preserve">Abschnitt 2
Auflistung der für den Fristbeginn erforderlichen weiteren Informationen
Hinsichtlich der in Abschnitt 1 Satz 2 genannten weiteren Informationen werden die Informationspflichten im Folgenden im Einzelnen aufgeführt: 
</t>
    </r>
    <r>
      <rPr>
        <sz val="8"/>
        <color theme="1"/>
        <rFont val="Arial"/>
        <family val="2"/>
      </rPr>
      <t xml:space="preserve">Informationspflichten bei allen Versicherungszweigen 
Der Versicherer hat Ihnen folgende Informationen zur Verfügung zu stellen:
1.	die Identität des Versicherers und der etwaigen Niederlassung, über die der Vertrag abgeschlossen werden soll; anzugeben ist auch das Handelsregister, bei dem der Rechtsträger eingetragen ist, und die zugehörige Registernummer; 
2.	die ladungsfähige Anschrift des Versicherers und jede andere Anschrift, die für die Geschäftsbeziehung zwischen dem Versicherer und Ihnen maßgeblich ist, bei juristischen Personen, Personenvereinigungen oder -gruppen auch den Namen eines Vertretungsberechtigten; soweit die Mitteilung durch Übermittlung der Vertragsbestimmungen einschließlich der Allgemeinen Versicherungsbedingungen erfolgt, bedürfen die Informationen einer hervorgehobenen und deutlich gestalteten Form; 
3.	die Hauptgeschäftstätigkeit des Versicherers; 
4.	die wesentlichen Merkmale der Versicherungsleistung, insbesondere Angaben über Art, Umfang und Fälligkeit der Leistung des Versicherers; </t>
    </r>
  </si>
  <si>
    <r>
      <rPr>
        <sz val="8"/>
        <color theme="1"/>
        <rFont val="Arial"/>
        <family val="2"/>
      </rPr>
      <t xml:space="preserve">5.	den Gesamtpreis der Versicherung einschließlich aller Steuern und sonstigen Preisbestandteile, wobei die Prämien einzeln auszuweisen sind, wenn das Versicherungsverhältnis mehrere selbständige Versicherungsverträge umfassen soll, oder, wenn ein genauer Preis nicht angegeben werden kann, Angaben zu den Grundlagen seiner Berechnung, die Ihnen eine Überprüfung des Preises ermöglichen; 
6.	Einzelheiten hinsichtlich der Zahlung und der Erfüllung, insbesondere zur Zahlungsweise der Prämien; 
7.	Angaben darüber, wie der Vertrag zustande kommt, insbesondere über den Beginn der Versicherung und des Versicherungsschutzes sowie die Dauer der Frist, während der der Antragsteller an den Antrag gebunden sein soll; 
8.	das Bestehen oder Nichtbestehen eines Widerrufsrechts sowie die Bedingungen, Einzelheiten der Ausübung, insbesondere Namen und Anschrift derjenigen Person, gegenüber der der Widerruf zu erklären ist, und die Rechtsfolgen des Widerrufs einschließlich Informationen über den Betrag, den Sie im Falle des Widerrufs gegebenenfalls zu zahlen haben; soweit die Mitteilung durch Übermittlung der Vertragsbestimmungen einschließlich der Allgemeinen Versicherungsbedingungen erfolgt, bedürfen die Informationen einer hervorgehobenen und deutlich gestalteten Form; 
9.	a) Angaben zur Laufzeit des Vertrages; 
b) Angaben zur Mindestlaufzeit des Vertrages; 
10.	Angaben zur Beendigung des Vertrages; soweit die Mitteilung durch Übermittlung der Vertragsbestimmungen einschließlich der Allgemeinen Versicherungsbedingungen erfolgt, bedürfen die Informationen einer hervorgehobenen und deutlich gestalteten Form; 
11.	die Mitgliedstaaten der Europäischen Union, deren Recht der Versicherer der Aufnahme von Beziehungen zu Ihnen vor Abschluss des Versicherungsvertrags zugrunde legt; 
12.	das auf den Vertrag anwendbare Recht; 
13.	die Sprachen, in denen die Vertragsbedingungen und die in diesem Abschnitt genannten Vorabinformationen mitgeteilt werden, sowie die Sprachen, in denen sich der Versicherer verpflichtet, mit Ihrer Zustimmung die Kommunikation während der Laufzeit dieses Vertrags zu führen; 
14.	einen möglichen Zugang für Sie zu einem außergerichtlichen Beschwerde- und Rechtsbehelfsverfahren und gegebenenfalls die Voraussetzungen für diesen Zugang; dabei ist ausdrücklich darauf hinzuweisen, dass die Möglichkeit für Sie, den Rechtsweg zu beschreiten, hiervon unberührt bleibt; 
15.	Name und Anschrift der zuständigen Aufsichtsbehörde sowie die Möglichkeit einer Beschwerde bei dieser Aufsichtsbehörde.
</t>
    </r>
    <r>
      <rPr>
        <b/>
        <sz val="8"/>
        <color theme="1"/>
        <rFont val="Arial"/>
        <family val="2"/>
      </rPr>
      <t xml:space="preserve">
Ende der Widerrufsbelehrung</t>
    </r>
  </si>
  <si>
    <t>Name / VN</t>
  </si>
  <si>
    <t>Geburtsdatum</t>
  </si>
  <si>
    <t>Straße / HNr.</t>
  </si>
  <si>
    <t>PLZ / Ort</t>
  </si>
  <si>
    <r>
      <t>Handynummer</t>
    </r>
    <r>
      <rPr>
        <sz val="13"/>
        <color theme="1"/>
        <rFont val="Arial"/>
        <family val="2"/>
      </rPr>
      <t>*</t>
    </r>
  </si>
  <si>
    <t>E-Mail Adresse</t>
  </si>
  <si>
    <t>Berufsgruppe*</t>
  </si>
  <si>
    <t>Ehe / Lebenspartner*</t>
  </si>
  <si>
    <t>Nein</t>
  </si>
  <si>
    <t>Werden Änderungen im Versicherungsschutz gewünscht?</t>
  </si>
  <si>
    <t>T2022 Stand 01.2024</t>
  </si>
  <si>
    <t>Zahlweise der Vorvers.</t>
  </si>
  <si>
    <t>SB:</t>
  </si>
  <si>
    <t>Anzahl der Fahrzeuge:</t>
  </si>
  <si>
    <t>Branche:</t>
  </si>
  <si>
    <t>Tarif:</t>
  </si>
  <si>
    <t>Bisheriger Versicherungsschutz:</t>
  </si>
  <si>
    <t>**Sie erhalten zusätzlich zu den ARAG-Komfort-Leistungen eine Garantie auf alle Deckungsvorteile des bisherigen Rechtsschutz-Vertrages. Inhalt und Umfang dieses Vertrages bleiben unverändert bestehen und sind der ARAG SE im Rechtsschutzfall nachzuweisen.
Abweichend von dieser Garantie ist die Versicherungssumme im erweiterten Straf-Rechtsschutz auf maximal 300.000€ , sowie für Kapitalanlagen auf 20.000€ begrenzt. (Es gelten die Klarstellungen aus §26p Absatz 4s) bzw. §28p Absatz 4i)) Für alle im Vorvertrag versicherten Leistungen entfällt die Wartezeit, soweit diese bei Abschluss des ARAG-Komfort-Vertrages bereits abgelaufen war und nahtloser Versicherungsschutz besteht.</t>
  </si>
  <si>
    <r>
      <t xml:space="preserve">Ist die Versicherungssumme im Vorvertrag größer als </t>
    </r>
    <r>
      <rPr>
        <sz val="10"/>
        <color theme="1"/>
        <rFont val="Calibri"/>
        <family val="2"/>
        <scheme val="minor"/>
      </rPr>
      <t>75.000€?</t>
    </r>
  </si>
  <si>
    <t/>
  </si>
  <si>
    <t>Wie viele Jahre besteht die Vorversicherung?</t>
  </si>
  <si>
    <t>Stand 01/2025</t>
  </si>
  <si>
    <t>2024 Tarif 2024.2</t>
  </si>
  <si>
    <t>BAUGEWERBE</t>
  </si>
  <si>
    <t>GRUNDVERSORGUNG_UND_ENTSORGUNG</t>
  </si>
  <si>
    <t>Abdichtungshandwerk</t>
  </si>
  <si>
    <t>BAUNEBENGEWERBE_EINS</t>
  </si>
  <si>
    <t>BAUNEBENGEWERBE_ZWEI</t>
  </si>
  <si>
    <t>BERGBAU_VERARBEITENDE_GEWERBE</t>
  </si>
  <si>
    <t>Abpacklohnbetrieb</t>
  </si>
  <si>
    <t>FREIBERUFLICHE_UND_SONSTIGE_DIENSTLEISTUNGEN</t>
  </si>
  <si>
    <t>FAHRZEUGINTENSIVE BETRIEBE</t>
  </si>
  <si>
    <t>TRANSPORT_ZWEI</t>
  </si>
  <si>
    <t>TOURISMUS_KULTUR_FREIZEIT_GASTRONOMIE_BILDUNG</t>
  </si>
  <si>
    <t>Agile Coach</t>
  </si>
  <si>
    <t>DIENSTLEISTUNG_EINS</t>
  </si>
  <si>
    <t>Agrarbetrieb</t>
  </si>
  <si>
    <t>LANDWIRTSCHAFT</t>
  </si>
  <si>
    <t>PRODUKTION_ZWEI</t>
  </si>
  <si>
    <t>HANDEL_INSTANDHALTUNG_UND_REPARATUR_VON_KFZ</t>
  </si>
  <si>
    <t>PRODUKTION_EINS</t>
  </si>
  <si>
    <t>EINZELHANDEL</t>
  </si>
  <si>
    <t>PRODUKTION_LEBENSMITTEL</t>
  </si>
  <si>
    <t>HOTEL_GASTRONOMIE</t>
  </si>
  <si>
    <t>GESUNDHEITS_UND_SOZIALWESEN</t>
  </si>
  <si>
    <t>Altmetallsammlung</t>
  </si>
  <si>
    <t>Anderer Vereinstyp</t>
  </si>
  <si>
    <t>VERKEHR_UND_LAGEREI</t>
  </si>
  <si>
    <t>sonstiger Verein</t>
  </si>
  <si>
    <t>KFZ_HANDEL_HANDWERK</t>
  </si>
  <si>
    <t>FINANZ_UND_VERSICHERUNG</t>
  </si>
  <si>
    <t>NICHT_VERSICHERBAR</t>
  </si>
  <si>
    <t>Anlagenbau</t>
  </si>
  <si>
    <t>Anlagenhandel</t>
  </si>
  <si>
    <t>Anlagenreinigung</t>
  </si>
  <si>
    <t>Annahmestelle für Lotterie (ohne Tabakwaren)</t>
  </si>
  <si>
    <t>Antennenbau</t>
  </si>
  <si>
    <t>Anthracenfarbstoffeherstellung und Verarbeitung</t>
  </si>
  <si>
    <t>Antriebstechnikherstellung</t>
  </si>
  <si>
    <t>DIENSTLEISTUNG_ZWEI</t>
  </si>
  <si>
    <t>Armbrustverein (mit Vereinsheim, Clubhaus)</t>
  </si>
  <si>
    <t>Vereinsheim, Clubhaus</t>
  </si>
  <si>
    <t>Armbrustverein (ohne Vereinsheim, Clubhaus)</t>
  </si>
  <si>
    <t>Verein (nicht Vereinsheim)</t>
  </si>
  <si>
    <t>Arzneimittelgroßhandel</t>
  </si>
  <si>
    <t>GROSSHANDEL_ONLINEHANDEL</t>
  </si>
  <si>
    <t>Aufzugbau (nicht Herstellung)</t>
  </si>
  <si>
    <t>Automatenvermietung inkl. Automatenaufstellung</t>
  </si>
  <si>
    <t>Automationstechnikherstellung</t>
  </si>
  <si>
    <t>Autor</t>
  </si>
  <si>
    <t>Autoverwerter</t>
  </si>
  <si>
    <t>Zubehörhandel für Kfz, Zweiräder, Wasserfahrzeuge</t>
  </si>
  <si>
    <t>Bäckerei (mit Cafe, ohne Backwarenherstellung)</t>
  </si>
  <si>
    <t>HANDWERK_LEBENSMITTEL</t>
  </si>
  <si>
    <t>Backhilfsmittelherstellung</t>
  </si>
  <si>
    <t>Ballspielverein</t>
  </si>
  <si>
    <t>Sportverein</t>
  </si>
  <si>
    <t>Ballspielverein (mit Vereinsheim, Clubhaus)</t>
  </si>
  <si>
    <t>Ballspielverein (ohne Vereinsheim, Clubhaus)</t>
  </si>
  <si>
    <t>Bankverwahrung von Kundensachen</t>
  </si>
  <si>
    <t>Bar (nicht Rotlichtmileu, kein Tanzlokal, keine Tanzveranstaltungen)</t>
  </si>
  <si>
    <t>Baubude</t>
  </si>
  <si>
    <t>Baubude, Bauwohnwagen</t>
  </si>
  <si>
    <t>Baucontainer</t>
  </si>
  <si>
    <t>Baumaschinenvermietung</t>
  </si>
  <si>
    <t>Baumfällung</t>
  </si>
  <si>
    <t>Baustellenwohnwagen</t>
  </si>
  <si>
    <t>Bauwagen</t>
  </si>
  <si>
    <t>Bauwohnwagen</t>
  </si>
  <si>
    <t>Bauzeichner</t>
  </si>
  <si>
    <t>Bauzimmerei (nicht Holz-Fertighaus-Baubetrieb)</t>
  </si>
  <si>
    <t>Behinderten-Werkstatt</t>
  </si>
  <si>
    <t>Behörden und Verbände</t>
  </si>
  <si>
    <t>Bekleidungshaus</t>
  </si>
  <si>
    <t>Benzolfarbstoffherstellung und Verarbeitung</t>
  </si>
  <si>
    <t>Bereiter</t>
  </si>
  <si>
    <t>Berufsbetreuer</t>
  </si>
  <si>
    <t>Berufsförderung (nur Büro)</t>
  </si>
  <si>
    <t>Berufsverein</t>
  </si>
  <si>
    <t>Betonbearbeitung/-herstellung</t>
  </si>
  <si>
    <t>Betreuungsdienst</t>
  </si>
  <si>
    <t>Betrieb ohne nähere Angabe (GK 1)</t>
  </si>
  <si>
    <t>Betrieb ohne nähere Angabe</t>
  </si>
  <si>
    <t>Betrieb ohne nähere Angabe (GK 2)</t>
  </si>
  <si>
    <t>Betrieb ohne nähere Angabe (GK 3)</t>
  </si>
  <si>
    <t>Betrieb ohne nähere Angabe (GK 4)</t>
  </si>
  <si>
    <t>Bierzelt (Schaustellerbetrieb)</t>
  </si>
  <si>
    <t>Billardverein (mit Vereinsheim, Clubhaus)</t>
  </si>
  <si>
    <t>Billardverein (ohne Vereinsheim, Clubhaus)</t>
  </si>
  <si>
    <t>Blechwaren | VP1</t>
  </si>
  <si>
    <t>Lager - Metall - geringere Feuergefahr</t>
  </si>
  <si>
    <t>Blechwaren | VP2</t>
  </si>
  <si>
    <t>Blechwaren | VP3</t>
  </si>
  <si>
    <t>Blechwaren | VP4</t>
  </si>
  <si>
    <t>Lager - Metall - mittlere Feuergefahr</t>
  </si>
  <si>
    <t>Blechwaren | VP5</t>
  </si>
  <si>
    <t>Lager - Metall - höhere Feuergefahr</t>
  </si>
  <si>
    <t>Blitschutzbau</t>
  </si>
  <si>
    <t>Bogenverein (mit Vereinsheim, Clubhaus)</t>
  </si>
  <si>
    <t>Bogenverein (ohne Vereinsheim, Clubhaus)</t>
  </si>
  <si>
    <t>Bohrbetrieb (Erdbohrungen)</t>
  </si>
  <si>
    <t>Bootsbauer</t>
  </si>
  <si>
    <t>Bowlingbahn (ohne Sportartikelhandel)</t>
  </si>
  <si>
    <t>Box- oder Kampfsportverein</t>
  </si>
  <si>
    <t>Boxverein (mit Vereinsheim, Clubhaus)</t>
  </si>
  <si>
    <t>Boxverein (ohne Vereinsheim, Clubhaus)</t>
  </si>
  <si>
    <t>Brandschutzbetrieb</t>
  </si>
  <si>
    <t>Brandschutzprüfer</t>
  </si>
  <si>
    <t>STEUERBERATER</t>
  </si>
  <si>
    <t>Bundeswehrbeamte</t>
  </si>
  <si>
    <t>Büro/Verwaltung (öffentlich-rechtliche Institution)</t>
  </si>
  <si>
    <t>Öffentliche Verwaltung, Rathaus</t>
  </si>
  <si>
    <t>Bürobetrieb</t>
  </si>
  <si>
    <t>Bürocontainer</t>
  </si>
  <si>
    <t>Büromaschinen (elektronische Geräte) (siehe auch Feinmechanische Geräte) | VP1</t>
  </si>
  <si>
    <t>Lager - Elektrotechnische und elektronische Produkte - höhere Feuergefahr</t>
  </si>
  <si>
    <t>Büromaschinen (elektronische Geräte) (siehe auch Feinmechanische Geräte) | VP2</t>
  </si>
  <si>
    <t>Lager - Elektrotechnische und elektronische Produkte - geringere Feuergefahr</t>
  </si>
  <si>
    <t>Büromaschinen (elektronische Geräte) (siehe auch Feinmechanische Geräte) | VP3</t>
  </si>
  <si>
    <t>Lager - Elektrotechnische und elektronische Produkte - mittlere Feuergefahr</t>
  </si>
  <si>
    <t>Büromaschinen (elektronische Geräte) (siehe auch Feinmechanische Geräte) | VP4</t>
  </si>
  <si>
    <t>Büromaschinen (elektronische Geräte) (siehe auch Feinmechanische Geräte) | VP5</t>
  </si>
  <si>
    <t>Büromaschinen (elektrotechnische Geräte) | VP1</t>
  </si>
  <si>
    <t>Büromaschinen (elektrotechnische Geräte) | VP2</t>
  </si>
  <si>
    <t>Büromaschinen (elektrotechnische Geräte) | VP3</t>
  </si>
  <si>
    <t>Büromaschinen (elektrotechnische Geräte) | VP4</t>
  </si>
  <si>
    <t>Büromaschinen (elektrotechnische Geräte) | VP5</t>
  </si>
  <si>
    <t>TRANSPORT_EINS</t>
  </si>
  <si>
    <t>Campingplatz</t>
  </si>
  <si>
    <t>Chemikalien brennbar Gefahrenklasse A1, A2, B | Silo</t>
  </si>
  <si>
    <t>Lager - Chemische Produkte - höhere Feuergefahr</t>
  </si>
  <si>
    <t>Chemikalien brennbar Gefahrenklasse A1, A2, B | VP1</t>
  </si>
  <si>
    <t>Chemikalien brennbar Gefahrenklasse A1, A2, B | VP3</t>
  </si>
  <si>
    <t>Chemikalien brennbar Gefahrenklasse A1, A2, B | VP4</t>
  </si>
  <si>
    <t>Chemikalien brennbar Gefahrenklasse A1, A2, B | VP5</t>
  </si>
  <si>
    <t>Chemikalien brennbar Gefahrenklasse A3 | Silo</t>
  </si>
  <si>
    <t>Chemikalien brennbar Gefahrenklasse A3 | VP1</t>
  </si>
  <si>
    <t>Chemikalien brennbar Gefahrenklasse A3 | VP3</t>
  </si>
  <si>
    <t>Chemikalien brennbar Gefahrenklasse A3 | VP4</t>
  </si>
  <si>
    <t>Chemikalien brennbar Gefahrenklasse A3 | VP5</t>
  </si>
  <si>
    <t>Chemikalien in Druckdosen (Vorb. 3) - ohne brennbaren Inhalt und ohne brennbare Treibmittel | VP1</t>
  </si>
  <si>
    <t>Lager - Chemische Produkte - geringere Feuergefahr</t>
  </si>
  <si>
    <t>Chemikalien in Druckdosen (Vorb. 3) - ohne brennbaren Inhalt und ohne brennbare Treibmittel | VP2</t>
  </si>
  <si>
    <t>Chemikalien in Druckdosen (Vorb. 3) - ohne brennbaren Inhalt und ohne brennbare Treibmittel | VP4</t>
  </si>
  <si>
    <t>Lager - Chemische Produkte - mittlere Feuergefahr</t>
  </si>
  <si>
    <t>Chemikalien in Druckdosen (Vorb. 3) - ohne brennbaren Inhalt und ohne brennbare Treibmittel | VP5</t>
  </si>
  <si>
    <t>Chemikalien in Druckdosen (Vorb. 3) - sonst | VP1</t>
  </si>
  <si>
    <t>Chemikalien in Druckdosen (Vorb. 3) - sonst | VP2</t>
  </si>
  <si>
    <t>Chemikalien in Druckdosen (Vorb. 3) - sonst | VP4</t>
  </si>
  <si>
    <t>Chemikalien in Druckdosen (Vorb. 3) - sonst | VP5</t>
  </si>
  <si>
    <t>Chemikalien nicht brennbar | Silo</t>
  </si>
  <si>
    <t>Chemikalien nicht brennbar | VP1</t>
  </si>
  <si>
    <t>Chemikalien nicht brennbar | VP3</t>
  </si>
  <si>
    <t>Chemikalien nicht brennbar | VP4</t>
  </si>
  <si>
    <t>Chemikalien nicht brennbar | VP5</t>
  </si>
  <si>
    <t>Chemikalienherstellung</t>
  </si>
  <si>
    <t>Chemisch-/Metallurgischer Betrieb</t>
  </si>
  <si>
    <t>Clubhaus</t>
  </si>
  <si>
    <t>Coach (Business)</t>
  </si>
  <si>
    <t>Coach (Lebensberatung)</t>
  </si>
  <si>
    <t>Coach (Leistungssport)</t>
  </si>
  <si>
    <t>Coach (Medizinisch)</t>
  </si>
  <si>
    <t>Coach (Sport)</t>
  </si>
  <si>
    <t>DIENSTLEISTER_IT</t>
  </si>
  <si>
    <t>Consulting</t>
  </si>
  <si>
    <t>Containerhandel</t>
  </si>
  <si>
    <t>Dachabdichtungen</t>
  </si>
  <si>
    <t>Datenschutzbeauftragter</t>
  </si>
  <si>
    <t>Datenschutzberater</t>
  </si>
  <si>
    <t>Diätassistent</t>
  </si>
  <si>
    <t>Disc Jockey</t>
  </si>
  <si>
    <t>DJ</t>
  </si>
  <si>
    <t>Düngemittel | Silo</t>
  </si>
  <si>
    <t>Düngemittel | VP1</t>
  </si>
  <si>
    <t>Düngemittel | VP2</t>
  </si>
  <si>
    <t>Düngemittel | VP4</t>
  </si>
  <si>
    <t>Düngemittel | VP5</t>
  </si>
  <si>
    <t>e-Commerce (Internet-Handel)</t>
  </si>
  <si>
    <t>Internet-Handel</t>
  </si>
  <si>
    <t>EDV-Beratung</t>
  </si>
  <si>
    <t>Einrichtungshandel</t>
  </si>
  <si>
    <t>Einrichtungshaus</t>
  </si>
  <si>
    <t>Einzelhandelsgeschäft</t>
  </si>
  <si>
    <t>Eisen | VP1</t>
  </si>
  <si>
    <t>Eisen-/Stahlflechter</t>
  </si>
  <si>
    <t>Eissport- oder Wintersportverein</t>
  </si>
  <si>
    <t>Eissportverein (mit Vereinsheim, Clubhaus)</t>
  </si>
  <si>
    <t>Eissportverein (ohne Vereinsheim, Clubhaus)</t>
  </si>
  <si>
    <t>Elektrogerätereparatur</t>
  </si>
  <si>
    <t>Elektromechaniker</t>
  </si>
  <si>
    <t>Elektronische Geräte (siehe auch Feinmechanische Geräte) | VP1</t>
  </si>
  <si>
    <t>Elektronische Geräte (siehe auch Feinmechanische Geräte) | VP2</t>
  </si>
  <si>
    <t>Elektronische Geräte (siehe auch Feinmechanische Geräte) | VP3</t>
  </si>
  <si>
    <t>Elektronische Geräte (siehe auch Feinmechanische Geräte) | VP4</t>
  </si>
  <si>
    <t>Elektronische Geräte (siehe auch Feinmechanische Geräte) | VP5</t>
  </si>
  <si>
    <t>Elektrotechnische Geräte | VP1</t>
  </si>
  <si>
    <t>Elektrotechnische Geräte | VP2</t>
  </si>
  <si>
    <t>Elektrotechnische Geräte | VP3</t>
  </si>
  <si>
    <t>Elektrotechnische Geräte | VP4</t>
  </si>
  <si>
    <t>Elektrotechnische Geräte | VP5</t>
  </si>
  <si>
    <t>Emissionshandel mit CO2-Zertifikaten (nur Büro)</t>
  </si>
  <si>
    <t>EMS-Studio</t>
  </si>
  <si>
    <t>Entbindungshelfer</t>
  </si>
  <si>
    <t>Entkernungsbetrieb</t>
  </si>
  <si>
    <t>Entrümpelung</t>
  </si>
  <si>
    <t>Entrümpelungsunternehmen</t>
  </si>
  <si>
    <t>Erlebnispädagoge</t>
  </si>
  <si>
    <t>Ernährungsberatung</t>
  </si>
  <si>
    <t>Erze | VP1</t>
  </si>
  <si>
    <t>Lager - Rohstoffe - geringere Feuergefahr</t>
  </si>
  <si>
    <t>Erzieher (öffentlich rechtlich)</t>
  </si>
  <si>
    <t>Erziehungsbeistand</t>
  </si>
  <si>
    <t>Erziehungsberatung</t>
  </si>
  <si>
    <t>Erziehungsberatungsstelle</t>
  </si>
  <si>
    <t>Escape Room</t>
  </si>
  <si>
    <t>Eventtechnikverleih</t>
  </si>
  <si>
    <t>Fachakademie (privat, nicht öffentlich)</t>
  </si>
  <si>
    <t>Fachhochschule</t>
  </si>
  <si>
    <t>Schule (öffentlich-rechtlich)</t>
  </si>
  <si>
    <t>Fachkraft für Arbeitssicherheit</t>
  </si>
  <si>
    <t>Facility Management</t>
  </si>
  <si>
    <t>Fahrbahnmarkierungsbetrieb</t>
  </si>
  <si>
    <t>Fahrgeschäfte</t>
  </si>
  <si>
    <t>Fahrlehrer - freiberuflich, ohne eigene Fahrschule -</t>
  </si>
  <si>
    <t>Fahrzeugüberführung</t>
  </si>
  <si>
    <t>Familienhilfe</t>
  </si>
  <si>
    <t>Fassaden-/Wandverkleidungen</t>
  </si>
  <si>
    <t>Fasssauna-Vermietung</t>
  </si>
  <si>
    <t>Fechtverein</t>
  </si>
  <si>
    <t>Fechtverein (mit Vereinsheim, Clubhaus)</t>
  </si>
  <si>
    <t>Fechtverein (ohne Vereinsheim, Clubhaus)</t>
  </si>
  <si>
    <t>Feinkostwarenhandel ( Großhandel )</t>
  </si>
  <si>
    <t>Feinmechanikhandel</t>
  </si>
  <si>
    <t>Feinmechanische Geräte | VP1</t>
  </si>
  <si>
    <t>Feinmechanische Geräte | VP2</t>
  </si>
  <si>
    <t>Feinmechanische Geräte | VP4</t>
  </si>
  <si>
    <t>Feinmechanische Geräte | VP5</t>
  </si>
  <si>
    <t>Feldfrüchte und Grünland (Landwirtschaft)</t>
  </si>
  <si>
    <t>Fernsehtechniker</t>
  </si>
  <si>
    <t>Festzelt (Schaustellerbetrieb)</t>
  </si>
  <si>
    <t>Fette (Vorb. 3) | VP1</t>
  </si>
  <si>
    <t>Fette (Vorb. 3) | VP3</t>
  </si>
  <si>
    <t>Fette (Vorb. 3) | VP4</t>
  </si>
  <si>
    <t>Fette (Vorb. 3) | VP5</t>
  </si>
  <si>
    <t>Finanzanlagenvermittler</t>
  </si>
  <si>
    <t>Finanzvermittlungsbüro</t>
  </si>
  <si>
    <t>Finanzverwaltung</t>
  </si>
  <si>
    <t>Fischerei (Landwirtschaft)</t>
  </si>
  <si>
    <t>Fischzucht</t>
  </si>
  <si>
    <t>Flechtwarenhandel (Holz)</t>
  </si>
  <si>
    <t>Fleischerei</t>
  </si>
  <si>
    <t>Fleischhandel</t>
  </si>
  <si>
    <t>Fliesen (Feinkeramik) | VP1</t>
  </si>
  <si>
    <t>Lager - Steine, Erden, Keramik, Glas - geringere Feuergefahr</t>
  </si>
  <si>
    <t>Fliesen (Feinkeramik) | VP2</t>
  </si>
  <si>
    <t>Fliesen (Feinkeramik) | VP3</t>
  </si>
  <si>
    <t>Lager - Steine, Erden, Keramik, Glas - mittlere Feuergefahr</t>
  </si>
  <si>
    <t>Fliesen (Feinkeramik) | VP4</t>
  </si>
  <si>
    <t>Lager - Steine, Erden, Keramik, Glas - höhere Feuergefahr</t>
  </si>
  <si>
    <t>Fliesen (Feinkeramik) | VP5</t>
  </si>
  <si>
    <t>Fliesen (Grobkeramik) | VP1</t>
  </si>
  <si>
    <t>Fliesen (Grobkeramik) | VP3</t>
  </si>
  <si>
    <t>Fliesen (Grobkeramik) | VP4</t>
  </si>
  <si>
    <t>Fliesen (Grobkeramik) | VP5</t>
  </si>
  <si>
    <t>Florist</t>
  </si>
  <si>
    <t>Flugsport- oder Motorsportverein</t>
  </si>
  <si>
    <t>Flüssigkeiten (falls Getränke siehe Getränke) brennbar Gefahrenklasse A1, A2, B | VP1</t>
  </si>
  <si>
    <t>Flüssigkeiten (falls Getränke siehe Getränke) brennbar Gefahrenklasse A1, A2, B | VP3</t>
  </si>
  <si>
    <t>Flüssigkeiten (falls Getränke siehe Getränke) brennbar Gefahrenklasse A1, A2, B | VP4</t>
  </si>
  <si>
    <t>Flüssigkeiten (falls Getränke siehe Getränke) brennbar Gefahrenklasse A1, A2, B | VP5</t>
  </si>
  <si>
    <t>Flüssigkeiten (falls Getränke siehe Getränke) brennbar Gefahrenklasse A3 | VP1</t>
  </si>
  <si>
    <t>Flüssigkeiten (falls Getränke siehe Getränke) brennbar Gefahrenklasse A3 | VP3</t>
  </si>
  <si>
    <t>Flüssigkeiten (falls Getränke siehe Getränke) brennbar Gefahrenklasse A3 | VP4</t>
  </si>
  <si>
    <t>Flüssigkeiten (falls Getränke siehe Getränke) brennbar Gefahrenklasse A3 | VP5</t>
  </si>
  <si>
    <t>Flüssigkeiten (falls Getränke siehe Getränke) in Druckdosen (Vorb. 3) - ohne brennbaren Inhalt und ohne brennbare Treibmittel | VP1</t>
  </si>
  <si>
    <t>Flüssigkeiten (falls Getränke siehe Getränke) in Druckdosen (Vorb. 3) - ohne brennbaren Inhalt und ohne brennbare Treibmittel | VP2</t>
  </si>
  <si>
    <t>Flüssigkeiten (falls Getränke siehe Getränke) in Druckdosen (Vorb. 3) - ohne brennbaren Inhalt und ohne brennbare Treibmittel | VP4</t>
  </si>
  <si>
    <t>Flüssigkeiten (falls Getränke siehe Getränke) in Druckdosen (Vorb. 3) - ohne brennbaren Inhalt und ohne brennbare Treibmittel | VP5</t>
  </si>
  <si>
    <t>Flüssigkeiten (falls Getränke siehe Getränke) in Druckdosen (Vorb. 3) - sonst | VP1</t>
  </si>
  <si>
    <t>Flüssigkeiten (falls Getränke siehe Getränke) in Druckdosen (Vorb. 3) - sonst | VP2</t>
  </si>
  <si>
    <t>Flüssigkeiten (falls Getränke siehe Getränke) in Druckdosen (Vorb. 3) - sonst | VP4</t>
  </si>
  <si>
    <t>Flüssigkeiten (falls Getränke siehe Getränke) in Druckdosen (Vorb. 3) - sonst | VP5</t>
  </si>
  <si>
    <t>Flüssigkeiten (falls Getränke siehe Getränke) nicht brennbar | VP1</t>
  </si>
  <si>
    <t>Flüssigkeiten (falls Getränke siehe Getränke) nicht brennbar | VP3</t>
  </si>
  <si>
    <t>Flüssigkeiten (falls Getränke siehe Getränke) nicht brennbar | VP4</t>
  </si>
  <si>
    <t>Flüssigkeiten (falls Getränke siehe Getränke) nicht brennbar | VP5</t>
  </si>
  <si>
    <t>Folienhandel</t>
  </si>
  <si>
    <t>Fondsgesellschaften (z.B. Immobilienfonds)</t>
  </si>
  <si>
    <t>Förderanlagen-/Aufzugherstellung</t>
  </si>
  <si>
    <t>Formstücke (Feinkeramik) | VP1</t>
  </si>
  <si>
    <t>Formstücke (Feinkeramik) | VP2</t>
  </si>
  <si>
    <t>Formstücke (Feinkeramik) | VP3</t>
  </si>
  <si>
    <t>Formstücke (Feinkeramik) | VP4</t>
  </si>
  <si>
    <t>Formstücke (Feinkeramik) | VP5</t>
  </si>
  <si>
    <t>Formstücke (Grobkeramik) | VP1</t>
  </si>
  <si>
    <t>Formstücke (Grobkeramik) | VP3</t>
  </si>
  <si>
    <t>Formstücke (Grobkeramik) | VP4</t>
  </si>
  <si>
    <t>Formstücke (Grobkeramik) | VP5</t>
  </si>
  <si>
    <t>Forschungsinstitut</t>
  </si>
  <si>
    <t>Förster</t>
  </si>
  <si>
    <t>fostwirtschaftlicher Betrieb</t>
  </si>
  <si>
    <t>Fotobedarf (Fotoplatten, -filme, -papier) | VP1</t>
  </si>
  <si>
    <t>Lager - Kunststoffe und Gummi - mittlere Feuergefahr</t>
  </si>
  <si>
    <t>Fotobedarf (Fotoplatten, -filme, -papier) | VP2</t>
  </si>
  <si>
    <t>Fotobedarf (Fotoplatten, -filme, -papier) | VP3</t>
  </si>
  <si>
    <t>Lager - Kunststoffe und Gummi - höhere Feuergefahr</t>
  </si>
  <si>
    <t>Fotobedarf (Fotoplatten, -filme, -papier) | VP4</t>
  </si>
  <si>
    <t>Fotobedarf (Fotoplatten, -filme, -papier) | VP5</t>
  </si>
  <si>
    <t>Freier Handelsvertreter (ohne Auslieferungslager)</t>
  </si>
  <si>
    <t>Freileitungen, elektrische</t>
  </si>
  <si>
    <t>Transformator, Umformer, Freiluftstation</t>
  </si>
  <si>
    <t>Freiluftstation</t>
  </si>
  <si>
    <t>Freizeitpark</t>
  </si>
  <si>
    <t>Friseurbedarfhandel</t>
  </si>
  <si>
    <t>Fundamt</t>
  </si>
  <si>
    <t>Furniere (siehe auch Holz) | VP1</t>
  </si>
  <si>
    <t>Lager - Holz - höhere Feuergefahr</t>
  </si>
  <si>
    <t>Furniere (siehe auch Holz) | VP4</t>
  </si>
  <si>
    <t>Furniere (siehe auch Holz) | VP5</t>
  </si>
  <si>
    <t>Fußballverein (mit Vereinsheim, Clubhaus)</t>
  </si>
  <si>
    <t>Fußballverein (ohne Vereinsheim, Clubhaus)</t>
  </si>
  <si>
    <t>Fußpflege</t>
  </si>
  <si>
    <t>Fußpflegesalon</t>
  </si>
  <si>
    <t>Futtermittel | Silo</t>
  </si>
  <si>
    <t>Lager - Nahrungsmittel - geringere Feuergefahr</t>
  </si>
  <si>
    <t>Futtermittel | VP1</t>
  </si>
  <si>
    <t>Futtermittel | VP2</t>
  </si>
  <si>
    <t>Futtermittel | VP4</t>
  </si>
  <si>
    <t>Lager - Nahrungsmittel - mittlere Feuergefahr</t>
  </si>
  <si>
    <t>Futtermittel | VP5</t>
  </si>
  <si>
    <t>Lager - Nahrungsmittel - höhere Feuergefahr</t>
  </si>
  <si>
    <t>Garagenbau</t>
  </si>
  <si>
    <t>Garten- und Landschaftsarchitekt</t>
  </si>
  <si>
    <t>Gartenmarkt</t>
  </si>
  <si>
    <t>Gas brennbar Gefahrenklasse A1, A2, B | VP1</t>
  </si>
  <si>
    <t>Gas brennbar Gefahrenklasse A1, A2, B | VP3</t>
  </si>
  <si>
    <t>Gas brennbar Gefahrenklasse A1, A2, B | VP4</t>
  </si>
  <si>
    <t>Gas brennbar Gefahrenklasse A1, A2, B | VP5</t>
  </si>
  <si>
    <t>Gas brennbar Gefahrenklasse A3 | VP1</t>
  </si>
  <si>
    <t>Gas brennbar Gefahrenklasse A3 | VP3</t>
  </si>
  <si>
    <t>Gas brennbar Gefahrenklasse A3 | VP4</t>
  </si>
  <si>
    <t>Gas brennbar Gefahrenklasse A3 | VP5</t>
  </si>
  <si>
    <t>Gas in Druckdosen (Vorb. 3) - ohne brennbaren Inhalt und ohne brennbare Treibmittel | VP1</t>
  </si>
  <si>
    <t>Gas in Druckdosen (Vorb. 3) - ohne brennbaren Inhalt und ohne brennbare Treibmittel | VP2</t>
  </si>
  <si>
    <t>Gas in Druckdosen (Vorb. 3) - ohne brennbaren Inhalt und ohne brennbare Treibmittel | VP4</t>
  </si>
  <si>
    <t>Gas in Druckdosen (Vorb. 3) - ohne brennbaren Inhalt und ohne brennbare Treibmittel | VP5</t>
  </si>
  <si>
    <t>Gas in Druckdosen (Vorb. 3) - sonst | VP1</t>
  </si>
  <si>
    <t>Gas in Druckdosen (Vorb. 3) - sonst | VP2</t>
  </si>
  <si>
    <t>Gas in Druckdosen (Vorb. 3) - sonst | VP4</t>
  </si>
  <si>
    <t>Gas in Druckdosen (Vorb. 3) - sonst | VP5</t>
  </si>
  <si>
    <t>Gas nicht brennbar | VP1</t>
  </si>
  <si>
    <t>Gas nicht brennbar | VP3</t>
  </si>
  <si>
    <t>Gas nicht brennbar | VP4</t>
  </si>
  <si>
    <t>Gas nicht brennbar | VP5</t>
  </si>
  <si>
    <t>Gassi-Service</t>
  </si>
  <si>
    <t>Gebirgsverein (mit Vereinsheim, Clubhaus)</t>
  </si>
  <si>
    <t>Gebirgsverein (ohne Vereinsheim, Clubhaus)</t>
  </si>
  <si>
    <t>Gemeindeverwaltung</t>
  </si>
  <si>
    <t>Gemischtwarenhandel</t>
  </si>
  <si>
    <t>Gemüse und Gartenbau (Landwirtschaft)</t>
  </si>
  <si>
    <t>Gemüse-/Obstverwertung</t>
  </si>
  <si>
    <t>Obst, Gemüse, Weinbau</t>
  </si>
  <si>
    <t>Gemüsehandel ( Großhandel )</t>
  </si>
  <si>
    <t>Generalübernehmer &amp; Bauträger</t>
  </si>
  <si>
    <t>Generalunternehmer</t>
  </si>
  <si>
    <t>Genussmittelherstellung</t>
  </si>
  <si>
    <t>Gerüstbaubetrieb</t>
  </si>
  <si>
    <t>Gesangs- oder Musikverein</t>
  </si>
  <si>
    <t>geselliger Verein</t>
  </si>
  <si>
    <t>Gesangverein (mit Vereinsheim, Clubhaus)</t>
  </si>
  <si>
    <t>Geschenkartikelhandel</t>
  </si>
  <si>
    <t>Geselliger Verein (mit  Vereinsheim, Clubhaus)</t>
  </si>
  <si>
    <t>Geselliger Verein (ohne  Vereinsheim, Clubhaus)</t>
  </si>
  <si>
    <t>Gesundheitscoach</t>
  </si>
  <si>
    <t>Getränke (Vorb. 3) - Bier, Wein | Silo</t>
  </si>
  <si>
    <t>Lager - Getränke - geringere Feuergefahr</t>
  </si>
  <si>
    <t>Getränke (Vorb. 3) - Bier, Wein | VP2</t>
  </si>
  <si>
    <t>Getränke (Vorb. 3) - Bier, Wein | VP4</t>
  </si>
  <si>
    <t>Lager - Getränke - mittlere Feuergefahr</t>
  </si>
  <si>
    <t>Getränke (Vorb. 3) - nicht alkoholische Getränke | Silo</t>
  </si>
  <si>
    <t>Getränke (Vorb. 3) - nicht alkoholische Getränke | VP2</t>
  </si>
  <si>
    <t>Getränke (Vorb. 3) - nicht alkoholische Getränke | VP4</t>
  </si>
  <si>
    <t>Getränke (Vorb. 3) - sonstige alkoholische Getränke | VP2</t>
  </si>
  <si>
    <t>Getränke (Vorb. 3) - sonstige alkoholische Getränke | VP4</t>
  </si>
  <si>
    <t>Getränkehandel (Großhandel)</t>
  </si>
  <si>
    <t>Getreide (siehe auch Mehl) | Silo</t>
  </si>
  <si>
    <t>Getreide (siehe auch Mehl) | VP1</t>
  </si>
  <si>
    <t>Getreide (siehe auch Mehl) | VP2</t>
  </si>
  <si>
    <t>Getreide (siehe auch Mehl) | VP4</t>
  </si>
  <si>
    <t>Getreide (siehe auch Mehl) | VP5</t>
  </si>
  <si>
    <t>Gips | Silo</t>
  </si>
  <si>
    <t>Gips | VP1</t>
  </si>
  <si>
    <t>Gipser- und Stukkateurbetrieb</t>
  </si>
  <si>
    <t>Gipswaren | VP1</t>
  </si>
  <si>
    <t>Gipswaren | VP2</t>
  </si>
  <si>
    <t>Gipswaren | VP3</t>
  </si>
  <si>
    <t>Gipswaren | VP4</t>
  </si>
  <si>
    <t>Gipswaren | VP5</t>
  </si>
  <si>
    <t>Glas | VP1</t>
  </si>
  <si>
    <t>Glas | VP2</t>
  </si>
  <si>
    <t>Glas | VP3</t>
  </si>
  <si>
    <t>Glas | VP4</t>
  </si>
  <si>
    <t>Glas | VP5</t>
  </si>
  <si>
    <t>Glasbläserei (handwerklich)</t>
  </si>
  <si>
    <t>Glasfasern - Herstellung und Verarbeitung</t>
  </si>
  <si>
    <t>Gleisbaubetrieb</t>
  </si>
  <si>
    <t>Golf- oder Reitclub</t>
  </si>
  <si>
    <t>Golfplatz (mit Golfverein, mit Vereinsheim oder Clubhaus)</t>
  </si>
  <si>
    <t>Golfplatz (mit Golfverein, ohne Vereinsheim, Clubhaus)</t>
  </si>
  <si>
    <t>Golfschläger-Verleih</t>
  </si>
  <si>
    <t>Golfverein (mit Vereinsheim, Clubhaus)</t>
  </si>
  <si>
    <t>Golfverein (ohne Vereinsheim, Clubhaus)</t>
  </si>
  <si>
    <t>Grafischer Betrieb</t>
  </si>
  <si>
    <t>Großhandel mit elektr. Erzeugnissen.</t>
  </si>
  <si>
    <t>GRUNDSTUECKS_UND_WOHNUNGSWESEN</t>
  </si>
  <si>
    <t>Gummiwaren | VP1</t>
  </si>
  <si>
    <t>Gummiwaren | VP2</t>
  </si>
  <si>
    <t>Gummiwaren | VP3</t>
  </si>
  <si>
    <t>Gummiwaren | VP4</t>
  </si>
  <si>
    <t>Gummiwaren | VP5</t>
  </si>
  <si>
    <t>Gürtlerei</t>
  </si>
  <si>
    <t>Gymnastikstudio (Fitnesscenter)</t>
  </si>
  <si>
    <t>Gynäkologe (mit Geburtshilfe)</t>
  </si>
  <si>
    <t>Gynäkologe (ohne Geburtshilfe)</t>
  </si>
  <si>
    <t>Halbedelsteine, synthetische ? Verarbeitung</t>
  </si>
  <si>
    <t>Handel mit Feinmechanik</t>
  </si>
  <si>
    <t>Handyhandel</t>
  </si>
  <si>
    <t>Haus- und Grundstücksverwaltung</t>
  </si>
  <si>
    <t>Haushaltsauflösungen</t>
  </si>
  <si>
    <t>Haushaltshilfe</t>
  </si>
  <si>
    <t>Haushaltsnahe Dienstleistungen (nicht handwerklich)</t>
  </si>
  <si>
    <t>Hausmeister (selbstständig)</t>
  </si>
  <si>
    <t>Hausrat eingelagert</t>
  </si>
  <si>
    <t>Hausrat in Musterwohnungen</t>
  </si>
  <si>
    <t>Hausrat in Muster-, vermieteten Wohnungen</t>
  </si>
  <si>
    <t>Hausrat in vermieteten Wohnungen</t>
  </si>
  <si>
    <t>Haustextilienhandel (keine Bekleidung)</t>
  </si>
  <si>
    <t>Haustierservice</t>
  </si>
  <si>
    <t>Heimat- oder Trachtenverein</t>
  </si>
  <si>
    <t>Heimtextilienhandel (keine Bekleidung)</t>
  </si>
  <si>
    <t>Herstellung von Medizinprodukten (keine Arzneimittel)</t>
  </si>
  <si>
    <t>Hilfeverein zu Alkoholismus</t>
  </si>
  <si>
    <t>Hilfeverein zu Krankheiten</t>
  </si>
  <si>
    <t>Hobbymarkt (nicht Bau-/Heimwerkermarkt, Heimwerkerbedarfhandel)</t>
  </si>
  <si>
    <t>Hochschule</t>
  </si>
  <si>
    <t>Hockeyverein (mit Vereinsheim, Clubhaus)</t>
  </si>
  <si>
    <t>Hockeyverein (ohne Vereinsheim, Clubhaus)</t>
  </si>
  <si>
    <t>Holz - luftdurchläss. Stapel | VP1</t>
  </si>
  <si>
    <t>Holz - massive Lagerung | VP1</t>
  </si>
  <si>
    <t>Lager - Holz - mittlere Feuergefahr</t>
  </si>
  <si>
    <t>Holz - Rundhölzer im Freien (Baumstämme) | VP1</t>
  </si>
  <si>
    <t>Lager - Holz - geringe Feuergefahr</t>
  </si>
  <si>
    <t>Holz- und Bautenschutz</t>
  </si>
  <si>
    <t>Holzrückebetrieb</t>
  </si>
  <si>
    <t>Holzschutz</t>
  </si>
  <si>
    <t>Holzwaren (siehe auch Möbel) | VP1</t>
  </si>
  <si>
    <t>Holzwaren (siehe auch Möbel) | VP2</t>
  </si>
  <si>
    <t>Holzwaren (siehe auch Möbel) | VP3</t>
  </si>
  <si>
    <t>Holzwaren (siehe auch Möbel) | VP4</t>
  </si>
  <si>
    <t>Holzwaren (siehe auch Möbel) | VP5</t>
  </si>
  <si>
    <t>Holzwolle, -faser, -späne, -mehl | Sonderlager</t>
  </si>
  <si>
    <t>Sonderlager</t>
  </si>
  <si>
    <t>Hufbeschlag oder Hufpflege</t>
  </si>
  <si>
    <t>Immobiliendarlehensvermittler</t>
  </si>
  <si>
    <t>Immobilienhandel</t>
  </si>
  <si>
    <t>Immobilienkreditvermittler</t>
  </si>
  <si>
    <t>Immobilienmaklerbüro</t>
  </si>
  <si>
    <t>Immobilienverkauf</t>
  </si>
  <si>
    <t>Industriekletterer</t>
  </si>
  <si>
    <t>Industrielackierer</t>
  </si>
  <si>
    <t>Industrieschlosserei</t>
  </si>
  <si>
    <t>Influencer</t>
  </si>
  <si>
    <t>Interessensverband</t>
  </si>
  <si>
    <t>Internetplattform-Betreiber</t>
  </si>
  <si>
    <t>Investmentfonds</t>
  </si>
  <si>
    <t>Investmentgesellschaft</t>
  </si>
  <si>
    <t>Isolierstoffherstellung</t>
  </si>
  <si>
    <t>Jalousien-Einbau</t>
  </si>
  <si>
    <t>Jiu-Jitsu-Verein (mit Vereinsheim, Clubhaus)</t>
  </si>
  <si>
    <t>Jiu-Jitsu-Verein (ohne Vereinsheim, Clubhaus)</t>
  </si>
  <si>
    <t>Judoverein (mit Vereinsheim, Clubhaus)</t>
  </si>
  <si>
    <t>Judoverein (ohne Vereinsheim, Clubhaus)</t>
  </si>
  <si>
    <t>Kabel (Vorb. 1) - mit brennbarer Isolierung | VP1</t>
  </si>
  <si>
    <t>Kabel (Vorb. 1) - mit brennbarer Isolierung | VP4</t>
  </si>
  <si>
    <t>Kabel (Vorb. 1) - mit brennbarer Isolierung | VP5</t>
  </si>
  <si>
    <t>Kabel (Vorb. 1) - ohne brennbare Isolierung | VP1</t>
  </si>
  <si>
    <t>Kabel (Vorb. 1) - ohne brennbare Isolierung | VP4</t>
  </si>
  <si>
    <t>Kabel (Vorb. 1) - ohne brennbare Isolierung | VP5</t>
  </si>
  <si>
    <t>Kabeltiefbau</t>
  </si>
  <si>
    <t>Kabeltrommeln in Freien | VP1</t>
  </si>
  <si>
    <t>Kabelverlegung</t>
  </si>
  <si>
    <t>Kaffee (Vorb. 3) - Fertigprodukte | VP1</t>
  </si>
  <si>
    <t>Kaffee (Vorb. 3) - Fertigprodukte | VP2</t>
  </si>
  <si>
    <t>Kaffee (Vorb. 3) - Fertigprodukte | VP4</t>
  </si>
  <si>
    <t>Kaffee (Vorb. 3) - Fertigprodukte | VP5</t>
  </si>
  <si>
    <t>Kaffee (Vorb. 3) - Rohstoffe | VP1</t>
  </si>
  <si>
    <t>Kaffee (Vorb. 3) - Rohstoffe | VP4</t>
  </si>
  <si>
    <t>Kalk | Silo</t>
  </si>
  <si>
    <t>Kalk | VP1</t>
  </si>
  <si>
    <t>Kälteanlagenbauer</t>
  </si>
  <si>
    <t>Kameramann (freiberuflich)</t>
  </si>
  <si>
    <t>Kapelle</t>
  </si>
  <si>
    <t>Kirche</t>
  </si>
  <si>
    <t>Kapitalanlagegesellschaft</t>
  </si>
  <si>
    <t>Karateverein (mit Vereinsheim, Clubhaus)</t>
  </si>
  <si>
    <t>Karateverein (ohne Vereinsheim, Clubhaus)</t>
  </si>
  <si>
    <t>Karnevalsverein</t>
  </si>
  <si>
    <t>Karosseriebau</t>
  </si>
  <si>
    <t>Käsehandel</t>
  </si>
  <si>
    <t>Kegelbahn (ohne Sportartikelhandel)</t>
  </si>
  <si>
    <t>Kegelverein (mit Vereinsheim, Clubhaus)</t>
  </si>
  <si>
    <t>Kegelverein (ohne Vereinsheim, Clubhaus)</t>
  </si>
  <si>
    <t>Keramik - Feinkeramik | VP1</t>
  </si>
  <si>
    <t>Keramik - Feinkeramik | VP2</t>
  </si>
  <si>
    <t>Keramik - Feinkeramik | VP3</t>
  </si>
  <si>
    <t>Keramik - Feinkeramik | VP4</t>
  </si>
  <si>
    <t>Keramik - Feinkeramik | VP5</t>
  </si>
  <si>
    <t>Keramik - Grobkeramik | VP1</t>
  </si>
  <si>
    <t>Keramik - Grobkeramik | VP3</t>
  </si>
  <si>
    <t>Keramik - Grobkeramik | VP4</t>
  </si>
  <si>
    <t>Keramik - Grobkeramik | VP5</t>
  </si>
  <si>
    <t>KFZ-Überführung</t>
  </si>
  <si>
    <t>KfZ-Zulassungsstelle</t>
  </si>
  <si>
    <t>Kindergarten (öffentlich rechtlich)</t>
  </si>
  <si>
    <t>Kindergarten (privat)</t>
  </si>
  <si>
    <t>Kinderhort (öffentlich rechtlich)</t>
  </si>
  <si>
    <t>Kinderhort (privat)</t>
  </si>
  <si>
    <t>Kindertagesstätte (öffentlich rechtlich)</t>
  </si>
  <si>
    <t>Kirchengemeinde</t>
  </si>
  <si>
    <t>Kirchliche Organisationen</t>
  </si>
  <si>
    <t>Klebemittel | VP2</t>
  </si>
  <si>
    <t>Klebemittel | VP4</t>
  </si>
  <si>
    <t>Klebemittel | VP5</t>
  </si>
  <si>
    <t>Kleingartenverein</t>
  </si>
  <si>
    <t>Kleingärtnerverein (mit Vereinsheim, Clubhaus)</t>
  </si>
  <si>
    <t>Kleingärtnerverein (ohne Vereinsheim, Clubhaus)</t>
  </si>
  <si>
    <t>Kloster</t>
  </si>
  <si>
    <t>Kohle, Koks | VP1</t>
  </si>
  <si>
    <t>Kohle, Koks | VP2</t>
  </si>
  <si>
    <t>Kohlenstaub | Silo</t>
  </si>
  <si>
    <t>Lager - Rohstoffe - höhere Feuergefahr</t>
  </si>
  <si>
    <t>Kohlenstaub | VP1</t>
  </si>
  <si>
    <t>Kommunalverwaltung</t>
  </si>
  <si>
    <t>Konfektionsgeschäft (mit Pelz-, Leder-, Alcantarawaren)</t>
  </si>
  <si>
    <t>Konkurs-/Insolvenzverwaltung</t>
  </si>
  <si>
    <t>Konzertveranstalter</t>
  </si>
  <si>
    <t>Veranstalter, gewerblich</t>
  </si>
  <si>
    <t>Kosmetikpraxis</t>
  </si>
  <si>
    <t>Kosmetikstudio</t>
  </si>
  <si>
    <t>Kosmetikwaren (Vorb.3) | VP1</t>
  </si>
  <si>
    <t>Kosmetikwaren (Vorb.3) | VP3</t>
  </si>
  <si>
    <t>Kosmetikwaren (Vorb.3) | VP4</t>
  </si>
  <si>
    <t>Kosmetikwaren (Vorb.3) | VP5</t>
  </si>
  <si>
    <t>Kraftstoff-/Brennstoffhandel</t>
  </si>
  <si>
    <t>Kraftstoffherstellung</t>
  </si>
  <si>
    <t>Kreide | Silo</t>
  </si>
  <si>
    <t>Kreide | VP1</t>
  </si>
  <si>
    <t>Kreide | VP4</t>
  </si>
  <si>
    <t>Küchenbetrieb i.S.v. Kantine oder Großkücke</t>
  </si>
  <si>
    <t>Kundenschließfachinhalt bei Banken, Geldinstituten</t>
  </si>
  <si>
    <t>Kunststeine | VP1</t>
  </si>
  <si>
    <t>Kunststeine | VP3</t>
  </si>
  <si>
    <t>Kunststeine | VP4</t>
  </si>
  <si>
    <t>Kunststoffe - der Konten 13450, 13460 | Sonderlager</t>
  </si>
  <si>
    <t>Kunststoffe - geschäumt | VP1</t>
  </si>
  <si>
    <t>Kunststoffe - geschäumt | VP2</t>
  </si>
  <si>
    <t>Kunststoffe - geschäumt | VP3</t>
  </si>
  <si>
    <t>Kunststoffe - geschäumt | VP4</t>
  </si>
  <si>
    <t>Kunststoffe - geschäumt | VP5</t>
  </si>
  <si>
    <t>Kunststoffe - ungeschäumt | Silo</t>
  </si>
  <si>
    <t>Kunststoffe - ungeschäumt | VP1</t>
  </si>
  <si>
    <t>Kunststoffe - ungeschäumt | VP2</t>
  </si>
  <si>
    <t>Kunststoffe - ungeschäumt | VP3</t>
  </si>
  <si>
    <t>Kunststoffe - ungeschäumt | VP4</t>
  </si>
  <si>
    <t>Kunststoffe - ungeschäumt | VP5</t>
  </si>
  <si>
    <t>Kurierdienst</t>
  </si>
  <si>
    <t>Lacke brennbar Gefahrenklasse A1, A2, B | VP1</t>
  </si>
  <si>
    <t>Lacke brennbar Gefahrenklasse A1, A2, B | VP3</t>
  </si>
  <si>
    <t>Lacke brennbar Gefahrenklasse A1, A2, B | VP4</t>
  </si>
  <si>
    <t>Lacke brennbar Gefahrenklasse A1, A2, B | VP5</t>
  </si>
  <si>
    <t>Lacke brennbar Gefahrenklasse A3 | VP1</t>
  </si>
  <si>
    <t>Lacke brennbar Gefahrenklasse A3 | VP3</t>
  </si>
  <si>
    <t>Lacke brennbar Gefahrenklasse A3 | VP4</t>
  </si>
  <si>
    <t>Lacke brennbar Gefahrenklasse A3 | VP5</t>
  </si>
  <si>
    <t>Lacke in Druckdosen (Vorb. 3) - ohne brennbaren Inhalt und ohne brennbare Treibmittel | VP1</t>
  </si>
  <si>
    <t>Lacke in Druckdosen (Vorb. 3) - ohne brennbaren Inhalt und ohne brennbare Treibmittel | VP2</t>
  </si>
  <si>
    <t>Lacke in Druckdosen (Vorb. 3) - ohne brennbaren Inhalt und ohne brennbare Treibmittel | VP4</t>
  </si>
  <si>
    <t>Lacke in Druckdosen (Vorb. 3) - ohne brennbaren Inhalt und ohne brennbare Treibmittel | VP5</t>
  </si>
  <si>
    <t>Lacke in Druckdosen (Vorb. 3) - sonst | VP1</t>
  </si>
  <si>
    <t>Lacke in Druckdosen (Vorb. 3) - sonst | VP2</t>
  </si>
  <si>
    <t>Lacke in Druckdosen (Vorb. 3) - sonst | VP4</t>
  </si>
  <si>
    <t>Lacke in Druckdosen (Vorb. 3) - sonst | VP5</t>
  </si>
  <si>
    <t>Lacke nicht brennbar | VP1</t>
  </si>
  <si>
    <t>Lacke nicht brennbar | VP3</t>
  </si>
  <si>
    <t>Lacke nicht brennbar | VP4</t>
  </si>
  <si>
    <t>Lacke nicht brennbar | VP5</t>
  </si>
  <si>
    <t>Lager mit gemischten Waren</t>
  </si>
  <si>
    <t>Lager mit wechselnden Waren</t>
  </si>
  <si>
    <t>Lagerhaus/Lagereibetrieb mit Gefahrgut</t>
  </si>
  <si>
    <t>Lagervermietung</t>
  </si>
  <si>
    <t>Landschaftsgartenbau</t>
  </si>
  <si>
    <t>Landwirtschaftlicher Betrieb</t>
  </si>
  <si>
    <t>Lebensmittel (Vorb. 3 u. 5) - in Konserven (siehe auch Getränke; Kaffee; Tee; Teigwaren; Zucker) | VP1</t>
  </si>
  <si>
    <t>Lebensmittel (Vorb. 3 u. 5) - in Konserven (siehe auch Getränke; Kaffee; Tee; Teigwaren; Zucker) | VP2</t>
  </si>
  <si>
    <t>Lebensmittel (Vorb. 3 u. 5) - in Konserven (siehe auch Getränke; Kaffee; Tee; Teigwaren; Zucker) | VP3</t>
  </si>
  <si>
    <t>Lebensmittel (Vorb. 3 u. 5) - in Konserven (siehe auch Getränke; Kaffee; Tee; Teigwaren; Zucker) | VP4</t>
  </si>
  <si>
    <t>Lebensmittel (Vorb. 3 u. 5) - in Konserven (siehe auch Getränke; Kaffee; Tee; Teigwaren; Zucker) | VP5</t>
  </si>
  <si>
    <t>Lebensmittel (Vorb. 3 u. 5) - sonst (siehe auch Getränke; Kaffee; Tee; Teigwaren; Zucker) | VP1</t>
  </si>
  <si>
    <t>Lebensmittel (Vorb. 3 u. 5) - sonst (siehe auch Getränke; Kaffee; Tee; Teigwaren; Zucker) | VP2</t>
  </si>
  <si>
    <t>Lebensmittel (Vorb. 3 u. 5) - sonst (siehe auch Getränke; Kaffee; Tee; Teigwaren; Zucker) | VP4</t>
  </si>
  <si>
    <t>Lebensmittel (Vorb. 3 u. 5) - sonst (siehe auch Getränke; Kaffee; Tee; Teigwaren; Zucker) | VP5</t>
  </si>
  <si>
    <t>Lebensmittelherstellung</t>
  </si>
  <si>
    <t>Lebensmittellieferservice</t>
  </si>
  <si>
    <t>Leder/-waren | VP1</t>
  </si>
  <si>
    <t>Lager - Leder und Pelze - geringere Feuergefahr</t>
  </si>
  <si>
    <t>Leder/-waren | VP2</t>
  </si>
  <si>
    <t>Leder/-waren | VP4</t>
  </si>
  <si>
    <t>Lager - Leder und Pelze - mittlere Feuergefahr</t>
  </si>
  <si>
    <t>Leder/-waren | VP5</t>
  </si>
  <si>
    <t>Lager - Leder und Pelze - höhere Feuergefahr</t>
  </si>
  <si>
    <t>Lektor</t>
  </si>
  <si>
    <t>Lieferdienst</t>
  </si>
  <si>
    <t>Life Coach</t>
  </si>
  <si>
    <t>Logistikbetrieb</t>
  </si>
  <si>
    <t>Lohnsteuerverein</t>
  </si>
  <si>
    <t>Lösungsmittel brennbar Gefahrenklasse A1, A2, B | VP1</t>
  </si>
  <si>
    <t>Lösungsmittel brennbar Gefahrenklasse A1, A2, B | VP3</t>
  </si>
  <si>
    <t>Lösungsmittel brennbar Gefahrenklasse A1, A2, B | VP4</t>
  </si>
  <si>
    <t>Lösungsmittel brennbar Gefahrenklasse A1, A2, B | VP5</t>
  </si>
  <si>
    <t>Lösungsmittel brennbar Gefahrenklasse A3 | VP1</t>
  </si>
  <si>
    <t>Lösungsmittel brennbar Gefahrenklasse A3 | VP3</t>
  </si>
  <si>
    <t>Lösungsmittel brennbar Gefahrenklasse A3 | VP4</t>
  </si>
  <si>
    <t>Lösungsmittel brennbar Gefahrenklasse A3 | VP5</t>
  </si>
  <si>
    <t>Lösungsmittel in Druckdosen (Vorb. 3) - ohne brennbaren Inhalt und ohne brennbare Treibmittel | VP1</t>
  </si>
  <si>
    <t>Lösungsmittel in Druckdosen (Vorb. 3) - ohne brennbaren Inhalt und ohne brennbare Treibmittel | VP2</t>
  </si>
  <si>
    <t>Lösungsmittel in Druckdosen (Vorb. 3) - ohne brennbaren Inhalt und ohne brennbare Treibmittel | VP4</t>
  </si>
  <si>
    <t>Lösungsmittel in Druckdosen (Vorb. 3) - ohne brennbaren Inhalt und ohne brennbare Treibmittel | VP5</t>
  </si>
  <si>
    <t>Lösungsmittel in Druckdosen (Vorb. 3) - sonst | VP1</t>
  </si>
  <si>
    <t>Lösungsmittel in Druckdosen (Vorb. 3) - sonst | VP2</t>
  </si>
  <si>
    <t>Lösungsmittel in Druckdosen (Vorb. 3) - sonst | VP4</t>
  </si>
  <si>
    <t>Lösungsmittel in Druckdosen (Vorb. 3) - sonst | VP5</t>
  </si>
  <si>
    <t>Lösungsmittel nicht brennbar | VP1</t>
  </si>
  <si>
    <t>Lösungsmittel nicht brennbar | VP3</t>
  </si>
  <si>
    <t>Lösungsmittel nicht brennbar | VP4</t>
  </si>
  <si>
    <t>Lösungsmittel nicht brennbar | VP5</t>
  </si>
  <si>
    <t>Management Coach</t>
  </si>
  <si>
    <t>Markisenbau (reiner Montagebetrieb)</t>
  </si>
  <si>
    <t>Marktforschungs-Institut</t>
  </si>
  <si>
    <t>Marktforschungsunternehmen</t>
  </si>
  <si>
    <t>Marktstand</t>
  </si>
  <si>
    <t>Maschinen (siehe auch Büromaschinen) | VP1</t>
  </si>
  <si>
    <t>Maschinen (siehe auch Büromaschinen) | VP2</t>
  </si>
  <si>
    <t>Maschinen (siehe auch Büromaschinen) | VP3</t>
  </si>
  <si>
    <t>Maschinen (siehe auch Büromaschinen) | VP4</t>
  </si>
  <si>
    <t>Maschinen (siehe auch Büromaschinen) | VP5</t>
  </si>
  <si>
    <t>Maskenbildner (freiberuflich)</t>
  </si>
  <si>
    <t>Matratzen | Sonderlager</t>
  </si>
  <si>
    <t>Mediator</t>
  </si>
  <si>
    <t>Medical Coach</t>
  </si>
  <si>
    <t>Medizinischer Abrechnungsservice</t>
  </si>
  <si>
    <t>Mehl (siehe auch Getreide) | Silo</t>
  </si>
  <si>
    <t>Mehl (siehe auch Getreide) | VP1</t>
  </si>
  <si>
    <t>Mehl (siehe auch Getreide) | VP2</t>
  </si>
  <si>
    <t>Mehl (siehe auch Getreide) | VP4</t>
  </si>
  <si>
    <t>Mehl (siehe auch Getreide) | VP5</t>
  </si>
  <si>
    <t>Mentalcoach</t>
  </si>
  <si>
    <t>Mentaltrainer</t>
  </si>
  <si>
    <t>Metallschleifer</t>
  </si>
  <si>
    <t>Metallbe- und verarbeitendes Gewerbe</t>
  </si>
  <si>
    <t>Metallverarbeitungsmittelherstellung</t>
  </si>
  <si>
    <t>Metallveredelung und -beschichtung (keramisch)</t>
  </si>
  <si>
    <t>Metallwaren | VP1</t>
  </si>
  <si>
    <t>Metallwaren | VP2</t>
  </si>
  <si>
    <t>Metallwaren | VP3</t>
  </si>
  <si>
    <t>Metallwaren | VP4</t>
  </si>
  <si>
    <t>Metallwaren | VP5</t>
  </si>
  <si>
    <t>Metallwareneinzelhandel - mit Schrott</t>
  </si>
  <si>
    <t>Metzgerei</t>
  </si>
  <si>
    <t>Mietkoch</t>
  </si>
  <si>
    <t>Mineralölhandel/Mineralölherstellung (Raffinerien)</t>
  </si>
  <si>
    <t>Mineralwolle | VP1</t>
  </si>
  <si>
    <t>Mineralwolle | VP2</t>
  </si>
  <si>
    <t>Mineralwolle | VP4</t>
  </si>
  <si>
    <t>Lager - Rohstoffe - mittlere Feuergefahr</t>
  </si>
  <si>
    <t>Mineralwolle | VP5</t>
  </si>
  <si>
    <t>Möbel überwiegend aus - Holz | VP1</t>
  </si>
  <si>
    <t>Möbel überwiegend aus - Holz | VP3</t>
  </si>
  <si>
    <t>Möbel überwiegend aus - Holz | VP4</t>
  </si>
  <si>
    <t>Möbel überwiegend aus - Holz | VP5</t>
  </si>
  <si>
    <t>Möbel überwiegend aus - Kunststoffe geschäumt | VP1</t>
  </si>
  <si>
    <t>Möbel überwiegend aus - Kunststoffe geschäumt | VP3</t>
  </si>
  <si>
    <t>Möbel überwiegend aus - Kunststoffe geschäumt | VP4</t>
  </si>
  <si>
    <t>Möbel überwiegend aus - Kunststoffe geschäumt | VP5</t>
  </si>
  <si>
    <t>Möbel überwiegend aus - Kunststoffe ungeschäumt | VP1</t>
  </si>
  <si>
    <t>Möbel überwiegend aus - Kunststoffe ungeschäumt | VP3</t>
  </si>
  <si>
    <t>Möbel überwiegend aus - Kunststoffe ungeschäumt | VP4</t>
  </si>
  <si>
    <t>Möbel überwiegend aus - Kunststoffe ungeschäumt | VP5</t>
  </si>
  <si>
    <t>Möbel überwiegend aus - Stahl | VP1</t>
  </si>
  <si>
    <t>Möbel überwiegend aus - Stahl | VP3</t>
  </si>
  <si>
    <t>Möbel überwiegend aus - Stahl | VP4</t>
  </si>
  <si>
    <t>Möbel überwiegend aus - Stahl | VP5</t>
  </si>
  <si>
    <t>Möbelhaus</t>
  </si>
  <si>
    <t>Möbelmontage</t>
  </si>
  <si>
    <t>Möbelreperatur und Pflege</t>
  </si>
  <si>
    <t>Modeatelier</t>
  </si>
  <si>
    <t>Moschee</t>
  </si>
  <si>
    <t>Münzwaschsalon - Selbstbedienung (nicht chemische Reinigung)</t>
  </si>
  <si>
    <t>Museumsverein</t>
  </si>
  <si>
    <t>Musiker</t>
  </si>
  <si>
    <t>Musikgeschäft</t>
  </si>
  <si>
    <t>Musikverein (mit Vereinsheim, Clubhaus)</t>
  </si>
  <si>
    <t>Musikverein (ohne Vereinsheim, Clubhaus)</t>
  </si>
  <si>
    <t>Musterwohnung (Mobiliar)</t>
  </si>
  <si>
    <t>Natur- und Umweltpädagoge (freiberuflich)</t>
  </si>
  <si>
    <t>Naturpädagoge (freiberuflich)</t>
  </si>
  <si>
    <t>Notfallsanitäter</t>
  </si>
  <si>
    <t>Obst, Gemüse und Gartenbau (Landwirtschaft)</t>
  </si>
  <si>
    <t>Obstanbau (Landwirtschaft)</t>
  </si>
  <si>
    <t>Ökobauer</t>
  </si>
  <si>
    <t>Öl (Vorb. 3) (mineralisch, pflanzlich, tierisch) brennbar Gefahrenklasse A1, A2, B | VP1</t>
  </si>
  <si>
    <t>Öl (Vorb. 3) (mineralisch, pflanzlich, tierisch) brennbar Gefahrenklasse A1, A2, B | VP3</t>
  </si>
  <si>
    <t>Öl (Vorb. 3) (mineralisch, pflanzlich, tierisch) brennbar Gefahrenklasse A1, A2, B | VP4</t>
  </si>
  <si>
    <t>Öl (Vorb. 3) (mineralisch, pflanzlich, tierisch) brennbar Gefahrenklasse A1, A2, B | VP5</t>
  </si>
  <si>
    <t>Öl (Vorb. 3) (mineralisch, pflanzlich, tierisch) brennbar Gefahrenklasse A3 | VP1</t>
  </si>
  <si>
    <t>Öl (Vorb. 3) (mineralisch, pflanzlich, tierisch) brennbar Gefahrenklasse A3 | VP3</t>
  </si>
  <si>
    <t>Öl (Vorb. 3) (mineralisch, pflanzlich, tierisch) brennbar Gefahrenklasse A3 | VP4</t>
  </si>
  <si>
    <t>Öl (Vorb. 3) (mineralisch, pflanzlich, tierisch) brennbar Gefahrenklasse A3 | VP5</t>
  </si>
  <si>
    <t>Öl (Vorb. 3) (mineralisch, pflanzlich, tierisch) in Druckdosen (Vorb. 3) - ohne brennbaren Inhalt und ohne brennbare Treibmittel | VP1</t>
  </si>
  <si>
    <t>Öl (Vorb. 3) (mineralisch, pflanzlich, tierisch) in Druckdosen (Vorb. 3) - ohne brennbaren Inhalt und ohne brennbare Treibmittel | VP2</t>
  </si>
  <si>
    <t>Öl (Vorb. 3) (mineralisch, pflanzlich, tierisch) in Druckdosen (Vorb. 3) - ohne brennbaren Inhalt und ohne brennbare Treibmittel | VP4</t>
  </si>
  <si>
    <t>Öl (Vorb. 3) (mineralisch, pflanzlich, tierisch) in Druckdosen (Vorb. 3) - ohne brennbaren Inhalt und ohne brennbare Treibmittel | VP5</t>
  </si>
  <si>
    <t>Öl (Vorb. 3) (mineralisch, pflanzlich, tierisch) in Druckdosen (Vorb. 3) - sonst | VP1</t>
  </si>
  <si>
    <t>Öl (Vorb. 3) (mineralisch, pflanzlich, tierisch) in Druckdosen (Vorb. 3) - sonst | VP2</t>
  </si>
  <si>
    <t>Öl (Vorb. 3) (mineralisch, pflanzlich, tierisch) in Druckdosen (Vorb. 3) - sonst | VP4</t>
  </si>
  <si>
    <t>Öl (Vorb. 3) (mineralisch, pflanzlich, tierisch) in Druckdosen (Vorb. 3) - sonst | VP5</t>
  </si>
  <si>
    <t>Pädagoge (Erziehungs- und Lehrberufe)</t>
  </si>
  <si>
    <t>Pädagoge (nicht Erziehungs- und Lehrberufe)</t>
  </si>
  <si>
    <t>Paketshop</t>
  </si>
  <si>
    <t>Paketzusteller</t>
  </si>
  <si>
    <t>Papier/Pappe  - in Rollen horizontal gelagert | VP1</t>
  </si>
  <si>
    <t>Lager - Papier und Druck - mittlere Feuergefahr</t>
  </si>
  <si>
    <t>Papier/Pappe  - in Rollen vertikal gelagert | VP1</t>
  </si>
  <si>
    <t>Lager - Papier und Druck - höhere Feuergefahr</t>
  </si>
  <si>
    <t>Papier/Pappe - in Blattform gestapelt | VP1</t>
  </si>
  <si>
    <t>Lager - Papier und Druck - geringere Feuergefahr</t>
  </si>
  <si>
    <t>Papier/Pappe - in Blattform gestapelt | VP2</t>
  </si>
  <si>
    <t>Papier/Pappe - in Blattform gestapelt | VP4</t>
  </si>
  <si>
    <t>Papier/Pappe - in Blattform gestapelt | VP5</t>
  </si>
  <si>
    <t>Papier/Pappe (Altpapier) | Sonderlager</t>
  </si>
  <si>
    <t>Papierwaren | VP1</t>
  </si>
  <si>
    <t>Papierwaren | VP2</t>
  </si>
  <si>
    <t>Papierwaren | VP4</t>
  </si>
  <si>
    <t>Papierwaren | VP5</t>
  </si>
  <si>
    <t>Personal Coach (Fitness)</t>
  </si>
  <si>
    <t>Personalberatungsbüro (ohne Personalleasing)</t>
  </si>
  <si>
    <t>Personalleasing-/Zeitarbeitsunternehmen</t>
  </si>
  <si>
    <t>Personenbeförderung (ohne Flughäfen)</t>
  </si>
  <si>
    <t>Pferdehaltende Einrichtung</t>
  </si>
  <si>
    <t>Pferdezucht</t>
  </si>
  <si>
    <t>Pflegeberatung</t>
  </si>
  <si>
    <t>Pharmazeutische Artikel | VP1</t>
  </si>
  <si>
    <t>Pharmazeutische Artikel | VP2</t>
  </si>
  <si>
    <t>Pharmazeutische Artikel | VP3</t>
  </si>
  <si>
    <t>Pharmazeutische Artikel | VP4</t>
  </si>
  <si>
    <t>Pharmazeutische Artikel | VP5</t>
  </si>
  <si>
    <t>Photovoltaikanlagen-Betreiber</t>
  </si>
  <si>
    <t>Pizza-Lieferservice</t>
  </si>
  <si>
    <t>Politische Gemeinde</t>
  </si>
  <si>
    <t>Polsterwaren | Sonderlager</t>
  </si>
  <si>
    <t>Poolbauer</t>
  </si>
  <si>
    <t>Porzellan (Feinkeramik) | VP1</t>
  </si>
  <si>
    <t>Porzellan (Feinkeramik) | VP2</t>
  </si>
  <si>
    <t>Porzellan (Feinkeramik) | VP3</t>
  </si>
  <si>
    <t>Porzellan (Feinkeramik) | VP4</t>
  </si>
  <si>
    <t>Porzellan (Feinkeramik) | VP5</t>
  </si>
  <si>
    <t>Porzellan (Grobkeramik) | VP1</t>
  </si>
  <si>
    <t>Porzellan (Grobkeramik) | VP3</t>
  </si>
  <si>
    <t>Porzellan (Grobkeramik) | VP4</t>
  </si>
  <si>
    <t>Porzellan (Grobkeramik) | VP5</t>
  </si>
  <si>
    <t>PR-Agentur</t>
  </si>
  <si>
    <t>PR-Beratung</t>
  </si>
  <si>
    <t>Private Bildungseinrichtung</t>
  </si>
  <si>
    <t>Privatschule</t>
  </si>
  <si>
    <t>Promotion</t>
  </si>
  <si>
    <t>Psychiater</t>
  </si>
  <si>
    <t>Pulverbeschichter</t>
  </si>
  <si>
    <t>Putzfrau</t>
  </si>
  <si>
    <t>Quarz | Silo</t>
  </si>
  <si>
    <t>Quarz | VP1</t>
  </si>
  <si>
    <t>Radfahrverein</t>
  </si>
  <si>
    <t>Radfahrverein (mit Vereinsheim, Clubhaus)</t>
  </si>
  <si>
    <t>Radfahrverein (ohne Vereinsheim, Clubhaus)</t>
  </si>
  <si>
    <t>Rathaus</t>
  </si>
  <si>
    <t>Reinigungsmittel - Seife, Waschmittel u.ä | VP1</t>
  </si>
  <si>
    <t>Reinigungsmittel - Seife, Waschmittel u.ä | VP4</t>
  </si>
  <si>
    <t>Reinigungsmittel - Seife, Waschmittel u.ä | VP5</t>
  </si>
  <si>
    <t>Reinigungsmittel - sonstige (brennbar Gefahrenklasse A1, A2, B) | VP1</t>
  </si>
  <si>
    <t>Reinigungsmittel - sonstige (brennbar Gefahrenklasse A1, A2, B) | VP3</t>
  </si>
  <si>
    <t>Reinigungsmittel - sonstige (brennbar Gefahrenklasse A1, A2, B) | VP4</t>
  </si>
  <si>
    <t>Reinigungsmittel - sonstige (brennbar Gefahrenklasse A1, A2, B) | VP5</t>
  </si>
  <si>
    <t>Reinigungsmittel - sonstige (brennbar Gefahrenklasse A3) | VP1</t>
  </si>
  <si>
    <t>Reinigungsmittel - sonstige (brennbar Gefahrenklasse A3) | VP3</t>
  </si>
  <si>
    <t>Reinigungsmittel - sonstige (brennbar Gefahrenklasse A3) | VP4</t>
  </si>
  <si>
    <t>Reinigungsmittel - sonstige (brennbar Gefahrenklasse A3) | VP5</t>
  </si>
  <si>
    <t>Reinigungsmittel - sonstige (in Druckdosen (Vorb. 3) - ohne brennbaren Inhalt und ohne brennbare Treibmittel) | VP1</t>
  </si>
  <si>
    <t>Reinigungsmittel - sonstige (in Druckdosen (Vorb. 3) - ohne brennbaren Inhalt und ohne brennbare Treibmittel) | VP2</t>
  </si>
  <si>
    <t>Reinigungsmittel - sonstige (in Druckdosen (Vorb. 3) - ohne brennbaren Inhalt und ohne brennbare Treibmittel) | VP4</t>
  </si>
  <si>
    <t>Reinigungsmittel - sonstige (in Druckdosen (Vorb. 3) - ohne brennbaren Inhalt und ohne brennbare Treibmittel) | VP5</t>
  </si>
  <si>
    <t>Reinigungsmittel - sonstige (in Druckdosen (Vorb. 3) - sonst) | VP1</t>
  </si>
  <si>
    <t>Reinigungsmittel - sonstige (in Druckdosen (Vorb. 3) - sonst) | VP2</t>
  </si>
  <si>
    <t>Reinigungsmittel - sonstige (in Druckdosen (Vorb. 3) - sonst) | VP4</t>
  </si>
  <si>
    <t>Reinigungsmittel - sonstige (in Druckdosen (Vorb. 3) - sonst) | VP5</t>
  </si>
  <si>
    <t>Reinigungsmittel - sonstige (nicht brennbar) | VP1</t>
  </si>
  <si>
    <t>Reinigungsmittel - sonstige (nicht brennbar) | VP3</t>
  </si>
  <si>
    <t>Reinigungsmittel - sonstige (nicht brennbar) | VP4</t>
  </si>
  <si>
    <t>Reinigungsmittel - sonstige (nicht brennbar) | VP5</t>
  </si>
  <si>
    <t>Reit- und Fahrverein (mit Vereinsheim)</t>
  </si>
  <si>
    <t>Reit- und Fahrverein (ohne Vereinsheim)</t>
  </si>
  <si>
    <t>Reitlehrer</t>
  </si>
  <si>
    <t>Reittherapeut</t>
  </si>
  <si>
    <t>Reittherapie</t>
  </si>
  <si>
    <t>Ringkampfverein (mit Vereinsheim, Clubhaus)</t>
  </si>
  <si>
    <t>Ringkampfverein (ohne Vereinsheim, Clubhaus)</t>
  </si>
  <si>
    <t>Rodelverein (mit Vereinsheim, Clubhaus)</t>
  </si>
  <si>
    <t>Rodelverein (ohne Vereinsheim, Clubhaus)</t>
  </si>
  <si>
    <t>Rohrflechterei - Holz</t>
  </si>
  <si>
    <t>Rolladenbau</t>
  </si>
  <si>
    <t>Rolladeneinbau</t>
  </si>
  <si>
    <t>Ruder- oder Segelverein</t>
  </si>
  <si>
    <t>Ruderverein (mit Vereinsheim, Clubhaus)</t>
  </si>
  <si>
    <t>Ruderverein (ohne Vereinsheim, Clubhaus)</t>
  </si>
  <si>
    <t>Sachen im Kundentresor</t>
  </si>
  <si>
    <t>Salz | Silo</t>
  </si>
  <si>
    <t>Salz | VP4</t>
  </si>
  <si>
    <t>Sandstein-/Erdgewinnung</t>
  </si>
  <si>
    <t>Sandstrahlbetrieb</t>
  </si>
  <si>
    <t>Sanitätsverein</t>
  </si>
  <si>
    <t>Sanitätsverein (mit Vereinsheim, Clubhaus)</t>
  </si>
  <si>
    <t>Sanitätsverein (ohne Vereinsheim, Clubhaus)</t>
  </si>
  <si>
    <t>Sauna</t>
  </si>
  <si>
    <t>Sauna-Vermietung</t>
  </si>
  <si>
    <t>Schach- oder Kegelclub</t>
  </si>
  <si>
    <t>Schankanlagentechniker</t>
  </si>
  <si>
    <t>Schankanlagenwartung</t>
  </si>
  <si>
    <t>Schankwirtschaft (keine Bar, Disco, Tanzlokal, Vergnügungsbetrieb)</t>
  </si>
  <si>
    <t>Schaumgummibe- und -verarbeitung</t>
  </si>
  <si>
    <t>Schaumkunststoffbe- und -verarbeitung</t>
  </si>
  <si>
    <t>Schauspieler</t>
  </si>
  <si>
    <t>Schilderherstellung</t>
  </si>
  <si>
    <t>Schlachterei</t>
  </si>
  <si>
    <t>Schleifmittel/-körper | VP1</t>
  </si>
  <si>
    <t>Schleifmittel/-körper | VP2</t>
  </si>
  <si>
    <t>Schleifmittel/-körper | VP4</t>
  </si>
  <si>
    <t>Schleifmittel/-körper | VP5</t>
  </si>
  <si>
    <t>Schloss</t>
  </si>
  <si>
    <t>Schmuckwarenherstellung/-reparatur</t>
  </si>
  <si>
    <t>Schneiderei (auch Bekleidung)</t>
  </si>
  <si>
    <t>Schnitzwarenherstellung</t>
  </si>
  <si>
    <t>Schreiner</t>
  </si>
  <si>
    <t>Schrottsammlung</t>
  </si>
  <si>
    <t>Schuhherstellung</t>
  </si>
  <si>
    <t>Schule (nicht staatlich)</t>
  </si>
  <si>
    <t>Schulkindergarten (öffentlich rechtlich)</t>
  </si>
  <si>
    <t>Schulkindergarten (privat)</t>
  </si>
  <si>
    <t>Schützengesellschaft (mit Vereinsheim, Clubhaus)</t>
  </si>
  <si>
    <t>Schützengesellschaft (ohne Vereinsheim, Clubhaus)</t>
  </si>
  <si>
    <t>Schützenverein</t>
  </si>
  <si>
    <t>Schützenverein (mit Vereinsheim, Clubhaus)</t>
  </si>
  <si>
    <t>Schützenverein (ohne Vereinsheim, Clubhaus)</t>
  </si>
  <si>
    <t>Schwimm- oder Tauchsportverein</t>
  </si>
  <si>
    <t>Schwimmbadbauer</t>
  </si>
  <si>
    <t>Schwimmschule</t>
  </si>
  <si>
    <t>Schwimmverein (mit Vereinsheim, Clubhaus)</t>
  </si>
  <si>
    <t>Schwimmverein (ohne Vereinsheim, Clubhaus)</t>
  </si>
  <si>
    <t>Second-Hand-Shop (Bekleidung)</t>
  </si>
  <si>
    <t>Seelotse</t>
  </si>
  <si>
    <t>Segelverein (mit Vereinsheim, Clubhaus)</t>
  </si>
  <si>
    <t>Segelverein (ohne Vereinsheim, Clubhaus)</t>
  </si>
  <si>
    <t>Skiverein (mit Vereinsheim, Clubhaus)</t>
  </si>
  <si>
    <t>Skiverein (ohne Vereinsheim, Clubhaus)</t>
  </si>
  <si>
    <t>Solartechnik</t>
  </si>
  <si>
    <t>Sonderpädagoge</t>
  </si>
  <si>
    <t>Sonnenschutztechnik</t>
  </si>
  <si>
    <t>Sonstige Büros</t>
  </si>
  <si>
    <t>sonstiger geselliger Verein</t>
  </si>
  <si>
    <t>Sonstiger Sozial- und Rettungsverein</t>
  </si>
  <si>
    <t>sonstiger Sportverein</t>
  </si>
  <si>
    <t>Sonstiger Textilienhandel</t>
  </si>
  <si>
    <t>Sozialpädagoge</t>
  </si>
  <si>
    <t>Spenglerei</t>
  </si>
  <si>
    <t>Sportartikelherstellung</t>
  </si>
  <si>
    <t>Sportartikelverleih</t>
  </si>
  <si>
    <t>Sportheim</t>
  </si>
  <si>
    <t>Sportmanagement</t>
  </si>
  <si>
    <t>Sporttextilhandel</t>
  </si>
  <si>
    <t>Sportverein (sonstige, mit Vereinsheim, Clubhaus)</t>
  </si>
  <si>
    <t>Sportverein (sonstige, ohne Vereinsheim, Clubhaus)</t>
  </si>
  <si>
    <t>Sprays (Vorb. 3) - ohne brennbaren Inhalt und ohne brennbare Treibmittel | VP1</t>
  </si>
  <si>
    <t>Sprays (Vorb. 3) - ohne brennbaren Inhalt und ohne brennbare Treibmittel | VP2</t>
  </si>
  <si>
    <t>Sprays (Vorb. 3) - ohne brennbaren Inhalt und ohne brennbare Treibmittel | VP4</t>
  </si>
  <si>
    <t>Sprays (Vorb. 3) - ohne brennbaren Inhalt und ohne brennbare Treibmittel | VP5</t>
  </si>
  <si>
    <t>Sprays (Vorb. 3) - sonst | VP1</t>
  </si>
  <si>
    <t>Sprays (Vorb. 3) - sonst | VP2</t>
  </si>
  <si>
    <t>Sprays (Vorb. 3) - sonst | VP4</t>
  </si>
  <si>
    <t>Sprays (Vorb. 3) - sonst | VP5</t>
  </si>
  <si>
    <t>Stahlbogenverein (mit Vereinsheim, Clubhaus)</t>
  </si>
  <si>
    <t>Stahlbogenverein (ohne Vereinsheim, Clubhaus)</t>
  </si>
  <si>
    <t>Steine | VP1</t>
  </si>
  <si>
    <t>Steine | VP3</t>
  </si>
  <si>
    <t>Steine | VP4</t>
  </si>
  <si>
    <t>Steinpfleger</t>
  </si>
  <si>
    <t>Steinreiniger</t>
  </si>
  <si>
    <t>Steppdecken - mit Schaumstoff-Kaschierung | VP1</t>
  </si>
  <si>
    <t>Lager - Textil - höhere Feuergefahr</t>
  </si>
  <si>
    <t>Steppdecken - mit Schaumstoff-Kaschierung | VP2</t>
  </si>
  <si>
    <t>Lager - Textil - mittlere Feuergefahr</t>
  </si>
  <si>
    <t>Steppdecken - mit Schaumstoff-Kaschierung | VP4</t>
  </si>
  <si>
    <t>Steppdecken - mit Schaumstoff-Kaschierung | VP5</t>
  </si>
  <si>
    <t>Steppdecken - ohne Schaumstoff-Kaschierung | VP1</t>
  </si>
  <si>
    <t>Steppdecken - ohne Schaumstoff-Kaschierung | VP2</t>
  </si>
  <si>
    <t>Lager - Textil - geringere Feuergefahr</t>
  </si>
  <si>
    <t>Steppdecken - ohne Schaumstoff-Kaschierung | VP4</t>
  </si>
  <si>
    <t>Steppdecken - ohne Schaumstoff-Kaschierung | VP5</t>
  </si>
  <si>
    <t>Straßenmarkierungsbetrieb</t>
  </si>
  <si>
    <t>Stuckateur</t>
  </si>
  <si>
    <t>Stylist</t>
  </si>
  <si>
    <t>Synagoge</t>
  </si>
  <si>
    <t>Systemischer Coach</t>
  </si>
  <si>
    <t>Tabak (Natur-/Rohtabak) | VP1</t>
  </si>
  <si>
    <t>Tabak (Natur-/Rohtabak) | VP4</t>
  </si>
  <si>
    <t>Tabakwaren | VP1</t>
  </si>
  <si>
    <t>Tabakwaren | VP2</t>
  </si>
  <si>
    <t>Tabakwaren | VP4</t>
  </si>
  <si>
    <t>Tabakwaren | VP5</t>
  </si>
  <si>
    <t>Tanzpädagoge</t>
  </si>
  <si>
    <t>Tauchverein (mit Vereinsheim, Clubhaus)</t>
  </si>
  <si>
    <t>Tauchverein (ohne Vereinsheim, Clubhaus)</t>
  </si>
  <si>
    <t>Technischer Fuhrparkmanager</t>
  </si>
  <si>
    <t>Technischer Zeichner</t>
  </si>
  <si>
    <t>Tee - Fertigprodukte (siehe auch Lebensmittel) | VP1</t>
  </si>
  <si>
    <t>Tee - Fertigprodukte (siehe auch Lebensmittel) | VP2</t>
  </si>
  <si>
    <t>Tee - Fertigprodukte (siehe auch Lebensmittel) | VP4</t>
  </si>
  <si>
    <t>Tee - Fertigprodukte (siehe auch Lebensmittel) | VP5</t>
  </si>
  <si>
    <t>Tee - Rohstoffe (siehe auch Lebensmittel) | VP1</t>
  </si>
  <si>
    <t>Tee - Rohstoffe (siehe auch Lebensmittel) | VP4</t>
  </si>
  <si>
    <t>Teigwaren (siehe auch Lebensmittel) | VP1</t>
  </si>
  <si>
    <t>Teigwaren (siehe auch Lebensmittel) | VP2</t>
  </si>
  <si>
    <t>Teigwaren (siehe auch Lebensmittel) | VP4</t>
  </si>
  <si>
    <t>Teigwaren (siehe auch Lebensmittel) | VP5</t>
  </si>
  <si>
    <t>Telefonshop</t>
  </si>
  <si>
    <t>Teppiche - mit Schaumstoff-Kaschierung | VP1</t>
  </si>
  <si>
    <t>Teppiche - mit Schaumstoff-Kaschierung | VP2</t>
  </si>
  <si>
    <t>Teppiche - mit Schaumstoff-Kaschierung | VP4</t>
  </si>
  <si>
    <t>Teppiche - mit Schaumstoff-Kaschierung | VP5</t>
  </si>
  <si>
    <t>Teppiche - ohne Schaumstoff-Kaschierung | VP1</t>
  </si>
  <si>
    <t>Teppiche - ohne Schaumstoff-Kaschierung | VP2</t>
  </si>
  <si>
    <t>Teppiche - ohne Schaumstoff-Kaschierung | VP4</t>
  </si>
  <si>
    <t>Teppiche - ohne Schaumstoff-Kaschierung | VP5</t>
  </si>
  <si>
    <t>Teppichgeschäft/-handel</t>
  </si>
  <si>
    <t>Texter (freiberuflich)</t>
  </si>
  <si>
    <t>Textile Faser-Rohstoffe - Lumpen und Abfälle | Sonderlager</t>
  </si>
  <si>
    <t>Textile Faser-Rohstoffe - öl- und fetthaltige Fasern aller Art | VP1</t>
  </si>
  <si>
    <t>Textile Faser-Rohstoffe - öl- und fetthaltige Fasern aller Art | VP2</t>
  </si>
  <si>
    <t>Textile Faser-Rohstoffe - öl- und fetthaltige Fasern aller Art | VP4</t>
  </si>
  <si>
    <t>Textile Faser-Rohstoffe - öl- und fetthaltige Fasern aller Art | VP5</t>
  </si>
  <si>
    <t>Textile Faser-Rohstoffe - pflanzliche und synthetische Fasern sowie Gemische | VP1</t>
  </si>
  <si>
    <t>Textile Faser-Rohstoffe - pflanzliche und synthetische Fasern sowie Gemische | VP2</t>
  </si>
  <si>
    <t>Textile Faser-Rohstoffe - pflanzliche und synthetische Fasern sowie Gemische | VP4</t>
  </si>
  <si>
    <t>Textile Faser-Rohstoffe - tierische Fasern | VP1</t>
  </si>
  <si>
    <t>Textile Faser-Rohstoffe - tierische Fasern | VP2</t>
  </si>
  <si>
    <t>Textile Faser-Rohstoffe - tierische Fasern | VP4</t>
  </si>
  <si>
    <t>Textile Halb- und Fertigwaren - mit Schaumstoff-Kaschierung | VP1</t>
  </si>
  <si>
    <t>Textile Halb- und Fertigwaren - mit Schaumstoff-Kaschierung | VP2</t>
  </si>
  <si>
    <t>Textile Halb- und Fertigwaren - mit Schaumstoff-Kaschierung | VP4</t>
  </si>
  <si>
    <t>Textile Halb- und Fertigwaren - mit Schaumstoff-Kaschierung | VP5</t>
  </si>
  <si>
    <t>Textile Halb- und Fertigwaren - ohne Schaumstoff-Kaschierung | VP1</t>
  </si>
  <si>
    <t>Textile Halb- und Fertigwaren - ohne Schaumstoff-Kaschierung | VP2</t>
  </si>
  <si>
    <t>Textile Halb- und Fertigwaren - ohne Schaumstoff-Kaschierung | VP4</t>
  </si>
  <si>
    <t>Textile Halb- und Fertigwaren - ohne Schaumstoff-Kaschierung | VP5</t>
  </si>
  <si>
    <t>Textil-Handdruckerei</t>
  </si>
  <si>
    <t>Bekleidungs- und Textilhandwerk</t>
  </si>
  <si>
    <t>Theaterverein</t>
  </si>
  <si>
    <t>Theaterverein (ohne Berufsschauspieler, mit Vereinsheim, Clubhaus)</t>
  </si>
  <si>
    <t>Theaterverein (ohne Berufsschauspieler, ohne Vereinsheim, Clubhaus)</t>
  </si>
  <si>
    <t>Tierbestattungsinstitut</t>
  </si>
  <si>
    <t>Tiergestützte Therapie</t>
  </si>
  <si>
    <t>Tierhandel für Großtiere</t>
  </si>
  <si>
    <t>Tiertherapeut</t>
  </si>
  <si>
    <t>Tiertherapie</t>
  </si>
  <si>
    <t>Tiertransport</t>
  </si>
  <si>
    <t>Tonwaren (Feinkeramik) | VP1</t>
  </si>
  <si>
    <t>Tonwaren (Feinkeramik) | VP2</t>
  </si>
  <si>
    <t>Tonwaren (Feinkeramik) | VP3</t>
  </si>
  <si>
    <t>Tonwaren (Feinkeramik) | VP4</t>
  </si>
  <si>
    <t>Tonwaren (Feinkeramik) | VP5</t>
  </si>
  <si>
    <t>Tonwaren (Grobkeramik) | VP1</t>
  </si>
  <si>
    <t>Tonwaren (Grobkeramik) | VP3</t>
  </si>
  <si>
    <t>Tonwaren (Grobkeramik) | VP4</t>
  </si>
  <si>
    <t>Tonwaren (Grobkeramik) | VP5</t>
  </si>
  <si>
    <t>Torf, -mull, -streu | Sonderlager</t>
  </si>
  <si>
    <t>Trägerverein</t>
  </si>
  <si>
    <t>Transformator</t>
  </si>
  <si>
    <t>Trauredner</t>
  </si>
  <si>
    <t>Treppeneinbau</t>
  </si>
  <si>
    <t>Trockenbaumontage</t>
  </si>
  <si>
    <t>Turnverein</t>
  </si>
  <si>
    <t>Turnverein (mit Vereinsheim, Clubhaus)</t>
  </si>
  <si>
    <t>Turnverein (ohne Vereinsheim, Clubhaus)</t>
  </si>
  <si>
    <t>Türsteher</t>
  </si>
  <si>
    <t>Überlandzentrale</t>
  </si>
  <si>
    <t>Übersetzungsbüro</t>
  </si>
  <si>
    <t>Umformer-, Umspannstation</t>
  </si>
  <si>
    <t>Unfallchirurg</t>
  </si>
  <si>
    <t>Ungeschäumte Kunststoffe - Be- und Verarbeitung</t>
  </si>
  <si>
    <t>Unternehmensberatung</t>
  </si>
  <si>
    <t>Unternehmensberatung mit Finanzierungsberatung</t>
  </si>
  <si>
    <t>Veranstaltungstechniker</t>
  </si>
  <si>
    <t>Verbandsstoffe - Lumpen und Abfälle | Sonderlager</t>
  </si>
  <si>
    <t>Verbandsstoffe - öl- und fetthaltige Fasern aller Art | VP1</t>
  </si>
  <si>
    <t>Verbandsstoffe - öl- und fetthaltige Fasern aller Art | VP2</t>
  </si>
  <si>
    <t>Verbandsstoffe - öl- und fetthaltige Fasern aller Art | VP4</t>
  </si>
  <si>
    <t>Verbandsstoffe - öl- und fetthaltige Fasern aller Art | VP5</t>
  </si>
  <si>
    <t>Verbandsstoffe - pflanzliche und synthetische Fasern sowie Gemische | VP1</t>
  </si>
  <si>
    <t>Verbandsstoffe - pflanzliche und synthetische Fasern sowie Gemische | VP2</t>
  </si>
  <si>
    <t>Verbandsstoffe - pflanzliche und synthetische Fasern sowie Gemische | VP4</t>
  </si>
  <si>
    <t>Verbandsstoffe - tierische Fasern | VP1</t>
  </si>
  <si>
    <t>Verbandsstoffe - tierische Fasern | VP2</t>
  </si>
  <si>
    <t>Verbandsstoffe - tierische Fasern | VP4</t>
  </si>
  <si>
    <t>Verein (ohne Vereinsheim, Clubhaus)</t>
  </si>
  <si>
    <t>Verein ohne nähere Angabe</t>
  </si>
  <si>
    <t>Vereinsheim</t>
  </si>
  <si>
    <t>Verkehrsplaner</t>
  </si>
  <si>
    <t>Verleih von Veranstaltungszubehör</t>
  </si>
  <si>
    <t>Vermögensberatung</t>
  </si>
  <si>
    <t>Verpackungsbetrieb</t>
  </si>
  <si>
    <t>Verschönerungsverein (mit Vereinsheim, Clubhaus)</t>
  </si>
  <si>
    <t>Verschönerungsverein (ohne Vereinsheim, Clubhaus)</t>
  </si>
  <si>
    <t>Verwaltung (öffentlich)</t>
  </si>
  <si>
    <t>Wachs (Vorb. 3) | VP1</t>
  </si>
  <si>
    <t>Wachs (Vorb. 3) | VP3</t>
  </si>
  <si>
    <t>Wachs (Vorb. 3) | VP4</t>
  </si>
  <si>
    <t>Wachs (Vorb. 3) | VP5</t>
  </si>
  <si>
    <t>Wallfahrtskirche</t>
  </si>
  <si>
    <t>Wandverkleidungshandwerk</t>
  </si>
  <si>
    <t>Waschsalon - Selbstbedienung (nicht chemische Reinigung)</t>
  </si>
  <si>
    <t>Webdesigner</t>
  </si>
  <si>
    <t>Web-Designer</t>
  </si>
  <si>
    <t>Wellnesssalon</t>
  </si>
  <si>
    <t>Werbegeschenkartikelhandel</t>
  </si>
  <si>
    <t>Werbekaufmann</t>
  </si>
  <si>
    <t>Werbestudio</t>
  </si>
  <si>
    <t>Windpark/Windparkbetreibergesellschaft</t>
  </si>
  <si>
    <t>Wintergartenbau/-montage</t>
  </si>
  <si>
    <t>Rechts-, Wirtschaftsberatung</t>
  </si>
  <si>
    <t>Wirtschaftsverein</t>
  </si>
  <si>
    <t>Wissenschaftlicher Verein</t>
  </si>
  <si>
    <t>Wissenschaftlicher Verein (nicht Vereinsheim)</t>
  </si>
  <si>
    <t>Wohnaccesoires</t>
  </si>
  <si>
    <t>Wohnheim (nicht Asylanten-, Obdachlosenheim)</t>
  </si>
  <si>
    <t>Wohnraum in überwiegend gewerblich genutztem Gebäude</t>
  </si>
  <si>
    <t>Wohnraum in überwiegend gewerblich genutzten Gebäuden</t>
  </si>
  <si>
    <t>Youtuber</t>
  </si>
  <si>
    <t>Zählerableser</t>
  </si>
  <si>
    <t>Zahntechnischer Betrieb (Dentallabor)</t>
  </si>
  <si>
    <t>Zaunbau (nur Montage)</t>
  </si>
  <si>
    <t>Zeit- und Berufssoldaten</t>
  </si>
  <si>
    <t>Zement | Silo</t>
  </si>
  <si>
    <t>Zement | VP1</t>
  </si>
  <si>
    <t>Zement | VP4</t>
  </si>
  <si>
    <t>Zementwaren | VP1</t>
  </si>
  <si>
    <t>Zementwaren | VP3</t>
  </si>
  <si>
    <t>Zementwaren | VP4</t>
  </si>
  <si>
    <t>Zerspanungstechniker</t>
  </si>
  <si>
    <t>Zertifizierungsdienstleister (Medizin)</t>
  </si>
  <si>
    <t>Ziegel | VP1</t>
  </si>
  <si>
    <t>Ziegel | VP4</t>
  </si>
  <si>
    <t>Zimmerstutzenverein (mit Vereinsheim, Clubhaus)</t>
  </si>
  <si>
    <t>Zimmerstutzenverein (ohne Vereinsheim, Clubhaus)</t>
  </si>
  <si>
    <t>Zucker - Flüssigzucker | Silo</t>
  </si>
  <si>
    <t>Zucker - Flüssigzucker | VP2</t>
  </si>
  <si>
    <t>Zucker - Rohzucker | Silo</t>
  </si>
  <si>
    <t>Zucker - Rohzucker | VP1</t>
  </si>
  <si>
    <t>Zucker - Rohzucker | VP4</t>
  </si>
  <si>
    <t>Zucker - Weißzucker | Silo</t>
  </si>
  <si>
    <t>Zucker - Weißzucker | VP1</t>
  </si>
  <si>
    <t>Zucker - Weißzucker | VP4</t>
  </si>
  <si>
    <t>Zucker - Zuckerpellets | Silo</t>
  </si>
  <si>
    <t>Zucker - Zuckerpellets | VP1</t>
  </si>
  <si>
    <t>Zucker - Zuckerpellets | VP4</t>
  </si>
  <si>
    <t>Zuckerrüben | Silo</t>
  </si>
  <si>
    <t>Zuckerrüben | VP1</t>
  </si>
  <si>
    <t>T2022 Stand 01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</si>
</sst>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 #,##0.00\ &quot;€&quot;_-;\-* #,##0.00\ &quot;€&quot;_-;_-* &quot;-&quot;??\ &quot;€&quot;_-;_-@_-"/>
    <numFmt numFmtId="164" formatCode="000000"/>
    <numFmt numFmtId="165" formatCode="#,##0.00\ &quot;€&quot;"/>
    <numFmt numFmtId="166" formatCode="_([$€]* #,##0.00_);_([$€]* \(#,##0.00\);_([$€]* &quot;-&quot;??_);_(@_)"/>
    <numFmt numFmtId="167" formatCode="#,##0.00\ [$€-40A]"/>
    <numFmt numFmtId="168" formatCode="[$-407]General"/>
    <numFmt numFmtId="169" formatCode="#,##0.00&quot; € &quot;;&quot;-&quot;#,##0.00&quot; € &quot;;&quot; -&quot;#&quot; € &quot;;@&quot; &quot;"/>
    <numFmt numFmtId="170" formatCode="[$-407]dd&quot;. &quot;mmm"/>
    <numFmt numFmtId="171" formatCode="#,##0.00&quot; €&quot;"/>
    <numFmt numFmtId="172" formatCode="_-* #,##0.00\ [$€-407]_-;\-* #,##0.00\ [$€-407]_-;_-* &quot;-&quot;??\ [$€-407]_-;_-@_-"/>
  </numFmts>
  <fonts count="56"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1"/>
      <color theme="1"/>
      <name val="Calibri"/>
      <family val="2"/>
      <scheme val="minor"/>
    </font>
    <font>
      <b/>
      <sz val="11"/>
      <color theme="1"/>
      <name val="Calibri"/>
      <family val="2"/>
      <scheme val="minor"/>
    </font>
    <font>
      <sz val="10"/>
      <color indexed="8"/>
      <name val="Arial"/>
      <family val="2"/>
    </font>
    <font>
      <b/>
      <sz val="10"/>
      <name val="Arial"/>
      <family val="2"/>
    </font>
    <font>
      <sz val="10"/>
      <name val="Arial"/>
      <family val="2"/>
    </font>
    <font>
      <b/>
      <sz val="8"/>
      <name val="Arial"/>
      <family val="2"/>
    </font>
    <font>
      <i/>
      <sz val="11"/>
      <color theme="1"/>
      <name val="Calibri"/>
      <family val="2"/>
      <scheme val="minor"/>
    </font>
    <font>
      <b/>
      <sz val="12"/>
      <color theme="1"/>
      <name val="Calibri"/>
      <family val="2"/>
      <scheme val="minor"/>
    </font>
    <font>
      <b/>
      <sz val="12"/>
      <name val="Arial"/>
      <family val="2"/>
    </font>
    <font>
      <sz val="10"/>
      <color theme="1"/>
      <name val="Arial"/>
      <family val="2"/>
    </font>
    <font>
      <b/>
      <sz val="14"/>
      <color theme="1"/>
      <name val="Arial"/>
      <family val="2"/>
    </font>
    <font>
      <u/>
      <sz val="13"/>
      <color rgb="FF0000FF"/>
      <name val="Arial"/>
      <family val="2"/>
    </font>
    <font>
      <b/>
      <sz val="10"/>
      <color theme="1"/>
      <name val="Arial"/>
      <family val="2"/>
    </font>
    <font>
      <sz val="9"/>
      <color theme="1"/>
      <name val="Arial"/>
      <family val="2"/>
    </font>
    <font>
      <sz val="8"/>
      <color rgb="FF000000"/>
      <name val="Arial"/>
      <family val="2"/>
    </font>
    <font>
      <i/>
      <sz val="8"/>
      <color rgb="FF000000"/>
      <name val="Arial"/>
      <family val="2"/>
    </font>
    <font>
      <sz val="7"/>
      <color theme="1"/>
      <name val="Arial"/>
      <family val="2"/>
    </font>
    <font>
      <b/>
      <sz val="13"/>
      <color theme="1"/>
      <name val="Arial"/>
      <family val="2"/>
    </font>
    <font>
      <b/>
      <sz val="6"/>
      <color theme="1"/>
      <name val="Arial"/>
      <family val="2"/>
    </font>
    <font>
      <b/>
      <sz val="9"/>
      <color theme="1"/>
      <name val="Arial"/>
      <family val="2"/>
    </font>
    <font>
      <b/>
      <sz val="8"/>
      <color theme="1"/>
      <name val="Arial"/>
      <family val="2"/>
    </font>
    <font>
      <sz val="8"/>
      <color theme="1"/>
      <name val="Arial"/>
      <family val="2"/>
    </font>
    <font>
      <sz val="12"/>
      <color theme="1"/>
      <name val="Arial"/>
      <family val="2"/>
    </font>
    <font>
      <b/>
      <sz val="12"/>
      <color theme="1"/>
      <name val="Arial"/>
      <family val="2"/>
    </font>
    <font>
      <sz val="14"/>
      <color theme="1"/>
      <name val="Arial"/>
      <family val="2"/>
    </font>
    <font>
      <b/>
      <sz val="20"/>
      <color theme="1"/>
      <name val="Calibri"/>
      <family val="2"/>
      <scheme val="minor"/>
    </font>
    <font>
      <b/>
      <sz val="18"/>
      <color theme="1"/>
      <name val="Arial"/>
      <family val="2"/>
    </font>
    <font>
      <sz val="18"/>
      <color theme="1"/>
      <name val="Arial"/>
      <family val="2"/>
    </font>
    <font>
      <b/>
      <sz val="18"/>
      <color theme="1"/>
      <name val="Calibri"/>
      <family val="2"/>
      <scheme val="minor"/>
    </font>
    <font>
      <b/>
      <sz val="16"/>
      <color theme="1"/>
      <name val="Calibri"/>
      <family val="2"/>
      <scheme val="minor"/>
    </font>
    <font>
      <sz val="12"/>
      <color theme="1"/>
      <name val="Calibri"/>
      <family val="2"/>
      <scheme val="minor"/>
    </font>
    <font>
      <b/>
      <sz val="36"/>
      <color rgb="FFFF0000"/>
      <name val="Arial"/>
      <family val="2"/>
    </font>
    <font>
      <sz val="11"/>
      <color rgb="FFFF0000"/>
      <name val="Calibri"/>
      <family val="2"/>
      <scheme val="minor"/>
    </font>
    <font>
      <sz val="24"/>
      <color theme="1"/>
      <name val="Arial"/>
      <family val="2"/>
    </font>
    <font>
      <b/>
      <sz val="22"/>
      <color theme="1"/>
      <name val="Wingdings 2"/>
      <family val="1"/>
      <charset val="2"/>
    </font>
    <font>
      <u/>
      <sz val="10"/>
      <color theme="1"/>
      <name val="Arial"/>
      <family val="2"/>
    </font>
    <font>
      <sz val="13"/>
      <color theme="1"/>
      <name val="Arial"/>
      <family val="2"/>
    </font>
    <font>
      <b/>
      <sz val="14"/>
      <color rgb="FFFF0000"/>
      <name val="Arial"/>
      <family val="2"/>
    </font>
    <font>
      <b/>
      <sz val="14"/>
      <color theme="9"/>
      <name val="Calibri"/>
      <family val="2"/>
      <scheme val="minor"/>
    </font>
    <font>
      <b/>
      <sz val="11"/>
      <color rgb="FFFF0000"/>
      <name val="Calibri"/>
      <family val="2"/>
      <scheme val="minor"/>
    </font>
    <font>
      <b/>
      <u/>
      <sz val="16"/>
      <color theme="1"/>
      <name val="Calibri"/>
      <family val="2"/>
      <scheme val="minor"/>
    </font>
    <font>
      <sz val="8"/>
      <color rgb="FF000000"/>
      <name val="Tahoma"/>
      <family val="2"/>
    </font>
    <font>
      <sz val="10"/>
      <color theme="1"/>
      <name val="Calibri"/>
      <family val="2"/>
      <scheme val="minor"/>
    </font>
    <font>
      <sz val="8"/>
      <color theme="1"/>
      <name val="Calibri"/>
      <family val="2"/>
      <scheme val="minor"/>
    </font>
    <font>
      <sz val="5"/>
      <color theme="1"/>
      <name val="Arial"/>
      <family val="2"/>
    </font>
    <font>
      <sz val="9"/>
      <color rgb="FFFF0000"/>
      <name val="Calibri"/>
      <family val="2"/>
      <scheme val="minor"/>
    </font>
    <font>
      <sz val="11"/>
      <color rgb="FFFFC000"/>
      <name val="Calibri"/>
      <family val="2"/>
      <scheme val="minor"/>
    </font>
    <font>
      <b/>
      <sz val="11"/>
      <color rgb="FF00B050"/>
      <name val="Calibri"/>
      <family val="2"/>
      <scheme val="minor"/>
    </font>
    <font>
      <sz val="12"/>
      <name val="Arial"/>
      <family val="2"/>
    </font>
    <font>
      <i/>
      <sz val="10"/>
      <color rgb="FF0070C0"/>
      <name val="Arial"/>
      <family val="2"/>
    </font>
    <font>
      <sz val="10"/>
      <color theme="4"/>
      <name val="Arial"/>
      <family val="2"/>
    </font>
  </fonts>
  <fills count="19">
    <fill>
      <patternFill patternType="none"/>
    </fill>
    <fill>
      <patternFill patternType="gray125"/>
    </fill>
    <fill>
      <patternFill patternType="solid">
        <fgColor indexed="51"/>
        <bgColor indexed="64"/>
      </patternFill>
    </fill>
    <fill>
      <patternFill patternType="solid">
        <fgColor indexed="43"/>
        <bgColor indexed="64"/>
      </patternFill>
    </fill>
    <fill>
      <patternFill patternType="solid">
        <fgColor theme="0"/>
        <bgColor indexed="64"/>
      </patternFill>
    </fill>
    <fill>
      <patternFill patternType="solid">
        <fgColor rgb="FFFFFF00"/>
        <bgColor indexed="64"/>
      </patternFill>
    </fill>
    <fill>
      <patternFill patternType="solid">
        <fgColor rgb="FFFF0000"/>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indexed="47"/>
        <bgColor indexed="64"/>
      </patternFill>
    </fill>
    <fill>
      <patternFill patternType="solid">
        <fgColor indexed="42"/>
        <bgColor indexed="64"/>
      </patternFill>
    </fill>
    <fill>
      <patternFill patternType="solid">
        <fgColor rgb="FFFFFFFF"/>
        <bgColor rgb="FFFFFFFF"/>
      </patternFill>
    </fill>
    <fill>
      <patternFill patternType="solid">
        <fgColor rgb="FF92D050"/>
        <bgColor indexed="64"/>
      </patternFill>
    </fill>
    <fill>
      <patternFill patternType="solid">
        <fgColor theme="4"/>
        <bgColor indexed="64"/>
      </patternFill>
    </fill>
    <fill>
      <patternFill patternType="solid">
        <fgColor theme="4" tint="0.59999389629810485"/>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rgb="FFFFC000"/>
        <bgColor indexed="64"/>
      </patternFill>
    </fill>
    <fill>
      <patternFill patternType="solid">
        <fgColor theme="3" tint="0.39997558519241921"/>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thin">
        <color indexed="64"/>
      </bottom>
      <diagonal/>
    </border>
    <border>
      <left style="thin">
        <color rgb="FF000000"/>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indexed="64"/>
      </right>
      <top/>
      <bottom/>
      <diagonal/>
    </border>
  </borders>
  <cellStyleXfs count="12">
    <xf numFmtId="0" fontId="0" fillId="0" borderId="0"/>
    <xf numFmtId="44" fontId="5" fillId="0" borderId="0" applyFont="0" applyFill="0" applyBorder="0" applyAlignment="0" applyProtection="0"/>
    <xf numFmtId="0" fontId="7" fillId="0" borderId="0"/>
    <xf numFmtId="0" fontId="9" fillId="0" borderId="0"/>
    <xf numFmtId="0" fontId="9" fillId="0" borderId="0"/>
    <xf numFmtId="0" fontId="9" fillId="0" borderId="0"/>
    <xf numFmtId="166" fontId="9" fillId="0" borderId="0" applyFont="0" applyFill="0" applyBorder="0" applyAlignment="0" applyProtection="0"/>
    <xf numFmtId="9" fontId="9" fillId="0" borderId="0" applyFont="0" applyFill="0" applyBorder="0" applyAlignment="0" applyProtection="0"/>
    <xf numFmtId="168" fontId="14" fillId="0" borderId="0"/>
    <xf numFmtId="168" fontId="16" fillId="0" borderId="0"/>
    <xf numFmtId="169" fontId="14" fillId="0" borderId="0"/>
    <xf numFmtId="168" fontId="4" fillId="0" borderId="0"/>
  </cellStyleXfs>
  <cellXfs count="268">
    <xf numFmtId="0" fontId="0" fillId="0" borderId="0" xfId="0"/>
    <xf numFmtId="0" fontId="0" fillId="0" borderId="0" xfId="0" applyAlignment="1">
      <alignment horizontal="left" vertical="center" wrapText="1"/>
    </xf>
    <xf numFmtId="164" fontId="8" fillId="2" borderId="0" xfId="2" applyNumberFormat="1" applyFont="1" applyFill="1" applyAlignment="1">
      <alignment horizontal="left" vertical="center" wrapText="1"/>
    </xf>
    <xf numFmtId="0" fontId="9" fillId="0" borderId="0" xfId="0" applyFont="1" applyAlignment="1">
      <alignment vertical="top" wrapText="1"/>
    </xf>
    <xf numFmtId="0" fontId="8" fillId="2" borderId="0" xfId="2" applyFont="1" applyFill="1" applyAlignment="1">
      <alignment vertical="top"/>
    </xf>
    <xf numFmtId="0" fontId="8" fillId="2" borderId="0" xfId="2" applyFont="1" applyFill="1" applyAlignment="1">
      <alignment horizontal="left" vertical="center" wrapText="1"/>
    </xf>
    <xf numFmtId="164" fontId="8" fillId="3" borderId="1" xfId="2" applyNumberFormat="1" applyFont="1" applyFill="1" applyBorder="1" applyAlignment="1">
      <alignment horizontal="center" vertical="center" wrapText="1"/>
    </xf>
    <xf numFmtId="0" fontId="0" fillId="0" borderId="0" xfId="0" applyAlignment="1">
      <alignment vertical="top" wrapText="1"/>
    </xf>
    <xf numFmtId="0" fontId="0" fillId="6" borderId="0" xfId="0" applyFill="1"/>
    <xf numFmtId="0" fontId="6" fillId="0" borderId="0" xfId="0" applyFont="1"/>
    <xf numFmtId="0" fontId="8" fillId="3" borderId="0" xfId="2" applyFont="1" applyFill="1" applyAlignment="1">
      <alignment horizontal="center" vertical="center" wrapText="1"/>
    </xf>
    <xf numFmtId="0" fontId="0" fillId="8" borderId="0" xfId="0" applyFill="1"/>
    <xf numFmtId="0" fontId="8" fillId="0" borderId="0" xfId="0" applyFont="1" applyAlignment="1" applyProtection="1">
      <alignment horizontal="left"/>
      <protection locked="0"/>
    </xf>
    <xf numFmtId="0" fontId="10" fillId="0" borderId="0" xfId="0" applyFont="1" applyAlignment="1" applyProtection="1">
      <alignment horizontal="center"/>
      <protection locked="0"/>
    </xf>
    <xf numFmtId="0" fontId="10" fillId="0" borderId="0" xfId="0" applyFont="1" applyAlignment="1" applyProtection="1">
      <alignment horizontal="right"/>
      <protection locked="0"/>
    </xf>
    <xf numFmtId="0" fontId="10" fillId="0" borderId="3" xfId="0" applyFont="1" applyBorder="1" applyAlignment="1" applyProtection="1">
      <alignment horizontal="center"/>
      <protection locked="0"/>
    </xf>
    <xf numFmtId="0" fontId="0" fillId="0" borderId="0" xfId="0" applyAlignment="1" applyProtection="1">
      <alignment wrapText="1"/>
      <protection hidden="1"/>
    </xf>
    <xf numFmtId="0" fontId="8" fillId="0" borderId="3" xfId="0" applyFont="1" applyBorder="1" applyAlignment="1" applyProtection="1">
      <alignment horizontal="left"/>
      <protection locked="0"/>
    </xf>
    <xf numFmtId="0" fontId="8" fillId="0" borderId="0" xfId="0" applyFont="1" applyAlignment="1">
      <alignment horizontal="left"/>
    </xf>
    <xf numFmtId="0" fontId="10" fillId="0" borderId="0" xfId="0" applyFont="1" applyAlignment="1">
      <alignment horizontal="center"/>
    </xf>
    <xf numFmtId="0" fontId="0" fillId="0" borderId="0" xfId="0" applyAlignment="1" applyProtection="1">
      <alignment horizontal="right"/>
      <protection hidden="1"/>
    </xf>
    <xf numFmtId="0" fontId="0" fillId="0" borderId="0" xfId="0" applyAlignment="1" applyProtection="1">
      <alignment horizontal="right" vertical="center"/>
      <protection hidden="1"/>
    </xf>
    <xf numFmtId="0" fontId="9" fillId="0" borderId="0" xfId="0" applyFont="1" applyAlignment="1" applyProtection="1">
      <alignment horizontal="right" vertical="center"/>
      <protection hidden="1"/>
    </xf>
    <xf numFmtId="0" fontId="10" fillId="0" borderId="5" xfId="0" applyFont="1" applyBorder="1"/>
    <xf numFmtId="0" fontId="10" fillId="0" borderId="6" xfId="0" applyFont="1" applyBorder="1"/>
    <xf numFmtId="0" fontId="10" fillId="0" borderId="4" xfId="0" applyFont="1" applyBorder="1"/>
    <xf numFmtId="44" fontId="0" fillId="0" borderId="0" xfId="1" applyFont="1"/>
    <xf numFmtId="0" fontId="0" fillId="0" borderId="0" xfId="0" applyAlignment="1">
      <alignment vertical="center"/>
    </xf>
    <xf numFmtId="0" fontId="0" fillId="7" borderId="0" xfId="0" applyFill="1"/>
    <xf numFmtId="0" fontId="9" fillId="9" borderId="9" xfId="3" applyFill="1" applyBorder="1"/>
    <xf numFmtId="165" fontId="9" fillId="10" borderId="1" xfId="3" applyNumberFormat="1" applyFill="1" applyBorder="1"/>
    <xf numFmtId="165" fontId="9" fillId="10" borderId="10" xfId="3" applyNumberFormat="1" applyFill="1" applyBorder="1"/>
    <xf numFmtId="0" fontId="9" fillId="9" borderId="11" xfId="3" applyFill="1" applyBorder="1"/>
    <xf numFmtId="0" fontId="11" fillId="0" borderId="0" xfId="0" applyFont="1"/>
    <xf numFmtId="0" fontId="12" fillId="0" borderId="0" xfId="0" applyFont="1"/>
    <xf numFmtId="0" fontId="9" fillId="0" borderId="0" xfId="3"/>
    <xf numFmtId="0" fontId="13" fillId="0" borderId="0" xfId="5" applyFont="1"/>
    <xf numFmtId="0" fontId="9" fillId="0" borderId="0" xfId="4"/>
    <xf numFmtId="0" fontId="9" fillId="9" borderId="12" xfId="4" applyFill="1" applyBorder="1"/>
    <xf numFmtId="0" fontId="9" fillId="9" borderId="9" xfId="4" applyFill="1" applyBorder="1"/>
    <xf numFmtId="0" fontId="9" fillId="9" borderId="13" xfId="4" applyFill="1" applyBorder="1"/>
    <xf numFmtId="0" fontId="9" fillId="9" borderId="1" xfId="4" applyFill="1" applyBorder="1"/>
    <xf numFmtId="0" fontId="9" fillId="9" borderId="15" xfId="4" applyFill="1" applyBorder="1"/>
    <xf numFmtId="0" fontId="0" fillId="5" borderId="0" xfId="0" applyFill="1"/>
    <xf numFmtId="168" fontId="14" fillId="11" borderId="0" xfId="8" applyFill="1" applyProtection="1">
      <protection hidden="1"/>
    </xf>
    <xf numFmtId="168" fontId="14" fillId="11" borderId="18" xfId="8" applyFill="1" applyBorder="1" applyProtection="1">
      <protection hidden="1"/>
    </xf>
    <xf numFmtId="168" fontId="14" fillId="11" borderId="17" xfId="8" applyFill="1" applyBorder="1" applyProtection="1">
      <protection hidden="1"/>
    </xf>
    <xf numFmtId="168" fontId="14" fillId="0" borderId="17" xfId="8" applyBorder="1" applyProtection="1">
      <protection hidden="1"/>
    </xf>
    <xf numFmtId="168" fontId="14" fillId="0" borderId="0" xfId="8" applyAlignment="1" applyProtection="1">
      <alignment horizontal="center"/>
      <protection hidden="1"/>
    </xf>
    <xf numFmtId="168" fontId="14" fillId="0" borderId="0" xfId="8" applyProtection="1">
      <protection hidden="1"/>
    </xf>
    <xf numFmtId="168" fontId="14" fillId="0" borderId="18" xfId="8" applyBorder="1" applyProtection="1">
      <protection hidden="1"/>
    </xf>
    <xf numFmtId="168" fontId="14" fillId="0" borderId="0" xfId="8" applyAlignment="1" applyProtection="1">
      <alignment vertical="center"/>
      <protection hidden="1"/>
    </xf>
    <xf numFmtId="168" fontId="14" fillId="0" borderId="18" xfId="8" applyBorder="1" applyAlignment="1" applyProtection="1">
      <alignment horizontal="center"/>
      <protection hidden="1"/>
    </xf>
    <xf numFmtId="168" fontId="14" fillId="0" borderId="20" xfId="8" applyBorder="1" applyProtection="1">
      <protection hidden="1"/>
    </xf>
    <xf numFmtId="168" fontId="14" fillId="0" borderId="21" xfId="8" applyBorder="1" applyProtection="1">
      <protection hidden="1"/>
    </xf>
    <xf numFmtId="168" fontId="14" fillId="0" borderId="22" xfId="8" applyBorder="1" applyProtection="1">
      <protection hidden="1"/>
    </xf>
    <xf numFmtId="168" fontId="14" fillId="0" borderId="18" xfId="8" applyBorder="1" applyAlignment="1" applyProtection="1">
      <alignment vertical="top" wrapText="1"/>
      <protection locked="0"/>
    </xf>
    <xf numFmtId="168" fontId="14" fillId="0" borderId="17" xfId="8" applyBorder="1" applyAlignment="1" applyProtection="1">
      <alignment vertical="top" wrapText="1"/>
      <protection locked="0"/>
    </xf>
    <xf numFmtId="168" fontId="14" fillId="0" borderId="23" xfId="8" applyBorder="1" applyProtection="1">
      <protection hidden="1"/>
    </xf>
    <xf numFmtId="168" fontId="14" fillId="0" borderId="24" xfId="8" applyBorder="1" applyProtection="1">
      <protection hidden="1"/>
    </xf>
    <xf numFmtId="168" fontId="14" fillId="0" borderId="25" xfId="8" applyBorder="1" applyProtection="1">
      <protection hidden="1"/>
    </xf>
    <xf numFmtId="168" fontId="14" fillId="0" borderId="20" xfId="8" applyBorder="1" applyAlignment="1" applyProtection="1">
      <alignment horizontal="center"/>
      <protection hidden="1"/>
    </xf>
    <xf numFmtId="168" fontId="14" fillId="0" borderId="21" xfId="8" applyBorder="1" applyAlignment="1" applyProtection="1">
      <alignment horizontal="center"/>
      <protection hidden="1"/>
    </xf>
    <xf numFmtId="168" fontId="14" fillId="0" borderId="22" xfId="8" applyBorder="1" applyAlignment="1" applyProtection="1">
      <alignment horizontal="center"/>
      <protection hidden="1"/>
    </xf>
    <xf numFmtId="168" fontId="23" fillId="0" borderId="20" xfId="8" applyFont="1" applyBorder="1" applyProtection="1">
      <protection hidden="1"/>
    </xf>
    <xf numFmtId="168" fontId="17" fillId="0" borderId="21" xfId="8" applyFont="1" applyBorder="1" applyProtection="1">
      <protection hidden="1"/>
    </xf>
    <xf numFmtId="168" fontId="23" fillId="0" borderId="21" xfId="8" applyFont="1" applyBorder="1" applyProtection="1">
      <protection hidden="1"/>
    </xf>
    <xf numFmtId="168" fontId="23" fillId="0" borderId="17" xfId="8" applyFont="1" applyBorder="1" applyProtection="1">
      <protection hidden="1"/>
    </xf>
    <xf numFmtId="168" fontId="14" fillId="0" borderId="0" xfId="8" applyAlignment="1" applyProtection="1">
      <alignment horizontal="left" wrapText="1"/>
      <protection hidden="1"/>
    </xf>
    <xf numFmtId="168" fontId="23" fillId="0" borderId="0" xfId="8" applyFont="1" applyProtection="1">
      <protection hidden="1"/>
    </xf>
    <xf numFmtId="168" fontId="18" fillId="0" borderId="0" xfId="8" applyFont="1" applyAlignment="1" applyProtection="1">
      <alignment horizontal="left" vertical="top" wrapText="1"/>
      <protection hidden="1"/>
    </xf>
    <xf numFmtId="168" fontId="18" fillId="0" borderId="0" xfId="8" applyFont="1" applyAlignment="1" applyProtection="1">
      <alignment vertical="top" wrapText="1"/>
      <protection hidden="1"/>
    </xf>
    <xf numFmtId="168" fontId="24" fillId="0" borderId="24" xfId="8" applyFont="1" applyBorder="1" applyAlignment="1" applyProtection="1">
      <alignment horizontal="left"/>
      <protection hidden="1"/>
    </xf>
    <xf numFmtId="168" fontId="24" fillId="0" borderId="24" xfId="8" applyFont="1" applyBorder="1" applyAlignment="1" applyProtection="1">
      <alignment horizontal="center" wrapText="1"/>
      <protection hidden="1"/>
    </xf>
    <xf numFmtId="168" fontId="24" fillId="0" borderId="25" xfId="8" applyFont="1" applyBorder="1" applyAlignment="1" applyProtection="1">
      <alignment horizontal="center" wrapText="1"/>
      <protection hidden="1"/>
    </xf>
    <xf numFmtId="168" fontId="25" fillId="0" borderId="17" xfId="8" applyFont="1" applyBorder="1" applyAlignment="1" applyProtection="1">
      <alignment horizontal="left" vertical="top" wrapText="1"/>
      <protection hidden="1"/>
    </xf>
    <xf numFmtId="168" fontId="25" fillId="0" borderId="0" xfId="8" applyFont="1" applyAlignment="1" applyProtection="1">
      <alignment horizontal="left" vertical="top" wrapText="1"/>
      <protection hidden="1"/>
    </xf>
    <xf numFmtId="168" fontId="25" fillId="0" borderId="18" xfId="8" applyFont="1" applyBorder="1" applyAlignment="1" applyProtection="1">
      <alignment horizontal="left" vertical="top" wrapText="1"/>
      <protection hidden="1"/>
    </xf>
    <xf numFmtId="168" fontId="25" fillId="0" borderId="17" xfId="8" applyFont="1" applyBorder="1" applyAlignment="1" applyProtection="1">
      <alignment horizontal="left" wrapText="1"/>
      <protection hidden="1"/>
    </xf>
    <xf numFmtId="168" fontId="25" fillId="0" borderId="0" xfId="8" applyFont="1" applyAlignment="1" applyProtection="1">
      <alignment horizontal="left" wrapText="1"/>
      <protection hidden="1"/>
    </xf>
    <xf numFmtId="168" fontId="25" fillId="0" borderId="18" xfId="8" applyFont="1" applyBorder="1" applyAlignment="1" applyProtection="1">
      <alignment horizontal="left" wrapText="1"/>
      <protection hidden="1"/>
    </xf>
    <xf numFmtId="168" fontId="24" fillId="0" borderId="17" xfId="8" applyFont="1" applyBorder="1" applyAlignment="1" applyProtection="1">
      <alignment horizontal="left"/>
      <protection hidden="1"/>
    </xf>
    <xf numFmtId="168" fontId="24" fillId="0" borderId="0" xfId="8" applyFont="1" applyAlignment="1" applyProtection="1">
      <alignment horizontal="left"/>
      <protection hidden="1"/>
    </xf>
    <xf numFmtId="14" fontId="0" fillId="0" borderId="0" xfId="0" applyNumberFormat="1"/>
    <xf numFmtId="1" fontId="0" fillId="0" borderId="0" xfId="0" applyNumberFormat="1"/>
    <xf numFmtId="14" fontId="11" fillId="0" borderId="0" xfId="0" applyNumberFormat="1" applyFont="1"/>
    <xf numFmtId="168" fontId="26" fillId="0" borderId="17" xfId="8" applyFont="1" applyBorder="1" applyProtection="1">
      <protection hidden="1"/>
    </xf>
    <xf numFmtId="0" fontId="37" fillId="6" borderId="0" xfId="0" applyFont="1" applyFill="1"/>
    <xf numFmtId="168" fontId="38" fillId="0" borderId="0" xfId="8" applyFont="1" applyProtection="1">
      <protection hidden="1"/>
    </xf>
    <xf numFmtId="168" fontId="14" fillId="0" borderId="0" xfId="8" applyAlignment="1" applyProtection="1">
      <alignment vertical="top"/>
      <protection hidden="1"/>
    </xf>
    <xf numFmtId="0" fontId="0" fillId="12" borderId="0" xfId="0" applyFill="1"/>
    <xf numFmtId="44" fontId="0" fillId="12" borderId="0" xfId="0" applyNumberFormat="1" applyFill="1"/>
    <xf numFmtId="0" fontId="8" fillId="13" borderId="1" xfId="3" applyFont="1" applyFill="1" applyBorder="1" applyAlignment="1">
      <alignment horizontal="center"/>
    </xf>
    <xf numFmtId="167" fontId="9" fillId="10" borderId="1" xfId="6" applyNumberFormat="1" applyFont="1" applyFill="1" applyBorder="1"/>
    <xf numFmtId="167" fontId="9" fillId="10" borderId="14" xfId="6" applyNumberFormat="1" applyFont="1" applyFill="1" applyBorder="1"/>
    <xf numFmtId="168" fontId="4" fillId="0" borderId="17" xfId="11" applyBorder="1" applyProtection="1">
      <protection hidden="1"/>
    </xf>
    <xf numFmtId="168" fontId="18" fillId="0" borderId="17" xfId="8" applyFont="1" applyBorder="1" applyAlignment="1" applyProtection="1">
      <alignment horizontal="left"/>
      <protection hidden="1"/>
    </xf>
    <xf numFmtId="168" fontId="18" fillId="0" borderId="0" xfId="8" applyFont="1" applyAlignment="1" applyProtection="1">
      <alignment horizontal="left"/>
      <protection hidden="1"/>
    </xf>
    <xf numFmtId="170" fontId="17" fillId="0" borderId="0" xfId="8" applyNumberFormat="1" applyFont="1" applyProtection="1">
      <protection hidden="1"/>
    </xf>
    <xf numFmtId="168" fontId="14" fillId="0" borderId="17" xfId="8" applyBorder="1" applyAlignment="1" applyProtection="1">
      <alignment horizontal="left"/>
      <protection hidden="1"/>
    </xf>
    <xf numFmtId="168" fontId="14" fillId="0" borderId="0" xfId="8" applyAlignment="1" applyProtection="1">
      <alignment horizontal="left" vertical="center" wrapText="1"/>
      <protection hidden="1"/>
    </xf>
    <xf numFmtId="168" fontId="14" fillId="0" borderId="0" xfId="8" applyAlignment="1" applyProtection="1">
      <alignment horizontal="left"/>
      <protection hidden="1"/>
    </xf>
    <xf numFmtId="168" fontId="14" fillId="0" borderId="0" xfId="8" applyAlignment="1" applyProtection="1">
      <alignment horizontal="left" vertical="center"/>
      <protection hidden="1"/>
    </xf>
    <xf numFmtId="165" fontId="9" fillId="14" borderId="1" xfId="3" applyNumberFormat="1" applyFill="1" applyBorder="1"/>
    <xf numFmtId="165" fontId="9" fillId="14" borderId="10" xfId="3" applyNumberFormat="1" applyFill="1" applyBorder="1"/>
    <xf numFmtId="0" fontId="0" fillId="15" borderId="0" xfId="0" applyFill="1"/>
    <xf numFmtId="0" fontId="44" fillId="15" borderId="0" xfId="0" applyFont="1" applyFill="1"/>
    <xf numFmtId="0" fontId="0" fillId="15" borderId="0" xfId="0" applyFill="1" applyAlignment="1">
      <alignment horizontal="right"/>
    </xf>
    <xf numFmtId="0" fontId="0" fillId="15" borderId="26" xfId="0" applyFill="1" applyBorder="1"/>
    <xf numFmtId="0" fontId="0" fillId="4" borderId="1" xfId="0" applyFill="1" applyBorder="1" applyProtection="1">
      <protection locked="0"/>
    </xf>
    <xf numFmtId="14" fontId="0" fillId="4" borderId="1" xfId="0" applyNumberFormat="1" applyFill="1" applyBorder="1" applyProtection="1">
      <protection locked="0"/>
    </xf>
    <xf numFmtId="44" fontId="0" fillId="4" borderId="1" xfId="0" applyNumberFormat="1" applyFill="1" applyBorder="1" applyProtection="1">
      <protection locked="0"/>
    </xf>
    <xf numFmtId="169" fontId="27" fillId="0" borderId="0" xfId="10" applyFont="1"/>
    <xf numFmtId="169" fontId="14" fillId="11" borderId="0" xfId="10" applyFill="1" applyProtection="1">
      <protection hidden="1"/>
    </xf>
    <xf numFmtId="168" fontId="17" fillId="11" borderId="0" xfId="8" applyFont="1" applyFill="1" applyProtection="1">
      <protection hidden="1"/>
    </xf>
    <xf numFmtId="168" fontId="18" fillId="11" borderId="0" xfId="8" applyFont="1" applyFill="1" applyProtection="1">
      <protection hidden="1"/>
    </xf>
    <xf numFmtId="168" fontId="14" fillId="0" borderId="0" xfId="8" applyAlignment="1" applyProtection="1">
      <alignment horizontal="center" vertical="center" wrapText="1"/>
      <protection hidden="1"/>
    </xf>
    <xf numFmtId="168" fontId="14" fillId="0" borderId="18" xfId="8" applyBorder="1" applyAlignment="1" applyProtection="1">
      <alignment horizontal="center" vertical="center" wrapText="1"/>
      <protection hidden="1"/>
    </xf>
    <xf numFmtId="0" fontId="0" fillId="0" borderId="17" xfId="0" applyBorder="1"/>
    <xf numFmtId="168" fontId="14" fillId="0" borderId="17" xfId="8" applyBorder="1"/>
    <xf numFmtId="168" fontId="17" fillId="0" borderId="0" xfId="8" applyFont="1"/>
    <xf numFmtId="168" fontId="17" fillId="0" borderId="18" xfId="8" applyFont="1" applyBorder="1"/>
    <xf numFmtId="168" fontId="14" fillId="0" borderId="0" xfId="8"/>
    <xf numFmtId="168" fontId="31" fillId="0" borderId="0" xfId="8" applyFont="1" applyAlignment="1">
      <alignment horizontal="center"/>
    </xf>
    <xf numFmtId="168" fontId="14" fillId="0" borderId="0" xfId="8" applyAlignment="1">
      <alignment vertical="top" wrapText="1"/>
    </xf>
    <xf numFmtId="168" fontId="14" fillId="0" borderId="18" xfId="8" applyBorder="1" applyAlignment="1">
      <alignment vertical="top" wrapText="1"/>
    </xf>
    <xf numFmtId="168" fontId="14" fillId="0" borderId="17" xfId="8" applyBorder="1" applyAlignment="1">
      <alignment vertical="top" wrapText="1"/>
    </xf>
    <xf numFmtId="171" fontId="17" fillId="0" borderId="0" xfId="8" applyNumberFormat="1" applyFont="1" applyAlignment="1">
      <alignment vertical="center"/>
    </xf>
    <xf numFmtId="168" fontId="17" fillId="0" borderId="0" xfId="8" applyFont="1" applyAlignment="1">
      <alignment vertical="center"/>
    </xf>
    <xf numFmtId="168" fontId="21" fillId="0" borderId="0" xfId="8" applyFont="1"/>
    <xf numFmtId="168" fontId="18" fillId="0" borderId="17" xfId="8" applyFont="1" applyBorder="1" applyAlignment="1">
      <alignment horizontal="left" vertical="top" wrapText="1"/>
    </xf>
    <xf numFmtId="168" fontId="18" fillId="0" borderId="0" xfId="8" applyFont="1" applyAlignment="1">
      <alignment horizontal="left" vertical="top" wrapText="1"/>
    </xf>
    <xf numFmtId="168" fontId="18" fillId="0" borderId="18" xfId="8" applyFont="1" applyBorder="1" applyAlignment="1">
      <alignment horizontal="left" vertical="top" wrapText="1"/>
    </xf>
    <xf numFmtId="0" fontId="0" fillId="0" borderId="21" xfId="0" applyBorder="1"/>
    <xf numFmtId="168" fontId="14" fillId="0" borderId="21" xfId="8" applyBorder="1"/>
    <xf numFmtId="169" fontId="17" fillId="0" borderId="21" xfId="10" applyFont="1" applyBorder="1" applyAlignment="1">
      <alignment horizontal="center"/>
    </xf>
    <xf numFmtId="169" fontId="17" fillId="0" borderId="22" xfId="10" applyFont="1" applyBorder="1" applyAlignment="1">
      <alignment horizontal="center"/>
    </xf>
    <xf numFmtId="169" fontId="17" fillId="0" borderId="0" xfId="10" applyFont="1" applyAlignment="1">
      <alignment horizontal="center"/>
    </xf>
    <xf numFmtId="169" fontId="17" fillId="0" borderId="18" xfId="10" applyFont="1" applyBorder="1" applyAlignment="1">
      <alignment horizontal="center"/>
    </xf>
    <xf numFmtId="0" fontId="17" fillId="0" borderId="0" xfId="0" applyFont="1"/>
    <xf numFmtId="171" fontId="24" fillId="0" borderId="0" xfId="8" applyNumberFormat="1" applyFont="1" applyAlignment="1" applyProtection="1">
      <alignment horizontal="left"/>
      <protection hidden="1"/>
    </xf>
    <xf numFmtId="168" fontId="14" fillId="0" borderId="20" xfId="8" applyBorder="1"/>
    <xf numFmtId="168" fontId="14" fillId="0" borderId="21" xfId="8" applyBorder="1" applyAlignment="1">
      <alignment horizontal="center" wrapText="1"/>
    </xf>
    <xf numFmtId="168" fontId="14" fillId="0" borderId="0" xfId="8" applyAlignment="1">
      <alignment horizontal="center" wrapText="1"/>
    </xf>
    <xf numFmtId="168" fontId="25" fillId="0" borderId="17" xfId="8" applyFont="1" applyBorder="1" applyAlignment="1">
      <alignment horizontal="left"/>
    </xf>
    <xf numFmtId="168" fontId="25" fillId="0" borderId="0" xfId="8" applyFont="1" applyAlignment="1">
      <alignment horizontal="left"/>
    </xf>
    <xf numFmtId="168" fontId="27" fillId="0" borderId="0" xfId="8" applyFont="1" applyAlignment="1">
      <alignment vertical="center"/>
    </xf>
    <xf numFmtId="168" fontId="15" fillId="0" borderId="0" xfId="8" applyFont="1" applyAlignment="1">
      <alignment horizontal="left"/>
    </xf>
    <xf numFmtId="168" fontId="26" fillId="0" borderId="0" xfId="8" applyFont="1"/>
    <xf numFmtId="168" fontId="26" fillId="0" borderId="0" xfId="8" applyFont="1" applyAlignment="1">
      <alignment horizontal="left"/>
    </xf>
    <xf numFmtId="168" fontId="25" fillId="0" borderId="17" xfId="8" applyFont="1" applyBorder="1" applyAlignment="1">
      <alignment horizontal="left" wrapText="1"/>
    </xf>
    <xf numFmtId="168" fontId="25" fillId="0" borderId="0" xfId="8" applyFont="1" applyAlignment="1">
      <alignment horizontal="left" wrapText="1"/>
    </xf>
    <xf numFmtId="168" fontId="15" fillId="0" borderId="0" xfId="8" applyFont="1" applyAlignment="1">
      <alignment horizontal="center" vertical="center"/>
    </xf>
    <xf numFmtId="168" fontId="15" fillId="11" borderId="0" xfId="8" applyFont="1" applyFill="1" applyAlignment="1">
      <alignment horizontal="center" vertical="center"/>
    </xf>
    <xf numFmtId="168" fontId="26" fillId="0" borderId="0" xfId="8" applyFont="1" applyAlignment="1">
      <alignment horizontal="left" vertical="center"/>
    </xf>
    <xf numFmtId="168" fontId="28" fillId="0" borderId="0" xfId="8" applyFont="1" applyAlignment="1">
      <alignment horizontal="left" vertical="center"/>
    </xf>
    <xf numFmtId="168" fontId="17" fillId="0" borderId="0" xfId="8" applyFont="1" applyAlignment="1">
      <alignment horizontal="center" vertical="center"/>
    </xf>
    <xf numFmtId="168" fontId="15" fillId="0" borderId="0" xfId="8" applyFont="1" applyAlignment="1">
      <alignment horizontal="left" vertical="center"/>
    </xf>
    <xf numFmtId="168" fontId="25" fillId="0" borderId="17" xfId="8" applyFont="1" applyBorder="1" applyAlignment="1">
      <alignment horizontal="left" vertical="top" wrapText="1"/>
    </xf>
    <xf numFmtId="168" fontId="25" fillId="0" borderId="0" xfId="8" applyFont="1" applyAlignment="1">
      <alignment horizontal="left" vertical="top" wrapText="1"/>
    </xf>
    <xf numFmtId="168" fontId="24" fillId="0" borderId="17" xfId="8" applyFont="1" applyBorder="1" applyAlignment="1">
      <alignment horizontal="left" vertical="top" wrapText="1"/>
    </xf>
    <xf numFmtId="168" fontId="24" fillId="0" borderId="0" xfId="8" applyFont="1" applyAlignment="1">
      <alignment horizontal="left" vertical="top" wrapText="1"/>
    </xf>
    <xf numFmtId="168" fontId="26" fillId="0" borderId="0" xfId="8" applyFont="1" applyAlignment="1">
      <alignment horizontal="left" vertical="top"/>
    </xf>
    <xf numFmtId="168" fontId="26" fillId="0" borderId="17" xfId="8" applyFont="1" applyBorder="1" applyAlignment="1">
      <alignment horizontal="left"/>
    </xf>
    <xf numFmtId="168" fontId="25" fillId="0" borderId="17" xfId="8" applyFont="1" applyBorder="1" applyAlignment="1">
      <alignment horizontal="left" vertical="top" wrapText="1" readingOrder="1"/>
    </xf>
    <xf numFmtId="168" fontId="25" fillId="0" borderId="0" xfId="8" applyFont="1" applyAlignment="1">
      <alignment horizontal="left" vertical="top" wrapText="1" readingOrder="1"/>
    </xf>
    <xf numFmtId="168" fontId="25" fillId="0" borderId="0" xfId="8" applyFont="1" applyAlignment="1">
      <alignment vertical="top" readingOrder="1"/>
    </xf>
    <xf numFmtId="168" fontId="24" fillId="0" borderId="17" xfId="8" applyFont="1" applyBorder="1" applyAlignment="1">
      <alignment horizontal="left" vertical="top" wrapText="1" readingOrder="1"/>
    </xf>
    <xf numFmtId="168" fontId="24" fillId="0" borderId="0" xfId="8" applyFont="1" applyAlignment="1">
      <alignment horizontal="left" vertical="top" wrapText="1" readingOrder="1"/>
    </xf>
    <xf numFmtId="168" fontId="14" fillId="11" borderId="0" xfId="8" applyFill="1"/>
    <xf numFmtId="168" fontId="26" fillId="0" borderId="0" xfId="8" applyFont="1" applyAlignment="1">
      <alignment vertical="top" wrapText="1"/>
    </xf>
    <xf numFmtId="168" fontId="25" fillId="0" borderId="23" xfId="8" applyFont="1" applyBorder="1" applyAlignment="1">
      <alignment horizontal="left" wrapText="1"/>
    </xf>
    <xf numFmtId="168" fontId="25" fillId="0" borderId="24" xfId="8" applyFont="1" applyBorder="1" applyAlignment="1">
      <alignment horizontal="left" wrapText="1"/>
    </xf>
    <xf numFmtId="0" fontId="39" fillId="0" borderId="0" xfId="0" applyFont="1" applyAlignment="1">
      <alignment horizontal="right"/>
    </xf>
    <xf numFmtId="0" fontId="48" fillId="15" borderId="0" xfId="0" applyFont="1" applyFill="1"/>
    <xf numFmtId="168" fontId="24" fillId="0" borderId="0" xfId="8" applyFont="1" applyProtection="1">
      <protection hidden="1"/>
    </xf>
    <xf numFmtId="0" fontId="37" fillId="15" borderId="0" xfId="0" applyFont="1" applyFill="1" applyAlignment="1">
      <alignment horizontal="right" vertical="center"/>
    </xf>
    <xf numFmtId="0" fontId="50" fillId="15" borderId="0" xfId="0" applyFont="1" applyFill="1"/>
    <xf numFmtId="44" fontId="0" fillId="0" borderId="0" xfId="0" applyNumberFormat="1"/>
    <xf numFmtId="168" fontId="17" fillId="0" borderId="0" xfId="8" applyFont="1" applyAlignment="1" applyProtection="1">
      <alignment horizontal="center" vertical="center"/>
      <protection hidden="1"/>
    </xf>
    <xf numFmtId="0" fontId="51" fillId="17" borderId="0" xfId="0" applyFont="1" applyFill="1"/>
    <xf numFmtId="0" fontId="0" fillId="17" borderId="0" xfId="0" applyFill="1"/>
    <xf numFmtId="0" fontId="52" fillId="15" borderId="0" xfId="0" applyFont="1" applyFill="1"/>
    <xf numFmtId="44" fontId="53" fillId="10" borderId="1" xfId="1" applyFont="1" applyFill="1" applyBorder="1"/>
    <xf numFmtId="0" fontId="54" fillId="0" borderId="0" xfId="5" applyFont="1"/>
    <xf numFmtId="0" fontId="9" fillId="0" borderId="0" xfId="0" applyFont="1"/>
    <xf numFmtId="0" fontId="55" fillId="0" borderId="0" xfId="0" applyFont="1"/>
    <xf numFmtId="165" fontId="2" fillId="18" borderId="1" xfId="3" applyNumberFormat="1" applyFont="1" applyFill="1" applyBorder="1"/>
    <xf numFmtId="0" fontId="45" fillId="15" borderId="0" xfId="0" applyFont="1" applyFill="1" applyAlignment="1">
      <alignment horizontal="center"/>
    </xf>
    <xf numFmtId="0" fontId="44" fillId="15" borderId="0" xfId="0" applyFont="1" applyFill="1" applyAlignment="1">
      <alignment horizontal="center" wrapText="1"/>
    </xf>
    <xf numFmtId="0" fontId="43" fillId="15" borderId="0" xfId="0" applyFont="1" applyFill="1" applyAlignment="1">
      <alignment horizontal="center" wrapText="1"/>
    </xf>
    <xf numFmtId="0" fontId="44" fillId="15" borderId="0" xfId="0" applyFont="1" applyFill="1" applyAlignment="1">
      <alignment horizontal="center"/>
    </xf>
    <xf numFmtId="168" fontId="20" fillId="0" borderId="0" xfId="8" applyFont="1" applyAlignment="1" applyProtection="1">
      <alignment vertical="top" wrapText="1"/>
      <protection locked="0"/>
    </xf>
    <xf numFmtId="168" fontId="19" fillId="0" borderId="0" xfId="8" applyFont="1" applyAlignment="1" applyProtection="1">
      <alignment vertical="top" wrapText="1"/>
      <protection locked="0"/>
    </xf>
    <xf numFmtId="172" fontId="29" fillId="0" borderId="0" xfId="8" applyNumberFormat="1" applyFont="1" applyAlignment="1" applyProtection="1">
      <alignment horizontal="right"/>
      <protection hidden="1"/>
    </xf>
    <xf numFmtId="172" fontId="29" fillId="0" borderId="18" xfId="8" applyNumberFormat="1" applyFont="1" applyBorder="1" applyAlignment="1" applyProtection="1">
      <alignment horizontal="right"/>
      <protection hidden="1"/>
    </xf>
    <xf numFmtId="14" fontId="34" fillId="0" borderId="18" xfId="0" applyNumberFormat="1" applyFont="1" applyBorder="1" applyAlignment="1">
      <alignment horizontal="left" vertical="center"/>
    </xf>
    <xf numFmtId="168" fontId="24" fillId="0" borderId="19" xfId="8" applyFont="1" applyBorder="1" applyAlignment="1" applyProtection="1">
      <alignment horizontal="left" vertical="top" wrapText="1"/>
      <protection hidden="1"/>
    </xf>
    <xf numFmtId="168" fontId="25" fillId="0" borderId="19" xfId="8" applyFont="1" applyBorder="1" applyAlignment="1" applyProtection="1">
      <alignment horizontal="left" vertical="center" wrapText="1"/>
      <protection hidden="1"/>
    </xf>
    <xf numFmtId="168" fontId="25" fillId="0" borderId="19" xfId="8" applyFont="1" applyBorder="1" applyAlignment="1" applyProtection="1">
      <alignment horizontal="left" vertical="top" wrapText="1"/>
      <protection hidden="1"/>
    </xf>
    <xf numFmtId="168" fontId="26" fillId="0" borderId="19" xfId="8" applyFont="1" applyBorder="1" applyAlignment="1" applyProtection="1">
      <alignment horizontal="left"/>
      <protection hidden="1"/>
    </xf>
    <xf numFmtId="168" fontId="18" fillId="0" borderId="17" xfId="8" applyFont="1" applyBorder="1" applyAlignment="1" applyProtection="1">
      <alignment horizontal="left"/>
      <protection hidden="1"/>
    </xf>
    <xf numFmtId="14" fontId="0" fillId="0" borderId="0" xfId="0" applyNumberFormat="1"/>
    <xf numFmtId="0" fontId="0" fillId="0" borderId="0" xfId="0"/>
    <xf numFmtId="168" fontId="18" fillId="0" borderId="0" xfId="8" applyFont="1" applyAlignment="1" applyProtection="1">
      <alignment horizontal="left"/>
      <protection hidden="1"/>
    </xf>
    <xf numFmtId="0" fontId="34" fillId="0" borderId="0" xfId="0" applyFont="1" applyAlignment="1">
      <alignment horizontal="center" vertical="center"/>
    </xf>
    <xf numFmtId="0" fontId="34" fillId="0" borderId="0" xfId="0" applyFont="1" applyAlignment="1">
      <alignment horizontal="center"/>
    </xf>
    <xf numFmtId="168" fontId="17" fillId="0" borderId="17" xfId="8" applyFont="1" applyBorder="1" applyAlignment="1" applyProtection="1">
      <alignment horizontal="right"/>
      <protection hidden="1"/>
    </xf>
    <xf numFmtId="168" fontId="17" fillId="0" borderId="0" xfId="8" applyFont="1" applyAlignment="1" applyProtection="1">
      <alignment horizontal="right"/>
      <protection hidden="1"/>
    </xf>
    <xf numFmtId="168" fontId="26" fillId="0" borderId="0" xfId="8" applyFont="1" applyAlignment="1">
      <alignment horizontal="left" wrapText="1"/>
    </xf>
    <xf numFmtId="168" fontId="26" fillId="0" borderId="0" xfId="8" applyFont="1" applyAlignment="1" applyProtection="1">
      <alignment horizontal="right" vertical="top" wrapText="1"/>
      <protection hidden="1"/>
    </xf>
    <xf numFmtId="168" fontId="0" fillId="16" borderId="1" xfId="0" applyNumberFormat="1" applyFill="1" applyBorder="1" applyProtection="1">
      <protection locked="0"/>
    </xf>
    <xf numFmtId="0" fontId="0" fillId="16" borderId="1" xfId="0" applyFill="1" applyBorder="1" applyProtection="1">
      <protection locked="0"/>
    </xf>
    <xf numFmtId="168" fontId="25" fillId="0" borderId="19" xfId="8" applyFont="1" applyBorder="1" applyAlignment="1" applyProtection="1">
      <alignment horizontal="left" vertical="top" wrapText="1" readingOrder="1"/>
      <protection hidden="1"/>
    </xf>
    <xf numFmtId="168" fontId="25" fillId="0" borderId="19" xfId="8" applyFont="1" applyBorder="1" applyAlignment="1" applyProtection="1">
      <alignment horizontal="left" vertical="center" wrapText="1" readingOrder="1"/>
      <protection hidden="1"/>
    </xf>
    <xf numFmtId="168" fontId="26" fillId="0" borderId="19" xfId="8" applyFont="1" applyBorder="1" applyAlignment="1" applyProtection="1">
      <alignment horizontal="left" vertical="center" wrapText="1"/>
      <protection hidden="1"/>
    </xf>
    <xf numFmtId="0" fontId="0" fillId="16" borderId="9" xfId="0" applyFill="1" applyBorder="1" applyProtection="1">
      <protection locked="0"/>
    </xf>
    <xf numFmtId="168" fontId="26" fillId="0" borderId="0" xfId="8" applyFont="1" applyAlignment="1" applyProtection="1">
      <alignment horizontal="left" vertical="center"/>
      <protection hidden="1"/>
    </xf>
    <xf numFmtId="168" fontId="26" fillId="0" borderId="0" xfId="8" applyFont="1" applyAlignment="1">
      <alignment horizontal="right" vertical="top" wrapText="1" readingOrder="1"/>
    </xf>
    <xf numFmtId="168" fontId="24" fillId="0" borderId="0" xfId="8" applyFont="1" applyAlignment="1">
      <alignment horizontal="left" vertical="top" wrapText="1" readingOrder="1"/>
    </xf>
    <xf numFmtId="168" fontId="26" fillId="0" borderId="0" xfId="8" applyFont="1" applyAlignment="1">
      <alignment horizontal="right" vertical="top" wrapText="1"/>
    </xf>
    <xf numFmtId="168" fontId="26" fillId="0" borderId="0" xfId="8" applyFont="1" applyAlignment="1">
      <alignment horizontal="left" vertical="top" wrapText="1"/>
    </xf>
    <xf numFmtId="168" fontId="0" fillId="16" borderId="1" xfId="0" applyNumberFormat="1" applyFill="1" applyBorder="1" applyAlignment="1" applyProtection="1">
      <alignment horizontal="left"/>
      <protection locked="0"/>
    </xf>
    <xf numFmtId="0" fontId="0" fillId="16" borderId="1" xfId="0" applyFill="1" applyBorder="1" applyAlignment="1" applyProtection="1">
      <alignment horizontal="left"/>
      <protection locked="0"/>
    </xf>
    <xf numFmtId="0" fontId="33" fillId="0" borderId="0" xfId="0" applyFont="1" applyAlignment="1">
      <alignment horizontal="center" vertical="center"/>
    </xf>
    <xf numFmtId="0" fontId="30" fillId="0" borderId="0" xfId="0" applyFont="1" applyAlignment="1">
      <alignment horizontal="center" vertical="center"/>
    </xf>
    <xf numFmtId="168" fontId="31" fillId="0" borderId="0" xfId="8" applyFont="1" applyAlignment="1">
      <alignment horizontal="center" vertical="center"/>
    </xf>
    <xf numFmtId="168" fontId="32" fillId="0" borderId="0" xfId="8" applyFont="1" applyAlignment="1">
      <alignment horizontal="center" vertical="center"/>
    </xf>
    <xf numFmtId="168" fontId="31" fillId="0" borderId="0" xfId="8" applyFont="1" applyAlignment="1">
      <alignment horizontal="center"/>
    </xf>
    <xf numFmtId="0" fontId="35" fillId="16" borderId="18" xfId="0" applyFont="1" applyFill="1" applyBorder="1" applyAlignment="1" applyProtection="1">
      <alignment horizontal="left" vertical="center"/>
      <protection locked="0"/>
    </xf>
    <xf numFmtId="168" fontId="14" fillId="0" borderId="17" xfId="8" applyBorder="1" applyAlignment="1" applyProtection="1">
      <alignment horizontal="left"/>
      <protection hidden="1"/>
    </xf>
    <xf numFmtId="168" fontId="14" fillId="0" borderId="0" xfId="8" applyAlignment="1" applyProtection="1">
      <alignment horizontal="left"/>
      <protection hidden="1"/>
    </xf>
    <xf numFmtId="168" fontId="17" fillId="16" borderId="1" xfId="8" applyFont="1" applyFill="1" applyBorder="1" applyAlignment="1" applyProtection="1">
      <alignment vertical="center"/>
      <protection locked="0"/>
    </xf>
    <xf numFmtId="0" fontId="35" fillId="16" borderId="1" xfId="0" applyFont="1" applyFill="1" applyBorder="1" applyAlignment="1" applyProtection="1">
      <alignment horizontal="left" vertical="center"/>
      <protection locked="0"/>
    </xf>
    <xf numFmtId="168" fontId="42" fillId="0" borderId="0" xfId="8" applyFont="1" applyAlignment="1">
      <alignment horizontal="left" vertical="center" wrapText="1"/>
    </xf>
    <xf numFmtId="168" fontId="15" fillId="0" borderId="0" xfId="8" applyFont="1" applyAlignment="1">
      <alignment horizontal="left" vertical="center"/>
    </xf>
    <xf numFmtId="168" fontId="36" fillId="0" borderId="0" xfId="8" applyFont="1" applyAlignment="1">
      <alignment horizontal="center" vertical="center"/>
    </xf>
    <xf numFmtId="0" fontId="0" fillId="11" borderId="19" xfId="0" applyFill="1" applyBorder="1"/>
    <xf numFmtId="168" fontId="20" fillId="0" borderId="0" xfId="8" applyFont="1" applyAlignment="1">
      <alignment vertical="top" wrapText="1"/>
    </xf>
    <xf numFmtId="168" fontId="19" fillId="0" borderId="0" xfId="8" applyFont="1" applyAlignment="1">
      <alignment vertical="top" wrapText="1"/>
    </xf>
    <xf numFmtId="168" fontId="17" fillId="0" borderId="0" xfId="8" applyFont="1" applyAlignment="1" applyProtection="1">
      <alignment horizontal="center"/>
      <protection hidden="1"/>
    </xf>
    <xf numFmtId="168" fontId="14" fillId="0" borderId="0" xfId="8" applyProtection="1">
      <protection hidden="1"/>
    </xf>
    <xf numFmtId="168" fontId="49" fillId="11" borderId="19" xfId="8" applyFont="1" applyFill="1" applyBorder="1" applyAlignment="1" applyProtection="1">
      <alignment horizontal="left" vertical="center" wrapText="1"/>
      <protection hidden="1"/>
    </xf>
    <xf numFmtId="170" fontId="17" fillId="0" borderId="0" xfId="8" applyNumberFormat="1" applyFont="1" applyProtection="1">
      <protection hidden="1"/>
    </xf>
    <xf numFmtId="14" fontId="17" fillId="16" borderId="1" xfId="8" applyNumberFormat="1" applyFont="1" applyFill="1" applyBorder="1" applyAlignment="1" applyProtection="1">
      <alignment vertical="center"/>
      <protection locked="0"/>
    </xf>
    <xf numFmtId="168" fontId="27" fillId="16" borderId="1" xfId="8" applyFont="1" applyFill="1" applyBorder="1" applyAlignment="1" applyProtection="1">
      <alignment horizontal="left" vertical="center" wrapText="1"/>
      <protection locked="0" hidden="1"/>
    </xf>
    <xf numFmtId="0" fontId="35" fillId="0" borderId="18" xfId="0" applyFont="1" applyBorder="1" applyAlignment="1">
      <alignment horizontal="left" vertical="center"/>
    </xf>
    <xf numFmtId="168" fontId="14" fillId="0" borderId="0" xfId="8" applyAlignment="1" applyProtection="1">
      <alignment horizontal="left" vertical="center" wrapText="1"/>
      <protection hidden="1"/>
    </xf>
    <xf numFmtId="168" fontId="15" fillId="11" borderId="16" xfId="8" applyFont="1" applyFill="1" applyBorder="1" applyAlignment="1" applyProtection="1">
      <alignment horizontal="center" vertical="center"/>
      <protection hidden="1"/>
    </xf>
    <xf numFmtId="168" fontId="14" fillId="11" borderId="17" xfId="8" applyFill="1" applyBorder="1" applyAlignment="1" applyProtection="1">
      <alignment horizontal="left"/>
      <protection hidden="1"/>
    </xf>
    <xf numFmtId="168" fontId="14" fillId="0" borderId="0" xfId="8" applyAlignment="1" applyProtection="1">
      <alignment horizontal="left" vertical="center"/>
      <protection hidden="1"/>
    </xf>
    <xf numFmtId="0" fontId="0" fillId="0" borderId="18" xfId="0" applyBorder="1"/>
    <xf numFmtId="168" fontId="3" fillId="0" borderId="0" xfId="8" applyFont="1" applyAlignment="1" applyProtection="1">
      <alignment horizontal="left" vertical="top" wrapText="1"/>
      <protection hidden="1"/>
    </xf>
    <xf numFmtId="168" fontId="14" fillId="0" borderId="0" xfId="8" applyAlignment="1" applyProtection="1">
      <alignment horizontal="left" vertical="top" wrapText="1"/>
      <protection hidden="1"/>
    </xf>
    <xf numFmtId="168" fontId="14" fillId="0" borderId="0" xfId="8" applyAlignment="1" applyProtection="1">
      <alignment horizontal="left" vertical="top"/>
      <protection hidden="1"/>
    </xf>
    <xf numFmtId="168" fontId="14" fillId="0" borderId="17" xfId="8" applyBorder="1" applyProtection="1">
      <protection hidden="1"/>
    </xf>
    <xf numFmtId="14" fontId="34" fillId="0" borderId="0" xfId="0" applyNumberFormat="1" applyFont="1" applyAlignment="1">
      <alignment horizontal="center" vertical="center"/>
    </xf>
    <xf numFmtId="168" fontId="25" fillId="0" borderId="16" xfId="8" applyFont="1" applyBorder="1" applyAlignment="1" applyProtection="1">
      <alignment horizontal="left" vertical="center" wrapText="1"/>
      <protection hidden="1"/>
    </xf>
    <xf numFmtId="168" fontId="24" fillId="0" borderId="19" xfId="8" applyFont="1" applyBorder="1" applyAlignment="1" applyProtection="1">
      <alignment horizontal="left"/>
      <protection hidden="1"/>
    </xf>
    <xf numFmtId="168" fontId="14" fillId="0" borderId="0" xfId="8" applyAlignment="1" applyProtection="1">
      <alignment horizontal="right"/>
      <protection hidden="1"/>
    </xf>
    <xf numFmtId="1" fontId="10" fillId="0" borderId="3" xfId="0" applyNumberFormat="1" applyFont="1" applyBorder="1" applyAlignment="1" applyProtection="1">
      <alignment horizontal="center"/>
      <protection locked="0"/>
    </xf>
    <xf numFmtId="0" fontId="10" fillId="0" borderId="3" xfId="0" applyFont="1" applyBorder="1" applyAlignment="1" applyProtection="1">
      <alignment horizontal="center"/>
      <protection locked="0"/>
    </xf>
    <xf numFmtId="0" fontId="10" fillId="0" borderId="7" xfId="0" applyFont="1" applyBorder="1" applyAlignment="1" applyProtection="1">
      <alignment horizontal="center"/>
      <protection locked="0"/>
    </xf>
    <xf numFmtId="0" fontId="10" fillId="0" borderId="8" xfId="0" applyFont="1" applyBorder="1" applyAlignment="1">
      <alignment horizontal="center"/>
    </xf>
    <xf numFmtId="0" fontId="10" fillId="0" borderId="2" xfId="0" applyFont="1" applyBorder="1" applyAlignment="1">
      <alignment horizontal="center"/>
    </xf>
    <xf numFmtId="0" fontId="10" fillId="0" borderId="4" xfId="0" applyFont="1" applyBorder="1" applyAlignment="1" applyProtection="1">
      <alignment horizontal="center" wrapText="1"/>
      <protection locked="0"/>
    </xf>
    <xf numFmtId="0" fontId="10" fillId="0" borderId="5" xfId="0" applyFont="1" applyBorder="1" applyAlignment="1" applyProtection="1">
      <alignment horizontal="center" wrapText="1"/>
      <protection locked="0"/>
    </xf>
    <xf numFmtId="0" fontId="10" fillId="0" borderId="6" xfId="0" applyFont="1" applyBorder="1" applyAlignment="1" applyProtection="1">
      <alignment horizontal="center" wrapText="1"/>
      <protection locked="0"/>
    </xf>
  </cellXfs>
  <cellStyles count="12">
    <cellStyle name="Euro" xfId="6" xr:uid="{FE3103B4-955B-4673-8327-6257BA349183}"/>
    <cellStyle name="Excel Built-in Currency" xfId="10" xr:uid="{B0A4E2B8-ACA5-402F-AC98-D6F6F6C4590E}"/>
    <cellStyle name="Excel Built-in Hyperlink" xfId="9" xr:uid="{E6848477-A988-40BB-8EE6-0372915C0D2E}"/>
    <cellStyle name="Excel Built-in Normal" xfId="8" xr:uid="{6E1CF534-4837-4F0D-8EA0-5AA0E899636D}"/>
    <cellStyle name="Excel Built-in Normal 2" xfId="11" xr:uid="{0AAF4B69-04A3-49FF-A204-DFED33DDC7AF}"/>
    <cellStyle name="Prozent 2" xfId="7" xr:uid="{C4912EC1-CD5C-4C31-B294-BC719C797728}"/>
    <cellStyle name="Standard" xfId="0" builtinId="0"/>
    <cellStyle name="Standard 2" xfId="5" xr:uid="{1B0331C5-EBB0-492D-912E-E091692371A4}"/>
    <cellStyle name="Standard 3" xfId="3" xr:uid="{60E13FB3-E8C0-4F00-A8D5-B82BCA0457AB}"/>
    <cellStyle name="Standard_Faktoren BuS" xfId="4" xr:uid="{8F53C153-DFC6-4387-87D1-FE91C2AC53C2}"/>
    <cellStyle name="Standard_Tabelle3" xfId="2" xr:uid="{BC2C4740-96D5-454C-A28E-B31248860471}"/>
    <cellStyle name="Währung" xfId="1" builtinId="4"/>
  </cellStyles>
  <dxfs count="32">
    <dxf>
      <font>
        <b val="0"/>
        <i val="0"/>
        <condense val="0"/>
        <extend val="0"/>
      </font>
      <fill>
        <patternFill patternType="solid">
          <fgColor indexed="26"/>
          <bgColor indexed="9"/>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alignment horizontal="general"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CheckBox" checked="Checked" fmlaLink="App!$C$4" lockText="1" noThreeD="1"/>
</file>

<file path=xl/ctrlProps/ctrlProp10.xml><?xml version="1.0" encoding="utf-8"?>
<formControlPr xmlns="http://schemas.microsoft.com/office/spreadsheetml/2009/9/main" objectType="CheckBox" checked="Checked" fmlaLink="App!$C$32" lockText="1" noThreeD="1"/>
</file>

<file path=xl/ctrlProps/ctrlProp11.xml><?xml version="1.0" encoding="utf-8"?>
<formControlPr xmlns="http://schemas.microsoft.com/office/spreadsheetml/2009/9/main" objectType="CheckBox" checked="Checked" fmlaLink="App!$C$33" lockText="1" noThreeD="1"/>
</file>

<file path=xl/ctrlProps/ctrlProp12.xml><?xml version="1.0" encoding="utf-8"?>
<formControlPr xmlns="http://schemas.microsoft.com/office/spreadsheetml/2009/9/main" objectType="CheckBox" checked="Checked" fmlaLink="App!$C$34" lockText="1" noThreeD="1"/>
</file>

<file path=xl/ctrlProps/ctrlProp13.xml><?xml version="1.0" encoding="utf-8"?>
<formControlPr xmlns="http://schemas.microsoft.com/office/spreadsheetml/2009/9/main" objectType="CheckBox" checked="Checked" fmlaLink="App!$C$36" lockText="1" noThreeD="1"/>
</file>

<file path=xl/ctrlProps/ctrlProp2.xml><?xml version="1.0" encoding="utf-8"?>
<formControlPr xmlns="http://schemas.microsoft.com/office/spreadsheetml/2009/9/main" objectType="CheckBox" checked="Checked" fmlaLink="App!$C$8" lockText="1" noThreeD="1"/>
</file>

<file path=xl/ctrlProps/ctrlProp3.xml><?xml version="1.0" encoding="utf-8"?>
<formControlPr xmlns="http://schemas.microsoft.com/office/spreadsheetml/2009/9/main" objectType="CheckBox" fmlaLink="App!$C$9" lockText="1" noThreeD="1"/>
</file>

<file path=xl/ctrlProps/ctrlProp4.xml><?xml version="1.0" encoding="utf-8"?>
<formControlPr xmlns="http://schemas.microsoft.com/office/spreadsheetml/2009/9/main" objectType="CheckBox" checked="Checked" fmlaLink="App!$C$11" lockText="1" noThreeD="1"/>
</file>

<file path=xl/ctrlProps/ctrlProp5.xml><?xml version="1.0" encoding="utf-8"?>
<formControlPr xmlns="http://schemas.microsoft.com/office/spreadsheetml/2009/9/main" objectType="CheckBox" checked="Checked" fmlaLink="App!$C$12" lockText="1" noThreeD="1"/>
</file>

<file path=xl/ctrlProps/ctrlProp6.xml><?xml version="1.0" encoding="utf-8"?>
<formControlPr xmlns="http://schemas.microsoft.com/office/spreadsheetml/2009/9/main" objectType="CheckBox" checked="Checked" fmlaLink="App!$C$13" lockText="1" noThreeD="1"/>
</file>

<file path=xl/ctrlProps/ctrlProp7.xml><?xml version="1.0" encoding="utf-8"?>
<formControlPr xmlns="http://schemas.microsoft.com/office/spreadsheetml/2009/9/main" objectType="CheckBox" checked="Checked" fmlaLink="App!$C$14" lockText="1" noThreeD="1"/>
</file>

<file path=xl/ctrlProps/ctrlProp8.xml><?xml version="1.0" encoding="utf-8"?>
<formControlPr xmlns="http://schemas.microsoft.com/office/spreadsheetml/2009/9/main" objectType="CheckBox" fmlaLink="App!$C$5" lockText="1" noThreeD="1"/>
</file>

<file path=xl/ctrlProps/ctrlProp9.xml><?xml version="1.0" encoding="utf-8"?>
<formControlPr xmlns="http://schemas.microsoft.com/office/spreadsheetml/2009/9/main" objectType="CheckBox" checked="Checked" fmlaLink="App!$C$31" lockText="1" noThreeD="1"/>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133350</xdr:colOff>
          <xdr:row>2</xdr:row>
          <xdr:rowOff>76200</xdr:rowOff>
        </xdr:from>
        <xdr:to>
          <xdr:col>1</xdr:col>
          <xdr:colOff>152400</xdr:colOff>
          <xdr:row>4</xdr:row>
          <xdr:rowOff>104775</xdr:rowOff>
        </xdr:to>
        <xdr:sp macro="" textlink="">
          <xdr:nvSpPr>
            <xdr:cNvPr id="13313" name="Check Box 1" hidden="1">
              <a:extLst>
                <a:ext uri="{63B3BB69-23CF-44E3-9099-C40C66FF867C}">
                  <a14:compatExt spid="_x0000_s13313"/>
                </a:ext>
                <a:ext uri="{FF2B5EF4-FFF2-40B4-BE49-F238E27FC236}">
                  <a16:creationId xmlns:a16="http://schemas.microsoft.com/office/drawing/2014/main" id="{00000000-0008-0000-0000-00000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Privatbereich</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66675</xdr:colOff>
          <xdr:row>3</xdr:row>
          <xdr:rowOff>171450</xdr:rowOff>
        </xdr:from>
        <xdr:to>
          <xdr:col>2</xdr:col>
          <xdr:colOff>85725</xdr:colOff>
          <xdr:row>5</xdr:row>
          <xdr:rowOff>9525</xdr:rowOff>
        </xdr:to>
        <xdr:sp macro="" textlink="">
          <xdr:nvSpPr>
            <xdr:cNvPr id="13314" name="Check Box 2" hidden="1">
              <a:extLst>
                <a:ext uri="{63B3BB69-23CF-44E3-9099-C40C66FF867C}">
                  <a14:compatExt spid="_x0000_s13314"/>
                </a:ext>
                <a:ext uri="{FF2B5EF4-FFF2-40B4-BE49-F238E27FC236}">
                  <a16:creationId xmlns:a16="http://schemas.microsoft.com/office/drawing/2014/main" id="{00000000-0008-0000-0000-00000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Familie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xdr:col>
          <xdr:colOff>104775</xdr:colOff>
          <xdr:row>3</xdr:row>
          <xdr:rowOff>171450</xdr:rowOff>
        </xdr:from>
        <xdr:to>
          <xdr:col>3</xdr:col>
          <xdr:colOff>123825</xdr:colOff>
          <xdr:row>5</xdr:row>
          <xdr:rowOff>9525</xdr:rowOff>
        </xdr:to>
        <xdr:sp macro="" textlink="">
          <xdr:nvSpPr>
            <xdr:cNvPr id="13315" name="Check Box 3" hidden="1">
              <a:extLst>
                <a:ext uri="{63B3BB69-23CF-44E3-9099-C40C66FF867C}">
                  <a14:compatExt spid="_x0000_s13315"/>
                </a:ext>
                <a:ext uri="{FF2B5EF4-FFF2-40B4-BE49-F238E27FC236}">
                  <a16:creationId xmlns:a16="http://schemas.microsoft.com/office/drawing/2014/main" id="{00000000-0008-0000-0000-00000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Single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57150</xdr:colOff>
          <xdr:row>5</xdr:row>
          <xdr:rowOff>142875</xdr:rowOff>
        </xdr:from>
        <xdr:to>
          <xdr:col>2</xdr:col>
          <xdr:colOff>66675</xdr:colOff>
          <xdr:row>7</xdr:row>
          <xdr:rowOff>28575</xdr:rowOff>
        </xdr:to>
        <xdr:sp macro="" textlink="">
          <xdr:nvSpPr>
            <xdr:cNvPr id="13316" name="Check Box 4" hidden="1">
              <a:extLst>
                <a:ext uri="{63B3BB69-23CF-44E3-9099-C40C66FF867C}">
                  <a14:compatExt spid="_x0000_s13316"/>
                </a:ext>
                <a:ext uri="{FF2B5EF4-FFF2-40B4-BE49-F238E27FC236}">
                  <a16:creationId xmlns:a16="http://schemas.microsoft.com/office/drawing/2014/main" id="{00000000-0008-0000-0000-00000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Privat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95250</xdr:colOff>
          <xdr:row>5</xdr:row>
          <xdr:rowOff>161925</xdr:rowOff>
        </xdr:from>
        <xdr:to>
          <xdr:col>3</xdr:col>
          <xdr:colOff>114300</xdr:colOff>
          <xdr:row>7</xdr:row>
          <xdr:rowOff>38100</xdr:rowOff>
        </xdr:to>
        <xdr:sp macro="" textlink="">
          <xdr:nvSpPr>
            <xdr:cNvPr id="13317" name="Check Box 5" hidden="1">
              <a:extLst>
                <a:ext uri="{63B3BB69-23CF-44E3-9099-C40C66FF867C}">
                  <a14:compatExt spid="_x0000_s13317"/>
                </a:ext>
                <a:ext uri="{FF2B5EF4-FFF2-40B4-BE49-F238E27FC236}">
                  <a16:creationId xmlns:a16="http://schemas.microsoft.com/office/drawing/2014/main" id="{00000000-0008-0000-0000-00000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Beruf</a:t>
              </a:r>
            </a:p>
          </xdr:txBody>
        </xdr:sp>
        <xdr:clientData/>
      </xdr:twoCellAnchor>
    </mc:Choice>
    <mc:Fallback/>
  </mc:AlternateContent>
  <mc:AlternateContent xmlns:mc="http://schemas.openxmlformats.org/markup-compatibility/2006">
    <mc:Choice xmlns:a14="http://schemas.microsoft.com/office/drawing/2010/main" Requires="a14">
      <xdr:twoCellAnchor>
        <xdr:from>
          <xdr:col>1</xdr:col>
          <xdr:colOff>57150</xdr:colOff>
          <xdr:row>6</xdr:row>
          <xdr:rowOff>161925</xdr:rowOff>
        </xdr:from>
        <xdr:to>
          <xdr:col>2</xdr:col>
          <xdr:colOff>66675</xdr:colOff>
          <xdr:row>8</xdr:row>
          <xdr:rowOff>38100</xdr:rowOff>
        </xdr:to>
        <xdr:sp macro="" textlink="">
          <xdr:nvSpPr>
            <xdr:cNvPr id="13318" name="Check Box 6" hidden="1">
              <a:extLst>
                <a:ext uri="{63B3BB69-23CF-44E3-9099-C40C66FF867C}">
                  <a14:compatExt spid="_x0000_s13318"/>
                </a:ext>
                <a:ext uri="{FF2B5EF4-FFF2-40B4-BE49-F238E27FC236}">
                  <a16:creationId xmlns:a16="http://schemas.microsoft.com/office/drawing/2014/main" id="{00000000-0008-0000-0000-00000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Wohnen</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95250</xdr:colOff>
          <xdr:row>6</xdr:row>
          <xdr:rowOff>171450</xdr:rowOff>
        </xdr:from>
        <xdr:to>
          <xdr:col>3</xdr:col>
          <xdr:colOff>104775</xdr:colOff>
          <xdr:row>8</xdr:row>
          <xdr:rowOff>47625</xdr:rowOff>
        </xdr:to>
        <xdr:sp macro="" textlink="">
          <xdr:nvSpPr>
            <xdr:cNvPr id="13319" name="Check Box 7" hidden="1">
              <a:extLst>
                <a:ext uri="{63B3BB69-23CF-44E3-9099-C40C66FF867C}">
                  <a14:compatExt spid="_x0000_s13319"/>
                </a:ext>
                <a:ext uri="{FF2B5EF4-FFF2-40B4-BE49-F238E27FC236}">
                  <a16:creationId xmlns:a16="http://schemas.microsoft.com/office/drawing/2014/main" id="{00000000-0008-0000-0000-00000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Verkehr</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161925</xdr:colOff>
          <xdr:row>12</xdr:row>
          <xdr:rowOff>66675</xdr:rowOff>
        </xdr:from>
        <xdr:to>
          <xdr:col>1</xdr:col>
          <xdr:colOff>180975</xdr:colOff>
          <xdr:row>14</xdr:row>
          <xdr:rowOff>95250</xdr:rowOff>
        </xdr:to>
        <xdr:sp macro="" textlink="">
          <xdr:nvSpPr>
            <xdr:cNvPr id="13320" name="Check Box 8" hidden="1">
              <a:extLst>
                <a:ext uri="{63B3BB69-23CF-44E3-9099-C40C66FF867C}">
                  <a14:compatExt spid="_x0000_s13320"/>
                </a:ext>
                <a:ext uri="{FF2B5EF4-FFF2-40B4-BE49-F238E27FC236}">
                  <a16:creationId xmlns:a16="http://schemas.microsoft.com/office/drawing/2014/main" id="{00000000-0008-0000-0000-00000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Firmenbereich</a:t>
              </a:r>
            </a:p>
          </xdr:txBody>
        </xdr:sp>
        <xdr:clientData/>
      </xdr:twoCellAnchor>
    </mc:Choice>
    <mc:Fallback/>
  </mc:AlternateContent>
  <mc:AlternateContent xmlns:mc="http://schemas.openxmlformats.org/markup-compatibility/2006">
    <mc:Choice xmlns:a14="http://schemas.microsoft.com/office/drawing/2010/main" Requires="a14">
      <xdr:twoCellAnchor>
        <xdr:from>
          <xdr:col>1</xdr:col>
          <xdr:colOff>85725</xdr:colOff>
          <xdr:row>16</xdr:row>
          <xdr:rowOff>142875</xdr:rowOff>
        </xdr:from>
        <xdr:to>
          <xdr:col>2</xdr:col>
          <xdr:colOff>95250</xdr:colOff>
          <xdr:row>18</xdr:row>
          <xdr:rowOff>19050</xdr:rowOff>
        </xdr:to>
        <xdr:sp macro="" textlink="">
          <xdr:nvSpPr>
            <xdr:cNvPr id="13321" name="Check Box 9" hidden="1">
              <a:extLst>
                <a:ext uri="{63B3BB69-23CF-44E3-9099-C40C66FF867C}">
                  <a14:compatExt spid="_x0000_s13321"/>
                </a:ext>
                <a:ext uri="{FF2B5EF4-FFF2-40B4-BE49-F238E27FC236}">
                  <a16:creationId xmlns:a16="http://schemas.microsoft.com/office/drawing/2014/main" id="{00000000-0008-0000-0000-00000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Firma</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133350</xdr:colOff>
          <xdr:row>16</xdr:row>
          <xdr:rowOff>152400</xdr:rowOff>
        </xdr:from>
        <xdr:to>
          <xdr:col>3</xdr:col>
          <xdr:colOff>142875</xdr:colOff>
          <xdr:row>18</xdr:row>
          <xdr:rowOff>28575</xdr:rowOff>
        </xdr:to>
        <xdr:sp macro="" textlink="">
          <xdr:nvSpPr>
            <xdr:cNvPr id="13322" name="Check Box 10" hidden="1">
              <a:extLst>
                <a:ext uri="{63B3BB69-23CF-44E3-9099-C40C66FF867C}">
                  <a14:compatExt spid="_x0000_s13322"/>
                </a:ext>
                <a:ext uri="{FF2B5EF4-FFF2-40B4-BE49-F238E27FC236}">
                  <a16:creationId xmlns:a16="http://schemas.microsoft.com/office/drawing/2014/main" id="{00000000-0008-0000-0000-00000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Arbeit</a:t>
              </a:r>
            </a:p>
          </xdr:txBody>
        </xdr:sp>
        <xdr:clientData/>
      </xdr:twoCellAnchor>
    </mc:Choice>
    <mc:Fallback/>
  </mc:AlternateContent>
  <mc:AlternateContent xmlns:mc="http://schemas.openxmlformats.org/markup-compatibility/2006">
    <mc:Choice xmlns:a14="http://schemas.microsoft.com/office/drawing/2010/main" Requires="a14">
      <xdr:twoCellAnchor>
        <xdr:from>
          <xdr:col>1</xdr:col>
          <xdr:colOff>85725</xdr:colOff>
          <xdr:row>17</xdr:row>
          <xdr:rowOff>152400</xdr:rowOff>
        </xdr:from>
        <xdr:to>
          <xdr:col>2</xdr:col>
          <xdr:colOff>95250</xdr:colOff>
          <xdr:row>19</xdr:row>
          <xdr:rowOff>28575</xdr:rowOff>
        </xdr:to>
        <xdr:sp macro="" textlink="">
          <xdr:nvSpPr>
            <xdr:cNvPr id="13323" name="Check Box 11" hidden="1">
              <a:extLst>
                <a:ext uri="{63B3BB69-23CF-44E3-9099-C40C66FF867C}">
                  <a14:compatExt spid="_x0000_s13323"/>
                </a:ext>
                <a:ext uri="{FF2B5EF4-FFF2-40B4-BE49-F238E27FC236}">
                  <a16:creationId xmlns:a16="http://schemas.microsoft.com/office/drawing/2014/main" id="{00000000-0008-0000-0000-00000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Immobilie</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123825</xdr:colOff>
          <xdr:row>17</xdr:row>
          <xdr:rowOff>171450</xdr:rowOff>
        </xdr:from>
        <xdr:to>
          <xdr:col>3</xdr:col>
          <xdr:colOff>133350</xdr:colOff>
          <xdr:row>19</xdr:row>
          <xdr:rowOff>47625</xdr:rowOff>
        </xdr:to>
        <xdr:sp macro="" textlink="">
          <xdr:nvSpPr>
            <xdr:cNvPr id="13324" name="Check Box 12" hidden="1">
              <a:extLst>
                <a:ext uri="{63B3BB69-23CF-44E3-9099-C40C66FF867C}">
                  <a14:compatExt spid="_x0000_s13324"/>
                </a:ext>
                <a:ext uri="{FF2B5EF4-FFF2-40B4-BE49-F238E27FC236}">
                  <a16:creationId xmlns:a16="http://schemas.microsoft.com/office/drawing/2014/main" id="{00000000-0008-0000-0000-00000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Verkehr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xdr:col>
          <xdr:colOff>85725</xdr:colOff>
          <xdr:row>19</xdr:row>
          <xdr:rowOff>161925</xdr:rowOff>
        </xdr:from>
        <xdr:to>
          <xdr:col>2</xdr:col>
          <xdr:colOff>1114425</xdr:colOff>
          <xdr:row>21</xdr:row>
          <xdr:rowOff>38100</xdr:rowOff>
        </xdr:to>
        <xdr:sp macro="" textlink="">
          <xdr:nvSpPr>
            <xdr:cNvPr id="13325" name="Check Box 13" hidden="1">
              <a:extLst>
                <a:ext uri="{63B3BB69-23CF-44E3-9099-C40C66FF867C}">
                  <a14:compatExt spid="_x0000_s13325"/>
                </a:ext>
                <a:ext uri="{FF2B5EF4-FFF2-40B4-BE49-F238E27FC236}">
                  <a16:creationId xmlns:a16="http://schemas.microsoft.com/office/drawing/2014/main" id="{00000000-0008-0000-0000-00000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erweiterter Straf-RS</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47</xdr:col>
      <xdr:colOff>46140</xdr:colOff>
      <xdr:row>0</xdr:row>
      <xdr:rowOff>34005</xdr:rowOff>
    </xdr:from>
    <xdr:ext cx="793440" cy="754559"/>
    <xdr:pic>
      <xdr:nvPicPr>
        <xdr:cNvPr id="2" name="Picture 3">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lum/>
          <a:alphaModFix/>
        </a:blip>
        <a:srcRect/>
        <a:stretch>
          <a:fillRect/>
        </a:stretch>
      </xdr:blipFill>
      <xdr:spPr>
        <a:xfrm>
          <a:off x="4970565" y="34005"/>
          <a:ext cx="793440" cy="754559"/>
        </a:xfrm>
        <a:prstGeom prst="rect">
          <a:avLst/>
        </a:prstGeom>
        <a:noFill/>
        <a:ln>
          <a:noFill/>
        </a:ln>
      </xdr:spPr>
    </xdr:pic>
    <xdr:clientData/>
  </xdr:oneCellAnchor>
  <xdr:oneCellAnchor>
    <xdr:from>
      <xdr:col>48</xdr:col>
      <xdr:colOff>18720</xdr:colOff>
      <xdr:row>121</xdr:row>
      <xdr:rowOff>50760</xdr:rowOff>
    </xdr:from>
    <xdr:ext cx="793440" cy="754559"/>
    <xdr:pic>
      <xdr:nvPicPr>
        <xdr:cNvPr id="3" name="Picture 3">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a:lum/>
          <a:alphaModFix/>
        </a:blip>
        <a:srcRect/>
        <a:stretch>
          <a:fillRect/>
        </a:stretch>
      </xdr:blipFill>
      <xdr:spPr>
        <a:xfrm>
          <a:off x="5733720" y="19877048"/>
          <a:ext cx="793440" cy="754559"/>
        </a:xfrm>
        <a:prstGeom prst="rect">
          <a:avLst/>
        </a:prstGeom>
        <a:noFill/>
        <a:ln>
          <a:noFill/>
        </a:ln>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B014056-65A8-4D9F-9C71-65CE875F41CF}" name="tab_auswahl34" displayName="tab_auswahl34" ref="D1:W3844" totalsRowShown="0">
  <autoFilter ref="D1:W3844" xr:uid="{9602E809-B448-4305-A1EB-BDC21CF847D2}"/>
  <sortState xmlns:xlrd2="http://schemas.microsoft.com/office/spreadsheetml/2017/richdata2" ref="D2:W2882">
    <sortCondition ref="F1:F2882"/>
  </sortState>
  <tableColumns count="20">
    <tableColumn id="1" xr3:uid="{071ADB27-6993-44DC-AFB2-2A5F0DE3C520}" name="Betriebsart" dataDxfId="31"/>
    <tableColumn id="2" xr3:uid="{4399079C-B46A-4F67-903E-C726C9792BAD}" name="genaue Auswahl treffen" dataDxfId="30">
      <calculatedColumnFormula>IF(tab_auswahl34[[#This Row],[hilfe]]&gt;0,tab_auswahl34[[#This Row],[Betriebsart]],"")</calculatedColumnFormula>
    </tableColumn>
    <tableColumn id="3" xr3:uid="{E54E0CFE-D7ED-4876-A5AD-665819DDBE36}" name="hilfe" dataDxfId="29">
      <calculatedColumnFormula>IFERROR(--(SEARCH(Auswahl!$B$1,tab_auswahl34[[#This Row],[Betriebsart]])&gt;0),0)</calculatedColumnFormula>
    </tableColumn>
    <tableColumn id="4" xr3:uid="{6BA40670-5C43-470E-9AAB-E1A534603158}" name="kombi RS" dataDxfId="28">
      <calculatedColumnFormula>IF(Auswahl!$B$3=tab_auswahl34[[#This Row],[Betriebsart]],1,0)</calculatedColumnFormula>
    </tableColumn>
    <tableColumn id="5" xr3:uid="{8EA520F1-05D4-4D2B-85AC-D58BF36734CF}" name="Stichwort-_x000a_Schlüssel" dataDxfId="27"/>
    <tableColumn id="6" xr3:uid="{995AB464-4543-4264-87D6-6F68ED10DB41}" name="artBranche" dataDxfId="26"/>
    <tableColumn id="7" xr3:uid="{F79407F0-C350-4EDC-A59C-C9F5473119E4}" name="mitarbeiter-intensiv" dataDxfId="25"/>
    <tableColumn id="8" xr3:uid="{18EEB4A7-8669-4049-BCA7-B6FEA213749B}" name="fahrzeug-intensiv" dataDxfId="24"/>
    <tableColumn id="9" xr3:uid="{80A674C5-6B23-41B8-9456-7248FD1576C8}" name="gewerbe-steuerpflichtig" dataDxfId="23"/>
    <tableColumn id="10" xr3:uid="{7892FBBB-A41D-44D0-90B4-A387203FEAD8}" name="erwStrafRS" dataDxfId="22"/>
    <tableColumn id="11" xr3:uid="{25C3C1D8-2CF1-4050-B888-595BC92F4F9F}" name="heilberufe FVRS" dataDxfId="21"/>
    <tableColumn id="12" xr3:uid="{904347A3-BB8D-4DB9-B885-0DA15520D6A4}" name="verkehrs RSKombi " dataDxfId="20"/>
    <tableColumn id="13" xr3:uid="{7765B7F8-AF8B-4554-B8E3-98F1BD5F5805}" name="nur ohne Verkehr" dataDxfId="19"/>
    <tableColumn id="14" xr3:uid="{88F3BE3A-F5B8-4F51-AC51-9DBF3A8F8AE4}" name="Stichwort" dataDxfId="18"/>
    <tableColumn id="15" xr3:uid="{D2AF7F07-B53D-4921-9126-C3FFCCADAEE9}" name="BA-_x000a_Schlüssel" dataDxfId="17"/>
    <tableColumn id="16" xr3:uid="{FE50B488-286E-4B43-A794-F7F37C4C6768}" name="Betriebsart2" dataDxfId="16"/>
    <tableColumn id="17" xr3:uid="{BF7197B4-83A7-438D-B666-4D85A1EA8E1D}" name="Gefahren-klasse (SSRS)" dataDxfId="15"/>
    <tableColumn id="18" xr3:uid="{1120F875-9799-4BDB-A067-94B0C973556C}" name="AVRS" dataDxfId="14"/>
    <tableColumn id="19" xr3:uid="{4015839D-884F-42A6-A6E7-B8711672D950}" name="Verm-RS" dataDxfId="13"/>
    <tableColumn id="20" xr3:uid="{DA90A51D-08F6-43B8-9731-9A54A23D987C}" name="Umdeckung " dataDxfId="12"/>
  </tableColumns>
  <tableStyleInfo name="TableStyleLight1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438" row="8">
    <wetp:webextensionref xmlns:r="http://schemas.openxmlformats.org/officeDocument/2006/relationships" r:id="rId1"/>
  </wetp:taskpane>
</wetp:taskpanes>
</file>

<file path=xl/webextensions/webextension1.xml><?xml version="1.0" encoding="utf-8"?>
<we:webextension xmlns:we="http://schemas.microsoft.com/office/webextensions/webextension/2010/11" id="{8A5FD364-E1D7-4533-9904-415E11611E1A}">
  <we:reference id="81ae7f57-2760-4043-a9cb-e0d36209e808" version="1.3.0.0" store="EXCatalog" storeType="EXCatalog"/>
  <we:alternateReferences>
    <we:reference id="WA200003696" version="1.3.0.0" store="en-US" storeType="OMEX"/>
  </we:alternateReferences>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_xldudf_LABS_GENERATIVEAI</we:customFunctionIds>
      </we:customFunctionIdList>
    </a:ext>
  </we:extLst>
</we:webextension>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7.bin"/><Relationship Id="rId1" Type="http://schemas.openxmlformats.org/officeDocument/2006/relationships/hyperlink" Target="mailto:apvportal@arag.de"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2AAD5E-0D63-4A27-9470-8BA6930549CD}">
  <dimension ref="A1:AGW53"/>
  <sheetViews>
    <sheetView tabSelected="1" topLeftCell="A12" zoomScaleNormal="100" workbookViewId="0">
      <selection activeCell="C28" sqref="C28"/>
    </sheetView>
  </sheetViews>
  <sheetFormatPr baseColWidth="10" defaultColWidth="0" defaultRowHeight="15" zeroHeight="1" x14ac:dyDescent="0.25"/>
  <cols>
    <col min="1" max="1" width="11.42578125" style="105" customWidth="1"/>
    <col min="2" max="2" width="29.7109375" style="105" customWidth="1"/>
    <col min="3" max="3" width="24.7109375" style="105" customWidth="1"/>
    <col min="4" max="4" width="11.42578125" style="105" customWidth="1"/>
    <col min="5" max="881" width="0" style="105" hidden="1" customWidth="1"/>
    <col min="882" max="16384" width="11.42578125" style="105" hidden="1"/>
  </cols>
  <sheetData>
    <row r="1" spans="1:3" x14ac:dyDescent="0.25"/>
    <row r="2" spans="1:3" ht="21" x14ac:dyDescent="0.35">
      <c r="A2" s="188" t="s">
        <v>3479</v>
      </c>
      <c r="B2" s="188"/>
      <c r="C2" s="188"/>
    </row>
    <row r="3" spans="1:3" x14ac:dyDescent="0.25"/>
    <row r="4" spans="1:3" x14ac:dyDescent="0.25"/>
    <row r="5" spans="1:3" x14ac:dyDescent="0.25"/>
    <row r="6" spans="1:3" x14ac:dyDescent="0.25"/>
    <row r="7" spans="1:3" x14ac:dyDescent="0.25"/>
    <row r="8" spans="1:3" x14ac:dyDescent="0.25"/>
    <row r="9" spans="1:3" x14ac:dyDescent="0.25"/>
    <row r="10" spans="1:3" x14ac:dyDescent="0.25">
      <c r="B10" s="105" t="s">
        <v>3475</v>
      </c>
      <c r="C10" s="109" t="s">
        <v>3067</v>
      </c>
    </row>
    <row r="11" spans="1:3" x14ac:dyDescent="0.25">
      <c r="B11" s="105" t="s">
        <v>3478</v>
      </c>
      <c r="C11" s="109" t="s">
        <v>10</v>
      </c>
    </row>
    <row r="12" spans="1:3" x14ac:dyDescent="0.25"/>
    <row r="13" spans="1:3" x14ac:dyDescent="0.25"/>
    <row r="14" spans="1:3" x14ac:dyDescent="0.25"/>
    <row r="15" spans="1:3" x14ac:dyDescent="0.25">
      <c r="B15" s="105" t="s">
        <v>3477</v>
      </c>
      <c r="C15" s="109" t="s">
        <v>3050</v>
      </c>
    </row>
    <row r="16" spans="1:3" x14ac:dyDescent="0.25">
      <c r="B16" s="105" t="s">
        <v>3325</v>
      </c>
      <c r="C16" s="109">
        <v>0</v>
      </c>
    </row>
    <row r="17" spans="1:4" x14ac:dyDescent="0.25">
      <c r="C17" s="106" t="str">
        <f>IF(App!E21=FALSE,"Weitere Berechnung nicht möglich","")</f>
        <v/>
      </c>
    </row>
    <row r="18" spans="1:4" x14ac:dyDescent="0.25"/>
    <row r="19" spans="1:4" x14ac:dyDescent="0.25"/>
    <row r="20" spans="1:4" x14ac:dyDescent="0.25"/>
    <row r="21" spans="1:4" x14ac:dyDescent="0.25"/>
    <row r="22" spans="1:4" x14ac:dyDescent="0.25">
      <c r="C22" s="106" t="s">
        <v>3482</v>
      </c>
    </row>
    <row r="23" spans="1:4" x14ac:dyDescent="0.25">
      <c r="B23" s="107" t="s">
        <v>3476</v>
      </c>
      <c r="C23" s="109">
        <v>0</v>
      </c>
    </row>
    <row r="24" spans="1:4" x14ac:dyDescent="0.25">
      <c r="B24" s="105" t="s">
        <v>3475</v>
      </c>
      <c r="C24" s="109" t="s">
        <v>3067</v>
      </c>
    </row>
    <row r="25" spans="1:4" x14ac:dyDescent="0.25"/>
    <row r="26" spans="1:4" x14ac:dyDescent="0.25"/>
    <row r="27" spans="1:4" x14ac:dyDescent="0.25">
      <c r="A27" s="105" t="s">
        <v>3072</v>
      </c>
      <c r="C27" s="111">
        <v>210</v>
      </c>
      <c r="D27" s="182" t="str">
        <f>IF(App!C42*0.95&gt;App!H47,"abzügl. 5%","")</f>
        <v/>
      </c>
    </row>
    <row r="28" spans="1:4" x14ac:dyDescent="0.25">
      <c r="A28" s="105" t="s">
        <v>3474</v>
      </c>
      <c r="C28" s="109" t="s">
        <v>3080</v>
      </c>
    </row>
    <row r="29" spans="1:4" x14ac:dyDescent="0.25"/>
    <row r="30" spans="1:4" x14ac:dyDescent="0.25">
      <c r="A30" s="189" t="str">
        <f>IF(App!C48&gt;1,"Umdeckung mit LEISTUNGSGARANTIE möglich - Bitte nachfolgende Fragen beantworten",IF(App!C48&gt;0.5,"Sie können eine Umdeckung prüfen - Bitte nachfolgende Fragen beantworten","Beitrag der Vorversicherung zu günstig - bitte Zahlweise bzw. Beitrag prüfen"))</f>
        <v>Sie können eine Umdeckung prüfen - Bitte nachfolgende Fragen beantworten</v>
      </c>
      <c r="B30" s="189"/>
      <c r="C30" s="189"/>
    </row>
    <row r="31" spans="1:4" x14ac:dyDescent="0.25">
      <c r="A31" s="189"/>
      <c r="B31" s="189"/>
      <c r="C31" s="189"/>
    </row>
    <row r="32" spans="1:4" x14ac:dyDescent="0.25"/>
    <row r="33" spans="1:4" ht="14.25" customHeight="1" x14ac:dyDescent="0.25">
      <c r="A33" s="105" t="s">
        <v>3483</v>
      </c>
      <c r="B33" s="108"/>
      <c r="C33" s="109">
        <v>5</v>
      </c>
      <c r="D33" s="176" t="str">
        <f>IF(Umdeckung!C5&lt;3,"&lt; 3 Jahre","")</f>
        <v/>
      </c>
    </row>
    <row r="34" spans="1:4" x14ac:dyDescent="0.25">
      <c r="A34" s="105" t="s">
        <v>3394</v>
      </c>
      <c r="C34" s="109">
        <v>0</v>
      </c>
      <c r="D34" s="177" t="str">
        <f>IF(AND(NOT(Umdeckung!C7="bitte wählen"),OR(Umdeckung!C7&gt;2,AND(App!C5=FALSE,Umdeckung!C7&gt;0))),"zu viele Schäden","")</f>
        <v/>
      </c>
    </row>
    <row r="35" spans="1:4" x14ac:dyDescent="0.25">
      <c r="A35" s="105" t="s">
        <v>3397</v>
      </c>
      <c r="C35" s="110">
        <v>45658</v>
      </c>
    </row>
    <row r="36" spans="1:4" x14ac:dyDescent="0.25">
      <c r="A36" s="105" t="s">
        <v>3422</v>
      </c>
      <c r="C36" s="109" t="s">
        <v>3425</v>
      </c>
    </row>
    <row r="37" spans="1:4" x14ac:dyDescent="0.25">
      <c r="A37" s="174" t="s">
        <v>3481</v>
      </c>
      <c r="C37" s="109" t="s">
        <v>3400</v>
      </c>
    </row>
    <row r="38" spans="1:4" x14ac:dyDescent="0.25">
      <c r="A38" s="191" t="str">
        <f ca="1">IF(Umdeckung!E10&gt;364,"Beantragung nur maximal 12 Monate vorher möglich",IF(Umdeckung!E10&lt;1,"keine rückwirkende Beantragung möglich",""))</f>
        <v>keine rückwirkende Beantragung möglich</v>
      </c>
      <c r="B38" s="191"/>
      <c r="C38" s="191"/>
    </row>
    <row r="39" spans="1:4" x14ac:dyDescent="0.25">
      <c r="A39" s="189" t="str">
        <f ca="1">IF(Umdeckung!D24=FALSE,"Umdeckung nicht möglich- Bitte Vorrausetzungen prüfen ","")</f>
        <v xml:space="preserve">Umdeckung nicht möglich- Bitte Vorrausetzungen prüfen </v>
      </c>
      <c r="B39" s="189"/>
      <c r="C39" s="189"/>
    </row>
    <row r="40" spans="1:4" ht="18.75" x14ac:dyDescent="0.3">
      <c r="A40" s="190" t="str">
        <f ca="1">IF(AND(Umdeckung!D24=TRUE,App!D52=TRUE),"DRUCK Deckungsnote","")</f>
        <v/>
      </c>
      <c r="B40" s="190"/>
      <c r="C40" s="190"/>
    </row>
    <row r="41" spans="1:4" x14ac:dyDescent="0.25"/>
    <row r="49" s="105" customFormat="1" hidden="1" x14ac:dyDescent="0.25"/>
    <row r="50" s="105" customFormat="1" hidden="1" x14ac:dyDescent="0.25"/>
    <row r="51" s="105" customFormat="1" hidden="1" x14ac:dyDescent="0.25"/>
    <row r="52" s="105" customFormat="1" hidden="1" x14ac:dyDescent="0.25"/>
    <row r="53" s="105" customFormat="1" hidden="1" x14ac:dyDescent="0.25"/>
  </sheetData>
  <sheetProtection algorithmName="SHA-512" hashValue="Kn4wdIwgeYuux8A+zIFwvLnw/JDVbtfatK1+DNfN4qb56AYn8JeTIJkrp0Wf9sammirXE+or9Lk18A8DRCAaSw==" saltValue="ZAdbektok4AWmuthvSgBCg==" spinCount="100000" sheet="1" selectLockedCells="1"/>
  <mergeCells count="5">
    <mergeCell ref="A2:C2"/>
    <mergeCell ref="A30:C31"/>
    <mergeCell ref="A39:C39"/>
    <mergeCell ref="A40:C40"/>
    <mergeCell ref="A38:C38"/>
  </mergeCells>
  <dataValidations count="2">
    <dataValidation type="list" allowBlank="1" showInputMessage="1" showErrorMessage="1" sqref="C37" xr:uid="{F8E41CB2-8A59-4154-A23E-046FF4742BED}">
      <formula1>"Ja,Nein"</formula1>
    </dataValidation>
    <dataValidation type="list" allowBlank="1" showInputMessage="1" showErrorMessage="1" sqref="C36" xr:uid="{FD657FD0-4735-4149-9419-0FFF08C8AD9D}">
      <formula1>"Versicherungsnehmer,Versicherer"</formula1>
    </dataValidation>
  </dataValidations>
  <pageMargins left="0.7" right="0.7" top="0.78740157499999996" bottom="0.78740157499999996"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3313" r:id="rId4" name="Check Box 1">
              <controlPr locked="0" defaultSize="0" autoFill="0" autoLine="0" autoPict="0">
                <anchor moveWithCells="1" sizeWithCells="1">
                  <from>
                    <xdr:col>0</xdr:col>
                    <xdr:colOff>133350</xdr:colOff>
                    <xdr:row>2</xdr:row>
                    <xdr:rowOff>76200</xdr:rowOff>
                  </from>
                  <to>
                    <xdr:col>1</xdr:col>
                    <xdr:colOff>152400</xdr:colOff>
                    <xdr:row>4</xdr:row>
                    <xdr:rowOff>104775</xdr:rowOff>
                  </to>
                </anchor>
              </controlPr>
            </control>
          </mc:Choice>
        </mc:AlternateContent>
        <mc:AlternateContent xmlns:mc="http://schemas.openxmlformats.org/markup-compatibility/2006">
          <mc:Choice Requires="x14">
            <control shapeId="13314" r:id="rId5" name="Check Box 2">
              <controlPr locked="0" defaultSize="0" autoFill="0" autoLine="0" autoPict="0">
                <anchor moveWithCells="1" sizeWithCells="1">
                  <from>
                    <xdr:col>1</xdr:col>
                    <xdr:colOff>66675</xdr:colOff>
                    <xdr:row>3</xdr:row>
                    <xdr:rowOff>171450</xdr:rowOff>
                  </from>
                  <to>
                    <xdr:col>2</xdr:col>
                    <xdr:colOff>85725</xdr:colOff>
                    <xdr:row>5</xdr:row>
                    <xdr:rowOff>9525</xdr:rowOff>
                  </to>
                </anchor>
              </controlPr>
            </control>
          </mc:Choice>
        </mc:AlternateContent>
        <mc:AlternateContent xmlns:mc="http://schemas.openxmlformats.org/markup-compatibility/2006">
          <mc:Choice Requires="x14">
            <control shapeId="13315" r:id="rId6" name="Check Box 3">
              <controlPr locked="0" defaultSize="0" autoFill="0" autoLine="0" autoPict="0">
                <anchor moveWithCells="1" sizeWithCells="1">
                  <from>
                    <xdr:col>2</xdr:col>
                    <xdr:colOff>104775</xdr:colOff>
                    <xdr:row>3</xdr:row>
                    <xdr:rowOff>171450</xdr:rowOff>
                  </from>
                  <to>
                    <xdr:col>3</xdr:col>
                    <xdr:colOff>123825</xdr:colOff>
                    <xdr:row>5</xdr:row>
                    <xdr:rowOff>9525</xdr:rowOff>
                  </to>
                </anchor>
              </controlPr>
            </control>
          </mc:Choice>
        </mc:AlternateContent>
        <mc:AlternateContent xmlns:mc="http://schemas.openxmlformats.org/markup-compatibility/2006">
          <mc:Choice Requires="x14">
            <control shapeId="13316" r:id="rId7" name="Check Box 4">
              <controlPr defaultSize="0" autoFill="0" autoLine="0" autoPict="0">
                <anchor moveWithCells="1" sizeWithCells="1">
                  <from>
                    <xdr:col>1</xdr:col>
                    <xdr:colOff>57150</xdr:colOff>
                    <xdr:row>5</xdr:row>
                    <xdr:rowOff>142875</xdr:rowOff>
                  </from>
                  <to>
                    <xdr:col>2</xdr:col>
                    <xdr:colOff>66675</xdr:colOff>
                    <xdr:row>7</xdr:row>
                    <xdr:rowOff>28575</xdr:rowOff>
                  </to>
                </anchor>
              </controlPr>
            </control>
          </mc:Choice>
        </mc:AlternateContent>
        <mc:AlternateContent xmlns:mc="http://schemas.openxmlformats.org/markup-compatibility/2006">
          <mc:Choice Requires="x14">
            <control shapeId="13317" r:id="rId8" name="Check Box 5">
              <controlPr defaultSize="0" autoFill="0" autoLine="0" autoPict="0">
                <anchor moveWithCells="1" sizeWithCells="1">
                  <from>
                    <xdr:col>2</xdr:col>
                    <xdr:colOff>95250</xdr:colOff>
                    <xdr:row>5</xdr:row>
                    <xdr:rowOff>161925</xdr:rowOff>
                  </from>
                  <to>
                    <xdr:col>3</xdr:col>
                    <xdr:colOff>114300</xdr:colOff>
                    <xdr:row>7</xdr:row>
                    <xdr:rowOff>38100</xdr:rowOff>
                  </to>
                </anchor>
              </controlPr>
            </control>
          </mc:Choice>
        </mc:AlternateContent>
        <mc:AlternateContent xmlns:mc="http://schemas.openxmlformats.org/markup-compatibility/2006">
          <mc:Choice Requires="x14">
            <control shapeId="13318" r:id="rId9" name="Check Box 6">
              <controlPr defaultSize="0" autoFill="0" autoLine="0" autoPict="0">
                <anchor moveWithCells="1" sizeWithCells="1">
                  <from>
                    <xdr:col>1</xdr:col>
                    <xdr:colOff>57150</xdr:colOff>
                    <xdr:row>6</xdr:row>
                    <xdr:rowOff>161925</xdr:rowOff>
                  </from>
                  <to>
                    <xdr:col>2</xdr:col>
                    <xdr:colOff>66675</xdr:colOff>
                    <xdr:row>8</xdr:row>
                    <xdr:rowOff>38100</xdr:rowOff>
                  </to>
                </anchor>
              </controlPr>
            </control>
          </mc:Choice>
        </mc:AlternateContent>
        <mc:AlternateContent xmlns:mc="http://schemas.openxmlformats.org/markup-compatibility/2006">
          <mc:Choice Requires="x14">
            <control shapeId="13319" r:id="rId10" name="Check Box 7">
              <controlPr defaultSize="0" autoFill="0" autoLine="0" autoPict="0">
                <anchor moveWithCells="1" sizeWithCells="1">
                  <from>
                    <xdr:col>2</xdr:col>
                    <xdr:colOff>95250</xdr:colOff>
                    <xdr:row>6</xdr:row>
                    <xdr:rowOff>171450</xdr:rowOff>
                  </from>
                  <to>
                    <xdr:col>3</xdr:col>
                    <xdr:colOff>104775</xdr:colOff>
                    <xdr:row>8</xdr:row>
                    <xdr:rowOff>47625</xdr:rowOff>
                  </to>
                </anchor>
              </controlPr>
            </control>
          </mc:Choice>
        </mc:AlternateContent>
        <mc:AlternateContent xmlns:mc="http://schemas.openxmlformats.org/markup-compatibility/2006">
          <mc:Choice Requires="x14">
            <control shapeId="13320" r:id="rId11" name="Check Box 8">
              <controlPr defaultSize="0" autoFill="0" autoLine="0" autoPict="0">
                <anchor moveWithCells="1" sizeWithCells="1">
                  <from>
                    <xdr:col>0</xdr:col>
                    <xdr:colOff>161925</xdr:colOff>
                    <xdr:row>12</xdr:row>
                    <xdr:rowOff>66675</xdr:rowOff>
                  </from>
                  <to>
                    <xdr:col>1</xdr:col>
                    <xdr:colOff>180975</xdr:colOff>
                    <xdr:row>14</xdr:row>
                    <xdr:rowOff>95250</xdr:rowOff>
                  </to>
                </anchor>
              </controlPr>
            </control>
          </mc:Choice>
        </mc:AlternateContent>
        <mc:AlternateContent xmlns:mc="http://schemas.openxmlformats.org/markup-compatibility/2006">
          <mc:Choice Requires="x14">
            <control shapeId="13321" r:id="rId12" name="Check Box 9">
              <controlPr defaultSize="0" autoFill="0" autoLine="0" autoPict="0">
                <anchor moveWithCells="1" sizeWithCells="1">
                  <from>
                    <xdr:col>1</xdr:col>
                    <xdr:colOff>85725</xdr:colOff>
                    <xdr:row>16</xdr:row>
                    <xdr:rowOff>142875</xdr:rowOff>
                  </from>
                  <to>
                    <xdr:col>2</xdr:col>
                    <xdr:colOff>95250</xdr:colOff>
                    <xdr:row>18</xdr:row>
                    <xdr:rowOff>19050</xdr:rowOff>
                  </to>
                </anchor>
              </controlPr>
            </control>
          </mc:Choice>
        </mc:AlternateContent>
        <mc:AlternateContent xmlns:mc="http://schemas.openxmlformats.org/markup-compatibility/2006">
          <mc:Choice Requires="x14">
            <control shapeId="13322" r:id="rId13" name="Check Box 10">
              <controlPr defaultSize="0" autoFill="0" autoLine="0" autoPict="0">
                <anchor moveWithCells="1" sizeWithCells="1">
                  <from>
                    <xdr:col>2</xdr:col>
                    <xdr:colOff>133350</xdr:colOff>
                    <xdr:row>16</xdr:row>
                    <xdr:rowOff>152400</xdr:rowOff>
                  </from>
                  <to>
                    <xdr:col>3</xdr:col>
                    <xdr:colOff>142875</xdr:colOff>
                    <xdr:row>18</xdr:row>
                    <xdr:rowOff>28575</xdr:rowOff>
                  </to>
                </anchor>
              </controlPr>
            </control>
          </mc:Choice>
        </mc:AlternateContent>
        <mc:AlternateContent xmlns:mc="http://schemas.openxmlformats.org/markup-compatibility/2006">
          <mc:Choice Requires="x14">
            <control shapeId="13323" r:id="rId14" name="Check Box 11">
              <controlPr defaultSize="0" autoFill="0" autoLine="0" autoPict="0">
                <anchor moveWithCells="1" sizeWithCells="1">
                  <from>
                    <xdr:col>1</xdr:col>
                    <xdr:colOff>85725</xdr:colOff>
                    <xdr:row>17</xdr:row>
                    <xdr:rowOff>152400</xdr:rowOff>
                  </from>
                  <to>
                    <xdr:col>2</xdr:col>
                    <xdr:colOff>95250</xdr:colOff>
                    <xdr:row>19</xdr:row>
                    <xdr:rowOff>28575</xdr:rowOff>
                  </to>
                </anchor>
              </controlPr>
            </control>
          </mc:Choice>
        </mc:AlternateContent>
        <mc:AlternateContent xmlns:mc="http://schemas.openxmlformats.org/markup-compatibility/2006">
          <mc:Choice Requires="x14">
            <control shapeId="13324" r:id="rId15" name="Check Box 12">
              <controlPr defaultSize="0" autoFill="0" autoLine="0" autoPict="0">
                <anchor moveWithCells="1" sizeWithCells="1">
                  <from>
                    <xdr:col>2</xdr:col>
                    <xdr:colOff>123825</xdr:colOff>
                    <xdr:row>17</xdr:row>
                    <xdr:rowOff>171450</xdr:rowOff>
                  </from>
                  <to>
                    <xdr:col>3</xdr:col>
                    <xdr:colOff>133350</xdr:colOff>
                    <xdr:row>19</xdr:row>
                    <xdr:rowOff>47625</xdr:rowOff>
                  </to>
                </anchor>
              </controlPr>
            </control>
          </mc:Choice>
        </mc:AlternateContent>
        <mc:AlternateContent xmlns:mc="http://schemas.openxmlformats.org/markup-compatibility/2006">
          <mc:Choice Requires="x14">
            <control shapeId="13325" r:id="rId16" name="Check Box 13">
              <controlPr defaultSize="0" autoFill="0" autoLine="0" autoPict="0">
                <anchor moveWithCells="1" sizeWithCells="1">
                  <from>
                    <xdr:col>1</xdr:col>
                    <xdr:colOff>85725</xdr:colOff>
                    <xdr:row>19</xdr:row>
                    <xdr:rowOff>161925</xdr:rowOff>
                  </from>
                  <to>
                    <xdr:col>2</xdr:col>
                    <xdr:colOff>1114425</xdr:colOff>
                    <xdr:row>21</xdr:row>
                    <xdr:rowOff>38100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7">
        <x14:dataValidation type="list" allowBlank="1" showInputMessage="1" showErrorMessage="1" xr:uid="{46B5A589-9525-4AEE-BBEE-B6B44543BAF7}">
          <x14:formula1>
            <xm:f>Auswahl!$D$3:$D$9</xm:f>
          </x14:formula1>
          <xm:sqref>C10</xm:sqref>
        </x14:dataValidation>
        <x14:dataValidation type="list" allowBlank="1" showInputMessage="1" showErrorMessage="1" xr:uid="{418C73EC-677D-43DE-929E-A13984664864}">
          <x14:formula1>
            <xm:f>Auswahl!$B$3:$B$5</xm:f>
          </x14:formula1>
          <xm:sqref>C11</xm:sqref>
        </x14:dataValidation>
        <x14:dataValidation type="list" allowBlank="1" showInputMessage="1" showErrorMessage="1" xr:uid="{718113F9-F44C-4AE6-B092-FD80B55B1188}">
          <x14:formula1>
            <xm:f>'Auswahl Branche'!$D$2:$D$3883</xm:f>
          </x14:formula1>
          <xm:sqref>C15</xm:sqref>
        </x14:dataValidation>
        <x14:dataValidation type="list" allowBlank="1" showInputMessage="1" showErrorMessage="1" xr:uid="{1F874427-EEF2-409B-A36A-CFE89730F1B1}">
          <x14:formula1>
            <xm:f>Auswahl!$F$3:$F$9</xm:f>
          </x14:formula1>
          <xm:sqref>C24</xm:sqref>
        </x14:dataValidation>
        <x14:dataValidation type="list" allowBlank="1" showInputMessage="1" showErrorMessage="1" xr:uid="{8810F210-E598-499B-B913-F10F7DA354EA}">
          <x14:formula1>
            <xm:f>Auswahl!$H$3:$H$6</xm:f>
          </x14:formula1>
          <xm:sqref>C28</xm:sqref>
        </x14:dataValidation>
        <x14:dataValidation type="list" allowBlank="1" showInputMessage="1" showErrorMessage="1" xr:uid="{9EA8964C-9B4E-42B3-A6D9-861A860EB4F8}">
          <x14:formula1>
            <xm:f>Auswahl!$K$3:$K$14</xm:f>
          </x14:formula1>
          <xm:sqref>C33</xm:sqref>
        </x14:dataValidation>
        <x14:dataValidation type="list" allowBlank="1" showInputMessage="1" showErrorMessage="1" xr:uid="{79C2EFAD-2921-4A25-AC57-84576B9F99F1}">
          <x14:formula1>
            <xm:f>Auswahl!$M$3:$M$8</xm:f>
          </x14:formula1>
          <xm:sqref>C34</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DE435B-A4C6-41A5-8D59-BFBE147AFA13}">
  <dimension ref="A2:V36"/>
  <sheetViews>
    <sheetView topLeftCell="A15" workbookViewId="0">
      <selection activeCell="A34" sqref="A34:V34"/>
    </sheetView>
  </sheetViews>
  <sheetFormatPr baseColWidth="10" defaultRowHeight="15" x14ac:dyDescent="0.25"/>
  <sheetData>
    <row r="2" spans="1:22" x14ac:dyDescent="0.25">
      <c r="A2" s="25" t="str">
        <f>IF(O9&gt;120,A35,IF(O9&gt;30,A34,IF(O9&lt;31,A33)))</f>
        <v>0 MA</v>
      </c>
      <c r="B2" s="23"/>
      <c r="C2" s="23"/>
      <c r="D2" s="23"/>
      <c r="E2" s="23"/>
      <c r="F2" s="23"/>
      <c r="G2" s="23"/>
      <c r="H2" s="23"/>
      <c r="I2" s="23"/>
      <c r="J2" s="23"/>
      <c r="K2" s="23"/>
      <c r="L2" s="23"/>
      <c r="M2" s="23"/>
      <c r="N2" s="23"/>
      <c r="O2" s="23"/>
      <c r="P2" s="23"/>
      <c r="Q2" s="23"/>
      <c r="R2" s="23"/>
      <c r="S2" s="23"/>
      <c r="T2" s="23"/>
      <c r="U2" s="23"/>
      <c r="V2" s="24"/>
    </row>
    <row r="3" spans="1:22" x14ac:dyDescent="0.25">
      <c r="A3" s="18"/>
      <c r="B3" s="19"/>
      <c r="C3" s="19"/>
      <c r="D3" s="19"/>
      <c r="E3" s="19"/>
      <c r="F3" s="19"/>
      <c r="G3" s="19"/>
      <c r="H3" s="19"/>
      <c r="I3" s="19"/>
      <c r="J3" s="19"/>
      <c r="K3" s="19"/>
      <c r="L3" s="19"/>
      <c r="M3" s="19"/>
      <c r="N3" s="20"/>
      <c r="O3" s="260"/>
      <c r="P3" s="260"/>
      <c r="Q3" s="260"/>
      <c r="R3" s="260"/>
      <c r="S3" s="260"/>
      <c r="T3" s="260"/>
      <c r="U3" s="260"/>
      <c r="V3" s="260"/>
    </row>
    <row r="4" spans="1:22" x14ac:dyDescent="0.25">
      <c r="A4" s="18"/>
      <c r="B4" s="19"/>
      <c r="C4" s="19"/>
      <c r="D4" s="19"/>
      <c r="E4" s="19"/>
      <c r="F4" s="19"/>
      <c r="G4" s="19"/>
      <c r="H4" s="19"/>
      <c r="I4" s="19"/>
      <c r="J4" s="19"/>
      <c r="K4" s="19"/>
      <c r="L4" s="19"/>
      <c r="M4" s="19"/>
      <c r="N4" s="20"/>
      <c r="O4" s="261"/>
      <c r="P4" s="261"/>
      <c r="Q4" s="261"/>
      <c r="R4" s="261"/>
      <c r="S4" s="261"/>
      <c r="T4" s="261"/>
      <c r="U4" s="261"/>
      <c r="V4" s="261"/>
    </row>
    <row r="5" spans="1:22" x14ac:dyDescent="0.25">
      <c r="A5" s="18"/>
      <c r="B5" s="19"/>
      <c r="C5" s="19"/>
      <c r="D5" s="19"/>
      <c r="E5" s="19"/>
      <c r="F5" s="19"/>
      <c r="G5" s="19"/>
      <c r="H5" s="19"/>
      <c r="I5" s="19"/>
      <c r="J5" s="19"/>
      <c r="K5" s="19"/>
      <c r="L5" s="19"/>
      <c r="M5" s="19"/>
      <c r="N5" s="21"/>
      <c r="O5" s="261"/>
      <c r="P5" s="261"/>
      <c r="Q5" s="261"/>
      <c r="R5" s="261"/>
      <c r="S5" s="261"/>
      <c r="T5" s="261"/>
      <c r="U5" s="261"/>
      <c r="V5" s="261"/>
    </row>
    <row r="6" spans="1:22" x14ac:dyDescent="0.25">
      <c r="B6" s="13"/>
      <c r="C6" s="19"/>
      <c r="D6" s="19"/>
      <c r="E6" s="19"/>
      <c r="F6" s="19"/>
      <c r="G6" s="19"/>
      <c r="H6" s="19"/>
      <c r="I6" s="19"/>
      <c r="J6" s="19"/>
      <c r="K6" s="19"/>
      <c r="L6" s="19"/>
      <c r="M6" s="19"/>
      <c r="N6" s="22"/>
      <c r="O6" s="261"/>
      <c r="P6" s="261"/>
      <c r="Q6" s="261"/>
      <c r="R6" s="261"/>
      <c r="S6" s="261"/>
      <c r="T6" s="261"/>
      <c r="U6" s="261"/>
      <c r="V6" s="261"/>
    </row>
    <row r="7" spans="1:22" x14ac:dyDescent="0.25">
      <c r="A7" s="18"/>
      <c r="B7" s="19"/>
      <c r="C7" s="19"/>
      <c r="D7" s="19"/>
      <c r="E7" s="19"/>
      <c r="F7" s="19"/>
      <c r="G7" s="19"/>
      <c r="H7" s="19"/>
      <c r="I7" s="19"/>
      <c r="J7" s="19"/>
      <c r="K7" s="19"/>
      <c r="L7" s="19"/>
      <c r="M7" s="19"/>
      <c r="N7" s="21"/>
      <c r="O7" s="262"/>
      <c r="P7" s="262"/>
      <c r="Q7" s="262"/>
      <c r="R7" s="262"/>
      <c r="S7" s="262"/>
      <c r="T7" s="262"/>
      <c r="U7" s="262"/>
      <c r="V7" s="262"/>
    </row>
    <row r="8" spans="1:22" x14ac:dyDescent="0.25">
      <c r="A8" s="18"/>
      <c r="B8" s="19"/>
      <c r="C8" s="19"/>
      <c r="D8" s="19"/>
      <c r="E8" s="19"/>
      <c r="F8" s="19"/>
      <c r="G8" s="19"/>
      <c r="H8" s="19"/>
      <c r="I8" s="19"/>
      <c r="J8" s="19"/>
      <c r="K8" s="19"/>
      <c r="L8" s="19"/>
      <c r="M8" s="19"/>
      <c r="N8" s="19"/>
      <c r="O8" s="263"/>
      <c r="P8" s="263"/>
      <c r="Q8" s="263"/>
      <c r="R8" s="263"/>
      <c r="S8" s="263"/>
      <c r="T8" s="263"/>
      <c r="U8" s="263"/>
      <c r="V8" s="263"/>
    </row>
    <row r="9" spans="1:22" x14ac:dyDescent="0.25">
      <c r="A9" s="12"/>
      <c r="B9" s="13"/>
      <c r="C9" s="13"/>
      <c r="D9" s="13"/>
      <c r="E9" s="13"/>
      <c r="F9" s="13"/>
      <c r="G9" s="13"/>
      <c r="H9" s="13"/>
      <c r="I9" s="13"/>
      <c r="J9" s="13"/>
      <c r="K9" s="13"/>
      <c r="L9" s="13"/>
      <c r="M9" s="14" t="s">
        <v>3055</v>
      </c>
      <c r="N9" s="13"/>
      <c r="O9" s="264">
        <f>App!G29</f>
        <v>0</v>
      </c>
      <c r="P9" s="264"/>
      <c r="Q9" s="264"/>
      <c r="R9" s="264"/>
      <c r="S9" s="264"/>
      <c r="T9" s="264"/>
      <c r="U9" s="264"/>
      <c r="V9" s="264"/>
    </row>
    <row r="10" spans="1:22" x14ac:dyDescent="0.25">
      <c r="A10" s="13"/>
      <c r="B10" s="13"/>
      <c r="C10" s="13"/>
      <c r="D10" s="13"/>
      <c r="E10" s="13"/>
      <c r="F10" s="13"/>
      <c r="G10" s="13"/>
      <c r="H10" s="13"/>
      <c r="I10" s="13"/>
      <c r="J10" s="13"/>
      <c r="K10" s="13"/>
      <c r="L10" s="13"/>
      <c r="M10" s="13"/>
      <c r="N10" s="13"/>
      <c r="O10" s="13"/>
      <c r="P10" s="13"/>
      <c r="Q10" s="13"/>
      <c r="R10" s="13"/>
      <c r="S10" s="13"/>
      <c r="T10" s="15"/>
      <c r="U10" s="15"/>
      <c r="V10" s="15"/>
    </row>
    <row r="11" spans="1:22" ht="15.75" thickBot="1" x14ac:dyDescent="0.3">
      <c r="A11" t="s">
        <v>3056</v>
      </c>
      <c r="T11" s="15"/>
      <c r="U11" s="15"/>
      <c r="V11" s="15"/>
    </row>
    <row r="12" spans="1:22" x14ac:dyDescent="0.25">
      <c r="A12" s="38" t="s">
        <v>3093</v>
      </c>
      <c r="T12" s="15"/>
      <c r="U12" s="15"/>
      <c r="V12" s="15"/>
    </row>
    <row r="13" spans="1:22" x14ac:dyDescent="0.25">
      <c r="A13" s="39" t="s">
        <v>3094</v>
      </c>
      <c r="T13" s="15"/>
      <c r="U13" s="15"/>
      <c r="V13" s="15"/>
    </row>
    <row r="14" spans="1:22" x14ac:dyDescent="0.25">
      <c r="A14" s="39" t="s">
        <v>3095</v>
      </c>
      <c r="T14" s="15"/>
      <c r="U14" s="15"/>
      <c r="V14" s="15"/>
    </row>
    <row r="15" spans="1:22" x14ac:dyDescent="0.25">
      <c r="A15" s="39" t="s">
        <v>3096</v>
      </c>
      <c r="T15" s="15"/>
      <c r="U15" s="15"/>
      <c r="V15" s="15"/>
    </row>
    <row r="16" spans="1:22" x14ac:dyDescent="0.25">
      <c r="A16" s="39" t="s">
        <v>3097</v>
      </c>
      <c r="T16" s="15"/>
      <c r="U16" s="15"/>
      <c r="V16" s="15"/>
    </row>
    <row r="17" spans="1:22" x14ac:dyDescent="0.25">
      <c r="A17" s="39" t="s">
        <v>3098</v>
      </c>
      <c r="T17" s="15"/>
      <c r="U17" s="15"/>
      <c r="V17" s="15"/>
    </row>
    <row r="18" spans="1:22" x14ac:dyDescent="0.25">
      <c r="A18" s="39" t="s">
        <v>3099</v>
      </c>
      <c r="T18" s="15"/>
      <c r="U18" s="15"/>
      <c r="V18" s="15"/>
    </row>
    <row r="19" spans="1:22" x14ac:dyDescent="0.25">
      <c r="A19" s="39" t="s">
        <v>3100</v>
      </c>
      <c r="T19" s="15"/>
      <c r="U19" s="15"/>
      <c r="V19" s="15"/>
    </row>
    <row r="20" spans="1:22" x14ac:dyDescent="0.25">
      <c r="A20" s="39" t="s">
        <v>3101</v>
      </c>
      <c r="N20" s="16"/>
      <c r="O20" s="16"/>
      <c r="T20" s="15"/>
      <c r="U20" s="15"/>
      <c r="V20" s="15"/>
    </row>
    <row r="21" spans="1:22" x14ac:dyDescent="0.25">
      <c r="A21" s="39" t="s">
        <v>3102</v>
      </c>
      <c r="N21" s="16"/>
      <c r="O21" s="16"/>
      <c r="T21" s="15"/>
      <c r="U21" s="15"/>
      <c r="V21" s="15"/>
    </row>
    <row r="22" spans="1:22" x14ac:dyDescent="0.25">
      <c r="A22" s="39" t="s">
        <v>3103</v>
      </c>
      <c r="N22" s="16"/>
      <c r="O22" s="16"/>
      <c r="T22" s="15"/>
      <c r="U22" s="15"/>
      <c r="V22" s="15"/>
    </row>
    <row r="23" spans="1:22" x14ac:dyDescent="0.25">
      <c r="A23" s="39" t="s">
        <v>3104</v>
      </c>
      <c r="O23" s="16"/>
      <c r="T23" s="15"/>
      <c r="U23" s="15"/>
      <c r="V23" s="15"/>
    </row>
    <row r="24" spans="1:22" x14ac:dyDescent="0.25">
      <c r="A24" s="39" t="s">
        <v>3105</v>
      </c>
      <c r="T24" s="15"/>
      <c r="U24" s="15"/>
      <c r="V24" s="15"/>
    </row>
    <row r="25" spans="1:22" x14ac:dyDescent="0.25">
      <c r="A25" s="39" t="s">
        <v>3106</v>
      </c>
      <c r="T25" s="15"/>
      <c r="U25" s="15"/>
      <c r="V25" s="15"/>
    </row>
    <row r="26" spans="1:22" x14ac:dyDescent="0.25">
      <c r="A26" s="39" t="s">
        <v>3107</v>
      </c>
      <c r="T26" s="15"/>
      <c r="U26" s="15"/>
      <c r="V26" s="15"/>
    </row>
    <row r="27" spans="1:22" x14ac:dyDescent="0.25">
      <c r="A27" s="39" t="s">
        <v>3108</v>
      </c>
      <c r="T27" s="15"/>
      <c r="U27" s="15"/>
      <c r="V27" s="15"/>
    </row>
    <row r="28" spans="1:22" x14ac:dyDescent="0.25">
      <c r="A28" s="39" t="s">
        <v>3109</v>
      </c>
      <c r="T28" s="15"/>
      <c r="U28" s="15"/>
      <c r="V28" s="15"/>
    </row>
    <row r="29" spans="1:22" x14ac:dyDescent="0.25">
      <c r="A29" s="39" t="s">
        <v>3110</v>
      </c>
      <c r="T29" s="15"/>
      <c r="U29" s="15"/>
      <c r="V29" s="15"/>
    </row>
    <row r="30" spans="1:22" x14ac:dyDescent="0.25">
      <c r="A30" s="39" t="s">
        <v>3111</v>
      </c>
      <c r="T30" s="15"/>
      <c r="U30" s="15"/>
      <c r="V30" s="15"/>
    </row>
    <row r="31" spans="1:22" ht="15.75" thickBot="1" x14ac:dyDescent="0.3">
      <c r="A31" s="40" t="s">
        <v>3112</v>
      </c>
      <c r="T31" s="15"/>
      <c r="U31" s="15"/>
      <c r="V31" s="15"/>
    </row>
    <row r="32" spans="1:22" x14ac:dyDescent="0.25">
      <c r="A32" s="17" t="s">
        <v>3057</v>
      </c>
      <c r="B32" s="15"/>
      <c r="C32" s="15"/>
      <c r="D32" s="15"/>
      <c r="E32" s="15"/>
      <c r="F32" s="15"/>
      <c r="G32" s="15"/>
      <c r="H32" s="15"/>
      <c r="I32" s="15"/>
      <c r="J32" s="15"/>
      <c r="K32" s="15"/>
      <c r="L32" s="15"/>
      <c r="M32" s="15"/>
      <c r="N32" s="15"/>
      <c r="O32" s="15"/>
      <c r="P32" s="15"/>
      <c r="Q32" s="15"/>
      <c r="R32" s="15"/>
      <c r="S32" s="15"/>
      <c r="T32" s="15"/>
      <c r="U32" s="15"/>
      <c r="V32" s="15"/>
    </row>
    <row r="33" spans="1:22" x14ac:dyDescent="0.25">
      <c r="A33" s="265" t="str">
        <f>IF(O9&gt;25,A19,IF(O9&gt;20,A18,IF(O9&gt;15,A17,IF(O9&gt;10,A16,IF(O9&gt;6,A15,IF(O9&gt;3,A14,IF(O9&gt;0,A13,IF(O9=0,A12))))))))</f>
        <v>0 MA</v>
      </c>
      <c r="B33" s="266"/>
      <c r="C33" s="266"/>
      <c r="D33" s="266"/>
      <c r="E33" s="266"/>
      <c r="F33" s="266"/>
      <c r="G33" s="266"/>
      <c r="H33" s="266"/>
      <c r="I33" s="266"/>
      <c r="J33" s="266"/>
      <c r="K33" s="266"/>
      <c r="L33" s="266"/>
      <c r="M33" s="266"/>
      <c r="N33" s="266"/>
      <c r="O33" s="266"/>
      <c r="P33" s="266"/>
      <c r="Q33" s="266"/>
      <c r="R33" s="266"/>
      <c r="S33" s="266"/>
      <c r="T33" s="266"/>
      <c r="U33" s="266"/>
      <c r="V33" s="267"/>
    </row>
    <row r="34" spans="1:22" x14ac:dyDescent="0.25">
      <c r="A34" s="265" t="b">
        <f>IF(O9&gt;100,A27,IF(O9&gt;90,A26,IF(O9&gt;80,A25,IF(O9&gt;70,A24,IF(O9&gt;60,A23,IF(O9&gt;50,A22,IF(O9&gt;40,A21,IF(O9&gt;30,A20))))))))</f>
        <v>0</v>
      </c>
      <c r="B34" s="266"/>
      <c r="C34" s="266"/>
      <c r="D34" s="266"/>
      <c r="E34" s="266"/>
      <c r="F34" s="266"/>
      <c r="G34" s="266"/>
      <c r="H34" s="266"/>
      <c r="I34" s="266"/>
      <c r="J34" s="266"/>
      <c r="K34" s="266"/>
      <c r="L34" s="266"/>
      <c r="M34" s="266"/>
      <c r="N34" s="266"/>
      <c r="O34" s="266"/>
      <c r="P34" s="266"/>
      <c r="Q34" s="266"/>
      <c r="R34" s="266"/>
      <c r="S34" s="266"/>
      <c r="T34" s="266"/>
      <c r="U34" s="266"/>
      <c r="V34" s="267"/>
    </row>
    <row r="35" spans="1:22" x14ac:dyDescent="0.25">
      <c r="A35" s="265" t="b">
        <f xml:space="preserve"> IF(O9&gt;200,A32, IF(O9&gt;180,A31, IF(O9&gt;160,A30, IF(O9&gt;140,A29, IF(O9&gt;120,A28)))))</f>
        <v>0</v>
      </c>
      <c r="B35" s="266"/>
      <c r="C35" s="266"/>
      <c r="D35" s="266"/>
      <c r="E35" s="266"/>
      <c r="F35" s="266"/>
      <c r="G35" s="266"/>
      <c r="H35" s="266"/>
      <c r="I35" s="266"/>
      <c r="J35" s="266"/>
      <c r="K35" s="266"/>
      <c r="L35" s="266"/>
      <c r="M35" s="266"/>
      <c r="N35" s="266"/>
      <c r="O35" s="266"/>
      <c r="P35" s="266"/>
      <c r="Q35" s="266"/>
      <c r="R35" s="266"/>
      <c r="S35" s="266"/>
      <c r="T35" s="266"/>
      <c r="U35" s="266"/>
      <c r="V35" s="267"/>
    </row>
    <row r="36" spans="1:22" x14ac:dyDescent="0.25">
      <c r="A36" s="15"/>
      <c r="B36" s="15"/>
      <c r="C36" s="15"/>
      <c r="D36" s="15"/>
      <c r="E36" s="15"/>
      <c r="F36" s="15"/>
      <c r="G36" s="15"/>
      <c r="H36" s="15"/>
      <c r="I36" s="15"/>
      <c r="J36" s="15"/>
      <c r="K36" s="15"/>
      <c r="L36" s="15"/>
      <c r="M36" s="15"/>
      <c r="N36" s="15"/>
      <c r="O36" s="15"/>
      <c r="P36" s="15"/>
      <c r="Q36" s="15"/>
      <c r="R36" s="15"/>
      <c r="S36" s="15"/>
      <c r="T36" s="15"/>
      <c r="U36" s="15"/>
      <c r="V36" s="15"/>
    </row>
  </sheetData>
  <mergeCells count="10">
    <mergeCell ref="O8:V8"/>
    <mergeCell ref="O9:V9"/>
    <mergeCell ref="A33:V33"/>
    <mergeCell ref="A34:V34"/>
    <mergeCell ref="A35:V35"/>
    <mergeCell ref="O3:V3"/>
    <mergeCell ref="O4:V4"/>
    <mergeCell ref="O5:V5"/>
    <mergeCell ref="O6:V6"/>
    <mergeCell ref="O7:V7"/>
  </mergeCells>
  <conditionalFormatting sqref="A2:A5 O3:O9 A7:A10 A32:A36">
    <cfRule type="expression" dxfId="0" priority="1" stopIfTrue="1">
      <formula>NOT(EXACT(A2,"Bitte auswählen"))</formula>
    </cfRule>
  </conditionalFormatting>
  <dataValidations count="4">
    <dataValidation type="list" allowBlank="1" showErrorMessage="1" sqref="T11:V31" xr:uid="{C38FB552-C599-4F53-99B6-3ECFF6BBF8BB}">
      <formula1>$C$130:$C$150</formula1>
      <formula2>0</formula2>
    </dataValidation>
    <dataValidation operator="greaterThanOrEqual" allowBlank="1" showInputMessage="1" showErrorMessage="1" sqref="N20:N22" xr:uid="{AABA8FC9-C18E-4E7C-9BA1-1CA41C1EF4BD}"/>
    <dataValidation allowBlank="1" showErrorMessage="1" sqref="A2:V2 A32:V36" xr:uid="{39DE1AC4-4E6D-4A47-8194-ABC7667D1D0A}"/>
    <dataValidation type="whole" operator="greaterThanOrEqual" allowBlank="1" showInputMessage="1" showErrorMessage="1" sqref="O3:V7" xr:uid="{072F6E33-F2CA-4E8F-91B0-B0C4BF21AF28}">
      <formula1>0</formula1>
    </dataValidation>
  </dataValidations>
  <pageMargins left="0.7" right="0.7" top="0.78740157499999996" bottom="0.78740157499999996"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6E856-50F6-48F4-9626-2DA18346AEC8}">
  <dimension ref="B2:D30"/>
  <sheetViews>
    <sheetView topLeftCell="A10" workbookViewId="0">
      <selection activeCell="C5" sqref="C5"/>
    </sheetView>
  </sheetViews>
  <sheetFormatPr baseColWidth="10" defaultRowHeight="15" x14ac:dyDescent="0.25"/>
  <cols>
    <col min="2" max="2" width="15.5703125" customWidth="1"/>
    <col min="3" max="3" width="12.7109375" bestFit="1" customWidth="1"/>
  </cols>
  <sheetData>
    <row r="2" spans="2:4" x14ac:dyDescent="0.25">
      <c r="B2" t="s">
        <v>3085</v>
      </c>
    </row>
    <row r="4" spans="2:4" x14ac:dyDescent="0.25">
      <c r="B4" t="s">
        <v>3086</v>
      </c>
      <c r="C4">
        <f>IF(App!C4,VLOOKUP(App!H14,'Beiträge Privat'!B2:C10,2,FALSE),0)</f>
        <v>477.81899999999996</v>
      </c>
    </row>
    <row r="5" spans="2:4" x14ac:dyDescent="0.25">
      <c r="B5" t="s">
        <v>3089</v>
      </c>
      <c r="C5">
        <f>IF(AND(App!C16="B-Tarif",App!C5=FALSE),'Berechnung Beitrag'!C4*-0.1,IF(App!C5=TRUE,'Berechnung Beitrag'!C4*0.05-(C4-C4/0.9*0.85),IF(OR(App!C16="S-Tarif",App!C5=TRUE),'Berechnung Beitrag'!C4*0.05,0)))</f>
        <v>0</v>
      </c>
    </row>
    <row r="6" spans="2:4" x14ac:dyDescent="0.25">
      <c r="C6" s="33">
        <f>SUM(C4:C5)</f>
        <v>477.81899999999996</v>
      </c>
    </row>
    <row r="7" spans="2:4" x14ac:dyDescent="0.25">
      <c r="B7" t="s">
        <v>3090</v>
      </c>
      <c r="C7">
        <f>VLOOKUP(App!C17,Auswahl!D3:E9,2,FALSE)*C6</f>
        <v>-71.672849999999997</v>
      </c>
    </row>
    <row r="8" spans="2:4" x14ac:dyDescent="0.25">
      <c r="C8" s="33">
        <f>SUM(C6:C7)</f>
        <v>406.14614999999998</v>
      </c>
    </row>
    <row r="9" spans="2:4" x14ac:dyDescent="0.25">
      <c r="B9" t="s">
        <v>3088</v>
      </c>
      <c r="C9">
        <f>IF(App!C9,'Berechnung Beitrag'!C8*-0.15,0)</f>
        <v>0</v>
      </c>
    </row>
    <row r="10" spans="2:4" x14ac:dyDescent="0.25">
      <c r="C10" s="33">
        <f>SUM(C8:C9)</f>
        <v>406.14614999999998</v>
      </c>
    </row>
    <row r="11" spans="2:4" x14ac:dyDescent="0.25">
      <c r="B11" s="181" t="s">
        <v>3091</v>
      </c>
      <c r="C11">
        <f>IF(AND(App!C5,App!I15=4),'Berechnung Beitrag'!C10*-0.25,IF(AND(App!C5,App!I15=3),'Berechnung Beitrag'!C10*-0.15,IF(AND(App!C5,App!I15=2),'Berechnung Beitrag'!C10*-0.1,IF(AND(App!C5,App!I15=1),'Berechnung Beitrag'!C10*-0.05,0))))</f>
        <v>0</v>
      </c>
      <c r="D11" s="180"/>
    </row>
    <row r="12" spans="2:4" x14ac:dyDescent="0.25">
      <c r="B12" s="9" t="s">
        <v>3055</v>
      </c>
      <c r="C12" s="9">
        <f>SUM(C10:C11)</f>
        <v>406.14614999999998</v>
      </c>
    </row>
    <row r="14" spans="2:4" ht="15.75" x14ac:dyDescent="0.25">
      <c r="B14" s="34" t="s">
        <v>3092</v>
      </c>
      <c r="C14" s="34">
        <f>VLOOKUP(App!C41,Auswahl!H3:I6,2,FALSE)*'Berechnung Beitrag'!C12</f>
        <v>406.14614999999998</v>
      </c>
    </row>
    <row r="17" spans="2:3" x14ac:dyDescent="0.25">
      <c r="B17" t="s">
        <v>3301</v>
      </c>
    </row>
    <row r="19" spans="2:3" x14ac:dyDescent="0.25">
      <c r="B19" t="s">
        <v>3086</v>
      </c>
      <c r="C19" t="b">
        <f>IF(AND(App!C5,App!D23),VLOOKUP(App!I34,'Beiträge Firma'!C6:D165,2,FALSE))</f>
        <v>0</v>
      </c>
    </row>
    <row r="20" spans="2:3" x14ac:dyDescent="0.25">
      <c r="B20" t="s">
        <v>3302</v>
      </c>
      <c r="C20" t="b">
        <f>IF(AND(App!C5,App!D23,App!C36),VLOOKUP(App!I36,'Beiträge Firma'!C166:D185,2,FALSE))</f>
        <v>0</v>
      </c>
    </row>
    <row r="21" spans="2:3" x14ac:dyDescent="0.25">
      <c r="C21" s="33">
        <f>SUM(C19:C20)</f>
        <v>0</v>
      </c>
    </row>
    <row r="22" spans="2:3" x14ac:dyDescent="0.25">
      <c r="B22" t="s">
        <v>3303</v>
      </c>
      <c r="C22">
        <f>C21*App!I35</f>
        <v>0</v>
      </c>
    </row>
    <row r="23" spans="2:3" x14ac:dyDescent="0.25">
      <c r="C23">
        <f>SUM(C21:C22)</f>
        <v>0</v>
      </c>
    </row>
    <row r="24" spans="2:3" x14ac:dyDescent="0.25">
      <c r="B24" t="s">
        <v>3090</v>
      </c>
      <c r="C24">
        <f>VLOOKUP(App!C38,Auswahl!F3:G9,2,FALSE)*C23</f>
        <v>0</v>
      </c>
    </row>
    <row r="25" spans="2:3" x14ac:dyDescent="0.25">
      <c r="B25" s="9" t="s">
        <v>3304</v>
      </c>
      <c r="C25">
        <f>SUM(C23:C24)</f>
        <v>0</v>
      </c>
    </row>
    <row r="27" spans="2:3" x14ac:dyDescent="0.25">
      <c r="B27" s="9" t="s">
        <v>3305</v>
      </c>
      <c r="C27" s="9">
        <f>VLOOKUP(App!C41,Auswahl!H3:I6,2,FALSE)*'Berechnung Beitrag'!C25</f>
        <v>0</v>
      </c>
    </row>
    <row r="30" spans="2:3" x14ac:dyDescent="0.25">
      <c r="B30" t="s">
        <v>3306</v>
      </c>
      <c r="C30" s="26">
        <f>C14+C27</f>
        <v>406.14614999999998</v>
      </c>
    </row>
  </sheetData>
  <pageMargins left="0.7" right="0.7" top="0.78740157499999996" bottom="0.78740157499999996"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FE21D3-CDC3-4301-A0BF-33600EF4CCB3}">
  <dimension ref="B1:E10"/>
  <sheetViews>
    <sheetView workbookViewId="0">
      <selection activeCell="E16" sqref="E16"/>
    </sheetView>
  </sheetViews>
  <sheetFormatPr baseColWidth="10" defaultRowHeight="15" x14ac:dyDescent="0.25"/>
  <cols>
    <col min="2" max="2" width="31.42578125" customWidth="1"/>
  </cols>
  <sheetData>
    <row r="1" spans="2:5" x14ac:dyDescent="0.25">
      <c r="B1" t="s">
        <v>4574</v>
      </c>
      <c r="C1" t="s">
        <v>3084</v>
      </c>
      <c r="D1" s="83">
        <v>45292</v>
      </c>
    </row>
    <row r="2" spans="2:5" x14ac:dyDescent="0.25">
      <c r="B2" s="29" t="s">
        <v>3453</v>
      </c>
      <c r="C2" s="187">
        <v>477.81899999999996</v>
      </c>
      <c r="D2" s="103">
        <v>434.39</v>
      </c>
      <c r="E2" s="30">
        <v>404.08</v>
      </c>
    </row>
    <row r="3" spans="2:5" x14ac:dyDescent="0.25">
      <c r="B3" s="29" t="s">
        <v>3454</v>
      </c>
      <c r="C3" s="187">
        <v>371.43</v>
      </c>
      <c r="D3" s="103">
        <v>337.66</v>
      </c>
      <c r="E3" s="30">
        <v>314.10000000000002</v>
      </c>
    </row>
    <row r="4" spans="2:5" x14ac:dyDescent="0.25">
      <c r="B4" s="29" t="s">
        <v>3455</v>
      </c>
      <c r="C4" s="187">
        <v>424.62900000000002</v>
      </c>
      <c r="D4" s="103">
        <v>386.02</v>
      </c>
      <c r="E4" s="30">
        <v>359.09</v>
      </c>
    </row>
    <row r="5" spans="2:5" x14ac:dyDescent="0.25">
      <c r="B5" s="29" t="s">
        <v>3456</v>
      </c>
      <c r="C5" s="187">
        <v>296.93700000000001</v>
      </c>
      <c r="D5" s="103">
        <v>269.93</v>
      </c>
      <c r="E5" s="30">
        <v>251.1</v>
      </c>
    </row>
    <row r="6" spans="2:5" x14ac:dyDescent="0.25">
      <c r="B6" s="29" t="s">
        <v>3457</v>
      </c>
      <c r="C6" s="187">
        <v>424.62900000000002</v>
      </c>
      <c r="D6" s="103">
        <v>386.02</v>
      </c>
      <c r="E6" s="30">
        <v>359.09</v>
      </c>
    </row>
    <row r="7" spans="2:5" x14ac:dyDescent="0.25">
      <c r="B7" s="29" t="s">
        <v>3458</v>
      </c>
      <c r="C7" s="187">
        <v>296.93700000000001</v>
      </c>
      <c r="D7" s="103">
        <v>269.93</v>
      </c>
      <c r="E7" s="30">
        <v>251.1</v>
      </c>
    </row>
    <row r="8" spans="2:5" x14ac:dyDescent="0.25">
      <c r="B8" s="29" t="s">
        <v>3459</v>
      </c>
      <c r="C8" s="187">
        <v>360.76500000000004</v>
      </c>
      <c r="D8" s="103">
        <v>327.96</v>
      </c>
      <c r="E8" s="30">
        <v>305.08</v>
      </c>
    </row>
    <row r="9" spans="2:5" x14ac:dyDescent="0.25">
      <c r="B9" s="29" t="s">
        <v>3</v>
      </c>
      <c r="C9" s="187">
        <v>233.05500000000001</v>
      </c>
      <c r="D9" s="103">
        <v>211.87</v>
      </c>
      <c r="E9" s="30">
        <v>197.09</v>
      </c>
    </row>
    <row r="10" spans="2:5" x14ac:dyDescent="0.25">
      <c r="B10" s="32" t="s">
        <v>3087</v>
      </c>
      <c r="C10" s="104">
        <v>0</v>
      </c>
      <c r="D10" s="104">
        <v>0</v>
      </c>
      <c r="E10" s="31">
        <v>0</v>
      </c>
    </row>
  </sheetData>
  <pageMargins left="0.7" right="0.7" top="0.78740157499999996" bottom="0.78740157499999996"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4E8473-53ED-445C-B77D-78EB9462B59E}">
  <dimension ref="A1:F185"/>
  <sheetViews>
    <sheetView workbookViewId="0">
      <selection activeCell="H7" sqref="H7"/>
    </sheetView>
  </sheetViews>
  <sheetFormatPr baseColWidth="10" defaultRowHeight="15" x14ac:dyDescent="0.25"/>
  <cols>
    <col min="1" max="1" width="30.42578125" style="35" customWidth="1"/>
    <col min="2" max="2" width="11.42578125" style="35"/>
    <col min="3" max="3" width="30.42578125" style="35" customWidth="1"/>
    <col min="4" max="4" width="11.42578125" style="35"/>
    <col min="6" max="6" width="11.42578125" style="35"/>
  </cols>
  <sheetData>
    <row r="1" spans="1:6" x14ac:dyDescent="0.25">
      <c r="A1"/>
      <c r="B1"/>
      <c r="C1"/>
      <c r="D1"/>
      <c r="F1"/>
    </row>
    <row r="2" spans="1:6" ht="15.75" x14ac:dyDescent="0.25">
      <c r="A2" s="36" t="s">
        <v>3473</v>
      </c>
      <c r="B2" s="36"/>
      <c r="C2" s="36"/>
    </row>
    <row r="4" spans="1:6" x14ac:dyDescent="0.25">
      <c r="D4" s="83">
        <v>45658</v>
      </c>
      <c r="F4" s="83">
        <v>45292</v>
      </c>
    </row>
    <row r="5" spans="1:6" ht="15.75" thickBot="1" x14ac:dyDescent="0.3">
      <c r="A5" s="37"/>
      <c r="B5" s="37"/>
      <c r="C5" s="37"/>
      <c r="D5" s="92" t="s">
        <v>3066</v>
      </c>
      <c r="F5" s="92" t="s">
        <v>3066</v>
      </c>
    </row>
    <row r="6" spans="1:6" ht="14.25" customHeight="1" x14ac:dyDescent="0.25">
      <c r="A6" s="37" t="s">
        <v>3114</v>
      </c>
      <c r="B6" s="38" t="s">
        <v>3093</v>
      </c>
      <c r="C6" s="42" t="s">
        <v>3121</v>
      </c>
      <c r="D6" s="183">
        <v>417.99369573499996</v>
      </c>
      <c r="F6" s="93">
        <v>376.11</v>
      </c>
    </row>
    <row r="7" spans="1:6" ht="15.75" x14ac:dyDescent="0.25">
      <c r="A7" s="37" t="s">
        <v>3114</v>
      </c>
      <c r="B7" s="39" t="s">
        <v>3094</v>
      </c>
      <c r="C7" s="42" t="s">
        <v>3122</v>
      </c>
      <c r="D7" s="183">
        <v>493.87258288499993</v>
      </c>
      <c r="F7" s="93">
        <v>444.39</v>
      </c>
    </row>
    <row r="8" spans="1:6" ht="15.75" x14ac:dyDescent="0.25">
      <c r="A8" s="37" t="s">
        <v>3114</v>
      </c>
      <c r="B8" s="39" t="s">
        <v>3095</v>
      </c>
      <c r="C8" s="42" t="s">
        <v>3123</v>
      </c>
      <c r="D8" s="183">
        <v>677.06161162499995</v>
      </c>
      <c r="F8" s="93">
        <v>609.22</v>
      </c>
    </row>
    <row r="9" spans="1:6" ht="15.75" x14ac:dyDescent="0.25">
      <c r="A9" s="37" t="s">
        <v>3114</v>
      </c>
      <c r="B9" s="39" t="s">
        <v>3096</v>
      </c>
      <c r="C9" s="42" t="s">
        <v>3124</v>
      </c>
      <c r="D9" s="183">
        <v>894.75603944249997</v>
      </c>
      <c r="F9" s="93">
        <v>805.12</v>
      </c>
    </row>
    <row r="10" spans="1:6" ht="15.75" x14ac:dyDescent="0.25">
      <c r="A10" s="37" t="s">
        <v>3114</v>
      </c>
      <c r="B10" s="39" t="s">
        <v>3097</v>
      </c>
      <c r="C10" s="42" t="s">
        <v>3125</v>
      </c>
      <c r="D10" s="183">
        <v>1222.0751822249999</v>
      </c>
      <c r="F10" s="93">
        <v>1099.6300000000001</v>
      </c>
    </row>
    <row r="11" spans="1:6" ht="15.75" x14ac:dyDescent="0.25">
      <c r="A11" s="37" t="s">
        <v>3114</v>
      </c>
      <c r="B11" s="39" t="s">
        <v>3098</v>
      </c>
      <c r="C11" s="42" t="s">
        <v>3126</v>
      </c>
      <c r="D11" s="183">
        <v>1742.73683295</v>
      </c>
      <c r="F11" s="93">
        <v>1568.12</v>
      </c>
    </row>
    <row r="12" spans="1:6" ht="15.75" x14ac:dyDescent="0.25">
      <c r="A12" s="37" t="s">
        <v>3114</v>
      </c>
      <c r="B12" s="39" t="s">
        <v>3099</v>
      </c>
      <c r="C12" s="42" t="s">
        <v>3127</v>
      </c>
      <c r="D12" s="183">
        <v>2453.2978192250002</v>
      </c>
      <c r="F12" s="93">
        <v>2207.4899999999998</v>
      </c>
    </row>
    <row r="13" spans="1:6" ht="15.75" x14ac:dyDescent="0.25">
      <c r="A13" s="37" t="s">
        <v>3114</v>
      </c>
      <c r="B13" s="39" t="s">
        <v>3100</v>
      </c>
      <c r="C13" s="42" t="s">
        <v>3128</v>
      </c>
      <c r="D13" s="183">
        <v>2917.3600010250002</v>
      </c>
      <c r="F13" s="93">
        <v>2625.06</v>
      </c>
    </row>
    <row r="14" spans="1:6" ht="15.75" x14ac:dyDescent="0.25">
      <c r="A14" s="37" t="s">
        <v>3114</v>
      </c>
      <c r="B14" s="39" t="s">
        <v>3101</v>
      </c>
      <c r="C14" s="42" t="s">
        <v>3129</v>
      </c>
      <c r="D14" s="183">
        <v>3373.4267704499998</v>
      </c>
      <c r="F14" s="93">
        <v>3173.41</v>
      </c>
    </row>
    <row r="15" spans="1:6" ht="15.75" x14ac:dyDescent="0.25">
      <c r="A15" s="37" t="s">
        <v>3114</v>
      </c>
      <c r="B15" s="39" t="s">
        <v>3102</v>
      </c>
      <c r="C15" s="42" t="s">
        <v>3130</v>
      </c>
      <c r="D15" s="183">
        <v>4242.14951475</v>
      </c>
      <c r="F15" s="93">
        <v>4180.6400000000003</v>
      </c>
    </row>
    <row r="16" spans="1:6" ht="15.75" x14ac:dyDescent="0.25">
      <c r="A16" s="37" t="s">
        <v>3114</v>
      </c>
      <c r="B16" s="39" t="s">
        <v>3103</v>
      </c>
      <c r="C16" s="42" t="s">
        <v>3131</v>
      </c>
      <c r="D16" s="183">
        <v>4889.0082825</v>
      </c>
      <c r="F16" s="93">
        <v>5059.04</v>
      </c>
    </row>
    <row r="17" spans="1:6" ht="15.75" x14ac:dyDescent="0.25">
      <c r="A17" s="37" t="s">
        <v>3114</v>
      </c>
      <c r="B17" s="39" t="s">
        <v>3104</v>
      </c>
      <c r="C17" s="42" t="s">
        <v>3132</v>
      </c>
      <c r="D17" s="183">
        <v>5482.6729664999993</v>
      </c>
      <c r="F17" s="93">
        <v>5673.34</v>
      </c>
    </row>
    <row r="18" spans="1:6" ht="15.75" x14ac:dyDescent="0.25">
      <c r="A18" s="37" t="s">
        <v>3114</v>
      </c>
      <c r="B18" s="39" t="s">
        <v>3105</v>
      </c>
      <c r="C18" s="42" t="s">
        <v>3133</v>
      </c>
      <c r="D18" s="183">
        <v>5964.8752804999995</v>
      </c>
      <c r="F18" s="93">
        <v>6172.32</v>
      </c>
    </row>
    <row r="19" spans="1:6" ht="15.75" x14ac:dyDescent="0.25">
      <c r="A19" s="37" t="s">
        <v>3114</v>
      </c>
      <c r="B19" s="39" t="s">
        <v>3106</v>
      </c>
      <c r="C19" s="42" t="s">
        <v>3134</v>
      </c>
      <c r="D19" s="183">
        <v>6597.8012520000002</v>
      </c>
      <c r="F19" s="93">
        <v>6827.26</v>
      </c>
    </row>
    <row r="20" spans="1:6" ht="15.75" x14ac:dyDescent="0.25">
      <c r="A20" s="37" t="s">
        <v>3114</v>
      </c>
      <c r="B20" s="39" t="s">
        <v>3107</v>
      </c>
      <c r="C20" s="42" t="s">
        <v>3135</v>
      </c>
      <c r="D20" s="183">
        <v>7119.8884985000004</v>
      </c>
      <c r="F20" s="93">
        <v>7367.49</v>
      </c>
    </row>
    <row r="21" spans="1:6" ht="15.75" x14ac:dyDescent="0.25">
      <c r="A21" s="37" t="s">
        <v>3114</v>
      </c>
      <c r="B21" s="39" t="s">
        <v>3108</v>
      </c>
      <c r="C21" s="42" t="s">
        <v>3136</v>
      </c>
      <c r="D21" s="183">
        <v>7671.9844084999995</v>
      </c>
      <c r="F21" s="93">
        <v>7938.79</v>
      </c>
    </row>
    <row r="22" spans="1:6" ht="15.75" x14ac:dyDescent="0.25">
      <c r="A22" s="37" t="s">
        <v>3114</v>
      </c>
      <c r="B22" s="39" t="s">
        <v>3109</v>
      </c>
      <c r="C22" s="42" t="s">
        <v>3137</v>
      </c>
      <c r="D22" s="183">
        <v>8415.5336639999987</v>
      </c>
      <c r="F22" s="93">
        <v>8708.2099999999991</v>
      </c>
    </row>
    <row r="23" spans="1:6" ht="15.75" x14ac:dyDescent="0.25">
      <c r="A23" s="37" t="s">
        <v>3114</v>
      </c>
      <c r="B23" s="39" t="s">
        <v>3110</v>
      </c>
      <c r="C23" s="42" t="s">
        <v>3138</v>
      </c>
      <c r="D23" s="183">
        <v>9132.2321675000003</v>
      </c>
      <c r="F23" s="93">
        <v>9449.81</v>
      </c>
    </row>
    <row r="24" spans="1:6" ht="15.75" x14ac:dyDescent="0.25">
      <c r="A24" s="37" t="s">
        <v>3114</v>
      </c>
      <c r="B24" s="39" t="s">
        <v>3111</v>
      </c>
      <c r="C24" s="42" t="s">
        <v>3139</v>
      </c>
      <c r="D24" s="183">
        <v>9803.0700854999995</v>
      </c>
      <c r="F24" s="93">
        <v>10144</v>
      </c>
    </row>
    <row r="25" spans="1:6" ht="16.5" thickBot="1" x14ac:dyDescent="0.3">
      <c r="A25" s="37" t="s">
        <v>3114</v>
      </c>
      <c r="B25" s="40" t="s">
        <v>3112</v>
      </c>
      <c r="C25" s="42" t="s">
        <v>3140</v>
      </c>
      <c r="D25" s="183">
        <v>10441.5464975</v>
      </c>
      <c r="F25" s="94">
        <v>10804.66</v>
      </c>
    </row>
    <row r="26" spans="1:6" ht="14.25" customHeight="1" x14ac:dyDescent="0.25">
      <c r="A26" s="37" t="s">
        <v>3115</v>
      </c>
      <c r="B26" s="38" t="s">
        <v>3093</v>
      </c>
      <c r="C26" s="42" t="s">
        <v>3141</v>
      </c>
      <c r="D26" s="183">
        <v>285.49937094630002</v>
      </c>
      <c r="F26" s="93">
        <v>236.36</v>
      </c>
    </row>
    <row r="27" spans="1:6" ht="15.75" x14ac:dyDescent="0.25">
      <c r="A27" s="37" t="s">
        <v>3115</v>
      </c>
      <c r="B27" s="39" t="s">
        <v>3094</v>
      </c>
      <c r="C27" s="42" t="s">
        <v>3142</v>
      </c>
      <c r="D27" s="183">
        <v>354.49643870619997</v>
      </c>
      <c r="F27" s="93">
        <v>293.45</v>
      </c>
    </row>
    <row r="28" spans="1:6" ht="15.75" x14ac:dyDescent="0.25">
      <c r="A28" s="37" t="s">
        <v>3115</v>
      </c>
      <c r="B28" s="39" t="s">
        <v>3095</v>
      </c>
      <c r="C28" s="42" t="s">
        <v>3143</v>
      </c>
      <c r="D28" s="183">
        <v>530.96642563755006</v>
      </c>
      <c r="F28" s="93">
        <v>439.55</v>
      </c>
    </row>
    <row r="29" spans="1:6" ht="15.75" x14ac:dyDescent="0.25">
      <c r="A29" s="37" t="s">
        <v>3115</v>
      </c>
      <c r="B29" s="39" t="s">
        <v>3096</v>
      </c>
      <c r="C29" s="42" t="s">
        <v>3144</v>
      </c>
      <c r="D29" s="183">
        <v>747.68873887400002</v>
      </c>
      <c r="F29" s="93">
        <v>618.94000000000005</v>
      </c>
    </row>
    <row r="30" spans="1:6" ht="15.75" x14ac:dyDescent="0.25">
      <c r="A30" s="37" t="s">
        <v>3115</v>
      </c>
      <c r="B30" s="39" t="s">
        <v>3097</v>
      </c>
      <c r="C30" s="42" t="s">
        <v>3145</v>
      </c>
      <c r="D30" s="183">
        <v>1078.9769171825001</v>
      </c>
      <c r="F30" s="93">
        <v>893.21</v>
      </c>
    </row>
    <row r="31" spans="1:6" ht="15.75" x14ac:dyDescent="0.25">
      <c r="A31" s="37" t="s">
        <v>3115</v>
      </c>
      <c r="B31" s="39" t="s">
        <v>3098</v>
      </c>
      <c r="C31" s="42" t="s">
        <v>3146</v>
      </c>
      <c r="D31" s="183">
        <v>1454.0345465796499</v>
      </c>
      <c r="F31" s="93">
        <v>1308.3499999999999</v>
      </c>
    </row>
    <row r="32" spans="1:6" ht="15.75" x14ac:dyDescent="0.25">
      <c r="A32" s="37" t="s">
        <v>3115</v>
      </c>
      <c r="B32" s="39" t="s">
        <v>3099</v>
      </c>
      <c r="C32" s="42" t="s">
        <v>3147</v>
      </c>
      <c r="D32" s="183">
        <v>2061.0330316817499</v>
      </c>
      <c r="F32" s="93">
        <v>1854.53</v>
      </c>
    </row>
    <row r="33" spans="1:6" ht="15.75" x14ac:dyDescent="0.25">
      <c r="A33" s="37" t="s">
        <v>3115</v>
      </c>
      <c r="B33" s="39" t="s">
        <v>3100</v>
      </c>
      <c r="C33" s="42" t="s">
        <v>3148</v>
      </c>
      <c r="D33" s="183">
        <v>2464.2708382593</v>
      </c>
      <c r="F33" s="93">
        <v>2217.36</v>
      </c>
    </row>
    <row r="34" spans="1:6" ht="15.75" x14ac:dyDescent="0.25">
      <c r="A34" s="37" t="s">
        <v>3115</v>
      </c>
      <c r="B34" s="39" t="s">
        <v>3101</v>
      </c>
      <c r="C34" s="42" t="s">
        <v>3149</v>
      </c>
      <c r="D34" s="183">
        <v>2860.5972586344997</v>
      </c>
      <c r="F34" s="93">
        <v>2690.98</v>
      </c>
    </row>
    <row r="35" spans="1:6" ht="15.75" x14ac:dyDescent="0.25">
      <c r="A35" s="37" t="s">
        <v>3115</v>
      </c>
      <c r="B35" s="39" t="s">
        <v>3102</v>
      </c>
      <c r="C35" s="42" t="s">
        <v>3150</v>
      </c>
      <c r="D35" s="183">
        <v>3606.0384119381997</v>
      </c>
      <c r="F35" s="93">
        <v>3553.76</v>
      </c>
    </row>
    <row r="36" spans="1:6" ht="15.75" x14ac:dyDescent="0.25">
      <c r="A36" s="37" t="s">
        <v>3115</v>
      </c>
      <c r="B36" s="39" t="s">
        <v>3103</v>
      </c>
      <c r="C36" s="42" t="s">
        <v>3151</v>
      </c>
      <c r="D36" s="183">
        <v>4163.0515042339994</v>
      </c>
      <c r="F36" s="93">
        <v>4307.82</v>
      </c>
    </row>
    <row r="37" spans="1:6" ht="15.75" x14ac:dyDescent="0.25">
      <c r="A37" s="37" t="s">
        <v>3115</v>
      </c>
      <c r="B37" s="39" t="s">
        <v>3104</v>
      </c>
      <c r="C37" s="42" t="s">
        <v>3152</v>
      </c>
      <c r="D37" s="183">
        <v>4665.9588149790006</v>
      </c>
      <c r="F37" s="93">
        <v>4828.22</v>
      </c>
    </row>
    <row r="38" spans="1:6" ht="15.75" x14ac:dyDescent="0.25">
      <c r="A38" s="37" t="s">
        <v>3115</v>
      </c>
      <c r="B38" s="39" t="s">
        <v>3105</v>
      </c>
      <c r="C38" s="42" t="s">
        <v>3153</v>
      </c>
      <c r="D38" s="183">
        <v>5079.2653659650005</v>
      </c>
      <c r="F38" s="93">
        <v>5255.91</v>
      </c>
    </row>
    <row r="39" spans="1:6" ht="15.75" x14ac:dyDescent="0.25">
      <c r="A39" s="37" t="s">
        <v>3115</v>
      </c>
      <c r="B39" s="39" t="s">
        <v>3106</v>
      </c>
      <c r="C39" s="42" t="s">
        <v>3154</v>
      </c>
      <c r="D39" s="183">
        <v>5622.1710159719996</v>
      </c>
      <c r="F39" s="93">
        <v>5817.68</v>
      </c>
    </row>
    <row r="40" spans="1:6" ht="15.75" x14ac:dyDescent="0.25">
      <c r="A40" s="37" t="s">
        <v>3115</v>
      </c>
      <c r="B40" s="39" t="s">
        <v>3107</v>
      </c>
      <c r="C40" s="42" t="s">
        <v>3155</v>
      </c>
      <c r="D40" s="183">
        <v>6073.3781503009996</v>
      </c>
      <c r="F40" s="93">
        <v>6284.59</v>
      </c>
    </row>
    <row r="41" spans="1:6" ht="15.75" x14ac:dyDescent="0.25">
      <c r="A41" s="37" t="s">
        <v>3115</v>
      </c>
      <c r="B41" s="39" t="s">
        <v>3108</v>
      </c>
      <c r="C41" s="42" t="s">
        <v>3156</v>
      </c>
      <c r="D41" s="183">
        <v>6545.2449860139996</v>
      </c>
      <c r="F41" s="93">
        <v>6772.86</v>
      </c>
    </row>
    <row r="42" spans="1:6" ht="15.75" x14ac:dyDescent="0.25">
      <c r="A42" s="37" t="s">
        <v>3115</v>
      </c>
      <c r="B42" s="39" t="s">
        <v>3109</v>
      </c>
      <c r="C42" s="42" t="s">
        <v>3157</v>
      </c>
      <c r="D42" s="183">
        <v>7180.325351737999</v>
      </c>
      <c r="F42" s="93">
        <v>7430.03</v>
      </c>
    </row>
    <row r="43" spans="1:6" ht="15.75" x14ac:dyDescent="0.25">
      <c r="A43" s="37" t="s">
        <v>3115</v>
      </c>
      <c r="B43" s="39" t="s">
        <v>3110</v>
      </c>
      <c r="C43" s="42" t="s">
        <v>3158</v>
      </c>
      <c r="D43" s="183">
        <v>7790.3862366399999</v>
      </c>
      <c r="F43" s="93">
        <v>8061.3</v>
      </c>
    </row>
    <row r="44" spans="1:6" ht="15.75" x14ac:dyDescent="0.25">
      <c r="A44" s="37" t="s">
        <v>3115</v>
      </c>
      <c r="B44" s="39" t="s">
        <v>3111</v>
      </c>
      <c r="C44" s="42" t="s">
        <v>3159</v>
      </c>
      <c r="D44" s="183">
        <v>8360.6642661709993</v>
      </c>
      <c r="F44" s="93">
        <v>8651.42</v>
      </c>
    </row>
    <row r="45" spans="1:6" ht="16.5" thickBot="1" x14ac:dyDescent="0.3">
      <c r="A45" s="37" t="s">
        <v>3115</v>
      </c>
      <c r="B45" s="40" t="s">
        <v>3112</v>
      </c>
      <c r="C45" s="42" t="s">
        <v>3160</v>
      </c>
      <c r="D45" s="183">
        <v>8902.5890626049986</v>
      </c>
      <c r="F45" s="94">
        <v>9212.18</v>
      </c>
    </row>
    <row r="46" spans="1:6" ht="14.25" customHeight="1" x14ac:dyDescent="0.25">
      <c r="A46" s="37" t="s">
        <v>3116</v>
      </c>
      <c r="B46" s="38" t="s">
        <v>3093</v>
      </c>
      <c r="C46" s="42" t="s">
        <v>3161</v>
      </c>
      <c r="D46" s="183">
        <v>280.56443461124996</v>
      </c>
      <c r="F46" s="93">
        <v>252.45</v>
      </c>
    </row>
    <row r="47" spans="1:6" ht="15.75" x14ac:dyDescent="0.25">
      <c r="A47" s="37" t="s">
        <v>3116</v>
      </c>
      <c r="B47" s="39" t="s">
        <v>3094</v>
      </c>
      <c r="C47" s="42" t="s">
        <v>3162</v>
      </c>
      <c r="D47" s="183">
        <v>337.01622723499997</v>
      </c>
      <c r="F47" s="93">
        <v>303.25</v>
      </c>
    </row>
    <row r="48" spans="1:6" ht="15.75" x14ac:dyDescent="0.25">
      <c r="A48" s="37" t="s">
        <v>3116</v>
      </c>
      <c r="B48" s="39" t="s">
        <v>3095</v>
      </c>
      <c r="C48" s="42" t="s">
        <v>3163</v>
      </c>
      <c r="D48" s="183">
        <v>491.97561070624994</v>
      </c>
      <c r="F48" s="93">
        <v>442.67</v>
      </c>
    </row>
    <row r="49" spans="1:6" ht="15.75" x14ac:dyDescent="0.25">
      <c r="A49" s="37" t="s">
        <v>3116</v>
      </c>
      <c r="B49" s="39" t="s">
        <v>3096</v>
      </c>
      <c r="C49" s="42" t="s">
        <v>3164</v>
      </c>
      <c r="D49" s="183">
        <v>673.23017769875003</v>
      </c>
      <c r="F49" s="93">
        <v>605.77</v>
      </c>
    </row>
    <row r="50" spans="1:6" ht="15.75" x14ac:dyDescent="0.25">
      <c r="A50" s="37" t="s">
        <v>3116</v>
      </c>
      <c r="B50" s="39" t="s">
        <v>3097</v>
      </c>
      <c r="C50" s="42" t="s">
        <v>3165</v>
      </c>
      <c r="D50" s="183">
        <v>961.53245930000003</v>
      </c>
      <c r="F50" s="93">
        <v>865.19</v>
      </c>
    </row>
    <row r="51" spans="1:6" ht="15.75" x14ac:dyDescent="0.25">
      <c r="A51" s="37" t="s">
        <v>3116</v>
      </c>
      <c r="B51" s="39" t="s">
        <v>3098</v>
      </c>
      <c r="C51" s="42" t="s">
        <v>3166</v>
      </c>
      <c r="D51" s="183">
        <v>1412.3461535000001</v>
      </c>
      <c r="F51" s="93">
        <v>1270.82</v>
      </c>
    </row>
    <row r="52" spans="1:6" ht="15.75" x14ac:dyDescent="0.25">
      <c r="A52" s="37" t="s">
        <v>3116</v>
      </c>
      <c r="B52" s="39" t="s">
        <v>3099</v>
      </c>
      <c r="C52" s="42" t="s">
        <v>3167</v>
      </c>
      <c r="D52" s="183">
        <v>2039.78461595</v>
      </c>
      <c r="F52" s="93">
        <v>1835.41</v>
      </c>
    </row>
    <row r="53" spans="1:6" ht="15.75" x14ac:dyDescent="0.25">
      <c r="A53" s="37" t="s">
        <v>3116</v>
      </c>
      <c r="B53" s="39" t="s">
        <v>3100</v>
      </c>
      <c r="C53" s="42" t="s">
        <v>3168</v>
      </c>
      <c r="D53" s="183">
        <v>2472.0360836750001</v>
      </c>
      <c r="F53" s="93">
        <v>2224.35</v>
      </c>
    </row>
    <row r="54" spans="1:6" ht="15.75" x14ac:dyDescent="0.25">
      <c r="A54" s="37" t="s">
        <v>3116</v>
      </c>
      <c r="B54" s="39" t="s">
        <v>3101</v>
      </c>
      <c r="C54" s="42" t="s">
        <v>3169</v>
      </c>
      <c r="D54" s="183">
        <v>2888.9294428500002</v>
      </c>
      <c r="F54" s="93">
        <v>2717.63</v>
      </c>
    </row>
    <row r="55" spans="1:6" ht="15.75" x14ac:dyDescent="0.25">
      <c r="A55" s="37" t="s">
        <v>3116</v>
      </c>
      <c r="B55" s="39" t="s">
        <v>3102</v>
      </c>
      <c r="C55" s="42" t="s">
        <v>3170</v>
      </c>
      <c r="D55" s="183">
        <v>3664.3478082750003</v>
      </c>
      <c r="F55" s="93">
        <v>3611.22</v>
      </c>
    </row>
    <row r="56" spans="1:6" ht="15.75" x14ac:dyDescent="0.25">
      <c r="A56" s="37" t="s">
        <v>3116</v>
      </c>
      <c r="B56" s="39" t="s">
        <v>3103</v>
      </c>
      <c r="C56" s="42" t="s">
        <v>3171</v>
      </c>
      <c r="D56" s="183">
        <v>4244.4541664999997</v>
      </c>
      <c r="F56" s="93">
        <v>4392.0600000000004</v>
      </c>
    </row>
    <row r="57" spans="1:6" ht="15.75" x14ac:dyDescent="0.25">
      <c r="A57" s="37" t="s">
        <v>3116</v>
      </c>
      <c r="B57" s="39" t="s">
        <v>3104</v>
      </c>
      <c r="C57" s="42" t="s">
        <v>3172</v>
      </c>
      <c r="D57" s="183">
        <v>4780.8172140000006</v>
      </c>
      <c r="F57" s="93">
        <v>4947.08</v>
      </c>
    </row>
    <row r="58" spans="1:6" ht="15.75" x14ac:dyDescent="0.25">
      <c r="A58" s="37" t="s">
        <v>3116</v>
      </c>
      <c r="B58" s="39" t="s">
        <v>3105</v>
      </c>
      <c r="C58" s="42" t="s">
        <v>3173</v>
      </c>
      <c r="D58" s="183">
        <v>5229.9606734999998</v>
      </c>
      <c r="F58" s="93">
        <v>5411.83</v>
      </c>
    </row>
    <row r="59" spans="1:6" ht="15.75" x14ac:dyDescent="0.25">
      <c r="A59" s="37" t="s">
        <v>3116</v>
      </c>
      <c r="B59" s="39" t="s">
        <v>3106</v>
      </c>
      <c r="C59" s="42" t="s">
        <v>3174</v>
      </c>
      <c r="D59" s="183">
        <v>5815.8524729999999</v>
      </c>
      <c r="F59" s="93">
        <v>6018.1</v>
      </c>
    </row>
    <row r="60" spans="1:6" ht="15.75" x14ac:dyDescent="0.25">
      <c r="A60" s="37" t="s">
        <v>3116</v>
      </c>
      <c r="B60" s="39" t="s">
        <v>3107</v>
      </c>
      <c r="C60" s="42" t="s">
        <v>3175</v>
      </c>
      <c r="D60" s="183">
        <v>6313.226369</v>
      </c>
      <c r="F60" s="93">
        <v>6532.77</v>
      </c>
    </row>
    <row r="61" spans="1:6" ht="15.75" x14ac:dyDescent="0.25">
      <c r="A61" s="37" t="s">
        <v>3116</v>
      </c>
      <c r="B61" s="39" t="s">
        <v>3108</v>
      </c>
      <c r="C61" s="42" t="s">
        <v>3176</v>
      </c>
      <c r="D61" s="183">
        <v>6806.8017</v>
      </c>
      <c r="F61" s="93">
        <v>7043.51</v>
      </c>
    </row>
    <row r="62" spans="1:6" ht="15.75" x14ac:dyDescent="0.25">
      <c r="A62" s="37" t="s">
        <v>3116</v>
      </c>
      <c r="B62" s="39" t="s">
        <v>3109</v>
      </c>
      <c r="C62" s="42" t="s">
        <v>3177</v>
      </c>
      <c r="D62" s="183">
        <v>7465.7960325000004</v>
      </c>
      <c r="F62" s="93">
        <v>7725.43</v>
      </c>
    </row>
    <row r="63" spans="1:6" ht="15.75" x14ac:dyDescent="0.25">
      <c r="A63" s="37" t="s">
        <v>3116</v>
      </c>
      <c r="B63" s="39" t="s">
        <v>3110</v>
      </c>
      <c r="C63" s="42" t="s">
        <v>3178</v>
      </c>
      <c r="D63" s="183">
        <v>8098.0643419999997</v>
      </c>
      <c r="F63" s="93">
        <v>8379.68</v>
      </c>
    </row>
    <row r="64" spans="1:6" ht="15.75" x14ac:dyDescent="0.25">
      <c r="A64" s="37" t="s">
        <v>3116</v>
      </c>
      <c r="B64" s="39" t="s">
        <v>3111</v>
      </c>
      <c r="C64" s="42" t="s">
        <v>3179</v>
      </c>
      <c r="D64" s="183">
        <v>8688.8715979999997</v>
      </c>
      <c r="F64" s="93">
        <v>8991.0499999999993</v>
      </c>
    </row>
    <row r="65" spans="1:6" ht="16.5" thickBot="1" x14ac:dyDescent="0.3">
      <c r="A65" s="37" t="s">
        <v>3116</v>
      </c>
      <c r="B65" s="40" t="s">
        <v>3112</v>
      </c>
      <c r="C65" s="42" t="s">
        <v>3180</v>
      </c>
      <c r="D65" s="183">
        <v>9250.4128949999995</v>
      </c>
      <c r="F65" s="94">
        <v>9572.11</v>
      </c>
    </row>
    <row r="66" spans="1:6" ht="14.25" customHeight="1" x14ac:dyDescent="0.25">
      <c r="A66" s="37" t="s">
        <v>3117</v>
      </c>
      <c r="B66" s="38" t="s">
        <v>3093</v>
      </c>
      <c r="C66" s="42" t="s">
        <v>3181</v>
      </c>
      <c r="D66" s="183">
        <v>406.4319127325</v>
      </c>
      <c r="F66" s="93">
        <v>365.7</v>
      </c>
    </row>
    <row r="67" spans="1:6" ht="15.75" x14ac:dyDescent="0.25">
      <c r="A67" s="37" t="s">
        <v>3117</v>
      </c>
      <c r="B67" s="39" t="s">
        <v>3094</v>
      </c>
      <c r="C67" s="42" t="s">
        <v>3182</v>
      </c>
      <c r="D67" s="183">
        <v>451.62183890375002</v>
      </c>
      <c r="F67" s="93">
        <v>406.37</v>
      </c>
    </row>
    <row r="68" spans="1:6" ht="15.75" x14ac:dyDescent="0.25">
      <c r="A68" s="37" t="s">
        <v>3117</v>
      </c>
      <c r="B68" s="39" t="s">
        <v>3095</v>
      </c>
      <c r="C68" s="42" t="s">
        <v>3183</v>
      </c>
      <c r="D68" s="183">
        <v>493.14528525125002</v>
      </c>
      <c r="F68" s="93">
        <v>443.74</v>
      </c>
    </row>
    <row r="69" spans="1:6" ht="15.75" x14ac:dyDescent="0.25">
      <c r="A69" s="37" t="s">
        <v>3117</v>
      </c>
      <c r="B69" s="39" t="s">
        <v>3096</v>
      </c>
      <c r="C69" s="42" t="s">
        <v>3184</v>
      </c>
      <c r="D69" s="183">
        <v>529.86256888499997</v>
      </c>
      <c r="F69" s="93">
        <v>476.79</v>
      </c>
    </row>
    <row r="70" spans="1:6" ht="15.75" x14ac:dyDescent="0.25">
      <c r="A70" s="37" t="s">
        <v>3117</v>
      </c>
      <c r="B70" s="39" t="s">
        <v>3097</v>
      </c>
      <c r="C70" s="42" t="s">
        <v>3185</v>
      </c>
      <c r="D70" s="183">
        <v>536.85062449999998</v>
      </c>
      <c r="F70" s="93">
        <v>483.07</v>
      </c>
    </row>
    <row r="71" spans="1:6" ht="15.75" x14ac:dyDescent="0.25">
      <c r="A71" s="37" t="s">
        <v>3117</v>
      </c>
      <c r="B71" s="39" t="s">
        <v>3098</v>
      </c>
      <c r="C71" s="42" t="s">
        <v>3186</v>
      </c>
      <c r="D71" s="183">
        <v>610.82569354999998</v>
      </c>
      <c r="F71" s="93">
        <v>549.63</v>
      </c>
    </row>
    <row r="72" spans="1:6" ht="15.75" x14ac:dyDescent="0.25">
      <c r="A72" s="37" t="s">
        <v>3117</v>
      </c>
      <c r="B72" s="39" t="s">
        <v>3099</v>
      </c>
      <c r="C72" s="42" t="s">
        <v>3187</v>
      </c>
      <c r="D72" s="183">
        <v>757.74568349999993</v>
      </c>
      <c r="F72" s="93">
        <v>681.81</v>
      </c>
    </row>
    <row r="73" spans="1:6" ht="15.75" x14ac:dyDescent="0.25">
      <c r="A73" s="37" t="s">
        <v>3117</v>
      </c>
      <c r="B73" s="39" t="s">
        <v>3100</v>
      </c>
      <c r="C73" s="42" t="s">
        <v>3188</v>
      </c>
      <c r="D73" s="183">
        <v>798.87989032499991</v>
      </c>
      <c r="F73" s="93">
        <v>718.84</v>
      </c>
    </row>
    <row r="74" spans="1:6" ht="15.75" x14ac:dyDescent="0.25">
      <c r="A74" s="37" t="s">
        <v>3117</v>
      </c>
      <c r="B74" s="39" t="s">
        <v>3101</v>
      </c>
      <c r="C74" s="42" t="s">
        <v>3189</v>
      </c>
      <c r="D74" s="183">
        <v>840.82937124999989</v>
      </c>
      <c r="F74" s="93">
        <v>790.97</v>
      </c>
    </row>
    <row r="75" spans="1:6" ht="15.75" x14ac:dyDescent="0.25">
      <c r="A75" s="37" t="s">
        <v>3117</v>
      </c>
      <c r="B75" s="39" t="s">
        <v>3102</v>
      </c>
      <c r="C75" s="42" t="s">
        <v>3190</v>
      </c>
      <c r="D75" s="183">
        <v>957.84558344999994</v>
      </c>
      <c r="F75" s="93">
        <v>943.96</v>
      </c>
    </row>
    <row r="76" spans="1:6" ht="15.75" x14ac:dyDescent="0.25">
      <c r="A76" s="37" t="s">
        <v>3117</v>
      </c>
      <c r="B76" s="39" t="s">
        <v>3103</v>
      </c>
      <c r="C76" s="42" t="s">
        <v>3191</v>
      </c>
      <c r="D76" s="183">
        <v>1026.338246</v>
      </c>
      <c r="F76" s="93">
        <v>1062.03</v>
      </c>
    </row>
    <row r="77" spans="1:6" ht="15.75" x14ac:dyDescent="0.25">
      <c r="A77" s="37" t="s">
        <v>3117</v>
      </c>
      <c r="B77" s="39" t="s">
        <v>3104</v>
      </c>
      <c r="C77" s="42" t="s">
        <v>3192</v>
      </c>
      <c r="D77" s="183">
        <v>1123.6268660000001</v>
      </c>
      <c r="F77" s="93">
        <v>1162.7</v>
      </c>
    </row>
    <row r="78" spans="1:6" ht="15.75" x14ac:dyDescent="0.25">
      <c r="A78" s="37" t="s">
        <v>3117</v>
      </c>
      <c r="B78" s="39" t="s">
        <v>3105</v>
      </c>
      <c r="C78" s="42" t="s">
        <v>3193</v>
      </c>
      <c r="D78" s="183">
        <v>1179.8399585</v>
      </c>
      <c r="F78" s="93">
        <v>1220.8800000000001</v>
      </c>
    </row>
    <row r="79" spans="1:6" ht="15.75" x14ac:dyDescent="0.25">
      <c r="A79" s="37" t="s">
        <v>3117</v>
      </c>
      <c r="B79" s="39" t="s">
        <v>3106</v>
      </c>
      <c r="C79" s="42" t="s">
        <v>3194</v>
      </c>
      <c r="D79" s="183">
        <v>1254.3031715</v>
      </c>
      <c r="F79" s="93">
        <v>1297.92</v>
      </c>
    </row>
    <row r="80" spans="1:6" ht="15.75" x14ac:dyDescent="0.25">
      <c r="A80" s="37" t="s">
        <v>3117</v>
      </c>
      <c r="B80" s="39" t="s">
        <v>3107</v>
      </c>
      <c r="C80" s="42" t="s">
        <v>3195</v>
      </c>
      <c r="D80" s="183">
        <v>1297.4027104999998</v>
      </c>
      <c r="F80" s="93">
        <v>1342.52</v>
      </c>
    </row>
    <row r="81" spans="1:6" ht="15.75" x14ac:dyDescent="0.25">
      <c r="A81" s="37" t="s">
        <v>3117</v>
      </c>
      <c r="B81" s="39" t="s">
        <v>3108</v>
      </c>
      <c r="C81" s="42" t="s">
        <v>3196</v>
      </c>
      <c r="D81" s="183">
        <v>1376.9174480000001</v>
      </c>
      <c r="F81" s="93">
        <v>1424.8</v>
      </c>
    </row>
    <row r="82" spans="1:6" ht="15.75" x14ac:dyDescent="0.25">
      <c r="A82" s="37" t="s">
        <v>3117</v>
      </c>
      <c r="B82" s="39" t="s">
        <v>3109</v>
      </c>
      <c r="C82" s="42" t="s">
        <v>3197</v>
      </c>
      <c r="D82" s="183">
        <v>1488.5158859999999</v>
      </c>
      <c r="F82" s="93">
        <v>1540.29</v>
      </c>
    </row>
    <row r="83" spans="1:6" ht="15.75" x14ac:dyDescent="0.25">
      <c r="A83" s="37" t="s">
        <v>3117</v>
      </c>
      <c r="B83" s="39" t="s">
        <v>3110</v>
      </c>
      <c r="C83" s="42" t="s">
        <v>3198</v>
      </c>
      <c r="D83" s="183">
        <v>1604.3040845</v>
      </c>
      <c r="F83" s="93">
        <v>1660.1</v>
      </c>
    </row>
    <row r="84" spans="1:6" ht="15.75" x14ac:dyDescent="0.25">
      <c r="A84" s="37" t="s">
        <v>3117</v>
      </c>
      <c r="B84" s="39" t="s">
        <v>3111</v>
      </c>
      <c r="C84" s="42" t="s">
        <v>3199</v>
      </c>
      <c r="D84" s="183">
        <v>1715.647395</v>
      </c>
      <c r="F84" s="93">
        <v>1775.31</v>
      </c>
    </row>
    <row r="85" spans="1:6" ht="16.5" thickBot="1" x14ac:dyDescent="0.3">
      <c r="A85" s="37" t="s">
        <v>3117</v>
      </c>
      <c r="B85" s="40" t="s">
        <v>3112</v>
      </c>
      <c r="C85" s="42" t="s">
        <v>3200</v>
      </c>
      <c r="D85" s="183">
        <v>1824.7682614999999</v>
      </c>
      <c r="F85" s="94">
        <v>1888.22</v>
      </c>
    </row>
    <row r="86" spans="1:6" ht="15.75" x14ac:dyDescent="0.25">
      <c r="A86" s="37" t="s">
        <v>3118</v>
      </c>
      <c r="B86" s="38" t="s">
        <v>3093</v>
      </c>
      <c r="C86" s="42" t="s">
        <v>3201</v>
      </c>
      <c r="D86" s="183">
        <v>259.39782409500003</v>
      </c>
      <c r="F86" s="93">
        <v>233.41</v>
      </c>
    </row>
    <row r="87" spans="1:6" ht="15.75" x14ac:dyDescent="0.25">
      <c r="A87" s="37" t="s">
        <v>3118</v>
      </c>
      <c r="B87" s="39" t="s">
        <v>3094</v>
      </c>
      <c r="C87" s="42" t="s">
        <v>3202</v>
      </c>
      <c r="D87" s="183">
        <v>297.02235529249998</v>
      </c>
      <c r="F87" s="93">
        <v>267.25</v>
      </c>
    </row>
    <row r="88" spans="1:6" ht="15.75" x14ac:dyDescent="0.25">
      <c r="A88" s="37" t="s">
        <v>3118</v>
      </c>
      <c r="B88" s="39" t="s">
        <v>3095</v>
      </c>
      <c r="C88" s="42" t="s">
        <v>3203</v>
      </c>
      <c r="D88" s="183">
        <v>340.33030511249996</v>
      </c>
      <c r="F88" s="93">
        <v>306.23</v>
      </c>
    </row>
    <row r="89" spans="1:6" ht="15.75" x14ac:dyDescent="0.25">
      <c r="A89" s="37" t="s">
        <v>3118</v>
      </c>
      <c r="B89" s="39" t="s">
        <v>3096</v>
      </c>
      <c r="C89" s="42" t="s">
        <v>3204</v>
      </c>
      <c r="D89" s="183">
        <v>389.47163182999998</v>
      </c>
      <c r="F89" s="93">
        <v>350.44</v>
      </c>
    </row>
    <row r="90" spans="1:6" ht="15.75" x14ac:dyDescent="0.25">
      <c r="A90" s="37" t="s">
        <v>3118</v>
      </c>
      <c r="B90" s="39" t="s">
        <v>3097</v>
      </c>
      <c r="C90" s="42" t="s">
        <v>3205</v>
      </c>
      <c r="D90" s="183">
        <v>427.21808562499996</v>
      </c>
      <c r="F90" s="93">
        <v>384.42</v>
      </c>
    </row>
    <row r="91" spans="1:6" ht="15.75" x14ac:dyDescent="0.25">
      <c r="A91" s="37" t="s">
        <v>3118</v>
      </c>
      <c r="B91" s="39" t="s">
        <v>3098</v>
      </c>
      <c r="C91" s="42" t="s">
        <v>3206</v>
      </c>
      <c r="D91" s="183">
        <v>515.36095169999999</v>
      </c>
      <c r="F91" s="93">
        <v>463.73</v>
      </c>
    </row>
    <row r="92" spans="1:6" ht="15.75" x14ac:dyDescent="0.25">
      <c r="A92" s="37" t="s">
        <v>3118</v>
      </c>
      <c r="B92" s="39" t="s">
        <v>3099</v>
      </c>
      <c r="C92" s="42" t="s">
        <v>3207</v>
      </c>
      <c r="D92" s="183">
        <v>644.1751099249999</v>
      </c>
      <c r="F92" s="93">
        <v>579.63</v>
      </c>
    </row>
    <row r="93" spans="1:6" ht="15.75" x14ac:dyDescent="0.25">
      <c r="A93" s="37" t="s">
        <v>3118</v>
      </c>
      <c r="B93" s="39" t="s">
        <v>3100</v>
      </c>
      <c r="C93" s="42" t="s">
        <v>3208</v>
      </c>
      <c r="D93" s="183">
        <v>686.19602654999994</v>
      </c>
      <c r="F93" s="93">
        <v>617.46</v>
      </c>
    </row>
    <row r="94" spans="1:6" ht="15.75" x14ac:dyDescent="0.25">
      <c r="A94" s="37" t="s">
        <v>3118</v>
      </c>
      <c r="B94" s="39" t="s">
        <v>3101</v>
      </c>
      <c r="C94" s="42" t="s">
        <v>3209</v>
      </c>
      <c r="D94" s="183">
        <v>731.98460939999995</v>
      </c>
      <c r="F94" s="93">
        <v>688.58</v>
      </c>
    </row>
    <row r="95" spans="1:6" ht="15.75" x14ac:dyDescent="0.25">
      <c r="A95" s="37" t="s">
        <v>3118</v>
      </c>
      <c r="B95" s="39" t="s">
        <v>3102</v>
      </c>
      <c r="C95" s="42" t="s">
        <v>3210</v>
      </c>
      <c r="D95" s="183">
        <v>845.22720240000001</v>
      </c>
      <c r="F95" s="93">
        <v>832.98</v>
      </c>
    </row>
    <row r="96" spans="1:6" ht="15.75" x14ac:dyDescent="0.25">
      <c r="A96" s="37" t="s">
        <v>3118</v>
      </c>
      <c r="B96" s="39" t="s">
        <v>3103</v>
      </c>
      <c r="C96" s="42" t="s">
        <v>3211</v>
      </c>
      <c r="D96" s="183">
        <v>917.04162499999995</v>
      </c>
      <c r="F96" s="93">
        <v>948.93</v>
      </c>
    </row>
    <row r="97" spans="1:6" ht="15.75" x14ac:dyDescent="0.25">
      <c r="A97" s="37" t="s">
        <v>3118</v>
      </c>
      <c r="B97" s="39" t="s">
        <v>3104</v>
      </c>
      <c r="C97" s="42" t="s">
        <v>3212</v>
      </c>
      <c r="D97" s="183">
        <v>998.44997550000005</v>
      </c>
      <c r="F97" s="93">
        <v>1033.17</v>
      </c>
    </row>
    <row r="98" spans="1:6" ht="15.75" x14ac:dyDescent="0.25">
      <c r="A98" s="37" t="s">
        <v>3118</v>
      </c>
      <c r="B98" s="39" t="s">
        <v>3105</v>
      </c>
      <c r="C98" s="42" t="s">
        <v>3213</v>
      </c>
      <c r="D98" s="183">
        <v>1046.9242004999999</v>
      </c>
      <c r="F98" s="93">
        <v>1083.33</v>
      </c>
    </row>
    <row r="99" spans="1:6" ht="15.75" x14ac:dyDescent="0.25">
      <c r="A99" s="37" t="s">
        <v>3118</v>
      </c>
      <c r="B99" s="39" t="s">
        <v>3106</v>
      </c>
      <c r="C99" s="42" t="s">
        <v>3214</v>
      </c>
      <c r="D99" s="183">
        <v>1112.8831634999999</v>
      </c>
      <c r="F99" s="93">
        <v>1151.5899999999999</v>
      </c>
    </row>
    <row r="100" spans="1:6" ht="15.75" x14ac:dyDescent="0.25">
      <c r="A100" s="37" t="s">
        <v>3118</v>
      </c>
      <c r="B100" s="39" t="s">
        <v>3107</v>
      </c>
      <c r="C100" s="42" t="s">
        <v>3215</v>
      </c>
      <c r="D100" s="183">
        <v>1151.3053649999999</v>
      </c>
      <c r="F100" s="93">
        <v>1191.33</v>
      </c>
    </row>
    <row r="101" spans="1:6" ht="15.75" x14ac:dyDescent="0.25">
      <c r="A101" s="37" t="s">
        <v>3118</v>
      </c>
      <c r="B101" s="39" t="s">
        <v>3108</v>
      </c>
      <c r="C101" s="42" t="s">
        <v>3216</v>
      </c>
      <c r="D101" s="183">
        <v>1224.986187</v>
      </c>
      <c r="F101" s="93">
        <v>1267.5899999999999</v>
      </c>
    </row>
    <row r="102" spans="1:6" ht="15.75" x14ac:dyDescent="0.25">
      <c r="A102" s="37" t="s">
        <v>3118</v>
      </c>
      <c r="B102" s="39" t="s">
        <v>3109</v>
      </c>
      <c r="C102" s="42" t="s">
        <v>3217</v>
      </c>
      <c r="D102" s="183">
        <v>1329.463733</v>
      </c>
      <c r="F102" s="93">
        <v>1375.7</v>
      </c>
    </row>
    <row r="103" spans="1:6" ht="15.75" x14ac:dyDescent="0.25">
      <c r="A103" s="37" t="s">
        <v>3118</v>
      </c>
      <c r="B103" s="39" t="s">
        <v>3110</v>
      </c>
      <c r="C103" s="42" t="s">
        <v>3218</v>
      </c>
      <c r="D103" s="183">
        <v>1435.4436965</v>
      </c>
      <c r="F103" s="93">
        <v>1485.36</v>
      </c>
    </row>
    <row r="104" spans="1:6" ht="15.75" x14ac:dyDescent="0.25">
      <c r="A104" s="37" t="s">
        <v>3118</v>
      </c>
      <c r="B104" s="39" t="s">
        <v>3111</v>
      </c>
      <c r="C104" s="42" t="s">
        <v>3219</v>
      </c>
      <c r="D104" s="183">
        <v>1536.5308814999999</v>
      </c>
      <c r="F104" s="93">
        <v>1589.96</v>
      </c>
    </row>
    <row r="105" spans="1:6" ht="16.5" thickBot="1" x14ac:dyDescent="0.3">
      <c r="A105" s="37" t="s">
        <v>3118</v>
      </c>
      <c r="B105" s="40" t="s">
        <v>3112</v>
      </c>
      <c r="C105" s="42" t="s">
        <v>3220</v>
      </c>
      <c r="D105" s="183">
        <v>1634.5508669999999</v>
      </c>
      <c r="F105" s="94">
        <v>1691.38</v>
      </c>
    </row>
    <row r="106" spans="1:6" ht="15.75" x14ac:dyDescent="0.25">
      <c r="A106" s="37" t="s">
        <v>3119</v>
      </c>
      <c r="B106" s="38" t="s">
        <v>3093</v>
      </c>
      <c r="C106" s="42" t="s">
        <v>3221</v>
      </c>
      <c r="D106" s="183">
        <v>281.4885897579</v>
      </c>
      <c r="F106" s="93">
        <v>242.74</v>
      </c>
    </row>
    <row r="107" spans="1:6" ht="15.75" x14ac:dyDescent="0.25">
      <c r="A107" s="37" t="s">
        <v>3119</v>
      </c>
      <c r="B107" s="39" t="s">
        <v>3094</v>
      </c>
      <c r="C107" s="42" t="s">
        <v>3222</v>
      </c>
      <c r="D107" s="183">
        <v>306.82246703289997</v>
      </c>
      <c r="F107" s="93">
        <v>264.58</v>
      </c>
    </row>
    <row r="108" spans="1:6" ht="15.75" x14ac:dyDescent="0.25">
      <c r="A108" s="37" t="s">
        <v>3119</v>
      </c>
      <c r="B108" s="39" t="s">
        <v>3095</v>
      </c>
      <c r="C108" s="42" t="s">
        <v>3223</v>
      </c>
      <c r="D108" s="183">
        <v>319.84138127025</v>
      </c>
      <c r="F108" s="93">
        <v>275.81</v>
      </c>
    </row>
    <row r="109" spans="1:6" ht="15.75" x14ac:dyDescent="0.25">
      <c r="A109" s="37" t="s">
        <v>3119</v>
      </c>
      <c r="B109" s="39" t="s">
        <v>3096</v>
      </c>
      <c r="C109" s="42" t="s">
        <v>3224</v>
      </c>
      <c r="D109" s="183">
        <v>320.27175358220001</v>
      </c>
      <c r="F109" s="93">
        <v>276.16000000000003</v>
      </c>
    </row>
    <row r="110" spans="1:6" ht="15.75" x14ac:dyDescent="0.25">
      <c r="A110" s="37" t="s">
        <v>3119</v>
      </c>
      <c r="B110" s="39" t="s">
        <v>3097</v>
      </c>
      <c r="C110" s="42" t="s">
        <v>3225</v>
      </c>
      <c r="D110" s="183">
        <v>323.3922395788</v>
      </c>
      <c r="F110" s="93">
        <v>278.86</v>
      </c>
    </row>
    <row r="111" spans="1:6" ht="15.75" x14ac:dyDescent="0.25">
      <c r="A111" s="37" t="s">
        <v>3119</v>
      </c>
      <c r="B111" s="39" t="s">
        <v>3098</v>
      </c>
      <c r="C111" s="42" t="s">
        <v>3226</v>
      </c>
      <c r="D111" s="183">
        <v>316.53347180874999</v>
      </c>
      <c r="F111" s="93">
        <v>284.81</v>
      </c>
    </row>
    <row r="112" spans="1:6" ht="15.75" x14ac:dyDescent="0.25">
      <c r="A112" s="37" t="s">
        <v>3119</v>
      </c>
      <c r="B112" s="39" t="s">
        <v>3099</v>
      </c>
      <c r="C112" s="42" t="s">
        <v>3227</v>
      </c>
      <c r="D112" s="183">
        <v>343.97171384030003</v>
      </c>
      <c r="F112" s="93">
        <v>309.5</v>
      </c>
    </row>
    <row r="113" spans="1:6" ht="15.75" x14ac:dyDescent="0.25">
      <c r="A113" s="37" t="s">
        <v>3119</v>
      </c>
      <c r="B113" s="39" t="s">
        <v>3100</v>
      </c>
      <c r="C113" s="42" t="s">
        <v>3228</v>
      </c>
      <c r="D113" s="183">
        <v>351.78257661995002</v>
      </c>
      <c r="F113" s="93">
        <v>316.52999999999997</v>
      </c>
    </row>
    <row r="114" spans="1:6" ht="15.75" x14ac:dyDescent="0.25">
      <c r="A114" s="37" t="s">
        <v>3119</v>
      </c>
      <c r="B114" s="39" t="s">
        <v>3101</v>
      </c>
      <c r="C114" s="42" t="s">
        <v>3229</v>
      </c>
      <c r="D114" s="183">
        <v>355.32171326189996</v>
      </c>
      <c r="F114" s="93">
        <v>334.25</v>
      </c>
    </row>
    <row r="115" spans="1:6" ht="15.75" x14ac:dyDescent="0.25">
      <c r="A115" s="37" t="s">
        <v>3119</v>
      </c>
      <c r="B115" s="39" t="s">
        <v>3102</v>
      </c>
      <c r="C115" s="42" t="s">
        <v>3230</v>
      </c>
      <c r="D115" s="183">
        <v>382.94294939984997</v>
      </c>
      <c r="F115" s="93">
        <v>377.38</v>
      </c>
    </row>
    <row r="116" spans="1:6" ht="15.75" x14ac:dyDescent="0.25">
      <c r="A116" s="37" t="s">
        <v>3119</v>
      </c>
      <c r="B116" s="39" t="s">
        <v>3103</v>
      </c>
      <c r="C116" s="42" t="s">
        <v>3231</v>
      </c>
      <c r="D116" s="183">
        <v>389.290569199</v>
      </c>
      <c r="F116" s="93">
        <v>402.83</v>
      </c>
    </row>
    <row r="117" spans="1:6" ht="15.75" x14ac:dyDescent="0.25">
      <c r="A117" s="37" t="s">
        <v>3119</v>
      </c>
      <c r="B117" s="39" t="s">
        <v>3104</v>
      </c>
      <c r="C117" s="42" t="s">
        <v>3232</v>
      </c>
      <c r="D117" s="183">
        <v>428.93168509799995</v>
      </c>
      <c r="F117" s="93">
        <v>443.85</v>
      </c>
    </row>
    <row r="118" spans="1:6" ht="15.75" x14ac:dyDescent="0.25">
      <c r="A118" s="37" t="s">
        <v>3119</v>
      </c>
      <c r="B118" s="39" t="s">
        <v>3105</v>
      </c>
      <c r="C118" s="42" t="s">
        <v>3233</v>
      </c>
      <c r="D118" s="183">
        <v>449.94286047899993</v>
      </c>
      <c r="F118" s="93">
        <v>465.6</v>
      </c>
    </row>
    <row r="119" spans="1:6" ht="15.75" x14ac:dyDescent="0.25">
      <c r="A119" s="37" t="s">
        <v>3119</v>
      </c>
      <c r="B119" s="39" t="s">
        <v>3106</v>
      </c>
      <c r="C119" s="42" t="s">
        <v>3234</v>
      </c>
      <c r="D119" s="183">
        <v>475.47262686699997</v>
      </c>
      <c r="F119" s="93">
        <v>492.01</v>
      </c>
    </row>
    <row r="120" spans="1:6" ht="15.75" x14ac:dyDescent="0.25">
      <c r="A120" s="37" t="s">
        <v>3119</v>
      </c>
      <c r="B120" s="39" t="s">
        <v>3107</v>
      </c>
      <c r="C120" s="42" t="s">
        <v>3235</v>
      </c>
      <c r="D120" s="183">
        <v>489.92418631099997</v>
      </c>
      <c r="F120" s="93">
        <v>506.96</v>
      </c>
    </row>
    <row r="121" spans="1:6" ht="15.75" x14ac:dyDescent="0.25">
      <c r="A121" s="37" t="s">
        <v>3119</v>
      </c>
      <c r="B121" s="39" t="s">
        <v>3108</v>
      </c>
      <c r="C121" s="42" t="s">
        <v>3236</v>
      </c>
      <c r="D121" s="183">
        <v>512.85729261200004</v>
      </c>
      <c r="F121" s="93">
        <v>530.69000000000005</v>
      </c>
    </row>
    <row r="122" spans="1:6" ht="15.75" x14ac:dyDescent="0.25">
      <c r="A122" s="37" t="s">
        <v>3119</v>
      </c>
      <c r="B122" s="39" t="s">
        <v>3109</v>
      </c>
      <c r="C122" s="42" t="s">
        <v>3237</v>
      </c>
      <c r="D122" s="183">
        <v>543.68803311900001</v>
      </c>
      <c r="F122" s="93">
        <v>562.6</v>
      </c>
    </row>
    <row r="123" spans="1:6" ht="15.75" x14ac:dyDescent="0.25">
      <c r="A123" s="37" t="s">
        <v>3119</v>
      </c>
      <c r="B123" s="39" t="s">
        <v>3110</v>
      </c>
      <c r="C123" s="42" t="s">
        <v>3238</v>
      </c>
      <c r="D123" s="183">
        <v>578.85027557000001</v>
      </c>
      <c r="F123" s="93">
        <v>598.99</v>
      </c>
    </row>
    <row r="124" spans="1:6" ht="15.75" x14ac:dyDescent="0.25">
      <c r="A124" s="37" t="s">
        <v>3119</v>
      </c>
      <c r="B124" s="39" t="s">
        <v>3111</v>
      </c>
      <c r="C124" s="42" t="s">
        <v>3239</v>
      </c>
      <c r="D124" s="183">
        <v>613.78007936699998</v>
      </c>
      <c r="F124" s="93">
        <v>635.11</v>
      </c>
    </row>
    <row r="125" spans="1:6" ht="16.5" thickBot="1" x14ac:dyDescent="0.3">
      <c r="A125" s="37" t="s">
        <v>3119</v>
      </c>
      <c r="B125" s="40" t="s">
        <v>3112</v>
      </c>
      <c r="C125" s="42" t="s">
        <v>3240</v>
      </c>
      <c r="D125" s="183">
        <v>649.36754023399999</v>
      </c>
      <c r="F125" s="94">
        <v>671.96</v>
      </c>
    </row>
    <row r="126" spans="1:6" ht="15.75" x14ac:dyDescent="0.25">
      <c r="A126" s="37" t="s">
        <v>3120</v>
      </c>
      <c r="B126" s="38" t="s">
        <v>3093</v>
      </c>
      <c r="C126" s="42" t="s">
        <v>3241</v>
      </c>
      <c r="D126" s="183">
        <v>221.20345145249999</v>
      </c>
      <c r="F126" s="93">
        <v>199.03</v>
      </c>
    </row>
    <row r="127" spans="1:6" ht="15.75" x14ac:dyDescent="0.25">
      <c r="A127" s="37" t="s">
        <v>3120</v>
      </c>
      <c r="B127" s="39" t="s">
        <v>3094</v>
      </c>
      <c r="C127" s="42" t="s">
        <v>3242</v>
      </c>
      <c r="D127" s="183">
        <v>275.39087412375</v>
      </c>
      <c r="F127" s="93">
        <v>247.81</v>
      </c>
    </row>
    <row r="128" spans="1:6" ht="15.75" x14ac:dyDescent="0.25">
      <c r="A128" s="37" t="s">
        <v>3120</v>
      </c>
      <c r="B128" s="39" t="s">
        <v>3095</v>
      </c>
      <c r="C128" s="42" t="s">
        <v>3243</v>
      </c>
      <c r="D128" s="183">
        <v>416.87650658625</v>
      </c>
      <c r="F128" s="93">
        <v>375.11</v>
      </c>
    </row>
    <row r="129" spans="1:6" ht="15.75" x14ac:dyDescent="0.25">
      <c r="A129" s="37" t="s">
        <v>3120</v>
      </c>
      <c r="B129" s="39" t="s">
        <v>3096</v>
      </c>
      <c r="C129" s="42" t="s">
        <v>3244</v>
      </c>
      <c r="D129" s="183">
        <v>585.50458682375006</v>
      </c>
      <c r="F129" s="93">
        <v>526.84</v>
      </c>
    </row>
    <row r="130" spans="1:6" ht="15.75" x14ac:dyDescent="0.25">
      <c r="A130" s="37" t="s">
        <v>3120</v>
      </c>
      <c r="B130" s="39" t="s">
        <v>3097</v>
      </c>
      <c r="C130" s="42" t="s">
        <v>3245</v>
      </c>
      <c r="D130" s="183">
        <v>847.55765037499998</v>
      </c>
      <c r="F130" s="93">
        <v>762.64</v>
      </c>
    </row>
    <row r="131" spans="1:6" ht="15.75" x14ac:dyDescent="0.25">
      <c r="A131" s="37" t="s">
        <v>3120</v>
      </c>
      <c r="B131" s="39" t="s">
        <v>3098</v>
      </c>
      <c r="C131" s="42" t="s">
        <v>3246</v>
      </c>
      <c r="D131" s="183">
        <v>1248.96987285</v>
      </c>
      <c r="F131" s="93">
        <v>1123.8399999999999</v>
      </c>
    </row>
    <row r="132" spans="1:6" ht="15.75" x14ac:dyDescent="0.25">
      <c r="A132" s="37" t="s">
        <v>3120</v>
      </c>
      <c r="B132" s="39" t="s">
        <v>3099</v>
      </c>
      <c r="C132" s="42" t="s">
        <v>3247</v>
      </c>
      <c r="D132" s="183">
        <v>1797.4585634749999</v>
      </c>
      <c r="F132" s="93">
        <v>1617.36</v>
      </c>
    </row>
    <row r="133" spans="1:6" ht="15.75" x14ac:dyDescent="0.25">
      <c r="A133" s="37" t="s">
        <v>3120</v>
      </c>
      <c r="B133" s="39" t="s">
        <v>3100</v>
      </c>
      <c r="C133" s="42" t="s">
        <v>3248</v>
      </c>
      <c r="D133" s="183">
        <v>2170.8807479249999</v>
      </c>
      <c r="F133" s="93">
        <v>1953.37</v>
      </c>
    </row>
    <row r="134" spans="1:6" ht="15.75" x14ac:dyDescent="0.25">
      <c r="A134" s="37" t="s">
        <v>3120</v>
      </c>
      <c r="B134" s="39" t="s">
        <v>3101</v>
      </c>
      <c r="C134" s="42" t="s">
        <v>3249</v>
      </c>
      <c r="D134" s="183">
        <v>2530.6079716499999</v>
      </c>
      <c r="F134" s="93">
        <v>2380.56</v>
      </c>
    </row>
    <row r="135" spans="1:6" ht="15.75" x14ac:dyDescent="0.25">
      <c r="A135" s="37" t="s">
        <v>3120</v>
      </c>
      <c r="B135" s="39" t="s">
        <v>3102</v>
      </c>
      <c r="C135" s="42" t="s">
        <v>3250</v>
      </c>
      <c r="D135" s="183">
        <v>3197.3131076250002</v>
      </c>
      <c r="F135" s="93">
        <v>3150.95</v>
      </c>
    </row>
    <row r="136" spans="1:6" ht="15.75" x14ac:dyDescent="0.25">
      <c r="A136" s="37" t="s">
        <v>3120</v>
      </c>
      <c r="B136" s="39" t="s">
        <v>3103</v>
      </c>
      <c r="C136" s="42" t="s">
        <v>3251</v>
      </c>
      <c r="D136" s="183">
        <v>3693.7302754999996</v>
      </c>
      <c r="F136" s="93">
        <v>3822.18</v>
      </c>
    </row>
    <row r="137" spans="1:6" ht="15.75" x14ac:dyDescent="0.25">
      <c r="A137" s="37" t="s">
        <v>3120</v>
      </c>
      <c r="B137" s="39" t="s">
        <v>3104</v>
      </c>
      <c r="C137" s="42" t="s">
        <v>3252</v>
      </c>
      <c r="D137" s="183">
        <v>4153.4076660000001</v>
      </c>
      <c r="F137" s="93">
        <v>4297.8500000000004</v>
      </c>
    </row>
    <row r="138" spans="1:6" ht="15.75" x14ac:dyDescent="0.25">
      <c r="A138" s="37" t="s">
        <v>3120</v>
      </c>
      <c r="B138" s="39" t="s">
        <v>3105</v>
      </c>
      <c r="C138" s="42" t="s">
        <v>3253</v>
      </c>
      <c r="D138" s="183">
        <v>4539.0867425000006</v>
      </c>
      <c r="F138" s="93">
        <v>4696.9399999999996</v>
      </c>
    </row>
    <row r="139" spans="1:6" ht="15.75" x14ac:dyDescent="0.25">
      <c r="A139" s="37" t="s">
        <v>3120</v>
      </c>
      <c r="B139" s="39" t="s">
        <v>3106</v>
      </c>
      <c r="C139" s="42" t="s">
        <v>3254</v>
      </c>
      <c r="D139" s="183">
        <v>5042.3342405000003</v>
      </c>
      <c r="F139" s="93">
        <v>5217.6899999999996</v>
      </c>
    </row>
    <row r="140" spans="1:6" ht="15.75" x14ac:dyDescent="0.25">
      <c r="A140" s="37" t="s">
        <v>3120</v>
      </c>
      <c r="B140" s="39" t="s">
        <v>3107</v>
      </c>
      <c r="C140" s="42" t="s">
        <v>3255</v>
      </c>
      <c r="D140" s="183">
        <v>5470.0299814999998</v>
      </c>
      <c r="F140" s="93">
        <v>5660.26</v>
      </c>
    </row>
    <row r="141" spans="1:6" ht="15.75" x14ac:dyDescent="0.25">
      <c r="A141" s="37" t="s">
        <v>3120</v>
      </c>
      <c r="B141" s="39" t="s">
        <v>3108</v>
      </c>
      <c r="C141" s="42" t="s">
        <v>3256</v>
      </c>
      <c r="D141" s="183">
        <v>5893.8704625</v>
      </c>
      <c r="F141" s="93">
        <v>6098.85</v>
      </c>
    </row>
    <row r="142" spans="1:6" ht="15.75" x14ac:dyDescent="0.25">
      <c r="A142" s="37" t="s">
        <v>3120</v>
      </c>
      <c r="B142" s="39" t="s">
        <v>3109</v>
      </c>
      <c r="C142" s="42" t="s">
        <v>3257</v>
      </c>
      <c r="D142" s="183">
        <v>6459.7886134999999</v>
      </c>
      <c r="F142" s="93">
        <v>6684.43</v>
      </c>
    </row>
    <row r="143" spans="1:6" ht="15.75" x14ac:dyDescent="0.25">
      <c r="A143" s="37" t="s">
        <v>3120</v>
      </c>
      <c r="B143" s="39" t="s">
        <v>3110</v>
      </c>
      <c r="C143" s="42" t="s">
        <v>3258</v>
      </c>
      <c r="D143" s="183">
        <v>7002.3597634999987</v>
      </c>
      <c r="F143" s="93">
        <v>7245.89</v>
      </c>
    </row>
    <row r="144" spans="1:6" ht="15.75" x14ac:dyDescent="0.25">
      <c r="A144" s="37" t="s">
        <v>3120</v>
      </c>
      <c r="B144" s="39" t="s">
        <v>3111</v>
      </c>
      <c r="C144" s="42" t="s">
        <v>3259</v>
      </c>
      <c r="D144" s="183">
        <v>7509.2527500000006</v>
      </c>
      <c r="F144" s="93">
        <v>7770.39</v>
      </c>
    </row>
    <row r="145" spans="1:6" ht="16.5" thickBot="1" x14ac:dyDescent="0.3">
      <c r="A145" s="37" t="s">
        <v>3120</v>
      </c>
      <c r="B145" s="40" t="s">
        <v>3112</v>
      </c>
      <c r="C145" s="42" t="s">
        <v>3260</v>
      </c>
      <c r="D145" s="183">
        <v>7990.8597665000007</v>
      </c>
      <c r="F145" s="94">
        <v>8268.75</v>
      </c>
    </row>
    <row r="146" spans="1:6" ht="15.75" x14ac:dyDescent="0.25">
      <c r="A146" s="37" t="s">
        <v>3058</v>
      </c>
      <c r="B146" s="38" t="s">
        <v>3093</v>
      </c>
      <c r="C146" s="42" t="s">
        <v>3261</v>
      </c>
      <c r="D146" s="183">
        <v>211.14130392634999</v>
      </c>
      <c r="F146" s="93">
        <v>189.97</v>
      </c>
    </row>
    <row r="147" spans="1:6" ht="15.75" x14ac:dyDescent="0.25">
      <c r="A147" s="37" t="s">
        <v>3058</v>
      </c>
      <c r="B147" s="39" t="s">
        <v>3094</v>
      </c>
      <c r="C147" s="42" t="s">
        <v>3262</v>
      </c>
      <c r="D147" s="183">
        <v>237.97625559679997</v>
      </c>
      <c r="F147" s="93">
        <v>214.13</v>
      </c>
    </row>
    <row r="148" spans="1:6" ht="15.75" x14ac:dyDescent="0.25">
      <c r="A148" s="37" t="s">
        <v>3058</v>
      </c>
      <c r="B148" s="39" t="s">
        <v>3095</v>
      </c>
      <c r="C148" s="42" t="s">
        <v>3263</v>
      </c>
      <c r="D148" s="183">
        <v>257.12590066765</v>
      </c>
      <c r="F148" s="93">
        <v>231.37</v>
      </c>
    </row>
    <row r="149" spans="1:6" ht="15.75" x14ac:dyDescent="0.25">
      <c r="A149" s="37" t="s">
        <v>3058</v>
      </c>
      <c r="B149" s="39" t="s">
        <v>3096</v>
      </c>
      <c r="C149" s="42" t="s">
        <v>3264</v>
      </c>
      <c r="D149" s="183">
        <v>270.6146554412</v>
      </c>
      <c r="F149" s="93">
        <v>243.5</v>
      </c>
    </row>
    <row r="150" spans="1:6" ht="15.75" x14ac:dyDescent="0.25">
      <c r="A150" s="37" t="s">
        <v>3058</v>
      </c>
      <c r="B150" s="39" t="s">
        <v>3097</v>
      </c>
      <c r="C150" s="42" t="s">
        <v>3265</v>
      </c>
      <c r="D150" s="183">
        <v>277.03664152954997</v>
      </c>
      <c r="F150" s="93">
        <v>249.27</v>
      </c>
    </row>
    <row r="151" spans="1:6" ht="15.75" x14ac:dyDescent="0.25">
      <c r="A151" s="37" t="s">
        <v>3058</v>
      </c>
      <c r="B151" s="39" t="s">
        <v>3098</v>
      </c>
      <c r="C151" s="42" t="s">
        <v>3266</v>
      </c>
      <c r="D151" s="183">
        <v>277.68365053905001</v>
      </c>
      <c r="F151" s="93">
        <v>249.86</v>
      </c>
    </row>
    <row r="152" spans="1:6" ht="15.75" x14ac:dyDescent="0.25">
      <c r="A152" s="37" t="s">
        <v>3058</v>
      </c>
      <c r="B152" s="39" t="s">
        <v>3099</v>
      </c>
      <c r="C152" s="42" t="s">
        <v>3267</v>
      </c>
      <c r="D152" s="183">
        <v>338.87309393769999</v>
      </c>
      <c r="F152" s="93">
        <v>304.93</v>
      </c>
    </row>
    <row r="153" spans="1:6" ht="15.75" x14ac:dyDescent="0.25">
      <c r="A153" s="37" t="s">
        <v>3058</v>
      </c>
      <c r="B153" s="39" t="s">
        <v>3100</v>
      </c>
      <c r="C153" s="42" t="s">
        <v>3268</v>
      </c>
      <c r="D153" s="183">
        <v>346.61878354704999</v>
      </c>
      <c r="F153" s="93">
        <v>311.89</v>
      </c>
    </row>
    <row r="154" spans="1:6" ht="15.75" x14ac:dyDescent="0.25">
      <c r="A154" s="37" t="s">
        <v>3058</v>
      </c>
      <c r="B154" s="39" t="s">
        <v>3101</v>
      </c>
      <c r="C154" s="42" t="s">
        <v>3269</v>
      </c>
      <c r="D154" s="183">
        <v>350.14548865170002</v>
      </c>
      <c r="F154" s="93">
        <v>329.39</v>
      </c>
    </row>
    <row r="155" spans="1:6" ht="15.75" x14ac:dyDescent="0.25">
      <c r="A155" s="37" t="s">
        <v>3058</v>
      </c>
      <c r="B155" s="39" t="s">
        <v>3102</v>
      </c>
      <c r="C155" s="42" t="s">
        <v>3270</v>
      </c>
      <c r="D155" s="183">
        <v>372.39430013135001</v>
      </c>
      <c r="F155" s="93">
        <v>367</v>
      </c>
    </row>
    <row r="156" spans="1:6" ht="15.75" x14ac:dyDescent="0.25">
      <c r="A156" s="37" t="s">
        <v>3058</v>
      </c>
      <c r="B156" s="39" t="s">
        <v>3103</v>
      </c>
      <c r="C156" s="42" t="s">
        <v>3271</v>
      </c>
      <c r="D156" s="183">
        <v>374.21537074495001</v>
      </c>
      <c r="F156" s="93">
        <v>387.24</v>
      </c>
    </row>
    <row r="157" spans="1:6" ht="15.75" x14ac:dyDescent="0.25">
      <c r="A157" s="37" t="s">
        <v>3058</v>
      </c>
      <c r="B157" s="39" t="s">
        <v>3104</v>
      </c>
      <c r="C157" s="42" t="s">
        <v>3272</v>
      </c>
      <c r="D157" s="183">
        <v>405.74913257970002</v>
      </c>
      <c r="F157" s="93">
        <v>419.86</v>
      </c>
    </row>
    <row r="158" spans="1:6" ht="15.75" x14ac:dyDescent="0.25">
      <c r="A158" s="37" t="s">
        <v>3058</v>
      </c>
      <c r="B158" s="39" t="s">
        <v>3105</v>
      </c>
      <c r="C158" s="42" t="s">
        <v>3273</v>
      </c>
      <c r="D158" s="183">
        <v>422.45714511105001</v>
      </c>
      <c r="F158" s="93">
        <v>437.15</v>
      </c>
    </row>
    <row r="159" spans="1:6" ht="15.75" x14ac:dyDescent="0.25">
      <c r="A159" s="37" t="s">
        <v>3058</v>
      </c>
      <c r="B159" s="39" t="s">
        <v>3106</v>
      </c>
      <c r="C159" s="42" t="s">
        <v>3274</v>
      </c>
      <c r="D159" s="183">
        <v>442.75959966524999</v>
      </c>
      <c r="F159" s="93">
        <v>458.15</v>
      </c>
    </row>
    <row r="160" spans="1:6" ht="15.75" x14ac:dyDescent="0.25">
      <c r="A160" s="37" t="s">
        <v>3058</v>
      </c>
      <c r="B160" s="39" t="s">
        <v>3107</v>
      </c>
      <c r="C160" s="42" t="s">
        <v>3275</v>
      </c>
      <c r="D160" s="183">
        <v>454.27433602284998</v>
      </c>
      <c r="F160" s="93">
        <v>470.06</v>
      </c>
    </row>
    <row r="161" spans="1:6" ht="15.75" x14ac:dyDescent="0.25">
      <c r="A161" s="37" t="s">
        <v>3058</v>
      </c>
      <c r="B161" s="39" t="s">
        <v>3108</v>
      </c>
      <c r="C161" s="42" t="s">
        <v>3276</v>
      </c>
      <c r="D161" s="183">
        <v>472.49043952284995</v>
      </c>
      <c r="F161" s="93">
        <v>488.91</v>
      </c>
    </row>
    <row r="162" spans="1:6" ht="15.75" x14ac:dyDescent="0.25">
      <c r="A162" s="37" t="s">
        <v>3058</v>
      </c>
      <c r="B162" s="39" t="s">
        <v>3109</v>
      </c>
      <c r="C162" s="42" t="s">
        <v>3277</v>
      </c>
      <c r="D162" s="183">
        <v>497.02240344154995</v>
      </c>
      <c r="F162" s="93">
        <v>514.30999999999995</v>
      </c>
    </row>
    <row r="163" spans="1:6" ht="15.75" x14ac:dyDescent="0.25">
      <c r="A163" s="37" t="s">
        <v>3058</v>
      </c>
      <c r="B163" s="39" t="s">
        <v>3110</v>
      </c>
      <c r="C163" s="42" t="s">
        <v>3278</v>
      </c>
      <c r="D163" s="183">
        <v>524.98439218224996</v>
      </c>
      <c r="F163" s="93">
        <v>543.24</v>
      </c>
    </row>
    <row r="164" spans="1:6" ht="15.75" x14ac:dyDescent="0.25">
      <c r="A164" s="37" t="s">
        <v>3058</v>
      </c>
      <c r="B164" s="39" t="s">
        <v>3111</v>
      </c>
      <c r="C164" s="42" t="s">
        <v>3279</v>
      </c>
      <c r="D164" s="183">
        <v>552.75922732624997</v>
      </c>
      <c r="F164" s="93">
        <v>571.99</v>
      </c>
    </row>
    <row r="165" spans="1:6" ht="16.5" thickBot="1" x14ac:dyDescent="0.3">
      <c r="A165" s="37" t="s">
        <v>3058</v>
      </c>
      <c r="B165" s="40" t="s">
        <v>3112</v>
      </c>
      <c r="C165" s="42" t="s">
        <v>3280</v>
      </c>
      <c r="D165" s="183">
        <v>581.06138493305002</v>
      </c>
      <c r="F165" s="94">
        <v>601.26</v>
      </c>
    </row>
    <row r="166" spans="1:6" ht="15.75" x14ac:dyDescent="0.25">
      <c r="A166" t="s">
        <v>3061</v>
      </c>
      <c r="B166" s="41" t="s">
        <v>3093</v>
      </c>
      <c r="C166" s="42" t="s">
        <v>3281</v>
      </c>
      <c r="D166" s="183">
        <v>30.360172499999997</v>
      </c>
      <c r="F166" s="93">
        <v>24.6</v>
      </c>
    </row>
    <row r="167" spans="1:6" ht="15.75" x14ac:dyDescent="0.25">
      <c r="A167" t="s">
        <v>3061</v>
      </c>
      <c r="B167" s="41" t="s">
        <v>3094</v>
      </c>
      <c r="C167" s="42" t="s">
        <v>3282</v>
      </c>
      <c r="D167" s="183">
        <v>48.576276</v>
      </c>
      <c r="F167" s="93">
        <v>28.5</v>
      </c>
    </row>
    <row r="168" spans="1:6" ht="15.75" x14ac:dyDescent="0.25">
      <c r="A168" t="s">
        <v>3061</v>
      </c>
      <c r="B168" s="41" t="s">
        <v>3095</v>
      </c>
      <c r="C168" s="42" t="s">
        <v>3283</v>
      </c>
      <c r="D168" s="183">
        <v>63.756362250000002</v>
      </c>
      <c r="F168" s="93">
        <v>29.82</v>
      </c>
    </row>
    <row r="169" spans="1:6" ht="15.75" x14ac:dyDescent="0.25">
      <c r="A169" t="s">
        <v>3061</v>
      </c>
      <c r="B169" s="41" t="s">
        <v>3096</v>
      </c>
      <c r="C169" s="42" t="s">
        <v>3284</v>
      </c>
      <c r="D169" s="183">
        <v>75.900431249999997</v>
      </c>
      <c r="F169" s="93">
        <v>31.17</v>
      </c>
    </row>
    <row r="170" spans="1:6" ht="15.75" x14ac:dyDescent="0.25">
      <c r="A170" t="s">
        <v>3061</v>
      </c>
      <c r="B170" s="41" t="s">
        <v>3097</v>
      </c>
      <c r="C170" s="42" t="s">
        <v>3285</v>
      </c>
      <c r="D170" s="183">
        <v>106.26060374999999</v>
      </c>
      <c r="F170" s="93">
        <v>37.700000000000003</v>
      </c>
    </row>
    <row r="171" spans="1:6" ht="15.75" x14ac:dyDescent="0.25">
      <c r="A171" t="s">
        <v>3061</v>
      </c>
      <c r="B171" s="41" t="s">
        <v>3098</v>
      </c>
      <c r="C171" s="42" t="s">
        <v>3286</v>
      </c>
      <c r="D171" s="183">
        <v>126.601919325</v>
      </c>
      <c r="F171" s="93">
        <v>49.81</v>
      </c>
    </row>
    <row r="172" spans="1:6" ht="15.75" x14ac:dyDescent="0.25">
      <c r="A172" t="s">
        <v>3061</v>
      </c>
      <c r="B172" s="41" t="s">
        <v>3099</v>
      </c>
      <c r="C172" s="42" t="s">
        <v>3287</v>
      </c>
      <c r="D172" s="183">
        <v>178.214212575</v>
      </c>
      <c r="F172" s="93">
        <v>61.34</v>
      </c>
    </row>
    <row r="173" spans="1:6" ht="15.75" x14ac:dyDescent="0.25">
      <c r="A173" t="s">
        <v>3061</v>
      </c>
      <c r="B173" s="41" t="s">
        <v>3100</v>
      </c>
      <c r="C173" s="42" t="s">
        <v>3288</v>
      </c>
      <c r="D173" s="183">
        <v>211.91400405000002</v>
      </c>
      <c r="F173" s="93">
        <v>75.11</v>
      </c>
    </row>
    <row r="174" spans="1:6" ht="15.75" x14ac:dyDescent="0.25">
      <c r="A174" t="s">
        <v>3061</v>
      </c>
      <c r="B174" s="41" t="s">
        <v>3101</v>
      </c>
      <c r="C174" s="42" t="s">
        <v>3289</v>
      </c>
      <c r="D174" s="183">
        <v>245.00659207499999</v>
      </c>
      <c r="F174" s="93">
        <v>95.12</v>
      </c>
    </row>
    <row r="175" spans="1:6" ht="15.75" x14ac:dyDescent="0.25">
      <c r="A175" t="s">
        <v>3061</v>
      </c>
      <c r="B175" s="41" t="s">
        <v>3102</v>
      </c>
      <c r="C175" s="42" t="s">
        <v>3290</v>
      </c>
      <c r="D175" s="183">
        <v>308.15575087500002</v>
      </c>
      <c r="F175" s="93">
        <v>125.27</v>
      </c>
    </row>
    <row r="176" spans="1:6" ht="15.75" x14ac:dyDescent="0.25">
      <c r="A176" t="s">
        <v>3061</v>
      </c>
      <c r="B176" s="41" t="s">
        <v>3103</v>
      </c>
      <c r="C176" s="42" t="s">
        <v>3291</v>
      </c>
      <c r="D176" s="183">
        <v>354.91041652500002</v>
      </c>
      <c r="F176" s="93">
        <v>172.18</v>
      </c>
    </row>
    <row r="177" spans="1:6" ht="15.75" x14ac:dyDescent="0.25">
      <c r="A177" t="s">
        <v>3061</v>
      </c>
      <c r="B177" s="41" t="s">
        <v>3104</v>
      </c>
      <c r="C177" s="42" t="s">
        <v>3292</v>
      </c>
      <c r="D177" s="183">
        <v>398.02186147499998</v>
      </c>
      <c r="F177" s="93">
        <v>220.22</v>
      </c>
    </row>
    <row r="178" spans="1:6" ht="15.75" x14ac:dyDescent="0.25">
      <c r="A178" t="s">
        <v>3061</v>
      </c>
      <c r="B178" s="41" t="s">
        <v>3105</v>
      </c>
      <c r="C178" s="42" t="s">
        <v>3293</v>
      </c>
      <c r="D178" s="183">
        <v>433.23966157499996</v>
      </c>
      <c r="F178" s="93">
        <v>264.73</v>
      </c>
    </row>
    <row r="179" spans="1:6" ht="15.75" x14ac:dyDescent="0.25">
      <c r="A179" t="s">
        <v>3061</v>
      </c>
      <c r="B179" s="41" t="s">
        <v>3106</v>
      </c>
      <c r="C179" s="42" t="s">
        <v>3294</v>
      </c>
      <c r="D179" s="183">
        <v>479.08352204999994</v>
      </c>
      <c r="F179" s="93">
        <v>309.38</v>
      </c>
    </row>
    <row r="180" spans="1:6" ht="15.75" x14ac:dyDescent="0.25">
      <c r="A180" t="s">
        <v>3061</v>
      </c>
      <c r="B180" s="41" t="s">
        <v>3107</v>
      </c>
      <c r="C180" s="42" t="s">
        <v>3295</v>
      </c>
      <c r="D180" s="183">
        <v>517.033737675</v>
      </c>
      <c r="F180" s="93">
        <v>376.03</v>
      </c>
    </row>
    <row r="181" spans="1:6" ht="15.75" x14ac:dyDescent="0.25">
      <c r="A181" t="s">
        <v>3061</v>
      </c>
      <c r="B181" s="41" t="s">
        <v>3108</v>
      </c>
      <c r="C181" s="42" t="s">
        <v>3296</v>
      </c>
      <c r="D181" s="183">
        <v>557.10916537499998</v>
      </c>
      <c r="F181" s="93">
        <v>456.01</v>
      </c>
    </row>
    <row r="182" spans="1:6" ht="15.75" x14ac:dyDescent="0.25">
      <c r="A182" t="s">
        <v>3061</v>
      </c>
      <c r="B182" s="41" t="s">
        <v>3109</v>
      </c>
      <c r="C182" s="42" t="s">
        <v>3297</v>
      </c>
      <c r="D182" s="183">
        <v>611.15027242500003</v>
      </c>
      <c r="F182" s="93">
        <v>568.24</v>
      </c>
    </row>
    <row r="183" spans="1:6" ht="15.75" x14ac:dyDescent="0.25">
      <c r="A183" t="s">
        <v>3061</v>
      </c>
      <c r="B183" s="41" t="s">
        <v>3110</v>
      </c>
      <c r="C183" s="42" t="s">
        <v>3298</v>
      </c>
      <c r="D183" s="183">
        <v>663.36976912499995</v>
      </c>
      <c r="F183" s="93">
        <v>694.16</v>
      </c>
    </row>
    <row r="184" spans="1:6" ht="15.75" x14ac:dyDescent="0.25">
      <c r="A184" t="s">
        <v>3061</v>
      </c>
      <c r="B184" s="41" t="s">
        <v>3111</v>
      </c>
      <c r="C184" s="42" t="s">
        <v>3299</v>
      </c>
      <c r="D184" s="183">
        <v>711.94604512499996</v>
      </c>
      <c r="F184" s="93">
        <v>834.38</v>
      </c>
    </row>
    <row r="185" spans="1:6" ht="16.5" thickBot="1" x14ac:dyDescent="0.3">
      <c r="A185" t="s">
        <v>3061</v>
      </c>
      <c r="B185" s="41" t="s">
        <v>3112</v>
      </c>
      <c r="C185" s="42" t="s">
        <v>3300</v>
      </c>
      <c r="D185" s="183">
        <v>758.39710905000004</v>
      </c>
      <c r="F185" s="94">
        <v>1029.53</v>
      </c>
    </row>
  </sheetData>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K52"/>
  <sheetViews>
    <sheetView topLeftCell="A28" workbookViewId="0">
      <selection activeCell="H47" sqref="H47"/>
    </sheetView>
  </sheetViews>
  <sheetFormatPr baseColWidth="10" defaultColWidth="9" defaultRowHeight="15" x14ac:dyDescent="0.25"/>
  <cols>
    <col min="2" max="2" width="18.42578125" customWidth="1"/>
    <col min="3" max="3" width="15.5703125" customWidth="1"/>
    <col min="6" max="6" width="9" style="28"/>
    <col min="8" max="8" width="9.5703125" bestFit="1" customWidth="1"/>
  </cols>
  <sheetData>
    <row r="2" spans="2:11" x14ac:dyDescent="0.25">
      <c r="D2" t="s">
        <v>1</v>
      </c>
      <c r="E2" t="s">
        <v>3044</v>
      </c>
      <c r="F2" s="28" t="s">
        <v>3053</v>
      </c>
      <c r="I2" s="27" t="s">
        <v>3073</v>
      </c>
    </row>
    <row r="3" spans="2:11" x14ac:dyDescent="0.25">
      <c r="C3" s="9" t="s">
        <v>3414</v>
      </c>
      <c r="F3" s="28" t="s">
        <v>3076</v>
      </c>
      <c r="I3" s="27" t="s">
        <v>3074</v>
      </c>
    </row>
    <row r="4" spans="2:11" x14ac:dyDescent="0.25">
      <c r="B4" t="s">
        <v>0</v>
      </c>
      <c r="C4" t="b">
        <v>1</v>
      </c>
      <c r="D4" t="b">
        <v>1</v>
      </c>
      <c r="F4" s="28" t="str">
        <f>IF(C4,"f9ed43","#dfe8df")</f>
        <v>f9ed43</v>
      </c>
      <c r="I4" s="27" t="s">
        <v>3075</v>
      </c>
    </row>
    <row r="5" spans="2:11" x14ac:dyDescent="0.25">
      <c r="B5" t="s">
        <v>13</v>
      </c>
      <c r="C5" t="b">
        <v>0</v>
      </c>
      <c r="D5" t="b">
        <v>1</v>
      </c>
      <c r="F5" s="28" t="str">
        <f>IF(C5,"f9ed43","#dfe8df")</f>
        <v>#dfe8df</v>
      </c>
    </row>
    <row r="7" spans="2:11" x14ac:dyDescent="0.25">
      <c r="C7" s="9" t="s">
        <v>2</v>
      </c>
      <c r="D7" t="b">
        <f>D8</f>
        <v>1</v>
      </c>
      <c r="F7" s="28" t="s">
        <v>3076</v>
      </c>
    </row>
    <row r="8" spans="2:11" x14ac:dyDescent="0.25">
      <c r="B8" t="s">
        <v>7</v>
      </c>
      <c r="C8" t="b">
        <v>1</v>
      </c>
      <c r="D8" t="b">
        <f>IF(C4,TRUE,FALSE)</f>
        <v>1</v>
      </c>
      <c r="F8" s="28" t="str">
        <f>IF(C8,"f9ed43","#dfe8df")</f>
        <v>f9ed43</v>
      </c>
      <c r="K8" t="s">
        <v>3077</v>
      </c>
    </row>
    <row r="9" spans="2:11" x14ac:dyDescent="0.25">
      <c r="B9" t="s">
        <v>8</v>
      </c>
      <c r="C9" t="b">
        <v>0</v>
      </c>
      <c r="D9" t="b">
        <f>D8</f>
        <v>1</v>
      </c>
      <c r="E9" t="s">
        <v>3087</v>
      </c>
      <c r="F9" s="28" t="str">
        <f t="shared" ref="F9" si="0">IF(C9,"f9ed43","#dfe8df")</f>
        <v>#dfe8df</v>
      </c>
    </row>
    <row r="10" spans="2:11" x14ac:dyDescent="0.25">
      <c r="C10" s="43" t="s">
        <v>3310</v>
      </c>
      <c r="D10" t="b">
        <f>IF(AND(D9=TRUE,C$4=TRUE),TRUE,FALSE)</f>
        <v>1</v>
      </c>
    </row>
    <row r="11" spans="2:11" x14ac:dyDescent="0.25">
      <c r="B11" t="s">
        <v>3</v>
      </c>
      <c r="C11" t="b">
        <v>1</v>
      </c>
      <c r="D11" t="b">
        <f>IF(OR(AND(C4,C8,C9=FALSE),(AND(C8=FALSE,C4,C9))),TRUE,FALSE)</f>
        <v>1</v>
      </c>
      <c r="F11" s="28" t="str">
        <f t="shared" ref="F11:F14" si="1">IF(C11,"f9ed43","#dfe8df")</f>
        <v>f9ed43</v>
      </c>
      <c r="G11" t="str">
        <f>IF(AND(D11),B11,"")</f>
        <v>Privat</v>
      </c>
      <c r="I11">
        <f>IF(AND(D11),1,"")</f>
        <v>1</v>
      </c>
    </row>
    <row r="12" spans="2:11" x14ac:dyDescent="0.25">
      <c r="B12" t="s">
        <v>4</v>
      </c>
      <c r="C12" t="b">
        <v>1</v>
      </c>
      <c r="D12" t="b">
        <f>D11</f>
        <v>1</v>
      </c>
      <c r="F12" s="28" t="str">
        <f t="shared" si="1"/>
        <v>f9ed43</v>
      </c>
      <c r="G12" t="str">
        <f>IF(AND(C12,D12),B12,"")</f>
        <v>Beruf</v>
      </c>
      <c r="I12">
        <f>IF(AND(C12,D12),1,0)</f>
        <v>1</v>
      </c>
    </row>
    <row r="13" spans="2:11" x14ac:dyDescent="0.25">
      <c r="B13" t="s">
        <v>5</v>
      </c>
      <c r="C13" t="b">
        <v>1</v>
      </c>
      <c r="D13" t="b">
        <f>D12</f>
        <v>1</v>
      </c>
      <c r="F13" s="28" t="str">
        <f t="shared" si="1"/>
        <v>f9ed43</v>
      </c>
      <c r="G13" t="str">
        <f>IF(AND(C13,D13),B13,"")</f>
        <v>Wohnen</v>
      </c>
      <c r="I13">
        <f>IF(AND(C13,D13),1,0)</f>
        <v>1</v>
      </c>
    </row>
    <row r="14" spans="2:11" x14ac:dyDescent="0.25">
      <c r="B14" t="s">
        <v>6</v>
      </c>
      <c r="C14" t="b">
        <v>1</v>
      </c>
      <c r="D14" t="b">
        <f>D13</f>
        <v>1</v>
      </c>
      <c r="F14" s="28" t="str">
        <f t="shared" si="1"/>
        <v>f9ed43</v>
      </c>
      <c r="G14" t="str">
        <f>IF(AND(C14,D14),B14,"")</f>
        <v>Verkehr</v>
      </c>
      <c r="H14" s="11" t="str">
        <f>CONCATENATE(G11,G12,G13,G14)</f>
        <v>PrivatBerufWohnenVerkehr</v>
      </c>
      <c r="I14">
        <f>IF(AND(C14,D14),1,0)</f>
        <v>1</v>
      </c>
    </row>
    <row r="15" spans="2:11" x14ac:dyDescent="0.25">
      <c r="C15" s="87" t="str">
        <f>IF(C11=FALSE,"Umdeckung nur für §26 mit Baustein Privat möglich","")</f>
        <v/>
      </c>
      <c r="D15" t="b">
        <f>IF(AND(C11=FALSE,C$4=TRUE),TRUE,FALSE)</f>
        <v>0</v>
      </c>
      <c r="F15" t="s">
        <v>3403</v>
      </c>
      <c r="I15">
        <f>SUM(I11:I14)</f>
        <v>4</v>
      </c>
    </row>
    <row r="16" spans="2:11" x14ac:dyDescent="0.25">
      <c r="B16" t="s">
        <v>9</v>
      </c>
      <c r="C16" t="str">
        <f>Prüfung!C11</f>
        <v>N-Tarif</v>
      </c>
      <c r="D16" t="b">
        <f>D14</f>
        <v>1</v>
      </c>
      <c r="F16" s="27" t="s">
        <v>3077</v>
      </c>
    </row>
    <row r="17" spans="2:10" x14ac:dyDescent="0.25">
      <c r="B17" t="s">
        <v>3063</v>
      </c>
      <c r="C17" t="str">
        <f>Prüfung!C10</f>
        <v>250 SB</v>
      </c>
      <c r="D17" t="b">
        <f>D14</f>
        <v>1</v>
      </c>
      <c r="F17" s="28" t="s">
        <v>3077</v>
      </c>
    </row>
    <row r="19" spans="2:10" x14ac:dyDescent="0.25">
      <c r="C19" s="9" t="s">
        <v>14</v>
      </c>
      <c r="D19" t="b">
        <f>D21</f>
        <v>0</v>
      </c>
      <c r="F19" s="28" t="s">
        <v>3076</v>
      </c>
    </row>
    <row r="20" spans="2:10" x14ac:dyDescent="0.25">
      <c r="G20" t="s">
        <v>3052</v>
      </c>
      <c r="H20" t="s">
        <v>6</v>
      </c>
    </row>
    <row r="21" spans="2:10" x14ac:dyDescent="0.25">
      <c r="B21" s="9" t="s">
        <v>15</v>
      </c>
      <c r="C21" t="str">
        <f>Prüfung!C15</f>
        <v>bitte wählen</v>
      </c>
      <c r="D21" t="b">
        <f>IF(C5,TRUE,FALSE)</f>
        <v>0</v>
      </c>
      <c r="E21">
        <f>VLOOKUP(C21,'Auswahl Branche'!D1:W3844,20,FALSE)</f>
        <v>0</v>
      </c>
      <c r="F21" s="28" t="s">
        <v>3077</v>
      </c>
      <c r="G21">
        <f>VLOOKUP(C21,'Auswahl Branche'!D1:W3844,10,FALSE)</f>
        <v>0</v>
      </c>
      <c r="H21">
        <f>VLOOKUP(C21,'Auswahl Branche'!D1:W3844,6,FALSE)</f>
        <v>0</v>
      </c>
    </row>
    <row r="22" spans="2:10" x14ac:dyDescent="0.25">
      <c r="C22" s="8" t="str">
        <f>IF(E21=FALSE,"Weitere Berechnung nicht möglich",IF(E21,"","Bitte Betriebsart wählen"))</f>
        <v>Bitte Betriebsart wählen</v>
      </c>
      <c r="D22" t="b">
        <f>IF(E21,FALSE,IF(D21=FALSE,FALSE,TRUE))</f>
        <v>0</v>
      </c>
      <c r="F22" t="s">
        <v>3403</v>
      </c>
    </row>
    <row r="23" spans="2:10" x14ac:dyDescent="0.25">
      <c r="B23" s="9" t="s">
        <v>3043</v>
      </c>
      <c r="C23">
        <f>Prüfung!C16</f>
        <v>0</v>
      </c>
      <c r="D23" t="b">
        <f>IF(AND(D21,E21),TRUE,FALSE)</f>
        <v>0</v>
      </c>
      <c r="E23" t="b">
        <f>IF(AND(D23,C23&gt;0,C23&lt;201),TRUE,FALSE)</f>
        <v>0</v>
      </c>
      <c r="F23" s="28" t="s">
        <v>3077</v>
      </c>
    </row>
    <row r="24" spans="2:10" x14ac:dyDescent="0.25">
      <c r="B24" t="s">
        <v>3045</v>
      </c>
      <c r="C24">
        <v>0</v>
      </c>
      <c r="D24" t="b">
        <f>IF(AND(D23,E23),TRUE,FALSE)</f>
        <v>0</v>
      </c>
      <c r="F24" s="28" t="s">
        <v>3077</v>
      </c>
    </row>
    <row r="25" spans="2:10" x14ac:dyDescent="0.25">
      <c r="B25" t="s">
        <v>3046</v>
      </c>
      <c r="C25">
        <v>0</v>
      </c>
      <c r="D25" t="b">
        <f>D24</f>
        <v>0</v>
      </c>
      <c r="F25" s="28" t="s">
        <v>3077</v>
      </c>
    </row>
    <row r="26" spans="2:10" x14ac:dyDescent="0.25">
      <c r="B26" t="s">
        <v>3047</v>
      </c>
      <c r="C26">
        <v>0</v>
      </c>
      <c r="D26" t="b">
        <f>D25</f>
        <v>0</v>
      </c>
      <c r="F26" s="28" t="s">
        <v>3077</v>
      </c>
    </row>
    <row r="27" spans="2:10" x14ac:dyDescent="0.25">
      <c r="B27" t="s">
        <v>3048</v>
      </c>
      <c r="C27">
        <v>0</v>
      </c>
      <c r="D27" t="b">
        <f>D26</f>
        <v>0</v>
      </c>
      <c r="F27" s="28" t="s">
        <v>3077</v>
      </c>
    </row>
    <row r="28" spans="2:10" x14ac:dyDescent="0.25">
      <c r="B28" t="s">
        <v>3049</v>
      </c>
      <c r="C28">
        <v>0</v>
      </c>
      <c r="D28" t="b">
        <f>D27</f>
        <v>0</v>
      </c>
      <c r="F28" s="28" t="s">
        <v>3077</v>
      </c>
      <c r="G28" t="s">
        <v>3054</v>
      </c>
    </row>
    <row r="29" spans="2:10" x14ac:dyDescent="0.25">
      <c r="C29" s="8" t="str">
        <f>IF(OR(AND(C23&gt;0,E23=FALSE),I30),"Weitere Berechnung nicht möglich","")</f>
        <v/>
      </c>
      <c r="D29" t="b">
        <f>IF(OR(AND(C23&gt;0,E23=FALSE),I30),TRUE,FALSE)</f>
        <v>0</v>
      </c>
      <c r="F29" t="s">
        <v>3403</v>
      </c>
      <c r="G29" s="11">
        <f>C23-C24-C28-(C25/4)-(C26/2)-(C27/4)</f>
        <v>0</v>
      </c>
      <c r="H29" t="str">
        <f>'MA Berechnung'!A2</f>
        <v>0 MA</v>
      </c>
    </row>
    <row r="30" spans="2:10" x14ac:dyDescent="0.25">
      <c r="C30" s="43" t="s">
        <v>3310</v>
      </c>
      <c r="D30" t="b">
        <f>IF(AND(D23=TRUE,C$5=TRUE),TRUE,FALSE)</f>
        <v>0</v>
      </c>
      <c r="G30" t="s">
        <v>3430</v>
      </c>
      <c r="H30" s="8" t="str">
        <f>IF(G29&lt;0,"Angaben zu Anzahl der Mitarbeiter nicht plausibel","")</f>
        <v/>
      </c>
      <c r="I30" t="b">
        <f>IF(G29&lt;0,TRUE,FALSE)</f>
        <v>0</v>
      </c>
      <c r="J30" t="s">
        <v>3403</v>
      </c>
    </row>
    <row r="31" spans="2:10" x14ac:dyDescent="0.25">
      <c r="B31" t="s">
        <v>3058</v>
      </c>
      <c r="C31" t="b">
        <v>1</v>
      </c>
      <c r="D31" t="b">
        <f>D23</f>
        <v>0</v>
      </c>
      <c r="F31" s="28" t="str">
        <f t="shared" ref="F31:F36" si="2">IF(C31,"f9ed43","#dfe8df")</f>
        <v>f9ed43</v>
      </c>
      <c r="G31" t="str">
        <f>IF(AND(D31),B31,"")</f>
        <v/>
      </c>
    </row>
    <row r="32" spans="2:10" x14ac:dyDescent="0.25">
      <c r="B32" t="s">
        <v>3059</v>
      </c>
      <c r="C32" t="b">
        <v>1</v>
      </c>
      <c r="D32" t="b">
        <f>D31</f>
        <v>0</v>
      </c>
      <c r="F32" s="28" t="str">
        <f t="shared" si="2"/>
        <v>f9ed43</v>
      </c>
      <c r="G32" t="str">
        <f t="shared" ref="G32:G33" si="3">IF(AND(C32,D32),B32,"")</f>
        <v/>
      </c>
    </row>
    <row r="33" spans="2:9" x14ac:dyDescent="0.25">
      <c r="B33" t="s">
        <v>3060</v>
      </c>
      <c r="C33" t="b">
        <v>1</v>
      </c>
      <c r="D33" t="b">
        <f>D32</f>
        <v>0</v>
      </c>
      <c r="F33" s="28" t="str">
        <f t="shared" si="2"/>
        <v>f9ed43</v>
      </c>
      <c r="G33" t="str">
        <f t="shared" si="3"/>
        <v/>
      </c>
    </row>
    <row r="34" spans="2:9" x14ac:dyDescent="0.25">
      <c r="B34" t="s">
        <v>6</v>
      </c>
      <c r="C34" t="b">
        <v>1</v>
      </c>
      <c r="D34" t="b">
        <f>D33</f>
        <v>0</v>
      </c>
      <c r="F34" s="28" t="str">
        <f>IF(C34,"f9ed43","#dfe8df")</f>
        <v>f9ed43</v>
      </c>
      <c r="G34" t="str">
        <f>IF(AND(C34,D34),B34,"")</f>
        <v/>
      </c>
      <c r="H34" s="11" t="str">
        <f>CONCATENATE(G31,G32,G33,G34)</f>
        <v/>
      </c>
      <c r="I34" t="str">
        <f>CONCATENATE(H34,H29)</f>
        <v>0 MA</v>
      </c>
    </row>
    <row r="35" spans="2:9" x14ac:dyDescent="0.25">
      <c r="B35" t="s">
        <v>3062</v>
      </c>
      <c r="C35">
        <f>Prüfung!C23</f>
        <v>0</v>
      </c>
      <c r="D35" t="b">
        <f>IF(AND(C34,D34),TRUE,FALSE)</f>
        <v>0</v>
      </c>
      <c r="F35" s="28" t="s">
        <v>3077</v>
      </c>
      <c r="H35" t="s">
        <v>3113</v>
      </c>
      <c r="I35">
        <f>IF(H21="TOURISMUS_KULTUR_FREIZEIT_GASTRONOMIE_BILDUNG",0.1,0)</f>
        <v>0</v>
      </c>
    </row>
    <row r="36" spans="2:9" x14ac:dyDescent="0.25">
      <c r="B36" t="s">
        <v>3061</v>
      </c>
      <c r="C36" t="b">
        <v>1</v>
      </c>
      <c r="D36" t="b">
        <f>IF(AND(D31,G21="yes"),TRUE,FALSE)</f>
        <v>0</v>
      </c>
      <c r="F36" s="28" t="str">
        <f t="shared" si="2"/>
        <v>f9ed43</v>
      </c>
      <c r="H36" t="s">
        <v>3061</v>
      </c>
      <c r="I36" t="str">
        <f>CONCATENATE(H36,H29)</f>
        <v>erweiterter Straf-RS0 MA</v>
      </c>
    </row>
    <row r="37" spans="2:9" x14ac:dyDescent="0.25">
      <c r="C37" s="87" t="str">
        <f>IF(C31=FALSE,"Umdeckung nur für §28 mit Baustein Firma möglich","")</f>
        <v/>
      </c>
      <c r="D37" t="b">
        <f>IF(AND(C31=FALSE,C$5=TRUE),TRUE,FALSE)</f>
        <v>0</v>
      </c>
      <c r="F37" t="s">
        <v>3403</v>
      </c>
    </row>
    <row r="38" spans="2:9" x14ac:dyDescent="0.25">
      <c r="B38" t="s">
        <v>3063</v>
      </c>
      <c r="C38" t="str">
        <f>Prüfung!C24</f>
        <v>250 SB</v>
      </c>
      <c r="D38" t="b">
        <f>D31</f>
        <v>0</v>
      </c>
      <c r="F38" s="28" t="s">
        <v>3077</v>
      </c>
    </row>
    <row r="40" spans="2:9" x14ac:dyDescent="0.25">
      <c r="C40" s="9" t="s">
        <v>3071</v>
      </c>
      <c r="F40" s="28" t="s">
        <v>3076</v>
      </c>
    </row>
    <row r="41" spans="2:9" x14ac:dyDescent="0.25">
      <c r="B41" t="s">
        <v>3078</v>
      </c>
      <c r="C41" t="str">
        <f>Prüfung!C28</f>
        <v>jährlich</v>
      </c>
      <c r="D41" t="b">
        <f>IF(AND(D22=FALSE,C47&gt;0),TRUE,FALSE)</f>
        <v>1</v>
      </c>
    </row>
    <row r="42" spans="2:9" x14ac:dyDescent="0.25">
      <c r="B42" t="s">
        <v>3072</v>
      </c>
      <c r="C42" s="26">
        <f>Prüfung!C27</f>
        <v>210</v>
      </c>
      <c r="D42" t="b">
        <f>IF(D41,TRUE,IF(D49,TRUE,FALSE))</f>
        <v>1</v>
      </c>
    </row>
    <row r="43" spans="2:9" x14ac:dyDescent="0.25">
      <c r="C43" s="43" t="s">
        <v>3310</v>
      </c>
      <c r="D43" s="43" t="b">
        <f>IF(D44,TRUE,FALSE)</f>
        <v>1</v>
      </c>
    </row>
    <row r="44" spans="2:9" x14ac:dyDescent="0.25">
      <c r="C44" t="str">
        <f>IF(C48&gt;1.05,"Beitrag ARAG Rechtsschutz Komfort (ohne Leistungsgarantie) ist günstiger",IF(C48&gt;0.55,"Sie können eine Umdeckung prüfen","Beitrag der Vorversicherung zu günstig - bitte Zahlweise bzw. Beitrag prüfen"))</f>
        <v>Beitrag der Vorversicherung zu günstig - bitte Zahlweise bzw. Beitrag prüfen</v>
      </c>
      <c r="D44" t="b">
        <f>IF(AND(D49=FALSE,C42&gt;0),TRUE,FALSE)</f>
        <v>1</v>
      </c>
      <c r="F44" s="28" t="str">
        <f>IF(C48&gt;1.05,"35f50a",IF(C48&gt;0.55,"f5f10a","f50a0a"))</f>
        <v>f50a0a</v>
      </c>
    </row>
    <row r="45" spans="2:9" x14ac:dyDescent="0.25">
      <c r="C45" s="178">
        <f>IF(C42*0.95&gt;H47,C42*0.95,C42)</f>
        <v>210</v>
      </c>
      <c r="D45" t="b">
        <f>IF(C42*0.95&gt;H47,TRUE,FALSE)</f>
        <v>0</v>
      </c>
    </row>
    <row r="47" spans="2:9" x14ac:dyDescent="0.25">
      <c r="B47" t="s">
        <v>3307</v>
      </c>
      <c r="C47" s="91">
        <f>'Berechnung Beitrag'!C30</f>
        <v>406.14614999999998</v>
      </c>
      <c r="D47" s="90" t="b">
        <f>IF(C48&gt;1.05,FALSE,FALSE)</f>
        <v>0</v>
      </c>
      <c r="F47" s="28" t="s">
        <v>3309</v>
      </c>
      <c r="H47" s="178">
        <f>C47/2</f>
        <v>203.07307499999999</v>
      </c>
    </row>
    <row r="48" spans="2:9" x14ac:dyDescent="0.25">
      <c r="B48" t="s">
        <v>3308</v>
      </c>
      <c r="C48">
        <f>IFERROR(C45/C47,0)</f>
        <v>0.5170552521549201</v>
      </c>
    </row>
    <row r="49" spans="2:4" x14ac:dyDescent="0.25">
      <c r="B49" t="s">
        <v>3311</v>
      </c>
      <c r="C49" t="s">
        <v>3312</v>
      </c>
      <c r="D49" t="b">
        <f>IF(AND(C4=FALSE,C5=FALSE,C42&gt;0),TRUE,FALSE)</f>
        <v>0</v>
      </c>
    </row>
    <row r="51" spans="2:4" x14ac:dyDescent="0.25">
      <c r="B51" t="s">
        <v>3391</v>
      </c>
      <c r="C51" t="s">
        <v>3087</v>
      </c>
      <c r="D51" t="s">
        <v>3452</v>
      </c>
    </row>
    <row r="52" spans="2:4" x14ac:dyDescent="0.25">
      <c r="B52" t="s">
        <v>3392</v>
      </c>
      <c r="C52" t="s">
        <v>3087</v>
      </c>
      <c r="D52" t="b">
        <f>IF(C48&gt;0.5,TRUE,FALSE)</f>
        <v>1</v>
      </c>
    </row>
  </sheetData>
  <dataConsolidate function="varp"/>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384ED317-1AEB-40CE-A156-609F25AF2D10}">
          <x14:formula1>
            <xm:f>'Auswahl Branche'!$D$2:$D$2883</xm:f>
          </x14:formula1>
          <xm:sqref>C21</xm:sqref>
        </x14:dataValidation>
        <x14:dataValidation type="list" allowBlank="1" showInputMessage="1" showErrorMessage="1" xr:uid="{C0C6200F-3CDD-4D1D-B465-D57D87069402}">
          <x14:formula1>
            <xm:f>Auswahl!$B$3:$B$5</xm:f>
          </x14:formula1>
          <xm:sqref>C16</xm:sqref>
        </x14:dataValidation>
        <x14:dataValidation type="list" allowBlank="1" showInputMessage="1" showErrorMessage="1" xr:uid="{348E88BD-3C0E-4C11-912F-302FA880523B}">
          <x14:formula1>
            <xm:f>Auswahl!$D$3:$D$9</xm:f>
          </x14:formula1>
          <xm:sqref>C17</xm:sqref>
        </x14:dataValidation>
        <x14:dataValidation type="list" allowBlank="1" showInputMessage="1" showErrorMessage="1" xr:uid="{47932F45-DC2E-48A3-B853-7628BB8F4CF1}">
          <x14:formula1>
            <xm:f>Auswahl!$H$3:$H$6</xm:f>
          </x14:formula1>
          <xm:sqref>C41</xm:sqref>
        </x14:dataValidation>
        <x14:dataValidation type="list" allowBlank="1" showInputMessage="1" showErrorMessage="1" xr:uid="{20F64DC6-F513-4B3E-868D-9199E80101DF}">
          <x14:formula1>
            <xm:f>Auswahl!$F$3:$F$9</xm:f>
          </x14:formula1>
          <xm:sqref>C38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85690B-B3CC-41CF-B842-8667E142DD09}">
  <dimension ref="B1:I15"/>
  <sheetViews>
    <sheetView workbookViewId="0">
      <selection activeCell="C11" sqref="C11"/>
    </sheetView>
  </sheetViews>
  <sheetFormatPr baseColWidth="10" defaultRowHeight="15" x14ac:dyDescent="0.25"/>
  <sheetData>
    <row r="1" spans="2:9" x14ac:dyDescent="0.25">
      <c r="D1" t="s">
        <v>1</v>
      </c>
      <c r="E1" t="s">
        <v>3044</v>
      </c>
      <c r="F1" s="28" t="s">
        <v>3053</v>
      </c>
      <c r="I1" s="27" t="s">
        <v>3073</v>
      </c>
    </row>
    <row r="2" spans="2:9" x14ac:dyDescent="0.25">
      <c r="C2" s="9"/>
      <c r="F2" s="28"/>
      <c r="I2" s="27" t="s">
        <v>3074</v>
      </c>
    </row>
    <row r="3" spans="2:9" x14ac:dyDescent="0.25">
      <c r="B3" t="s">
        <v>3411</v>
      </c>
      <c r="C3" t="s">
        <v>3087</v>
      </c>
    </row>
    <row r="4" spans="2:9" x14ac:dyDescent="0.25">
      <c r="B4" t="s">
        <v>3380</v>
      </c>
      <c r="D4" t="b">
        <v>1</v>
      </c>
      <c r="F4" t="str">
        <f>IF(LEN(C4)&gt;1,"#dfe8df","f9ed43")</f>
        <v>f9ed43</v>
      </c>
    </row>
    <row r="5" spans="2:9" x14ac:dyDescent="0.25">
      <c r="B5" t="s">
        <v>3407</v>
      </c>
      <c r="D5" t="b">
        <v>1</v>
      </c>
      <c r="F5" t="str">
        <f>IF(LEN(C5)&gt;1,"#dfe8df","f9ed43")</f>
        <v>f9ed43</v>
      </c>
    </row>
    <row r="6" spans="2:9" x14ac:dyDescent="0.25">
      <c r="B6" t="s">
        <v>3408</v>
      </c>
      <c r="D6" t="b">
        <v>1</v>
      </c>
      <c r="F6" t="str">
        <f>IF(LEN(C6)&gt;1,"#dfe8df","f9ed43")</f>
        <v>f9ed43</v>
      </c>
    </row>
    <row r="7" spans="2:9" x14ac:dyDescent="0.25">
      <c r="B7" t="s">
        <v>3087</v>
      </c>
    </row>
    <row r="8" spans="2:9" x14ac:dyDescent="0.25">
      <c r="B8" t="s">
        <v>3317</v>
      </c>
      <c r="C8" t="s">
        <v>3413</v>
      </c>
      <c r="D8" t="b">
        <v>1</v>
      </c>
      <c r="F8" t="str">
        <f>IF(NOT(C8="_ _ _"),"#dfe8df","f9ed43")</f>
        <v>f9ed43</v>
      </c>
    </row>
    <row r="9" spans="2:9" x14ac:dyDescent="0.25">
      <c r="B9" t="s">
        <v>3410</v>
      </c>
      <c r="C9" t="s">
        <v>3412</v>
      </c>
      <c r="D9" t="b">
        <v>1</v>
      </c>
      <c r="F9" t="str">
        <f>IF(LEN(C9)&gt;1,"#dfe8df","f9ed43")</f>
        <v>f9ed43</v>
      </c>
    </row>
    <row r="10" spans="2:9" x14ac:dyDescent="0.25">
      <c r="B10" t="s">
        <v>3415</v>
      </c>
    </row>
    <row r="11" spans="2:9" x14ac:dyDescent="0.25">
      <c r="B11" t="s">
        <v>3417</v>
      </c>
      <c r="D11" t="b">
        <v>1</v>
      </c>
      <c r="F11" t="str">
        <f>IF(LEN(C11)&gt;1,"#dfe8df","f9ed43")</f>
        <v>f9ed43</v>
      </c>
    </row>
    <row r="14" spans="2:9" x14ac:dyDescent="0.25">
      <c r="B14" t="s">
        <v>3405</v>
      </c>
    </row>
    <row r="15" spans="2:9" x14ac:dyDescent="0.25">
      <c r="B15" t="s">
        <v>3423</v>
      </c>
    </row>
  </sheetData>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02CFD4-C4D0-471F-82F4-EE9497C63908}">
  <dimension ref="B1:K13"/>
  <sheetViews>
    <sheetView workbookViewId="0">
      <selection activeCell="D3" sqref="D3"/>
    </sheetView>
  </sheetViews>
  <sheetFormatPr baseColWidth="10" defaultColWidth="11.42578125" defaultRowHeight="15" x14ac:dyDescent="0.25"/>
  <cols>
    <col min="2" max="2" width="20.85546875" customWidth="1"/>
  </cols>
  <sheetData>
    <row r="1" spans="2:11" x14ac:dyDescent="0.25">
      <c r="D1" t="s">
        <v>1</v>
      </c>
      <c r="E1" t="s">
        <v>3044</v>
      </c>
      <c r="F1" s="28" t="s">
        <v>3053</v>
      </c>
      <c r="I1" s="27" t="s">
        <v>3073</v>
      </c>
    </row>
    <row r="2" spans="2:11" x14ac:dyDescent="0.25">
      <c r="C2" s="9"/>
      <c r="F2" s="28"/>
      <c r="I2" s="27" t="s">
        <v>3074</v>
      </c>
    </row>
    <row r="3" spans="2:11" x14ac:dyDescent="0.25">
      <c r="B3" s="95" t="s">
        <v>3463</v>
      </c>
      <c r="D3" t="b">
        <v>1</v>
      </c>
      <c r="F3" t="str">
        <f>IF(LEN(C3)&gt;1,"#dfe8df","f9ed43")</f>
        <v>f9ed43</v>
      </c>
      <c r="K3" s="95"/>
    </row>
    <row r="4" spans="2:11" x14ac:dyDescent="0.25">
      <c r="B4" s="95" t="s">
        <v>3464</v>
      </c>
      <c r="D4" t="b">
        <v>1</v>
      </c>
      <c r="F4" t="str">
        <f t="shared" ref="F4:F10" si="0">IF(LEN(C4)&gt;1,"#dfe8df","f9ed43")</f>
        <v>f9ed43</v>
      </c>
      <c r="K4" s="95"/>
    </row>
    <row r="5" spans="2:11" x14ac:dyDescent="0.25">
      <c r="B5" s="95" t="s">
        <v>3465</v>
      </c>
      <c r="D5" t="b">
        <v>1</v>
      </c>
      <c r="F5" t="str">
        <f t="shared" si="0"/>
        <v>f9ed43</v>
      </c>
      <c r="K5" s="95"/>
    </row>
    <row r="6" spans="2:11" x14ac:dyDescent="0.25">
      <c r="B6" s="95" t="s">
        <v>3466</v>
      </c>
      <c r="D6" t="b">
        <v>1</v>
      </c>
      <c r="F6" t="str">
        <f t="shared" si="0"/>
        <v>f9ed43</v>
      </c>
      <c r="K6" s="95"/>
    </row>
    <row r="7" spans="2:11" ht="16.5" x14ac:dyDescent="0.25">
      <c r="B7" s="95" t="s">
        <v>3467</v>
      </c>
      <c r="D7" t="b">
        <v>1</v>
      </c>
      <c r="F7" t="str">
        <f t="shared" si="0"/>
        <v>f9ed43</v>
      </c>
      <c r="K7" s="95"/>
    </row>
    <row r="8" spans="2:11" x14ac:dyDescent="0.25">
      <c r="B8" s="95" t="s">
        <v>3468</v>
      </c>
      <c r="D8" t="b">
        <v>1</v>
      </c>
      <c r="F8" t="str">
        <f t="shared" si="0"/>
        <v>f9ed43</v>
      </c>
      <c r="K8" s="95"/>
    </row>
    <row r="9" spans="2:11" x14ac:dyDescent="0.25">
      <c r="B9" s="95" t="s">
        <v>3469</v>
      </c>
      <c r="D9" t="b">
        <v>1</v>
      </c>
      <c r="F9" t="str">
        <f t="shared" si="0"/>
        <v>f9ed43</v>
      </c>
      <c r="K9" s="95"/>
    </row>
    <row r="10" spans="2:11" x14ac:dyDescent="0.25">
      <c r="B10" s="95" t="s">
        <v>3470</v>
      </c>
      <c r="D10" t="b">
        <v>1</v>
      </c>
      <c r="F10" t="str">
        <f t="shared" si="0"/>
        <v>f9ed43</v>
      </c>
      <c r="K10" s="95"/>
    </row>
    <row r="11" spans="2:11" x14ac:dyDescent="0.25">
      <c r="B11" t="s">
        <v>3087</v>
      </c>
      <c r="C11" t="s">
        <v>3087</v>
      </c>
      <c r="D11" t="s">
        <v>3087</v>
      </c>
      <c r="F11" t="s">
        <v>3087</v>
      </c>
    </row>
    <row r="12" spans="2:11" x14ac:dyDescent="0.25">
      <c r="B12" t="s">
        <v>3405</v>
      </c>
    </row>
    <row r="13" spans="2:11" x14ac:dyDescent="0.25">
      <c r="B13" t="s">
        <v>3423</v>
      </c>
    </row>
  </sheetData>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10BAEC-8B85-4F86-9439-0AB1C12DD4D6}">
  <dimension ref="B1:F11"/>
  <sheetViews>
    <sheetView workbookViewId="0">
      <selection activeCell="D16" sqref="D16"/>
    </sheetView>
  </sheetViews>
  <sheetFormatPr baseColWidth="10" defaultRowHeight="15" x14ac:dyDescent="0.25"/>
  <sheetData>
    <row r="1" spans="2:6" x14ac:dyDescent="0.25">
      <c r="D1" t="s">
        <v>1</v>
      </c>
      <c r="E1" t="s">
        <v>3044</v>
      </c>
      <c r="F1" s="28" t="s">
        <v>3053</v>
      </c>
    </row>
    <row r="2" spans="2:6" x14ac:dyDescent="0.25">
      <c r="C2" s="9"/>
      <c r="F2" s="28"/>
    </row>
    <row r="3" spans="2:6" x14ac:dyDescent="0.25">
      <c r="B3" s="47" t="s">
        <v>3418</v>
      </c>
      <c r="D3" t="b">
        <v>1</v>
      </c>
      <c r="F3" t="str">
        <f>IF(LEN(C3)&gt;1,"#dfe8df","f9ed43")</f>
        <v>f9ed43</v>
      </c>
    </row>
    <row r="4" spans="2:6" x14ac:dyDescent="0.25">
      <c r="B4" s="47" t="s">
        <v>3419</v>
      </c>
      <c r="D4" t="b">
        <v>1</v>
      </c>
      <c r="F4" t="str">
        <f>IF(LEN(C4)&gt;1,"#dfe8df","f9ed43")</f>
        <v>f9ed43</v>
      </c>
    </row>
    <row r="5" spans="2:6" x14ac:dyDescent="0.25">
      <c r="B5" s="47"/>
    </row>
    <row r="6" spans="2:6" x14ac:dyDescent="0.25">
      <c r="B6" s="47" t="s">
        <v>3420</v>
      </c>
      <c r="D6" t="b">
        <v>1</v>
      </c>
      <c r="F6" t="str">
        <f t="shared" ref="F6:F8" si="0">IF(LEN(C6)&gt;1,"#dfe8df","f9ed43")</f>
        <v>f9ed43</v>
      </c>
    </row>
    <row r="7" spans="2:6" x14ac:dyDescent="0.25">
      <c r="B7" s="47" t="s">
        <v>3381</v>
      </c>
      <c r="D7" t="b">
        <v>1</v>
      </c>
      <c r="F7" t="str">
        <f t="shared" si="0"/>
        <v>f9ed43</v>
      </c>
    </row>
    <row r="8" spans="2:6" x14ac:dyDescent="0.25">
      <c r="B8" s="47" t="s">
        <v>3421</v>
      </c>
      <c r="D8" t="b">
        <v>1</v>
      </c>
      <c r="F8" t="str">
        <f t="shared" si="0"/>
        <v>f9ed43</v>
      </c>
    </row>
    <row r="9" spans="2:6" x14ac:dyDescent="0.25">
      <c r="B9" s="47"/>
    </row>
    <row r="10" spans="2:6" x14ac:dyDescent="0.25">
      <c r="B10" s="47"/>
    </row>
    <row r="11" spans="2:6" x14ac:dyDescent="0.25">
      <c r="B11" t="s">
        <v>3424</v>
      </c>
    </row>
  </sheetData>
  <pageMargins left="0.7" right="0.7" top="0.78740157499999996" bottom="0.78740157499999996"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2F8D82-0E04-47B7-94E8-5EE8D8B27039}">
  <dimension ref="A2:BD38"/>
  <sheetViews>
    <sheetView workbookViewId="0">
      <selection activeCell="C11" sqref="C11"/>
    </sheetView>
  </sheetViews>
  <sheetFormatPr baseColWidth="10" defaultRowHeight="15" x14ac:dyDescent="0.25"/>
  <cols>
    <col min="2" max="2" width="24.5703125" customWidth="1"/>
  </cols>
  <sheetData>
    <row r="2" spans="2:6" x14ac:dyDescent="0.25">
      <c r="D2" t="s">
        <v>1</v>
      </c>
      <c r="E2" t="s">
        <v>3044</v>
      </c>
      <c r="F2" s="28" t="s">
        <v>3053</v>
      </c>
    </row>
    <row r="3" spans="2:6" x14ac:dyDescent="0.25">
      <c r="B3" t="s">
        <v>3402</v>
      </c>
      <c r="C3" t="b">
        <v>1</v>
      </c>
      <c r="D3" t="b">
        <f>IF(App!C48&gt;0.5,TRUE,FALSE)</f>
        <v>1</v>
      </c>
      <c r="F3" s="28" t="str">
        <f>IF(C3,"f9ed43","#dfe8df")</f>
        <v>f9ed43</v>
      </c>
    </row>
    <row r="4" spans="2:6" x14ac:dyDescent="0.25">
      <c r="C4" s="9" t="s">
        <v>3399</v>
      </c>
      <c r="F4" s="28" t="s">
        <v>3076</v>
      </c>
    </row>
    <row r="5" spans="2:6" x14ac:dyDescent="0.25">
      <c r="B5" t="s">
        <v>3451</v>
      </c>
      <c r="C5">
        <f>Prüfung!C33</f>
        <v>5</v>
      </c>
      <c r="D5" t="b">
        <f>C3</f>
        <v>1</v>
      </c>
      <c r="F5" s="28" t="s">
        <v>3077</v>
      </c>
    </row>
    <row r="6" spans="2:6" x14ac:dyDescent="0.25">
      <c r="B6" t="s">
        <v>3311</v>
      </c>
      <c r="C6" s="8" t="str">
        <f>IF(C5&lt;3,"Umdeckung nicht möglich","")</f>
        <v/>
      </c>
      <c r="D6" t="b">
        <f>IF(C5&lt;3,TRUE,FALSE)</f>
        <v>0</v>
      </c>
      <c r="F6" t="s">
        <v>3403</v>
      </c>
    </row>
    <row r="7" spans="2:6" x14ac:dyDescent="0.25">
      <c r="B7" t="s">
        <v>3394</v>
      </c>
      <c r="C7">
        <f>Prüfung!C34</f>
        <v>0</v>
      </c>
      <c r="D7" t="b">
        <f>IF(AND(D5,D6=FALSE,NOT(C5="bitte wählen")),TRUE,FALSE)</f>
        <v>1</v>
      </c>
      <c r="F7" s="28" t="s">
        <v>3077</v>
      </c>
    </row>
    <row r="8" spans="2:6" x14ac:dyDescent="0.25">
      <c r="B8" t="s">
        <v>3311</v>
      </c>
      <c r="C8" s="8" t="str">
        <f>IF(AND(NOT(C7="bitte wählen"),OR(C7&gt;2,AND(App!C5=FALSE,Umdeckung!C7&gt;0))),"Umdeckung nicht möglich","")</f>
        <v/>
      </c>
      <c r="D8" t="b">
        <f>IF(C8="Umdeckung nicht möglich",TRUE,FALSE)</f>
        <v>0</v>
      </c>
      <c r="F8" t="s">
        <v>3403</v>
      </c>
    </row>
    <row r="10" spans="2:6" x14ac:dyDescent="0.25">
      <c r="B10" t="s">
        <v>3397</v>
      </c>
      <c r="C10" s="83">
        <f>Prüfung!C35</f>
        <v>45658</v>
      </c>
      <c r="D10" t="b">
        <f>IF(AND(D5,D7,NOT(D8),NOT(C7="bitte wählen")),TRUE,FALSE)</f>
        <v>1</v>
      </c>
      <c r="E10" s="84">
        <f ca="1">C10-C11</f>
        <v>-7</v>
      </c>
      <c r="F10" s="28" t="s">
        <v>3077</v>
      </c>
    </row>
    <row r="11" spans="2:6" x14ac:dyDescent="0.25">
      <c r="B11" s="33" t="s">
        <v>3398</v>
      </c>
      <c r="C11" s="85">
        <f ca="1">TODAY()</f>
        <v>45665</v>
      </c>
    </row>
    <row r="12" spans="2:6" x14ac:dyDescent="0.25">
      <c r="B12" t="s">
        <v>3311</v>
      </c>
      <c r="C12" s="8" t="str">
        <f ca="1">IF(E10&gt;364,"Beantragung nur maximal 12 Monate vorher möglich",IF(E10&lt;1,"keine rückwirkende Beantragung möglich",""))</f>
        <v>keine rückwirkende Beantragung möglich</v>
      </c>
      <c r="D12" t="b">
        <f ca="1">IF(AND(OR(E10&lt;0,E10&gt;364),D10),TRUE,FALSE)</f>
        <v>1</v>
      </c>
      <c r="F12" t="s">
        <v>3403</v>
      </c>
    </row>
    <row r="14" spans="2:6" x14ac:dyDescent="0.25">
      <c r="B14" t="s">
        <v>3422</v>
      </c>
      <c r="C14" t="str">
        <f>Prüfung!C36</f>
        <v>Versicherungsnehmer</v>
      </c>
      <c r="D14" t="b">
        <f ca="1">IF(AND(D5,D7,D10,NOT(D12)),TRUE,FALSE)</f>
        <v>0</v>
      </c>
      <c r="F14" t="s">
        <v>3077</v>
      </c>
    </row>
    <row r="15" spans="2:6" x14ac:dyDescent="0.25">
      <c r="B15" t="s">
        <v>3311</v>
      </c>
      <c r="C15" s="8" t="str">
        <f>IF(C14="Versicherer","Umdeckung nicht möglich","")</f>
        <v/>
      </c>
      <c r="D15" t="b">
        <f>IF(C14="Versicherer",TRUE,FALSE)</f>
        <v>0</v>
      </c>
      <c r="F15" t="s">
        <v>3403</v>
      </c>
    </row>
    <row r="17" spans="2:6" x14ac:dyDescent="0.25">
      <c r="B17" t="s">
        <v>3401</v>
      </c>
      <c r="C17" t="str">
        <f>Prüfung!C37</f>
        <v>Ja</v>
      </c>
      <c r="D17" t="b">
        <f ca="1">IF(AND(D5,D7,D10,D14,NOT(D15)),TRUE,FALSE)</f>
        <v>0</v>
      </c>
      <c r="F17" t="s">
        <v>3077</v>
      </c>
    </row>
    <row r="18" spans="2:6" x14ac:dyDescent="0.25">
      <c r="B18" t="s">
        <v>3311</v>
      </c>
      <c r="C18" s="8" t="str">
        <f>IF(C17="Nein","Umdeckung nicht möglich","")</f>
        <v/>
      </c>
      <c r="D18" t="b">
        <f>IF(C17="Nein",TRUE,FALSE)</f>
        <v>0</v>
      </c>
      <c r="F18" t="s">
        <v>3403</v>
      </c>
    </row>
    <row r="20" spans="2:6" x14ac:dyDescent="0.25">
      <c r="B20" t="s">
        <v>3406</v>
      </c>
      <c r="C20" t="b">
        <v>1</v>
      </c>
      <c r="D20" t="b">
        <f ca="1">IF(AND(D5,D7,D10,D14,D17,NOT(D18)),TRUE,FALSE)</f>
        <v>0</v>
      </c>
      <c r="F20" s="28" t="str">
        <f>IF(C20,"f9ed43","#dfe8df")</f>
        <v>f9ed43</v>
      </c>
    </row>
    <row r="21" spans="2:6" x14ac:dyDescent="0.25">
      <c r="B21" t="s">
        <v>3450</v>
      </c>
      <c r="C21" t="b">
        <v>1</v>
      </c>
      <c r="D21" t="b">
        <f ca="1">IF(AND(D5,D7,D10,D14,D17,D20,C20),TRUE,FALSE)</f>
        <v>0</v>
      </c>
      <c r="F21" s="28" t="str">
        <f>IF(C21,"f9ed43","#dfe8df")</f>
        <v>f9ed43</v>
      </c>
    </row>
    <row r="22" spans="2:6" x14ac:dyDescent="0.25">
      <c r="B22" t="s">
        <v>3311</v>
      </c>
      <c r="C22" s="8" t="str">
        <f>IF(C21,"","Bei Beantragung muss die letzte Beitragsrechnung und bei §28 eine Police beigefügt werden")</f>
        <v/>
      </c>
      <c r="D22" t="b">
        <f ca="1">IF(AND(D21,C21=FALSE),TRUE,FALSE)</f>
        <v>0</v>
      </c>
      <c r="F22" t="s">
        <v>3403</v>
      </c>
    </row>
    <row r="24" spans="2:6" x14ac:dyDescent="0.25">
      <c r="B24" s="9" t="s">
        <v>3404</v>
      </c>
      <c r="C24" s="9"/>
      <c r="D24" s="9" t="b">
        <f ca="1">IF(AND(D5,D7,D10,D14,D17,D20,D21,C21),TRUE,FALSE)</f>
        <v>0</v>
      </c>
      <c r="F24" t="s">
        <v>3309</v>
      </c>
    </row>
    <row r="25" spans="2:6" x14ac:dyDescent="0.25">
      <c r="B25" t="s">
        <v>3405</v>
      </c>
    </row>
    <row r="26" spans="2:6" x14ac:dyDescent="0.25">
      <c r="B26" t="s">
        <v>3423</v>
      </c>
    </row>
    <row r="33" spans="1:56" ht="18.600000000000001" customHeight="1" x14ac:dyDescent="0.25">
      <c r="A33" s="57"/>
      <c r="B33" s="192" t="s">
        <v>3480</v>
      </c>
      <c r="C33" s="193"/>
      <c r="D33" s="193"/>
      <c r="E33" s="193"/>
      <c r="F33" s="193"/>
      <c r="G33" s="193"/>
      <c r="H33" s="193"/>
      <c r="I33" s="193"/>
      <c r="J33" s="193"/>
      <c r="K33" s="193"/>
      <c r="L33" s="193"/>
      <c r="M33" s="193"/>
      <c r="N33" s="193"/>
      <c r="O33" s="193"/>
      <c r="P33" s="193"/>
      <c r="Q33" s="193"/>
      <c r="R33" s="193"/>
      <c r="S33" s="193"/>
      <c r="T33" s="193"/>
      <c r="U33" s="193"/>
      <c r="V33" s="193"/>
      <c r="W33" s="193"/>
      <c r="X33" s="193"/>
      <c r="Y33" s="193"/>
      <c r="Z33" s="193"/>
      <c r="AA33" s="193"/>
      <c r="AB33" s="193"/>
      <c r="AC33" s="193"/>
      <c r="AD33" s="193"/>
      <c r="AE33" s="193"/>
      <c r="AF33" s="193"/>
      <c r="AG33" s="193"/>
      <c r="AH33" s="193"/>
      <c r="AI33" s="193"/>
      <c r="AJ33" s="193"/>
      <c r="AK33" s="193"/>
      <c r="AL33" s="193"/>
      <c r="AM33" s="193"/>
      <c r="AN33" s="193"/>
      <c r="AO33" s="193"/>
      <c r="AP33" s="193"/>
      <c r="AQ33" s="193"/>
      <c r="AR33" s="193"/>
      <c r="AS33" s="193"/>
      <c r="AT33" s="193"/>
      <c r="AU33" s="193"/>
      <c r="AV33" s="193"/>
      <c r="AW33" s="193"/>
      <c r="AX33" s="193"/>
      <c r="AY33" s="193"/>
      <c r="AZ33" s="193"/>
      <c r="BA33" s="193"/>
      <c r="BB33" s="193"/>
      <c r="BC33" s="193"/>
      <c r="BD33" s="56"/>
    </row>
    <row r="34" spans="1:56" ht="18.75" customHeight="1" x14ac:dyDescent="0.25">
      <c r="A34" s="57"/>
      <c r="B34" s="193"/>
      <c r="C34" s="193"/>
      <c r="D34" s="193"/>
      <c r="E34" s="193"/>
      <c r="F34" s="193"/>
      <c r="G34" s="193"/>
      <c r="H34" s="193"/>
      <c r="I34" s="193"/>
      <c r="J34" s="193"/>
      <c r="K34" s="193"/>
      <c r="L34" s="193"/>
      <c r="M34" s="193"/>
      <c r="N34" s="193"/>
      <c r="O34" s="193"/>
      <c r="P34" s="193"/>
      <c r="Q34" s="193"/>
      <c r="R34" s="193"/>
      <c r="S34" s="193"/>
      <c r="T34" s="193"/>
      <c r="U34" s="193"/>
      <c r="V34" s="193"/>
      <c r="W34" s="193"/>
      <c r="X34" s="193"/>
      <c r="Y34" s="193"/>
      <c r="Z34" s="193"/>
      <c r="AA34" s="193"/>
      <c r="AB34" s="193"/>
      <c r="AC34" s="193"/>
      <c r="AD34" s="193"/>
      <c r="AE34" s="193"/>
      <c r="AF34" s="193"/>
      <c r="AG34" s="193"/>
      <c r="AH34" s="193"/>
      <c r="AI34" s="193"/>
      <c r="AJ34" s="193"/>
      <c r="AK34" s="193"/>
      <c r="AL34" s="193"/>
      <c r="AM34" s="193"/>
      <c r="AN34" s="193"/>
      <c r="AO34" s="193"/>
      <c r="AP34" s="193"/>
      <c r="AQ34" s="193"/>
      <c r="AR34" s="193"/>
      <c r="AS34" s="193"/>
      <c r="AT34" s="193"/>
      <c r="AU34" s="193"/>
      <c r="AV34" s="193"/>
      <c r="AW34" s="193"/>
      <c r="AX34" s="193"/>
      <c r="AY34" s="193"/>
      <c r="AZ34" s="193"/>
      <c r="BA34" s="193"/>
      <c r="BB34" s="193"/>
      <c r="BC34" s="193"/>
      <c r="BD34" s="56"/>
    </row>
    <row r="35" spans="1:56" ht="6.95" customHeight="1" x14ac:dyDescent="0.25">
      <c r="A35" s="47"/>
      <c r="B35" s="193"/>
      <c r="C35" s="193"/>
      <c r="D35" s="193"/>
      <c r="E35" s="193"/>
      <c r="F35" s="193"/>
      <c r="G35" s="193"/>
      <c r="H35" s="193"/>
      <c r="I35" s="193"/>
      <c r="J35" s="193"/>
      <c r="K35" s="193"/>
      <c r="L35" s="193"/>
      <c r="M35" s="193"/>
      <c r="N35" s="193"/>
      <c r="O35" s="193"/>
      <c r="P35" s="193"/>
      <c r="Q35" s="193"/>
      <c r="R35" s="193"/>
      <c r="S35" s="193"/>
      <c r="T35" s="193"/>
      <c r="U35" s="193"/>
      <c r="V35" s="193"/>
      <c r="W35" s="193"/>
      <c r="X35" s="193"/>
      <c r="Y35" s="193"/>
      <c r="Z35" s="193"/>
      <c r="AA35" s="193"/>
      <c r="AB35" s="193"/>
      <c r="AC35" s="193"/>
      <c r="AD35" s="193"/>
      <c r="AE35" s="193"/>
      <c r="AF35" s="193"/>
      <c r="AG35" s="193"/>
      <c r="AH35" s="193"/>
      <c r="AI35" s="193"/>
      <c r="AJ35" s="193"/>
      <c r="AK35" s="193"/>
      <c r="AL35" s="193"/>
      <c r="AM35" s="193"/>
      <c r="AN35" s="193"/>
      <c r="AO35" s="193"/>
      <c r="AP35" s="193"/>
      <c r="AQ35" s="193"/>
      <c r="AR35" s="193"/>
      <c r="AS35" s="193"/>
      <c r="AT35" s="193"/>
      <c r="AU35" s="193"/>
      <c r="AV35" s="193"/>
      <c r="AW35" s="193"/>
      <c r="AX35" s="193"/>
      <c r="AY35" s="193"/>
      <c r="AZ35" s="193"/>
      <c r="BA35" s="193"/>
      <c r="BB35" s="193"/>
      <c r="BC35" s="193"/>
      <c r="BD35" s="50"/>
    </row>
    <row r="36" spans="1:56" s="49" customFormat="1" ht="23.85" customHeight="1" x14ac:dyDescent="0.2">
      <c r="A36" s="47"/>
      <c r="B36" s="193"/>
      <c r="C36" s="193"/>
      <c r="D36" s="193"/>
      <c r="E36" s="193"/>
      <c r="F36" s="193"/>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193"/>
      <c r="AU36" s="193"/>
      <c r="AV36" s="193"/>
      <c r="AW36" s="193"/>
      <c r="AX36" s="193"/>
      <c r="AY36" s="193"/>
      <c r="AZ36" s="193"/>
      <c r="BA36" s="193"/>
      <c r="BB36" s="193"/>
      <c r="BC36" s="193"/>
      <c r="BD36" s="50"/>
    </row>
    <row r="37" spans="1:56" x14ac:dyDescent="0.25">
      <c r="B37" s="43" t="s">
        <v>3472</v>
      </c>
      <c r="C37" t="s">
        <v>3471</v>
      </c>
      <c r="D37" t="b">
        <f ca="1">IF(AND(D5,D7,D10,D14,NOT(D15)),TRUE,FALSE)</f>
        <v>0</v>
      </c>
      <c r="F37" t="s">
        <v>3077</v>
      </c>
    </row>
    <row r="38" spans="1:56" x14ac:dyDescent="0.25">
      <c r="B38" t="s">
        <v>3311</v>
      </c>
      <c r="C38" s="8" t="str">
        <f>IF(C37="JA","Anlage mit gewünschten Änderungen beifügen","")</f>
        <v/>
      </c>
      <c r="D38" t="b">
        <f>IF(C37="JA",TRUE,FALSE)</f>
        <v>0</v>
      </c>
      <c r="F38" t="s">
        <v>3403</v>
      </c>
    </row>
  </sheetData>
  <mergeCells count="1">
    <mergeCell ref="B33:BC36"/>
  </mergeCells>
  <dataValidations count="2">
    <dataValidation type="list" allowBlank="1" showInputMessage="1" showErrorMessage="1" sqref="C14" xr:uid="{16121CC2-590D-4BA3-8F1A-72DFE94E0A08}">
      <formula1>"Versicherungsnehmer,Versicherer"</formula1>
    </dataValidation>
    <dataValidation type="list" allowBlank="1" showInputMessage="1" showErrorMessage="1" sqref="C17 C37" xr:uid="{DA4CE081-3DED-4A1C-93ED-F8511153EDC1}">
      <formula1>"Ja,Nein"</formula1>
    </dataValidation>
  </dataValidations>
  <pageMargins left="0.7" right="0.7" top="0.78740157499999996" bottom="0.78740157499999996"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30CF6BE1-4A10-4527-94D1-1BC5F465230E}">
          <x14:formula1>
            <xm:f>Auswahl!$K$3:$K$14</xm:f>
          </x14:formula1>
          <xm:sqref>C5</xm:sqref>
        </x14:dataValidation>
        <x14:dataValidation type="list" allowBlank="1" showInputMessage="1" showErrorMessage="1" xr:uid="{45250DF9-A791-421C-B21F-E10A4B36BD03}">
          <x14:formula1>
            <xm:f>Auswahl!$M$3:$M$8</xm:f>
          </x14:formula1>
          <xm:sqref>C7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0295C2-4A0B-46F3-A80E-6275553A9616}">
  <dimension ref="A1:AMJ206"/>
  <sheetViews>
    <sheetView showGridLines="0" zoomScaleNormal="100" zoomScaleSheetLayoutView="100" zoomScalePageLayoutView="80" workbookViewId="0">
      <selection activeCell="L9" sqref="L9:AE9"/>
    </sheetView>
  </sheetViews>
  <sheetFormatPr baseColWidth="10" defaultColWidth="0" defaultRowHeight="15" zeroHeight="1" x14ac:dyDescent="0.25"/>
  <cols>
    <col min="1" max="56" width="1.5703125" style="49" customWidth="1"/>
    <col min="57" max="57" width="1" style="49" customWidth="1"/>
    <col min="58" max="1024" width="11.42578125" style="49" hidden="1" customWidth="1"/>
    <col min="1025" max="16384" width="11" hidden="1"/>
  </cols>
  <sheetData>
    <row r="1" spans="1:56" customFormat="1" ht="10.9" customHeight="1" x14ac:dyDescent="0.25">
      <c r="A1" s="248" t="str">
        <f ca="1">IF(App!C48&gt;0.5,IF(Umdeckung!D24,"Deckungsnote zur Umdeckungsaktion","Antrag auf Rechtsschutz"),"FEHLER")</f>
        <v>Antrag auf Rechtsschutz</v>
      </c>
      <c r="B1" s="248"/>
      <c r="C1" s="248"/>
      <c r="D1" s="248"/>
      <c r="E1" s="248"/>
      <c r="F1" s="248"/>
      <c r="G1" s="248"/>
      <c r="H1" s="248"/>
      <c r="I1" s="248"/>
      <c r="J1" s="248"/>
      <c r="K1" s="248"/>
      <c r="L1" s="248"/>
      <c r="M1" s="248"/>
      <c r="N1" s="248"/>
      <c r="O1" s="248"/>
      <c r="P1" s="248"/>
      <c r="Q1" s="248"/>
      <c r="R1" s="248"/>
      <c r="S1" s="248"/>
      <c r="T1" s="248"/>
      <c r="U1" s="248"/>
      <c r="V1" s="248"/>
      <c r="W1" s="248"/>
      <c r="X1" s="248"/>
      <c r="Y1" s="248"/>
      <c r="Z1" s="248"/>
      <c r="AA1" s="248"/>
      <c r="AB1" s="248"/>
      <c r="AC1" s="248"/>
      <c r="AD1" s="248"/>
      <c r="AE1" s="248"/>
      <c r="AF1" s="248"/>
      <c r="AG1" s="248"/>
      <c r="AH1" s="248"/>
      <c r="AI1" s="248"/>
      <c r="AJ1" s="248"/>
      <c r="AK1" s="248"/>
      <c r="AL1" s="248"/>
      <c r="AM1" s="248"/>
      <c r="AN1" s="248"/>
      <c r="AO1" s="248"/>
      <c r="AP1" s="248"/>
      <c r="AQ1" s="248"/>
      <c r="AR1" s="248"/>
      <c r="AS1" s="248"/>
      <c r="AT1" s="248"/>
      <c r="AU1" s="248"/>
      <c r="AV1" s="248"/>
      <c r="AW1" s="248"/>
      <c r="AX1" s="248"/>
      <c r="AY1" s="248"/>
      <c r="AZ1" s="248"/>
      <c r="BA1" s="248"/>
      <c r="BB1" s="248"/>
      <c r="BC1" s="248"/>
      <c r="BD1" s="248"/>
    </row>
    <row r="2" spans="1:56" customFormat="1" x14ac:dyDescent="0.25">
      <c r="A2" s="248"/>
      <c r="B2" s="248"/>
      <c r="C2" s="248"/>
      <c r="D2" s="248"/>
      <c r="E2" s="248"/>
      <c r="F2" s="248"/>
      <c r="G2" s="248"/>
      <c r="H2" s="248"/>
      <c r="I2" s="248"/>
      <c r="J2" s="248"/>
      <c r="K2" s="248"/>
      <c r="L2" s="248"/>
      <c r="M2" s="248"/>
      <c r="N2" s="248"/>
      <c r="O2" s="248"/>
      <c r="P2" s="248"/>
      <c r="Q2" s="248"/>
      <c r="R2" s="248"/>
      <c r="S2" s="248"/>
      <c r="T2" s="248"/>
      <c r="U2" s="248"/>
      <c r="V2" s="248"/>
      <c r="W2" s="248"/>
      <c r="X2" s="248"/>
      <c r="Y2" s="248"/>
      <c r="Z2" s="248"/>
      <c r="AA2" s="248"/>
      <c r="AB2" s="248"/>
      <c r="AC2" s="248"/>
      <c r="AD2" s="248"/>
      <c r="AE2" s="248"/>
      <c r="AF2" s="248"/>
      <c r="AG2" s="248"/>
      <c r="AH2" s="248"/>
      <c r="AI2" s="248"/>
      <c r="AJ2" s="248"/>
      <c r="AK2" s="248"/>
      <c r="AL2" s="248"/>
      <c r="AM2" s="248"/>
      <c r="AN2" s="248"/>
      <c r="AO2" s="248"/>
      <c r="AP2" s="248"/>
      <c r="AQ2" s="248"/>
      <c r="AR2" s="248"/>
      <c r="AS2" s="248"/>
      <c r="AT2" s="248"/>
      <c r="AU2" s="248"/>
      <c r="AV2" s="248"/>
      <c r="AW2" s="248"/>
      <c r="AX2" s="248"/>
      <c r="AY2" s="248"/>
      <c r="AZ2" s="248"/>
      <c r="BA2" s="248"/>
      <c r="BB2" s="248"/>
      <c r="BC2" s="248"/>
      <c r="BD2" s="248"/>
    </row>
    <row r="3" spans="1:56" customFormat="1" ht="15.75" x14ac:dyDescent="0.25">
      <c r="A3" s="249" t="s">
        <v>3313</v>
      </c>
      <c r="B3" s="249"/>
      <c r="C3" s="249"/>
      <c r="D3" s="249"/>
      <c r="E3" s="112" t="s">
        <v>3409</v>
      </c>
      <c r="F3" s="49"/>
      <c r="G3" s="49"/>
      <c r="H3" s="49"/>
      <c r="I3" s="49"/>
      <c r="J3" s="49"/>
      <c r="K3" s="49"/>
      <c r="L3" s="49"/>
      <c r="M3" s="49"/>
      <c r="N3" s="49"/>
      <c r="O3" s="49"/>
      <c r="P3" s="49"/>
      <c r="Q3" s="49"/>
      <c r="R3" s="113" t="s">
        <v>3314</v>
      </c>
      <c r="S3" s="113"/>
      <c r="T3" s="113"/>
      <c r="U3" s="113"/>
      <c r="V3" s="114"/>
      <c r="W3" s="114"/>
      <c r="X3" s="114"/>
      <c r="Y3" s="114"/>
      <c r="Z3" s="114"/>
      <c r="AA3" s="114"/>
      <c r="AB3" s="114"/>
      <c r="AC3" s="114"/>
      <c r="AD3" s="114"/>
      <c r="AE3" s="114"/>
      <c r="AF3" s="44"/>
      <c r="AG3" s="44"/>
      <c r="AH3" s="44"/>
      <c r="AI3" s="44"/>
      <c r="AJ3" s="44"/>
      <c r="AK3" s="44"/>
      <c r="AL3" s="44"/>
      <c r="AM3" s="44"/>
      <c r="AN3" s="115" t="s">
        <v>3484</v>
      </c>
      <c r="AO3" s="44"/>
      <c r="AP3" s="44"/>
      <c r="AQ3" s="44"/>
      <c r="AR3" s="44"/>
      <c r="AS3" s="44"/>
      <c r="AT3" s="44"/>
      <c r="AU3" s="44"/>
      <c r="AV3" s="44"/>
      <c r="AW3" s="44"/>
      <c r="AX3" s="44"/>
      <c r="AY3" s="44"/>
      <c r="AZ3" s="44"/>
      <c r="BA3" s="44"/>
      <c r="BB3" s="44"/>
      <c r="BC3" s="44"/>
      <c r="BD3" s="45"/>
    </row>
    <row r="4" spans="1:56" customFormat="1" ht="3.2" customHeight="1" x14ac:dyDescent="0.25">
      <c r="A4" s="46"/>
      <c r="B4" s="44"/>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A4" s="44"/>
      <c r="BB4" s="44"/>
      <c r="BC4" s="44"/>
      <c r="BD4" s="45"/>
    </row>
    <row r="5" spans="1:56" customFormat="1" ht="18" customHeight="1" x14ac:dyDescent="0.25">
      <c r="A5" s="47"/>
      <c r="B5" s="225" t="s">
        <v>3390</v>
      </c>
      <c r="C5" s="225"/>
      <c r="D5" s="250" t="s">
        <v>3315</v>
      </c>
      <c r="E5" s="250"/>
      <c r="F5" s="250"/>
      <c r="G5" s="250"/>
      <c r="H5" s="250"/>
      <c r="I5" s="250"/>
      <c r="J5" s="250"/>
      <c r="K5" s="250"/>
      <c r="L5" s="203"/>
      <c r="M5" s="203"/>
      <c r="O5" s="102"/>
      <c r="P5" s="102"/>
      <c r="Q5" s="102"/>
      <c r="R5" s="102"/>
      <c r="S5" s="102"/>
      <c r="T5" s="102"/>
      <c r="U5" s="102"/>
      <c r="V5" s="102"/>
      <c r="W5" s="102"/>
      <c r="Y5" s="48"/>
      <c r="Z5" s="48"/>
      <c r="AA5" s="48"/>
      <c r="AB5" s="48"/>
      <c r="AC5" s="48"/>
      <c r="AD5" s="48"/>
      <c r="AE5" s="48"/>
      <c r="AF5" s="48"/>
      <c r="AG5" s="48"/>
      <c r="AH5" s="48"/>
      <c r="AI5" s="48"/>
      <c r="AJ5" s="48"/>
      <c r="AK5" s="48"/>
      <c r="AL5" s="48"/>
      <c r="AM5" s="49"/>
      <c r="AN5" s="49"/>
      <c r="AO5" s="49"/>
      <c r="AP5" s="49"/>
      <c r="AQ5" s="49"/>
      <c r="AR5" s="49"/>
      <c r="AS5" s="49"/>
      <c r="AT5" s="49"/>
      <c r="AU5" s="49"/>
      <c r="AV5" s="49"/>
      <c r="AW5" s="49"/>
      <c r="AX5" s="49"/>
      <c r="AY5" s="49"/>
      <c r="AZ5" s="49"/>
      <c r="BA5" s="49"/>
      <c r="BB5" s="49"/>
      <c r="BC5" s="49"/>
      <c r="BD5" s="50"/>
    </row>
    <row r="6" spans="1:56" customFormat="1" ht="3.2" customHeight="1" x14ac:dyDescent="0.25">
      <c r="A6" s="47"/>
      <c r="B6" s="49"/>
      <c r="C6" s="49"/>
      <c r="D6" s="49"/>
      <c r="E6" s="49"/>
      <c r="F6" s="49"/>
      <c r="G6" s="49"/>
      <c r="H6" s="49"/>
      <c r="I6" s="49"/>
      <c r="J6" s="49"/>
      <c r="K6" s="49"/>
      <c r="L6" s="49"/>
      <c r="M6" s="49"/>
      <c r="N6" s="49"/>
      <c r="O6" s="49"/>
      <c r="P6" s="49"/>
      <c r="Q6" s="49"/>
      <c r="R6" s="49"/>
      <c r="S6" s="49"/>
      <c r="T6" s="49"/>
      <c r="U6" s="49"/>
      <c r="V6" s="49"/>
      <c r="W6" s="49"/>
      <c r="X6" s="49"/>
      <c r="Y6" s="49"/>
      <c r="Z6" s="49"/>
      <c r="AA6" s="49"/>
      <c r="AB6" s="49"/>
      <c r="AC6" s="49"/>
      <c r="AD6" s="49"/>
      <c r="AE6" s="49"/>
      <c r="AF6" s="49"/>
      <c r="AG6" s="49"/>
      <c r="AH6" s="49"/>
      <c r="AI6" s="49"/>
      <c r="AJ6" s="49"/>
      <c r="AK6" s="49"/>
      <c r="AL6" s="49"/>
      <c r="AM6" s="49"/>
      <c r="AN6" s="49"/>
      <c r="AO6" s="49"/>
      <c r="AP6" s="49"/>
      <c r="AQ6" s="49"/>
      <c r="AR6" s="49"/>
      <c r="AS6" s="49"/>
      <c r="AT6" s="49"/>
      <c r="AU6" s="49"/>
      <c r="AV6" s="49"/>
      <c r="AW6" s="49"/>
      <c r="AX6" s="49"/>
      <c r="AY6" s="49"/>
      <c r="AZ6" s="49"/>
      <c r="BA6" s="49"/>
      <c r="BB6" s="49"/>
      <c r="BC6" s="49"/>
      <c r="BD6" s="50"/>
    </row>
    <row r="7" spans="1:56" customFormat="1" ht="18" customHeight="1" x14ac:dyDescent="0.25">
      <c r="A7" s="47"/>
      <c r="B7" s="225" t="s">
        <v>3390</v>
      </c>
      <c r="C7" s="225"/>
      <c r="D7" s="250" t="s">
        <v>3316</v>
      </c>
      <c r="E7" s="250"/>
      <c r="F7" s="250"/>
      <c r="G7" s="250"/>
      <c r="H7" s="250"/>
      <c r="I7" s="250"/>
      <c r="J7" s="250"/>
      <c r="K7" s="250"/>
      <c r="L7" s="203"/>
      <c r="M7" s="203"/>
      <c r="O7" s="51"/>
      <c r="P7" s="51"/>
      <c r="Q7" s="51"/>
      <c r="R7" s="51"/>
      <c r="S7" s="51"/>
      <c r="T7" s="51"/>
      <c r="U7" s="51"/>
      <c r="V7" s="51"/>
      <c r="W7" s="51"/>
      <c r="X7" s="51"/>
      <c r="Y7" s="51"/>
      <c r="Z7" s="51"/>
      <c r="AA7" s="51"/>
      <c r="AB7" s="51"/>
      <c r="AC7" s="51"/>
      <c r="AD7" s="51"/>
      <c r="AE7" s="51"/>
      <c r="AG7" s="51"/>
      <c r="AH7" s="51"/>
      <c r="AI7" s="51"/>
      <c r="AJ7" s="51"/>
      <c r="AK7" s="51"/>
      <c r="AL7" s="51"/>
      <c r="AM7" s="51"/>
      <c r="AN7" s="51"/>
      <c r="AO7" s="51"/>
      <c r="AP7" s="251"/>
      <c r="AQ7" s="251"/>
      <c r="AR7" s="251"/>
      <c r="AS7" s="251"/>
      <c r="AT7" s="251"/>
      <c r="AU7" s="251"/>
      <c r="AV7" s="251"/>
      <c r="AW7" s="251"/>
      <c r="AX7" s="251"/>
      <c r="AY7" s="251"/>
      <c r="AZ7" s="251"/>
      <c r="BA7" s="251"/>
      <c r="BB7" s="251"/>
      <c r="BC7" s="251"/>
      <c r="BD7" s="251"/>
    </row>
    <row r="8" spans="1:56" customFormat="1" ht="6.95" customHeight="1" x14ac:dyDescent="0.25">
      <c r="A8" s="237"/>
      <c r="B8" s="237"/>
      <c r="C8" s="237"/>
      <c r="D8" s="237"/>
      <c r="E8" s="237"/>
      <c r="F8" s="237"/>
      <c r="G8" s="237"/>
      <c r="H8" s="237"/>
      <c r="I8" s="237"/>
      <c r="J8" s="237"/>
      <c r="K8" s="237"/>
      <c r="L8" s="237"/>
      <c r="M8" s="237"/>
      <c r="N8" s="237"/>
      <c r="O8" s="237"/>
      <c r="P8" s="237"/>
      <c r="Q8" s="237"/>
      <c r="R8" s="237"/>
      <c r="S8" s="237"/>
      <c r="T8" s="237"/>
      <c r="U8" s="237"/>
      <c r="V8" s="237"/>
      <c r="W8" s="237"/>
      <c r="X8" s="237"/>
      <c r="Y8" s="237"/>
      <c r="Z8" s="237"/>
      <c r="AA8" s="237"/>
      <c r="AB8" s="237"/>
      <c r="AC8" s="237"/>
      <c r="AD8" s="237"/>
      <c r="AE8" s="237"/>
      <c r="AF8" s="237"/>
      <c r="AG8" s="237"/>
      <c r="AH8" s="237"/>
      <c r="AI8" s="237"/>
      <c r="AJ8" s="237"/>
      <c r="AK8" s="237"/>
      <c r="AL8" s="237"/>
      <c r="AM8" s="237"/>
      <c r="AN8" s="237"/>
      <c r="AO8" s="237"/>
      <c r="AP8" s="237"/>
      <c r="AQ8" s="237"/>
      <c r="AR8" s="237"/>
      <c r="AS8" s="237"/>
      <c r="AT8" s="237"/>
      <c r="AU8" s="237"/>
      <c r="AV8" s="237"/>
      <c r="AW8" s="237"/>
      <c r="AX8" s="237"/>
      <c r="AY8" s="237"/>
      <c r="AZ8" s="237"/>
      <c r="BA8" s="237"/>
      <c r="BB8" s="237"/>
      <c r="BC8" s="237"/>
      <c r="BD8" s="237"/>
    </row>
    <row r="9" spans="1:56" customFormat="1" ht="18" customHeight="1" x14ac:dyDescent="0.25">
      <c r="A9" s="230" t="str">
        <f>Kundendaten!B3</f>
        <v>Name / VN</v>
      </c>
      <c r="B9" s="230"/>
      <c r="C9" s="230"/>
      <c r="D9" s="230"/>
      <c r="E9" s="230"/>
      <c r="F9" s="230"/>
      <c r="G9" s="230"/>
      <c r="H9" s="230"/>
      <c r="I9" s="230"/>
      <c r="J9" s="230"/>
      <c r="K9" s="230"/>
      <c r="L9" s="232"/>
      <c r="M9" s="232"/>
      <c r="N9" s="232"/>
      <c r="O9" s="232"/>
      <c r="P9" s="232"/>
      <c r="Q9" s="232"/>
      <c r="R9" s="232"/>
      <c r="S9" s="232"/>
      <c r="T9" s="232"/>
      <c r="U9" s="232"/>
      <c r="V9" s="232"/>
      <c r="W9" s="232"/>
      <c r="X9" s="232"/>
      <c r="Y9" s="232"/>
      <c r="Z9" s="232"/>
      <c r="AA9" s="232"/>
      <c r="AB9" s="232"/>
      <c r="AC9" s="232"/>
      <c r="AD9" s="232"/>
      <c r="AE9" s="232"/>
      <c r="AF9" s="245" t="str">
        <f>IF(Start!C4=0,"",Start!C4)</f>
        <v/>
      </c>
      <c r="AG9" s="245"/>
      <c r="AH9" s="245"/>
      <c r="AI9" s="245"/>
      <c r="AJ9" s="245"/>
      <c r="AK9" s="245"/>
      <c r="AL9" s="245"/>
      <c r="AM9" s="245"/>
      <c r="AN9" s="245"/>
      <c r="AO9" s="245"/>
      <c r="AP9" s="245"/>
      <c r="AQ9" s="245"/>
      <c r="AR9" s="245"/>
      <c r="AS9" s="245"/>
      <c r="AT9" s="245"/>
      <c r="AU9" s="245"/>
      <c r="AV9" s="245"/>
      <c r="AW9" s="245"/>
      <c r="AX9" s="245"/>
      <c r="AY9" s="245"/>
      <c r="AZ9" s="245"/>
      <c r="BA9" s="245"/>
      <c r="BB9" s="245"/>
      <c r="BC9" s="245"/>
      <c r="BD9" s="245"/>
    </row>
    <row r="10" spans="1:56" customFormat="1" ht="18.75" customHeight="1" x14ac:dyDescent="0.25">
      <c r="A10" s="230" t="str">
        <f>Kundendaten!B4</f>
        <v>Geburtsdatum</v>
      </c>
      <c r="B10" s="230"/>
      <c r="C10" s="230"/>
      <c r="D10" s="230"/>
      <c r="E10" s="230"/>
      <c r="F10" s="230"/>
      <c r="G10" s="230"/>
      <c r="H10" s="230"/>
      <c r="I10" s="230"/>
      <c r="J10" s="230"/>
      <c r="K10" s="230"/>
      <c r="L10" s="244"/>
      <c r="M10" s="244"/>
      <c r="N10" s="244"/>
      <c r="O10" s="244"/>
      <c r="P10" s="244"/>
      <c r="Q10" s="244"/>
      <c r="R10" s="244"/>
      <c r="S10" s="244"/>
      <c r="T10" s="244"/>
      <c r="U10" s="244"/>
      <c r="V10" s="244"/>
      <c r="W10" s="244"/>
      <c r="X10" s="244"/>
      <c r="Y10" s="244"/>
      <c r="Z10" s="244"/>
      <c r="AA10" s="244"/>
      <c r="AB10" s="244"/>
      <c r="AC10" s="244"/>
      <c r="AD10" s="244"/>
      <c r="AE10" s="244"/>
      <c r="AF10" s="245" t="str">
        <f>IF(Start!C5=0,"",Start!C5)</f>
        <v/>
      </c>
      <c r="AG10" s="245"/>
      <c r="AH10" s="245"/>
      <c r="AI10" s="245"/>
      <c r="AJ10" s="245"/>
      <c r="AK10" s="245"/>
      <c r="AL10" s="245"/>
      <c r="AM10" s="245"/>
      <c r="AN10" s="245"/>
      <c r="AO10" s="245"/>
      <c r="AP10" s="245"/>
      <c r="AQ10" s="245"/>
      <c r="AR10" s="245"/>
      <c r="AS10" s="245"/>
      <c r="AT10" s="245"/>
      <c r="AU10" s="245"/>
      <c r="AV10" s="245"/>
      <c r="AW10" s="245"/>
      <c r="AX10" s="245"/>
      <c r="AY10" s="245"/>
      <c r="AZ10" s="245"/>
      <c r="BA10" s="245"/>
      <c r="BB10" s="245"/>
      <c r="BC10" s="245"/>
      <c r="BD10" s="245"/>
    </row>
    <row r="11" spans="1:56" customFormat="1" ht="18.75" customHeight="1" x14ac:dyDescent="0.25">
      <c r="A11" s="230" t="str">
        <f>Kundendaten!B5</f>
        <v>Straße / HNr.</v>
      </c>
      <c r="B11" s="230"/>
      <c r="C11" s="230"/>
      <c r="D11" s="230"/>
      <c r="E11" s="230"/>
      <c r="F11" s="230"/>
      <c r="G11" s="230"/>
      <c r="H11" s="230"/>
      <c r="I11" s="230"/>
      <c r="J11" s="230"/>
      <c r="K11" s="230"/>
      <c r="L11" s="232"/>
      <c r="M11" s="232"/>
      <c r="N11" s="232"/>
      <c r="O11" s="232"/>
      <c r="P11" s="232"/>
      <c r="Q11" s="232"/>
      <c r="R11" s="232"/>
      <c r="S11" s="232"/>
      <c r="T11" s="232"/>
      <c r="U11" s="232"/>
      <c r="V11" s="232"/>
      <c r="W11" s="232"/>
      <c r="X11" s="232"/>
      <c r="Y11" s="232"/>
      <c r="Z11" s="232"/>
      <c r="AA11" s="232"/>
      <c r="AB11" s="232"/>
      <c r="AC11" s="232"/>
      <c r="AD11" s="232"/>
      <c r="AE11" s="232"/>
      <c r="AF11" s="245" t="str">
        <f>IF(Start!C6=0,"",Start!C6)</f>
        <v/>
      </c>
      <c r="AG11" s="245"/>
      <c r="AH11" s="245"/>
      <c r="AI11" s="245"/>
      <c r="AJ11" s="245"/>
      <c r="AK11" s="245"/>
      <c r="AL11" s="245"/>
      <c r="AM11" s="245"/>
      <c r="AN11" s="245"/>
      <c r="AO11" s="245"/>
      <c r="AP11" s="245"/>
      <c r="AQ11" s="245"/>
      <c r="AR11" s="245"/>
      <c r="AS11" s="245"/>
      <c r="AT11" s="245"/>
      <c r="AU11" s="245"/>
      <c r="AV11" s="245"/>
      <c r="AW11" s="245"/>
      <c r="AX11" s="245"/>
      <c r="AY11" s="245"/>
      <c r="AZ11" s="245"/>
      <c r="BA11" s="245"/>
      <c r="BB11" s="245"/>
      <c r="BC11" s="245"/>
      <c r="BD11" s="245"/>
    </row>
    <row r="12" spans="1:56" customFormat="1" ht="18.75" customHeight="1" x14ac:dyDescent="0.25">
      <c r="A12" s="230" t="str">
        <f>Kundendaten!B6</f>
        <v>PLZ / Ort</v>
      </c>
      <c r="B12" s="230"/>
      <c r="C12" s="230"/>
      <c r="D12" s="230"/>
      <c r="E12" s="230"/>
      <c r="F12" s="230"/>
      <c r="G12" s="230"/>
      <c r="H12" s="230"/>
      <c r="I12" s="230"/>
      <c r="J12" s="230"/>
      <c r="K12" s="230"/>
      <c r="L12" s="232"/>
      <c r="M12" s="232"/>
      <c r="N12" s="232"/>
      <c r="O12" s="232"/>
      <c r="P12" s="232"/>
      <c r="Q12" s="232"/>
      <c r="R12" s="232"/>
      <c r="S12" s="232"/>
      <c r="T12" s="232"/>
      <c r="U12" s="232"/>
      <c r="V12" s="232"/>
      <c r="W12" s="232"/>
      <c r="X12" s="232"/>
      <c r="Y12" s="232"/>
      <c r="Z12" s="232"/>
      <c r="AA12" s="232"/>
      <c r="AB12" s="232"/>
      <c r="AC12" s="232"/>
      <c r="AD12" s="232"/>
      <c r="AE12" s="232"/>
      <c r="AF12" s="245" t="str">
        <f>IF(Start!C7=0,"",Start!C7)</f>
        <v/>
      </c>
      <c r="AG12" s="245"/>
      <c r="AH12" s="245"/>
      <c r="AI12" s="245"/>
      <c r="AJ12" s="245"/>
      <c r="AK12" s="245"/>
      <c r="AL12" s="245"/>
      <c r="AM12" s="245"/>
      <c r="AN12" s="245"/>
      <c r="AO12" s="245"/>
      <c r="AP12" s="245"/>
      <c r="AQ12" s="245"/>
      <c r="AR12" s="245"/>
      <c r="AS12" s="245"/>
      <c r="AT12" s="245"/>
      <c r="AU12" s="245"/>
      <c r="AV12" s="245"/>
      <c r="AW12" s="245"/>
      <c r="AX12" s="245"/>
      <c r="AY12" s="245"/>
      <c r="AZ12" s="245"/>
      <c r="BA12" s="245"/>
      <c r="BB12" s="245"/>
      <c r="BC12" s="245"/>
      <c r="BD12" s="245"/>
    </row>
    <row r="13" spans="1:56" customFormat="1" ht="18.75" customHeight="1" x14ac:dyDescent="0.25">
      <c r="A13" s="230" t="str">
        <f>Kundendaten!B7</f>
        <v>Handynummer*</v>
      </c>
      <c r="B13" s="230"/>
      <c r="C13" s="230"/>
      <c r="D13" s="230"/>
      <c r="E13" s="230"/>
      <c r="F13" s="230"/>
      <c r="G13" s="230"/>
      <c r="H13" s="230"/>
      <c r="I13" s="230"/>
      <c r="J13" s="230"/>
      <c r="K13" s="230"/>
      <c r="L13" s="232"/>
      <c r="M13" s="232"/>
      <c r="N13" s="232"/>
      <c r="O13" s="232"/>
      <c r="P13" s="232"/>
      <c r="Q13" s="232"/>
      <c r="R13" s="232"/>
      <c r="S13" s="232"/>
      <c r="T13" s="232"/>
      <c r="U13" s="232"/>
      <c r="V13" s="232"/>
      <c r="W13" s="232"/>
      <c r="X13" s="232"/>
      <c r="Y13" s="232"/>
      <c r="Z13" s="232"/>
      <c r="AA13" s="232"/>
      <c r="AB13" s="232"/>
      <c r="AC13" s="232"/>
      <c r="AD13" s="232"/>
      <c r="AE13" s="232"/>
      <c r="AF13" s="247" t="s">
        <v>3317</v>
      </c>
      <c r="AG13" s="247"/>
      <c r="AH13" s="247"/>
      <c r="AI13" s="247"/>
      <c r="AJ13" s="247"/>
      <c r="AK13" s="247"/>
      <c r="AL13" s="247"/>
      <c r="AM13" s="247"/>
      <c r="AN13" s="229"/>
      <c r="AO13" s="229"/>
      <c r="AP13" s="229"/>
      <c r="AQ13" s="229"/>
      <c r="AR13" s="229"/>
      <c r="AS13" s="229"/>
      <c r="AT13" s="229"/>
      <c r="AU13" s="229"/>
      <c r="AV13" s="229"/>
      <c r="AW13" s="229"/>
      <c r="AX13" s="229"/>
      <c r="AY13" s="229"/>
      <c r="AZ13" s="229"/>
      <c r="BA13" s="229"/>
      <c r="BB13" s="229"/>
      <c r="BC13" s="229"/>
      <c r="BD13" s="229"/>
    </row>
    <row r="14" spans="1:56" customFormat="1" ht="18.75" customHeight="1" x14ac:dyDescent="0.25">
      <c r="A14" s="230" t="str">
        <f>Kundendaten!B8</f>
        <v>E-Mail Adresse</v>
      </c>
      <c r="B14" s="230"/>
      <c r="C14" s="230"/>
      <c r="D14" s="230"/>
      <c r="E14" s="230"/>
      <c r="F14" s="230"/>
      <c r="G14" s="230"/>
      <c r="H14" s="230"/>
      <c r="I14" s="230"/>
      <c r="J14" s="230"/>
      <c r="K14" s="230"/>
      <c r="L14" s="232"/>
      <c r="M14" s="232"/>
      <c r="N14" s="232"/>
      <c r="O14" s="232"/>
      <c r="P14" s="232"/>
      <c r="Q14" s="232"/>
      <c r="R14" s="232"/>
      <c r="S14" s="232"/>
      <c r="T14" s="232"/>
      <c r="U14" s="232"/>
      <c r="V14" s="232"/>
      <c r="W14" s="232"/>
      <c r="X14" s="232"/>
      <c r="Y14" s="232"/>
      <c r="Z14" s="232"/>
      <c r="AA14" s="232"/>
      <c r="AB14" s="232"/>
      <c r="AC14" s="232"/>
      <c r="AD14" s="232"/>
      <c r="AE14" s="232"/>
      <c r="AF14" s="231" t="s">
        <v>3318</v>
      </c>
      <c r="AG14" s="231"/>
      <c r="AH14" s="231"/>
      <c r="AI14" s="231"/>
      <c r="AJ14" s="231"/>
      <c r="AK14" s="231"/>
      <c r="AL14" s="231"/>
      <c r="AM14" s="231"/>
      <c r="AN14" s="233" t="s">
        <v>3412</v>
      </c>
      <c r="AO14" s="233"/>
      <c r="AP14" s="233"/>
      <c r="AQ14" s="233"/>
      <c r="AR14" s="233"/>
      <c r="AS14" s="233"/>
      <c r="AT14" s="233"/>
      <c r="AU14" s="233"/>
      <c r="AV14" s="233"/>
      <c r="AW14" s="233"/>
      <c r="AX14" s="233"/>
      <c r="AY14" s="233"/>
      <c r="AZ14" s="233"/>
      <c r="BA14" s="233"/>
      <c r="BB14" s="233"/>
      <c r="BC14" s="233"/>
      <c r="BD14" s="233"/>
    </row>
    <row r="15" spans="1:56" customFormat="1" ht="18.75" customHeight="1" x14ac:dyDescent="0.25">
      <c r="A15" s="230" t="str">
        <f>Kundendaten!B9</f>
        <v>Berufsgruppe*</v>
      </c>
      <c r="B15" s="230"/>
      <c r="C15" s="230"/>
      <c r="D15" s="230"/>
      <c r="E15" s="230"/>
      <c r="F15" s="230"/>
      <c r="G15" s="230"/>
      <c r="H15" s="230"/>
      <c r="I15" s="230"/>
      <c r="J15" s="230"/>
      <c r="K15" s="230"/>
      <c r="L15" s="232"/>
      <c r="M15" s="232"/>
      <c r="N15" s="232"/>
      <c r="O15" s="232"/>
      <c r="P15" s="232"/>
      <c r="Q15" s="232"/>
      <c r="R15" s="232"/>
      <c r="S15" s="232"/>
      <c r="T15" s="232"/>
      <c r="U15" s="232"/>
      <c r="V15" s="232"/>
      <c r="W15" s="232"/>
      <c r="X15" s="232"/>
      <c r="Y15" s="232"/>
      <c r="Z15" s="232"/>
      <c r="AA15" s="232"/>
      <c r="AB15" s="232"/>
      <c r="AC15" s="232"/>
      <c r="AD15" s="232"/>
      <c r="AE15" s="232"/>
      <c r="AF15" t="s">
        <v>3087</v>
      </c>
      <c r="AG15" s="100"/>
      <c r="AH15" s="100"/>
      <c r="AI15" s="100"/>
      <c r="AJ15" s="100"/>
      <c r="AK15" s="100"/>
      <c r="AL15" s="100"/>
      <c r="AM15" s="100"/>
      <c r="AQ15" s="116"/>
      <c r="AR15" s="116"/>
      <c r="AS15" s="116"/>
      <c r="AT15" s="116"/>
      <c r="AU15" s="116"/>
      <c r="AV15" s="116"/>
      <c r="AW15" s="116"/>
      <c r="AX15" s="116"/>
      <c r="AY15" s="116"/>
      <c r="AZ15" s="116"/>
      <c r="BA15" s="116"/>
      <c r="BB15" s="116"/>
      <c r="BC15" s="116"/>
      <c r="BD15" s="117"/>
    </row>
    <row r="16" spans="1:56" customFormat="1" ht="18.75" customHeight="1" x14ac:dyDescent="0.25">
      <c r="A16" s="230" t="str">
        <f>Kundendaten!B10</f>
        <v>Ehe / Lebenspartner*</v>
      </c>
      <c r="B16" s="230"/>
      <c r="C16" s="230"/>
      <c r="D16" s="230"/>
      <c r="E16" s="230"/>
      <c r="F16" s="230"/>
      <c r="G16" s="230"/>
      <c r="H16" s="230"/>
      <c r="I16" s="230"/>
      <c r="J16" s="230"/>
      <c r="K16" s="230"/>
      <c r="L16" s="232"/>
      <c r="M16" s="232"/>
      <c r="N16" s="232"/>
      <c r="O16" s="232"/>
      <c r="P16" s="232"/>
      <c r="Q16" s="232"/>
      <c r="R16" s="232"/>
      <c r="S16" s="232"/>
      <c r="T16" s="232"/>
      <c r="U16" s="232"/>
      <c r="V16" s="232"/>
      <c r="W16" s="232"/>
      <c r="X16" s="232"/>
      <c r="Y16" s="232"/>
      <c r="Z16" s="232"/>
      <c r="AA16" s="232"/>
      <c r="AB16" s="232"/>
      <c r="AC16" s="232"/>
      <c r="AD16" s="232"/>
      <c r="AE16" s="232"/>
      <c r="AF16" s="203" t="str">
        <f>IF(LEN(Start!C11)&gt;1,"interne AntragsNr.","")</f>
        <v/>
      </c>
      <c r="AG16" s="203"/>
      <c r="AH16" s="203"/>
      <c r="AI16" s="203"/>
      <c r="AJ16" s="203"/>
      <c r="AK16" s="203"/>
      <c r="AL16" s="203"/>
      <c r="AM16" s="203"/>
      <c r="AN16" s="246" t="str">
        <f>IF(Start!C11=0,"",Start!C11)</f>
        <v/>
      </c>
      <c r="AO16" s="246"/>
      <c r="AP16" s="246"/>
      <c r="AQ16" s="246"/>
      <c r="AR16" s="246"/>
      <c r="AS16" s="246"/>
      <c r="AT16" s="246"/>
      <c r="AU16" s="246"/>
      <c r="AV16" s="246"/>
      <c r="AW16" s="246"/>
      <c r="AX16" s="246"/>
      <c r="AY16" s="246"/>
      <c r="AZ16" s="246"/>
      <c r="BA16" s="246"/>
      <c r="BB16" s="246"/>
      <c r="BC16" s="246"/>
      <c r="BD16" s="246"/>
    </row>
    <row r="17" spans="1:56" customFormat="1" ht="3.2" customHeight="1" x14ac:dyDescent="0.25">
      <c r="A17" s="237"/>
      <c r="B17" s="237"/>
      <c r="C17" s="237"/>
      <c r="D17" s="237"/>
      <c r="E17" s="237"/>
      <c r="F17" s="237"/>
      <c r="G17" s="237"/>
      <c r="H17" s="237"/>
      <c r="I17" s="237"/>
      <c r="J17" s="237"/>
      <c r="K17" s="237"/>
      <c r="L17" s="237"/>
      <c r="M17" s="237"/>
      <c r="N17" s="237"/>
      <c r="O17" s="237"/>
      <c r="P17" s="237"/>
      <c r="Q17" s="237"/>
      <c r="R17" s="237"/>
      <c r="S17" s="237"/>
      <c r="T17" s="237"/>
      <c r="U17" s="237"/>
      <c r="V17" s="237"/>
      <c r="W17" s="237"/>
      <c r="X17" s="237"/>
      <c r="Y17" s="237"/>
      <c r="Z17" s="237"/>
      <c r="AA17" s="237"/>
      <c r="AB17" s="237"/>
      <c r="AC17" s="237"/>
      <c r="AD17" s="237"/>
      <c r="AE17" s="237"/>
      <c r="AF17" s="237"/>
      <c r="AG17" s="237"/>
      <c r="AH17" s="237"/>
      <c r="AI17" s="237"/>
      <c r="AJ17" s="237"/>
      <c r="AK17" s="237"/>
      <c r="AL17" s="237"/>
      <c r="AM17" s="237"/>
      <c r="AN17" s="237"/>
      <c r="AO17" s="237"/>
      <c r="AP17" s="237"/>
      <c r="AQ17" s="237"/>
      <c r="AR17" s="237"/>
      <c r="AS17" s="237"/>
      <c r="AT17" s="237"/>
      <c r="AU17" s="237"/>
      <c r="AV17" s="237"/>
      <c r="AW17" s="237"/>
      <c r="AX17" s="237"/>
      <c r="AY17" s="237"/>
      <c r="AZ17" s="237"/>
      <c r="BA17" s="237"/>
      <c r="BB17" s="237"/>
      <c r="BC17" s="237"/>
      <c r="BD17" s="237"/>
    </row>
    <row r="18" spans="1:56" customFormat="1" ht="3.2" customHeight="1" x14ac:dyDescent="0.25">
      <c r="A18" s="99"/>
      <c r="B18" s="101"/>
      <c r="C18" s="101"/>
      <c r="D18" s="101"/>
      <c r="E18" s="101"/>
      <c r="F18" s="101"/>
      <c r="G18" s="101"/>
      <c r="H18" s="101"/>
      <c r="I18" s="101"/>
      <c r="J18" s="101"/>
      <c r="K18" s="101"/>
      <c r="L18" s="48"/>
      <c r="M18" s="48"/>
      <c r="N18" s="48"/>
      <c r="O18" s="48"/>
      <c r="P18" s="48"/>
      <c r="Q18" s="48"/>
      <c r="R18" s="48"/>
      <c r="S18" s="48"/>
      <c r="T18" s="48"/>
      <c r="U18" s="48"/>
      <c r="V18" s="48"/>
      <c r="W18" s="48"/>
      <c r="X18" s="48"/>
      <c r="Y18" s="48"/>
      <c r="Z18" s="48"/>
      <c r="AA18" s="48"/>
      <c r="AB18" s="48"/>
      <c r="AC18" s="48"/>
      <c r="AD18" s="48"/>
      <c r="AE18" s="48"/>
      <c r="AF18" s="49"/>
      <c r="AG18" s="49"/>
      <c r="AH18" s="49"/>
      <c r="AI18" s="49"/>
      <c r="AJ18" s="49"/>
      <c r="AK18" s="49"/>
      <c r="AL18" s="49"/>
      <c r="AM18" s="49"/>
      <c r="AN18" s="48"/>
      <c r="AO18" s="48"/>
      <c r="AP18" s="48"/>
      <c r="AQ18" s="48"/>
      <c r="AR18" s="48"/>
      <c r="AS18" s="48"/>
      <c r="AT18" s="48"/>
      <c r="AU18" s="48"/>
      <c r="AV18" s="48"/>
      <c r="AW18" s="48"/>
      <c r="AX18" s="48"/>
      <c r="AY18" s="48"/>
      <c r="AZ18" s="48"/>
      <c r="BA18" s="48"/>
      <c r="BB18" s="48"/>
      <c r="BC18" s="48"/>
      <c r="BD18" s="52"/>
    </row>
    <row r="19" spans="1:56" customFormat="1" ht="3.2" customHeight="1" x14ac:dyDescent="0.25">
      <c r="A19" s="53"/>
      <c r="B19" s="54"/>
      <c r="C19" s="54"/>
      <c r="D19" s="54"/>
      <c r="E19" s="54"/>
      <c r="F19" s="54"/>
      <c r="G19" s="54"/>
      <c r="H19" s="54"/>
      <c r="I19" s="54"/>
      <c r="J19" s="54"/>
      <c r="K19" s="54"/>
      <c r="L19" s="54"/>
      <c r="M19" s="54"/>
      <c r="N19" s="54"/>
      <c r="O19" s="54"/>
      <c r="P19" s="54"/>
      <c r="Q19" s="54"/>
      <c r="R19" s="54"/>
      <c r="S19" s="54"/>
      <c r="T19" s="54"/>
      <c r="U19" s="54"/>
      <c r="V19" s="54"/>
      <c r="W19" s="54"/>
      <c r="X19" s="54"/>
      <c r="Y19" s="54"/>
      <c r="Z19" s="54"/>
      <c r="AA19" s="54"/>
      <c r="AB19" s="54"/>
      <c r="AC19" s="54"/>
      <c r="AD19" s="54"/>
      <c r="AE19" s="54"/>
      <c r="AF19" s="54"/>
      <c r="AG19" s="54"/>
      <c r="AH19" s="54"/>
      <c r="AI19" s="54"/>
      <c r="AJ19" s="54"/>
      <c r="AK19" s="54"/>
      <c r="AL19" s="54"/>
      <c r="AM19" s="54"/>
      <c r="AN19" s="54"/>
      <c r="AO19" s="54"/>
      <c r="AP19" s="54"/>
      <c r="AQ19" s="54"/>
      <c r="AR19" s="54"/>
      <c r="AS19" s="54"/>
      <c r="AT19" s="54"/>
      <c r="AU19" s="54"/>
      <c r="AV19" s="54"/>
      <c r="AW19" s="54"/>
      <c r="AX19" s="54"/>
      <c r="AY19" s="54"/>
      <c r="AZ19" s="54"/>
      <c r="BA19" s="54"/>
      <c r="BB19" s="54"/>
      <c r="BC19" s="54"/>
      <c r="BD19" s="55"/>
    </row>
    <row r="20" spans="1:56" customFormat="1" x14ac:dyDescent="0.25">
      <c r="A20" s="118" t="s">
        <v>3319</v>
      </c>
      <c r="B20" s="49"/>
      <c r="C20" s="49"/>
      <c r="D20" s="240" t="s">
        <v>3485</v>
      </c>
      <c r="E20" s="240"/>
      <c r="F20" s="240"/>
      <c r="G20" s="240"/>
      <c r="H20" s="240"/>
      <c r="I20" s="240"/>
      <c r="J20" s="240"/>
      <c r="K20" s="240"/>
      <c r="L20" s="240"/>
      <c r="M20" s="240"/>
      <c r="N20" s="240"/>
      <c r="O20" s="240"/>
      <c r="P20" s="49"/>
      <c r="Q20" s="241" t="s">
        <v>3320</v>
      </c>
      <c r="R20" s="241"/>
      <c r="S20" s="241"/>
      <c r="T20" s="241"/>
      <c r="U20" s="241"/>
      <c r="V20" s="241"/>
      <c r="W20" s="241"/>
      <c r="X20" s="241"/>
      <c r="Y20" s="241"/>
      <c r="Z20" s="241"/>
      <c r="AA20" s="241"/>
      <c r="AB20" s="241"/>
      <c r="AC20" s="175" t="str">
        <f ca="1">IF(Umdeckung!D24,"Umdeckung in ARAG- Komfort  mit Leistungsgarantie**","ARAG Komfort")</f>
        <v>ARAG Komfort</v>
      </c>
      <c r="AD20" s="49"/>
      <c r="AE20" s="49"/>
      <c r="AF20" s="49"/>
      <c r="AG20" s="49"/>
      <c r="AH20" s="49"/>
      <c r="AI20" s="49"/>
      <c r="AJ20" s="49"/>
      <c r="AK20" s="49"/>
      <c r="AL20" s="49"/>
      <c r="AM20" s="49"/>
      <c r="AN20" s="49"/>
      <c r="AO20" s="49"/>
      <c r="AP20" s="49"/>
      <c r="AQ20" s="49"/>
      <c r="AR20" s="49"/>
      <c r="AS20" s="49"/>
      <c r="AT20" s="49"/>
      <c r="AU20" s="49"/>
      <c r="AV20" s="49"/>
      <c r="AW20" s="49"/>
      <c r="AX20" s="49"/>
      <c r="AY20" s="49"/>
      <c r="AZ20" s="49"/>
      <c r="BA20" s="49"/>
      <c r="BB20" s="49"/>
      <c r="BC20" s="49"/>
      <c r="BD20" s="50"/>
    </row>
    <row r="21" spans="1:56" customFormat="1" ht="14.25" customHeight="1" x14ac:dyDescent="0.25">
      <c r="A21" s="242" t="s">
        <v>3321</v>
      </c>
      <c r="B21" s="242"/>
      <c r="C21" s="242"/>
      <c r="D21" s="242"/>
      <c r="E21" s="242"/>
      <c r="F21" s="242"/>
      <c r="G21" s="242"/>
      <c r="H21" s="242"/>
      <c r="I21" s="242"/>
      <c r="J21" s="242"/>
      <c r="K21" s="242"/>
      <c r="L21" s="242"/>
      <c r="M21" s="242"/>
      <c r="N21" s="242"/>
      <c r="O21" s="242"/>
      <c r="P21" s="242"/>
      <c r="Q21" s="242"/>
      <c r="R21" s="242"/>
      <c r="S21" s="242"/>
      <c r="T21" s="242"/>
      <c r="U21" s="242"/>
      <c r="V21" s="242"/>
      <c r="W21" s="242"/>
      <c r="X21" s="242"/>
      <c r="Y21" s="242"/>
      <c r="Z21" s="242"/>
      <c r="AA21" s="242"/>
      <c r="AB21" s="242"/>
      <c r="AC21" s="242"/>
      <c r="AD21" s="242"/>
      <c r="AE21" s="242"/>
      <c r="AF21" s="242"/>
      <c r="AG21" s="242"/>
      <c r="AH21" s="242"/>
      <c r="AI21" s="242"/>
      <c r="AJ21" s="242"/>
      <c r="AK21" s="242"/>
      <c r="AL21" s="242"/>
      <c r="AM21" s="242"/>
      <c r="AN21" s="242"/>
      <c r="AO21" s="242"/>
      <c r="AP21" s="242"/>
      <c r="AQ21" s="242"/>
      <c r="AR21" s="242"/>
      <c r="AS21" s="242"/>
      <c r="AT21" s="242"/>
      <c r="AU21" s="242"/>
      <c r="AV21" s="242"/>
      <c r="AW21" s="242"/>
      <c r="AX21" s="242"/>
      <c r="AY21" s="242"/>
      <c r="AZ21" s="242"/>
      <c r="BA21" s="242"/>
      <c r="BB21" s="242"/>
      <c r="BC21" s="242"/>
      <c r="BD21" s="242"/>
    </row>
    <row r="22" spans="1:56" customFormat="1" ht="18.75" customHeight="1" x14ac:dyDescent="0.25">
      <c r="A22" s="119"/>
      <c r="B22" s="120" t="s">
        <v>3322</v>
      </c>
      <c r="C22" s="120"/>
      <c r="D22" s="120"/>
      <c r="E22" s="120"/>
      <c r="F22" s="120"/>
      <c r="G22" s="120"/>
      <c r="H22" s="120"/>
      <c r="I22" s="120"/>
      <c r="J22" s="120"/>
      <c r="K22" s="120"/>
      <c r="L22" s="120"/>
      <c r="M22" s="120"/>
      <c r="N22" s="120"/>
      <c r="O22" s="120"/>
      <c r="P22" s="120"/>
      <c r="Q22" s="120"/>
      <c r="R22" s="120"/>
      <c r="S22" s="120"/>
      <c r="T22" s="120"/>
      <c r="U22" s="120"/>
      <c r="V22" s="236" t="str">
        <f>IF(App!C48&gt;0.5,"","FEHLER")</f>
        <v/>
      </c>
      <c r="W22" s="236"/>
      <c r="X22" s="236"/>
      <c r="Y22" s="236"/>
      <c r="Z22" s="236"/>
      <c r="AA22" s="236"/>
      <c r="AB22" s="236"/>
      <c r="AC22" s="236"/>
      <c r="AD22" s="236"/>
      <c r="AE22" s="236"/>
      <c r="AF22" s="236"/>
      <c r="AG22" s="236"/>
      <c r="AH22" s="236"/>
      <c r="AI22" s="236"/>
      <c r="AJ22" s="236"/>
      <c r="AK22" s="236"/>
      <c r="AL22" s="236"/>
      <c r="AM22" s="236"/>
      <c r="AN22" s="236"/>
      <c r="AO22" s="236"/>
      <c r="AP22" s="236"/>
      <c r="AQ22" s="236"/>
      <c r="AR22" s="236"/>
      <c r="AS22" s="236"/>
      <c r="AT22" s="236"/>
      <c r="AU22" s="236"/>
      <c r="AV22" s="236"/>
      <c r="AW22" s="236"/>
      <c r="AX22" s="120"/>
      <c r="AY22" s="120"/>
      <c r="AZ22" s="120"/>
      <c r="BA22" s="120"/>
      <c r="BB22" s="120"/>
      <c r="BC22" s="120"/>
      <c r="BD22" s="121"/>
    </row>
    <row r="23" spans="1:56" customFormat="1" ht="18.75" customHeight="1" x14ac:dyDescent="0.25">
      <c r="A23" s="119"/>
      <c r="B23" s="122"/>
      <c r="C23" s="225" t="str">
        <f>IF(App!C5,"X","")</f>
        <v/>
      </c>
      <c r="D23" s="225"/>
      <c r="E23" s="120" t="s">
        <v>3323</v>
      </c>
      <c r="F23" s="122"/>
      <c r="G23" s="122"/>
      <c r="H23" s="122"/>
      <c r="I23" s="122"/>
      <c r="J23" s="122"/>
      <c r="K23" s="122"/>
      <c r="L23" s="122"/>
      <c r="M23" s="122"/>
      <c r="N23" s="122"/>
      <c r="O23" s="122"/>
      <c r="P23" s="122"/>
      <c r="Q23" s="122"/>
      <c r="R23" s="122"/>
      <c r="S23" s="122"/>
      <c r="T23" s="122"/>
      <c r="U23" s="122"/>
      <c r="V23" s="236"/>
      <c r="W23" s="236"/>
      <c r="X23" s="236"/>
      <c r="Y23" s="236"/>
      <c r="Z23" s="236"/>
      <c r="AA23" s="236"/>
      <c r="AB23" s="236"/>
      <c r="AC23" s="236"/>
      <c r="AD23" s="236"/>
      <c r="AE23" s="236"/>
      <c r="AF23" s="236"/>
      <c r="AG23" s="236"/>
      <c r="AH23" s="236"/>
      <c r="AI23" s="236"/>
      <c r="AJ23" s="236"/>
      <c r="AK23" s="236"/>
      <c r="AL23" s="236"/>
      <c r="AM23" s="236"/>
      <c r="AN23" s="236"/>
      <c r="AO23" s="236"/>
      <c r="AP23" s="236"/>
      <c r="AQ23" s="236"/>
      <c r="AR23" s="236"/>
      <c r="AS23" s="236"/>
      <c r="AT23" s="236"/>
      <c r="AU23" s="236"/>
      <c r="AV23" s="236"/>
      <c r="AW23" s="236"/>
      <c r="AX23" s="122"/>
      <c r="AY23" s="122"/>
      <c r="AZ23" s="122"/>
      <c r="BA23" s="122"/>
      <c r="BB23" s="122"/>
      <c r="BC23" s="120"/>
      <c r="BD23" s="121"/>
    </row>
    <row r="24" spans="1:56" customFormat="1" ht="18.75" customHeight="1" x14ac:dyDescent="0.25">
      <c r="A24" s="119"/>
      <c r="B24" s="122"/>
      <c r="C24" s="120"/>
      <c r="D24" s="120"/>
      <c r="E24" s="122" t="s">
        <v>3324</v>
      </c>
      <c r="F24" s="122"/>
      <c r="G24" s="122"/>
      <c r="H24" s="122"/>
      <c r="I24" s="122"/>
      <c r="J24" s="235" t="str">
        <f>IF(App!C5,App!C21,"")</f>
        <v/>
      </c>
      <c r="K24" s="235"/>
      <c r="L24" s="235"/>
      <c r="M24" s="235"/>
      <c r="N24" s="235"/>
      <c r="O24" s="235"/>
      <c r="P24" s="235"/>
      <c r="Q24" s="235"/>
      <c r="R24" s="235"/>
      <c r="S24" s="235"/>
      <c r="T24" s="235"/>
      <c r="U24" s="235"/>
      <c r="V24" s="235"/>
      <c r="W24" s="235"/>
      <c r="X24" s="235"/>
      <c r="Y24" s="235"/>
      <c r="Z24" s="235"/>
      <c r="AA24" s="235"/>
      <c r="AB24" s="235"/>
      <c r="AC24" s="122"/>
      <c r="AD24" s="122"/>
      <c r="AE24" s="122" t="s">
        <v>3325</v>
      </c>
      <c r="AF24" s="122"/>
      <c r="AG24" s="122"/>
      <c r="AH24" s="122"/>
      <c r="AI24" s="122"/>
      <c r="AJ24" s="122"/>
      <c r="AK24" s="226" t="str">
        <f>IF(App!C5,App!G29,"")</f>
        <v/>
      </c>
      <c r="AL24" s="226"/>
      <c r="AM24" s="226"/>
      <c r="AN24" s="226"/>
      <c r="AO24" s="122"/>
      <c r="AP24" s="122" t="s">
        <v>3326</v>
      </c>
      <c r="AQ24" s="122"/>
      <c r="AR24" s="122"/>
      <c r="AS24" s="122"/>
      <c r="AT24" s="122"/>
      <c r="AU24" s="122"/>
      <c r="AV24" s="122"/>
      <c r="AW24" s="122"/>
      <c r="AX24" s="226" t="str">
        <f>IF(App!C5,App!C24,"")</f>
        <v/>
      </c>
      <c r="AY24" s="226"/>
      <c r="AZ24" s="226"/>
      <c r="BA24" s="226"/>
      <c r="BB24" s="122"/>
      <c r="BC24" s="120"/>
      <c r="BD24" s="121"/>
    </row>
    <row r="25" spans="1:56" customFormat="1" ht="18.75" customHeight="1" x14ac:dyDescent="0.25">
      <c r="A25" s="119"/>
      <c r="B25" s="122"/>
      <c r="C25" s="120"/>
      <c r="D25" s="120"/>
      <c r="E25" s="122"/>
      <c r="F25" s="122"/>
      <c r="G25" s="122"/>
      <c r="H25" s="122"/>
      <c r="I25" s="122"/>
      <c r="J25" s="122"/>
      <c r="K25" s="122"/>
      <c r="L25" s="122"/>
      <c r="M25" s="122"/>
      <c r="N25" s="122"/>
      <c r="O25" s="122"/>
      <c r="P25" s="122"/>
      <c r="R25" s="122"/>
      <c r="S25" s="122"/>
      <c r="T25" s="122"/>
      <c r="U25" s="122"/>
      <c r="V25" s="122"/>
      <c r="W25" s="122"/>
      <c r="X25" s="122"/>
      <c r="Y25" s="122"/>
      <c r="Z25" s="122"/>
      <c r="AA25" s="122"/>
      <c r="AB25" s="122"/>
      <c r="AC25" s="122"/>
      <c r="AD25" s="122"/>
      <c r="AE25" s="122" t="s">
        <v>3327</v>
      </c>
      <c r="AF25" s="122"/>
      <c r="AG25" s="122"/>
      <c r="AH25" s="122"/>
      <c r="AI25" s="122"/>
      <c r="AJ25" s="122"/>
      <c r="AK25" s="122"/>
      <c r="AL25" s="122"/>
      <c r="AM25" s="122"/>
      <c r="AN25" s="122"/>
      <c r="AO25" s="227" t="str">
        <f>IF(App!C5,App!C35,"")</f>
        <v/>
      </c>
      <c r="AP25" s="227"/>
      <c r="AQ25" s="227"/>
      <c r="AR25" s="227"/>
      <c r="AS25" s="122"/>
      <c r="AT25" s="122"/>
      <c r="AU25" s="122"/>
      <c r="AV25" s="122"/>
      <c r="AW25" s="122"/>
      <c r="AX25" s="122"/>
      <c r="AY25" s="122"/>
      <c r="AZ25" s="122"/>
      <c r="BA25" s="122"/>
      <c r="BB25" s="122"/>
      <c r="BC25" s="120"/>
      <c r="BD25" s="121"/>
    </row>
    <row r="26" spans="1:56" customFormat="1" ht="18.75" customHeight="1" x14ac:dyDescent="0.25">
      <c r="A26" s="119"/>
      <c r="B26" s="122"/>
      <c r="C26" s="120"/>
      <c r="D26" s="120"/>
      <c r="E26" s="224" t="str">
        <f>IF(App!C5,"X","")</f>
        <v/>
      </c>
      <c r="F26" s="224"/>
      <c r="G26" s="122" t="s">
        <v>3058</v>
      </c>
      <c r="H26" s="122"/>
      <c r="I26" s="122"/>
      <c r="J26" s="122"/>
      <c r="K26" s="224" t="str">
        <f>IF(AND(App!C5,App!C32),"X","")</f>
        <v/>
      </c>
      <c r="L26" s="224"/>
      <c r="M26" s="122" t="s">
        <v>3328</v>
      </c>
      <c r="N26" s="122"/>
      <c r="O26" s="122"/>
      <c r="P26" s="122"/>
      <c r="Q26" s="122"/>
      <c r="R26" s="122"/>
      <c r="S26" s="122"/>
      <c r="T26" s="122"/>
      <c r="U26" s="122"/>
      <c r="V26" s="122"/>
      <c r="W26" s="224" t="str">
        <f>IF(AND(App!C5,App!C33),"X","")</f>
        <v/>
      </c>
      <c r="X26" s="224"/>
      <c r="Y26" s="122" t="s">
        <v>3329</v>
      </c>
      <c r="Z26" s="122"/>
      <c r="AA26" s="122"/>
      <c r="AB26" s="122"/>
      <c r="AC26" s="122"/>
      <c r="AD26" s="122"/>
      <c r="AE26" s="122"/>
      <c r="AF26" s="122"/>
      <c r="AG26" s="122"/>
      <c r="AH26" s="224" t="str">
        <f>IF(AND(App!C5,App!C34),"X","")</f>
        <v/>
      </c>
      <c r="AI26" s="224"/>
      <c r="AJ26" s="122" t="s">
        <v>3330</v>
      </c>
      <c r="AK26" s="122"/>
      <c r="AL26" s="122"/>
      <c r="AM26" s="122"/>
      <c r="AN26" s="122"/>
      <c r="AO26" s="122"/>
      <c r="AP26" s="122"/>
      <c r="AQ26" s="122"/>
      <c r="AR26" s="122"/>
      <c r="AS26" s="224" t="str">
        <f>IF(AND(App!C5,App!C36),"X","")</f>
        <v/>
      </c>
      <c r="AT26" s="224"/>
      <c r="AU26" s="122" t="s">
        <v>3331</v>
      </c>
      <c r="AV26" s="122"/>
      <c r="AW26" s="122"/>
      <c r="AX26" s="122"/>
      <c r="AY26" s="122"/>
      <c r="AZ26" s="122"/>
      <c r="BA26" s="122"/>
      <c r="BB26" s="122"/>
      <c r="BC26" s="120"/>
      <c r="BD26" s="121"/>
    </row>
    <row r="27" spans="1:56" customFormat="1" ht="18.75" customHeight="1" x14ac:dyDescent="0.35">
      <c r="A27" s="119"/>
      <c r="B27" s="122"/>
      <c r="C27" s="120"/>
      <c r="D27" s="120"/>
      <c r="E27" s="122" t="s">
        <v>3332</v>
      </c>
      <c r="F27" s="120"/>
      <c r="G27" s="120"/>
      <c r="H27" s="120"/>
      <c r="I27" s="120"/>
      <c r="J27" s="120"/>
      <c r="K27" s="120"/>
      <c r="L27" s="120"/>
      <c r="M27" s="228" t="str">
        <f>IF(App!C5,App!C38,"")</f>
        <v/>
      </c>
      <c r="N27" s="228"/>
      <c r="O27" s="228"/>
      <c r="P27" s="228"/>
      <c r="Q27" s="228"/>
      <c r="R27" s="228"/>
      <c r="S27" s="228"/>
      <c r="T27" s="228"/>
      <c r="U27" s="228"/>
      <c r="V27" s="228"/>
      <c r="W27" s="228"/>
      <c r="X27" s="228"/>
      <c r="Y27" s="228"/>
      <c r="Z27" s="228"/>
      <c r="AA27" s="228"/>
      <c r="AB27" s="120"/>
      <c r="AC27" s="120"/>
      <c r="AD27" s="49"/>
      <c r="AE27" s="49"/>
      <c r="AF27" s="49"/>
      <c r="AG27" s="49"/>
      <c r="AH27" s="49"/>
      <c r="AI27" s="49"/>
      <c r="AJ27" s="49"/>
      <c r="AK27" s="49"/>
      <c r="AL27" s="49"/>
      <c r="AM27" s="49"/>
      <c r="AN27" s="49"/>
      <c r="AO27" s="49"/>
      <c r="AP27" s="49"/>
      <c r="AQ27" s="49"/>
      <c r="AR27" s="49"/>
      <c r="AS27" s="49"/>
      <c r="AT27" s="49"/>
      <c r="AU27" s="49"/>
      <c r="AV27" s="49"/>
      <c r="AW27" s="49"/>
      <c r="AX27" s="49"/>
      <c r="AY27" s="49"/>
      <c r="AZ27" s="49"/>
      <c r="BA27" s="120"/>
      <c r="BB27" s="120"/>
      <c r="BC27" s="120"/>
      <c r="BD27" s="121"/>
    </row>
    <row r="28" spans="1:56" customFormat="1" ht="18.75" customHeight="1" x14ac:dyDescent="0.25">
      <c r="A28" s="119"/>
      <c r="B28" s="122"/>
      <c r="C28" s="225" t="str">
        <f>IF(App!C4,"X","")</f>
        <v>X</v>
      </c>
      <c r="D28" s="225"/>
      <c r="E28" s="120" t="s">
        <v>3333</v>
      </c>
      <c r="F28" s="122"/>
      <c r="G28" s="122"/>
      <c r="H28" s="122"/>
      <c r="I28" s="122"/>
      <c r="J28" s="122"/>
      <c r="K28" s="122"/>
      <c r="L28" s="122"/>
      <c r="M28" s="122"/>
      <c r="N28" s="122"/>
      <c r="O28" s="122"/>
      <c r="P28" s="122"/>
      <c r="Q28" s="122"/>
      <c r="R28" s="122"/>
      <c r="S28" s="122"/>
      <c r="T28" s="122"/>
      <c r="U28" s="122"/>
      <c r="V28" s="122"/>
      <c r="W28" s="122"/>
      <c r="X28" s="122"/>
      <c r="Y28" s="122"/>
      <c r="Z28" s="122"/>
      <c r="AA28" s="122"/>
      <c r="AB28" s="122"/>
      <c r="AC28" s="122"/>
      <c r="AD28" s="122"/>
      <c r="AE28" s="122"/>
      <c r="AF28" s="122"/>
      <c r="AG28" s="122"/>
      <c r="AH28" s="122"/>
      <c r="AI28" s="122"/>
      <c r="AJ28" s="122"/>
      <c r="AK28" s="122"/>
      <c r="AL28" s="122"/>
      <c r="AM28" s="122"/>
      <c r="AN28" s="122"/>
      <c r="AO28" s="122"/>
      <c r="AP28" s="122"/>
      <c r="AQ28" s="122"/>
      <c r="AR28" s="122"/>
      <c r="AS28" s="122"/>
      <c r="AT28" s="122"/>
      <c r="AU28" s="122"/>
      <c r="AV28" s="122"/>
      <c r="AW28" s="122"/>
      <c r="AX28" s="122"/>
      <c r="AY28" s="122"/>
      <c r="AZ28" s="122"/>
      <c r="BA28" s="122"/>
      <c r="BB28" s="122"/>
      <c r="BC28" s="120"/>
      <c r="BD28" s="121"/>
    </row>
    <row r="29" spans="1:56" customFormat="1" ht="18.75" customHeight="1" x14ac:dyDescent="0.35">
      <c r="A29" s="119"/>
      <c r="B29" s="122"/>
      <c r="C29" s="120"/>
      <c r="D29" s="120"/>
      <c r="E29" s="228" t="str">
        <f>IF(AND(App!C4,App!C8),"X","")</f>
        <v>X</v>
      </c>
      <c r="F29" s="228"/>
      <c r="G29" s="122" t="s">
        <v>3334</v>
      </c>
      <c r="H29" s="122"/>
      <c r="I29" s="122"/>
      <c r="J29" s="122"/>
      <c r="K29" s="122"/>
      <c r="L29" s="122"/>
      <c r="M29" s="122"/>
      <c r="N29" s="122"/>
      <c r="O29" s="228" t="str">
        <f>IF(AND(App!C4,App!C9),"X","")</f>
        <v/>
      </c>
      <c r="P29" s="228"/>
      <c r="Q29" t="s">
        <v>3335</v>
      </c>
      <c r="R29" s="122"/>
      <c r="S29" s="122"/>
      <c r="T29" s="122"/>
      <c r="U29" s="122"/>
      <c r="V29" s="122"/>
      <c r="W29" s="122"/>
      <c r="X29" s="122"/>
      <c r="Y29" s="122"/>
      <c r="Z29" s="122"/>
      <c r="AA29" s="122"/>
      <c r="AE29" s="228" t="str">
        <f>IF(AND(App!C4=TRUE,App!C5=FALSE),App!C16,"")</f>
        <v>N-Tarif</v>
      </c>
      <c r="AF29" s="228"/>
      <c r="AG29" s="228"/>
      <c r="AH29" s="228"/>
      <c r="AI29" s="228"/>
      <c r="AJ29" s="228"/>
      <c r="AK29" s="228"/>
      <c r="AL29" s="228"/>
      <c r="AM29" s="228"/>
      <c r="AN29" s="228"/>
      <c r="AO29" s="228"/>
      <c r="AP29" s="228"/>
      <c r="AQ29" s="228"/>
      <c r="AR29" s="228"/>
      <c r="AT29" s="122"/>
      <c r="AU29" s="122"/>
      <c r="AV29" s="122"/>
      <c r="AW29" s="122"/>
      <c r="AX29" s="122"/>
      <c r="AY29" s="122"/>
      <c r="AZ29" s="122"/>
      <c r="BA29" s="122"/>
      <c r="BB29" s="122"/>
      <c r="BC29" s="120"/>
      <c r="BD29" s="121"/>
    </row>
    <row r="30" spans="1:56" customFormat="1" ht="18.75" customHeight="1" x14ac:dyDescent="0.35">
      <c r="A30" s="119"/>
      <c r="B30" s="122"/>
      <c r="C30" s="120"/>
      <c r="D30" s="120"/>
      <c r="E30" s="228" t="str">
        <f>IF(AND(App!C4),"X","")</f>
        <v>X</v>
      </c>
      <c r="F30" s="228"/>
      <c r="G30" s="122" t="s">
        <v>3</v>
      </c>
      <c r="H30" s="122"/>
      <c r="I30" s="122"/>
      <c r="J30" s="122"/>
      <c r="K30" s="228" t="str">
        <f>IF(AND(App!C4,App!C12),"X","")</f>
        <v>X</v>
      </c>
      <c r="L30" s="228"/>
      <c r="M30" s="122" t="s">
        <v>3336</v>
      </c>
      <c r="N30" s="122"/>
      <c r="O30" s="122"/>
      <c r="P30" s="122"/>
      <c r="Q30" s="122"/>
      <c r="R30" s="122"/>
      <c r="S30" s="122"/>
      <c r="T30" s="122"/>
      <c r="U30" s="122"/>
      <c r="V30" s="122"/>
      <c r="W30" s="228" t="str">
        <f>IF(AND(App!C4,App!C13),"X","")</f>
        <v>X</v>
      </c>
      <c r="X30" s="228"/>
      <c r="Y30" s="122" t="s">
        <v>3329</v>
      </c>
      <c r="Z30" s="122"/>
      <c r="AA30" s="122"/>
      <c r="AB30" s="122"/>
      <c r="AC30" s="122"/>
      <c r="AD30" s="122"/>
      <c r="AE30" s="122"/>
      <c r="AF30" s="122"/>
      <c r="AG30" s="122"/>
      <c r="AH30" s="123" t="str">
        <f>IF(AND(App!C4,App!C14),"X","")</f>
        <v>X</v>
      </c>
      <c r="AI30" s="123"/>
      <c r="AJ30" s="122" t="s">
        <v>3330</v>
      </c>
      <c r="AK30" s="122"/>
      <c r="AL30" s="122"/>
      <c r="AM30" s="122"/>
      <c r="AN30" s="122"/>
      <c r="AO30" s="122"/>
      <c r="AP30" s="122"/>
      <c r="AQ30" s="122"/>
      <c r="AR30" s="122"/>
      <c r="AS30" s="228" t="str">
        <f>IF(AND(App!C4),"X","")</f>
        <v>X</v>
      </c>
      <c r="AT30" s="228"/>
      <c r="AU30" s="122" t="s">
        <v>3331</v>
      </c>
      <c r="AV30" s="122"/>
      <c r="AW30" s="122"/>
      <c r="AX30" s="122"/>
      <c r="AY30" s="122"/>
      <c r="AZ30" s="122"/>
      <c r="BA30" s="122"/>
      <c r="BB30" s="122"/>
      <c r="BC30" s="120"/>
      <c r="BD30" s="121"/>
    </row>
    <row r="31" spans="1:56" customFormat="1" ht="18.75" customHeight="1" x14ac:dyDescent="0.35">
      <c r="A31" s="119"/>
      <c r="B31" s="122"/>
      <c r="C31" s="120"/>
      <c r="D31" s="120"/>
      <c r="E31" s="122" t="s">
        <v>3332</v>
      </c>
      <c r="F31" s="120"/>
      <c r="G31" s="120"/>
      <c r="H31" s="120"/>
      <c r="I31" s="120"/>
      <c r="J31" s="120"/>
      <c r="K31" s="120"/>
      <c r="L31" s="120"/>
      <c r="M31" s="228" t="str">
        <f>IF(AND(App!C4),App!C17,"")</f>
        <v>250 SB</v>
      </c>
      <c r="N31" s="228"/>
      <c r="O31" s="228"/>
      <c r="P31" s="228"/>
      <c r="Q31" s="228"/>
      <c r="R31" s="228"/>
      <c r="S31" s="228"/>
      <c r="T31" s="228"/>
      <c r="U31" s="228"/>
      <c r="V31" s="228"/>
      <c r="W31" s="228"/>
      <c r="X31" s="228"/>
      <c r="Y31" s="228"/>
      <c r="Z31" s="228"/>
      <c r="AA31" s="228"/>
      <c r="AB31" s="120"/>
      <c r="AC31" s="120"/>
      <c r="AD31" s="120"/>
      <c r="AE31" s="120"/>
      <c r="AF31" s="120"/>
      <c r="AG31" s="120"/>
      <c r="AH31" s="120"/>
      <c r="AI31" s="120"/>
      <c r="AJ31" s="120"/>
      <c r="AK31" s="120"/>
      <c r="AL31" s="120"/>
      <c r="AM31" s="120"/>
      <c r="AN31" s="120"/>
      <c r="AO31" s="120"/>
      <c r="AP31" s="120"/>
      <c r="AQ31" s="120"/>
      <c r="AR31" s="120"/>
      <c r="AS31" s="120"/>
      <c r="AT31" s="120"/>
      <c r="AU31" s="120"/>
      <c r="AV31" s="120"/>
      <c r="AW31" s="120"/>
      <c r="AX31" s="120"/>
      <c r="AY31" s="120"/>
      <c r="AZ31" s="120"/>
      <c r="BA31" s="120"/>
      <c r="BB31" s="120"/>
      <c r="BC31" s="120"/>
      <c r="BD31" s="121"/>
    </row>
    <row r="32" spans="1:56" customFormat="1" ht="6.4" customHeight="1" x14ac:dyDescent="0.25">
      <c r="A32" s="119"/>
      <c r="B32" s="122"/>
      <c r="C32" s="49"/>
      <c r="D32" s="49"/>
      <c r="E32" s="49"/>
      <c r="F32" s="49"/>
      <c r="G32" s="49"/>
      <c r="H32" s="49"/>
      <c r="I32" s="49"/>
      <c r="J32" s="49"/>
      <c r="K32" s="49"/>
      <c r="L32" s="49"/>
      <c r="M32" s="49"/>
      <c r="N32" s="49"/>
      <c r="O32" s="49"/>
      <c r="P32" s="49"/>
      <c r="Q32" s="49"/>
      <c r="R32" s="49"/>
      <c r="S32" s="49"/>
      <c r="T32" s="49"/>
      <c r="U32" s="49"/>
      <c r="V32" s="49"/>
      <c r="W32" s="49"/>
      <c r="X32" s="49"/>
      <c r="Y32" s="49"/>
      <c r="Z32" s="49"/>
      <c r="AA32" s="49"/>
      <c r="AB32" s="49"/>
      <c r="AC32" s="49"/>
      <c r="AD32" s="49"/>
      <c r="AE32" s="49"/>
      <c r="AF32" s="49"/>
      <c r="AG32" s="49"/>
      <c r="AH32" s="49"/>
      <c r="AI32" s="49"/>
      <c r="AJ32" s="49"/>
      <c r="AK32" s="49"/>
      <c r="AL32" s="49"/>
      <c r="AM32" s="49"/>
      <c r="AN32" s="49"/>
      <c r="AO32" s="49"/>
      <c r="AP32" s="49"/>
      <c r="AQ32" s="49"/>
      <c r="AR32" s="49"/>
      <c r="AS32" s="49"/>
      <c r="AT32" s="49"/>
      <c r="AU32" s="49"/>
      <c r="AV32" s="49"/>
      <c r="AW32" s="49"/>
      <c r="AX32" s="49"/>
      <c r="AY32" s="49"/>
      <c r="AZ32" s="49"/>
      <c r="BA32" s="49"/>
      <c r="BB32" s="49"/>
      <c r="BC32" s="49"/>
      <c r="BD32" s="50"/>
    </row>
    <row r="33" spans="1:56" customFormat="1" ht="18.75" customHeight="1" x14ac:dyDescent="0.25">
      <c r="A33" s="119"/>
      <c r="B33" s="122"/>
      <c r="C33" s="49"/>
      <c r="D33" s="49"/>
      <c r="E33" s="49"/>
      <c r="F33" s="49"/>
      <c r="G33" s="49"/>
      <c r="H33" s="49"/>
      <c r="I33" s="49"/>
      <c r="J33" s="49"/>
      <c r="K33" s="49"/>
      <c r="L33" s="49"/>
      <c r="M33" s="49"/>
      <c r="N33" s="49"/>
      <c r="O33" s="49"/>
      <c r="P33" s="49" t="str">
        <f ca="1">IF(Umdeckung!D24,"bisherige Zahlweise","Zahlweise")</f>
        <v>Zahlweise</v>
      </c>
      <c r="Q33" s="49"/>
      <c r="R33" s="49"/>
      <c r="S33" s="49"/>
      <c r="T33" s="49"/>
      <c r="U33" s="49"/>
      <c r="V33" s="49"/>
      <c r="W33" s="49"/>
      <c r="X33" s="49"/>
      <c r="Y33" s="49"/>
      <c r="Z33" s="49"/>
      <c r="AA33" s="224" t="str">
        <f>IF(App!C41="monatlich","X","")</f>
        <v/>
      </c>
      <c r="AB33" s="224"/>
      <c r="AC33" s="243" t="s">
        <v>3337</v>
      </c>
      <c r="AD33" s="243"/>
      <c r="AE33" s="243"/>
      <c r="AF33" s="243"/>
      <c r="AG33" s="243"/>
      <c r="AH33" s="243"/>
      <c r="AI33" s="224" t="str">
        <f>IF(App!C41="vierteljährlich","X","")</f>
        <v/>
      </c>
      <c r="AJ33" s="224"/>
      <c r="AK33" s="243" t="s">
        <v>3338</v>
      </c>
      <c r="AL33" s="243"/>
      <c r="AM33" s="243"/>
      <c r="AN33" s="243"/>
      <c r="AO33" s="243"/>
      <c r="AP33" s="243"/>
      <c r="AQ33" s="224" t="str">
        <f>IF(App!C41="halbjährlich","X","")</f>
        <v/>
      </c>
      <c r="AR33" s="224"/>
      <c r="AS33" s="243" t="s">
        <v>3339</v>
      </c>
      <c r="AT33" s="243"/>
      <c r="AU33" s="243"/>
      <c r="AV33" s="243"/>
      <c r="AW33" s="243"/>
      <c r="AX33" s="243"/>
      <c r="AY33" s="224" t="str">
        <f>IF(App!C41="jährlich","X","")</f>
        <v>X</v>
      </c>
      <c r="AZ33" s="224"/>
      <c r="BA33" s="98" t="s">
        <v>3340</v>
      </c>
      <c r="BB33" s="98"/>
      <c r="BC33" s="98"/>
      <c r="BD33" s="50"/>
    </row>
    <row r="34" spans="1:56" customFormat="1" ht="4.7" customHeight="1" x14ac:dyDescent="0.25">
      <c r="A34" s="119"/>
      <c r="B34" s="122"/>
      <c r="C34" s="124"/>
      <c r="D34" s="124"/>
      <c r="E34" s="124"/>
      <c r="F34" s="124"/>
      <c r="G34" s="124"/>
      <c r="H34" s="124"/>
      <c r="I34" s="124"/>
      <c r="J34" s="124"/>
      <c r="K34" s="124"/>
      <c r="L34" s="124"/>
      <c r="M34" s="124"/>
      <c r="N34" s="124"/>
      <c r="O34" s="124"/>
      <c r="P34" s="124"/>
      <c r="Q34" s="124"/>
      <c r="R34" s="124"/>
      <c r="S34" s="124"/>
      <c r="T34" s="124"/>
      <c r="U34" s="124"/>
      <c r="V34" s="124"/>
      <c r="W34" s="124"/>
      <c r="X34" s="124"/>
      <c r="Y34" s="124"/>
      <c r="Z34" s="124"/>
      <c r="AA34" s="124"/>
      <c r="AB34" s="124"/>
      <c r="AC34" s="124"/>
      <c r="AD34" s="124"/>
      <c r="AE34" s="124"/>
      <c r="AF34" s="124"/>
      <c r="AG34" s="124"/>
      <c r="AH34" s="124"/>
      <c r="AI34" s="124"/>
      <c r="AJ34" s="124"/>
      <c r="AK34" s="124"/>
      <c r="AL34" s="124"/>
      <c r="AM34" s="124"/>
      <c r="AN34" s="124"/>
      <c r="AO34" s="124"/>
      <c r="AP34" s="124"/>
      <c r="AQ34" s="124"/>
      <c r="AR34" s="124"/>
      <c r="AS34" s="124"/>
      <c r="AT34" s="124"/>
      <c r="AU34" s="124"/>
      <c r="AV34" s="124"/>
      <c r="AW34" s="124"/>
      <c r="AX34" s="124"/>
      <c r="AY34" s="124"/>
      <c r="AZ34" s="124"/>
      <c r="BA34" s="124"/>
      <c r="BB34" s="124"/>
      <c r="BC34" s="124"/>
      <c r="BD34" s="125"/>
    </row>
    <row r="35" spans="1:56" customFormat="1" ht="18.600000000000001" customHeight="1" x14ac:dyDescent="0.25">
      <c r="A35" s="126"/>
      <c r="B35" s="238" t="str">
        <f ca="1">IF(Umdeckung!D24,Umdeckung!B33,"")</f>
        <v/>
      </c>
      <c r="C35" s="239"/>
      <c r="D35" s="239"/>
      <c r="E35" s="239"/>
      <c r="F35" s="239"/>
      <c r="G35" s="239"/>
      <c r="H35" s="239"/>
      <c r="I35" s="239"/>
      <c r="J35" s="239"/>
      <c r="K35" s="239"/>
      <c r="L35" s="239"/>
      <c r="M35" s="239"/>
      <c r="N35" s="239"/>
      <c r="O35" s="239"/>
      <c r="P35" s="239"/>
      <c r="Q35" s="239"/>
      <c r="R35" s="239"/>
      <c r="S35" s="239"/>
      <c r="T35" s="239"/>
      <c r="U35" s="239"/>
      <c r="V35" s="239"/>
      <c r="W35" s="239"/>
      <c r="X35" s="239"/>
      <c r="Y35" s="239"/>
      <c r="Z35" s="239"/>
      <c r="AA35" s="239"/>
      <c r="AB35" s="239"/>
      <c r="AC35" s="239"/>
      <c r="AD35" s="239"/>
      <c r="AE35" s="239"/>
      <c r="AF35" s="239"/>
      <c r="AG35" s="239"/>
      <c r="AH35" s="239"/>
      <c r="AI35" s="239"/>
      <c r="AJ35" s="239"/>
      <c r="AK35" s="239"/>
      <c r="AL35" s="239"/>
      <c r="AM35" s="239"/>
      <c r="AN35" s="239"/>
      <c r="AO35" s="239"/>
      <c r="AP35" s="239"/>
      <c r="AQ35" s="239"/>
      <c r="AR35" s="239"/>
      <c r="AS35" s="239"/>
      <c r="AT35" s="239"/>
      <c r="AU35" s="239"/>
      <c r="AV35" s="239"/>
      <c r="AW35" s="239"/>
      <c r="AX35" s="239"/>
      <c r="AY35" s="239"/>
      <c r="AZ35" s="239"/>
      <c r="BA35" s="239"/>
      <c r="BB35" s="239"/>
      <c r="BC35" s="239"/>
      <c r="BD35" s="125"/>
    </row>
    <row r="36" spans="1:56" customFormat="1" ht="18.75" customHeight="1" x14ac:dyDescent="0.25">
      <c r="A36" s="126"/>
      <c r="B36" s="239"/>
      <c r="C36" s="239"/>
      <c r="D36" s="239"/>
      <c r="E36" s="239"/>
      <c r="F36" s="239"/>
      <c r="G36" s="239"/>
      <c r="H36" s="239"/>
      <c r="I36" s="239"/>
      <c r="J36" s="239"/>
      <c r="K36" s="239"/>
      <c r="L36" s="239"/>
      <c r="M36" s="239"/>
      <c r="N36" s="239"/>
      <c r="O36" s="239"/>
      <c r="P36" s="239"/>
      <c r="Q36" s="239"/>
      <c r="R36" s="239"/>
      <c r="S36" s="239"/>
      <c r="T36" s="239"/>
      <c r="U36" s="239"/>
      <c r="V36" s="239"/>
      <c r="W36" s="239"/>
      <c r="X36" s="239"/>
      <c r="Y36" s="239"/>
      <c r="Z36" s="239"/>
      <c r="AA36" s="239"/>
      <c r="AB36" s="239"/>
      <c r="AC36" s="239"/>
      <c r="AD36" s="239"/>
      <c r="AE36" s="239"/>
      <c r="AF36" s="239"/>
      <c r="AG36" s="239"/>
      <c r="AH36" s="239"/>
      <c r="AI36" s="239"/>
      <c r="AJ36" s="239"/>
      <c r="AK36" s="239"/>
      <c r="AL36" s="239"/>
      <c r="AM36" s="239"/>
      <c r="AN36" s="239"/>
      <c r="AO36" s="239"/>
      <c r="AP36" s="239"/>
      <c r="AQ36" s="239"/>
      <c r="AR36" s="239"/>
      <c r="AS36" s="239"/>
      <c r="AT36" s="239"/>
      <c r="AU36" s="239"/>
      <c r="AV36" s="239"/>
      <c r="AW36" s="239"/>
      <c r="AX36" s="239"/>
      <c r="AY36" s="239"/>
      <c r="AZ36" s="239"/>
      <c r="BA36" s="239"/>
      <c r="BB36" s="239"/>
      <c r="BC36" s="239"/>
      <c r="BD36" s="125"/>
    </row>
    <row r="37" spans="1:56" customFormat="1" ht="6.95" customHeight="1" x14ac:dyDescent="0.25">
      <c r="A37" s="47"/>
      <c r="B37" s="239"/>
      <c r="C37" s="239"/>
      <c r="D37" s="239"/>
      <c r="E37" s="239"/>
      <c r="F37" s="239"/>
      <c r="G37" s="239"/>
      <c r="H37" s="239"/>
      <c r="I37" s="239"/>
      <c r="J37" s="239"/>
      <c r="K37" s="239"/>
      <c r="L37" s="239"/>
      <c r="M37" s="239"/>
      <c r="N37" s="239"/>
      <c r="O37" s="239"/>
      <c r="P37" s="239"/>
      <c r="Q37" s="239"/>
      <c r="R37" s="239"/>
      <c r="S37" s="239"/>
      <c r="T37" s="239"/>
      <c r="U37" s="239"/>
      <c r="V37" s="239"/>
      <c r="W37" s="239"/>
      <c r="X37" s="239"/>
      <c r="Y37" s="239"/>
      <c r="Z37" s="239"/>
      <c r="AA37" s="239"/>
      <c r="AB37" s="239"/>
      <c r="AC37" s="239"/>
      <c r="AD37" s="239"/>
      <c r="AE37" s="239"/>
      <c r="AF37" s="239"/>
      <c r="AG37" s="239"/>
      <c r="AH37" s="239"/>
      <c r="AI37" s="239"/>
      <c r="AJ37" s="239"/>
      <c r="AK37" s="239"/>
      <c r="AL37" s="239"/>
      <c r="AM37" s="239"/>
      <c r="AN37" s="239"/>
      <c r="AO37" s="239"/>
      <c r="AP37" s="239"/>
      <c r="AQ37" s="239"/>
      <c r="AR37" s="239"/>
      <c r="AS37" s="239"/>
      <c r="AT37" s="239"/>
      <c r="AU37" s="239"/>
      <c r="AV37" s="239"/>
      <c r="AW37" s="239"/>
      <c r="AX37" s="239"/>
      <c r="AY37" s="239"/>
      <c r="AZ37" s="239"/>
      <c r="BA37" s="239"/>
      <c r="BB37" s="239"/>
      <c r="BC37" s="239"/>
      <c r="BD37" s="50"/>
    </row>
    <row r="38" spans="1:56" s="49" customFormat="1" ht="33.950000000000003" customHeight="1" x14ac:dyDescent="0.2">
      <c r="A38" s="47"/>
      <c r="B38" s="239"/>
      <c r="C38" s="239"/>
      <c r="D38" s="239"/>
      <c r="E38" s="239"/>
      <c r="F38" s="239"/>
      <c r="G38" s="239"/>
      <c r="H38" s="239"/>
      <c r="I38" s="239"/>
      <c r="J38" s="239"/>
      <c r="K38" s="239"/>
      <c r="L38" s="239"/>
      <c r="M38" s="239"/>
      <c r="N38" s="239"/>
      <c r="O38" s="239"/>
      <c r="P38" s="239"/>
      <c r="Q38" s="239"/>
      <c r="R38" s="239"/>
      <c r="S38" s="239"/>
      <c r="T38" s="239"/>
      <c r="U38" s="239"/>
      <c r="V38" s="239"/>
      <c r="W38" s="239"/>
      <c r="X38" s="239"/>
      <c r="Y38" s="239"/>
      <c r="Z38" s="239"/>
      <c r="AA38" s="239"/>
      <c r="AB38" s="239"/>
      <c r="AC38" s="239"/>
      <c r="AD38" s="239"/>
      <c r="AE38" s="239"/>
      <c r="AF38" s="239"/>
      <c r="AG38" s="239"/>
      <c r="AH38" s="239"/>
      <c r="AI38" s="239"/>
      <c r="AJ38" s="239"/>
      <c r="AK38" s="239"/>
      <c r="AL38" s="239"/>
      <c r="AM38" s="239"/>
      <c r="AN38" s="239"/>
      <c r="AO38" s="239"/>
      <c r="AP38" s="239"/>
      <c r="AQ38" s="239"/>
      <c r="AR38" s="239"/>
      <c r="AS38" s="239"/>
      <c r="AT38" s="239"/>
      <c r="AU38" s="239"/>
      <c r="AV38" s="239"/>
      <c r="AW38" s="239"/>
      <c r="AX38" s="239"/>
      <c r="AY38" s="239"/>
      <c r="AZ38" s="239"/>
      <c r="BA38" s="239"/>
      <c r="BB38" s="239"/>
      <c r="BC38" s="239"/>
      <c r="BD38" s="50"/>
    </row>
    <row r="39" spans="1:56" s="49" customFormat="1" ht="4.7" customHeight="1" x14ac:dyDescent="0.2">
      <c r="A39" s="47"/>
      <c r="BD39" s="50"/>
    </row>
    <row r="40" spans="1:56" customFormat="1" ht="18" customHeight="1" x14ac:dyDescent="0.25">
      <c r="A40" s="255" t="s">
        <v>3341</v>
      </c>
      <c r="B40" s="255"/>
      <c r="C40" s="255"/>
      <c r="D40" s="255"/>
      <c r="E40" s="255"/>
      <c r="F40" s="255"/>
      <c r="G40" s="255"/>
      <c r="H40" s="255"/>
      <c r="I40" s="256" t="str">
        <f ca="1">IF(Umdeckung!D24,Umdeckung!C10,"")</f>
        <v/>
      </c>
      <c r="J40" s="205"/>
      <c r="K40" s="205"/>
      <c r="L40" s="205"/>
      <c r="M40" s="205"/>
      <c r="N40" s="205"/>
      <c r="O40" s="205"/>
      <c r="P40" s="205"/>
      <c r="Q40" s="205"/>
      <c r="R40" s="205"/>
      <c r="S40" s="205"/>
      <c r="T40" s="241" t="s">
        <v>3342</v>
      </c>
      <c r="U40" s="241"/>
      <c r="V40" s="241"/>
      <c r="W40" s="241"/>
      <c r="X40" s="241"/>
      <c r="Y40" s="241"/>
      <c r="Z40" s="241"/>
      <c r="AA40" s="49"/>
      <c r="AB40" s="49"/>
      <c r="AC40" s="234" t="str">
        <f>IF(Umdeckung!C37="Ja","Änderungen zum Versicherungs- schutz laut Anlage gewünscht"," ")</f>
        <v xml:space="preserve"> </v>
      </c>
      <c r="AD40" s="234"/>
      <c r="AE40" s="234"/>
      <c r="AF40" s="234"/>
      <c r="AG40" s="234"/>
      <c r="AH40" s="234"/>
      <c r="AI40" s="234"/>
      <c r="AJ40" s="234"/>
      <c r="AK40" s="234"/>
      <c r="AL40" s="234"/>
      <c r="AM40" s="234"/>
      <c r="AN40" s="234"/>
      <c r="AO40" s="234"/>
      <c r="AP40" s="234"/>
      <c r="AQ40" s="234"/>
      <c r="AR40" s="234"/>
      <c r="AS40" s="234"/>
      <c r="AT40" s="234"/>
      <c r="AU40" s="234"/>
      <c r="AV40" s="234"/>
      <c r="AW40" s="234"/>
      <c r="AX40" s="234"/>
      <c r="AY40" s="234"/>
      <c r="AZ40" s="234"/>
      <c r="BA40" s="234"/>
      <c r="BB40" s="234"/>
      <c r="BC40" s="127"/>
      <c r="BD40" s="50"/>
    </row>
    <row r="41" spans="1:56" customFormat="1" ht="24.6" customHeight="1" x14ac:dyDescent="0.25">
      <c r="A41" s="47" t="s">
        <v>3343</v>
      </c>
      <c r="B41" s="49"/>
      <c r="C41" s="49"/>
      <c r="D41" s="49"/>
      <c r="E41" s="49"/>
      <c r="F41" s="49"/>
      <c r="G41" s="49"/>
      <c r="H41" s="49"/>
      <c r="I41" s="128"/>
      <c r="J41" s="128"/>
      <c r="K41" s="120" t="s">
        <v>3344</v>
      </c>
      <c r="L41" s="128"/>
      <c r="M41" s="128"/>
      <c r="N41" s="128"/>
      <c r="O41" s="128"/>
      <c r="P41" s="128"/>
      <c r="Q41" s="128"/>
      <c r="R41" s="128"/>
      <c r="S41" s="128"/>
      <c r="T41" s="203"/>
      <c r="U41" s="203"/>
      <c r="V41" s="203"/>
      <c r="W41" s="203"/>
      <c r="X41" s="203"/>
      <c r="Y41" s="203"/>
      <c r="Z41" s="203"/>
      <c r="AA41" s="129"/>
      <c r="AB41" s="49"/>
      <c r="AC41" s="234"/>
      <c r="AD41" s="234"/>
      <c r="AE41" s="234"/>
      <c r="AF41" s="234"/>
      <c r="AG41" s="234"/>
      <c r="AH41" s="234"/>
      <c r="AI41" s="234"/>
      <c r="AJ41" s="234"/>
      <c r="AK41" s="234"/>
      <c r="AL41" s="234"/>
      <c r="AM41" s="234"/>
      <c r="AN41" s="234"/>
      <c r="AO41" s="234"/>
      <c r="AP41" s="234"/>
      <c r="AQ41" s="234"/>
      <c r="AR41" s="234"/>
      <c r="AS41" s="234"/>
      <c r="AT41" s="234"/>
      <c r="AU41" s="234"/>
      <c r="AV41" s="234"/>
      <c r="AW41" s="234"/>
      <c r="AX41" s="234"/>
      <c r="AY41" s="234"/>
      <c r="AZ41" s="234"/>
      <c r="BA41" s="234"/>
      <c r="BB41" s="234"/>
      <c r="BC41" s="49"/>
      <c r="BD41" s="50"/>
    </row>
    <row r="42" spans="1:56" customFormat="1" ht="3.2" customHeight="1" x14ac:dyDescent="0.25">
      <c r="A42" s="47"/>
      <c r="B42" s="49"/>
      <c r="C42" s="49"/>
      <c r="D42" s="49"/>
      <c r="E42" s="49"/>
      <c r="F42" s="49"/>
      <c r="G42" s="49"/>
      <c r="H42" s="49"/>
      <c r="I42" s="49"/>
      <c r="J42" s="49"/>
      <c r="K42" s="49"/>
      <c r="L42" s="49"/>
      <c r="M42" s="49"/>
      <c r="N42" s="49"/>
      <c r="O42" s="49"/>
      <c r="P42" s="49"/>
      <c r="Q42" s="49"/>
      <c r="R42" s="49"/>
      <c r="S42" s="49"/>
      <c r="T42" s="49"/>
      <c r="U42" s="49"/>
      <c r="V42" s="49"/>
      <c r="W42" s="49"/>
      <c r="X42" s="49"/>
      <c r="Y42" s="49"/>
      <c r="Z42" s="49"/>
      <c r="AA42" s="49"/>
      <c r="AB42" s="49"/>
      <c r="AC42" s="49"/>
      <c r="AD42" s="49"/>
      <c r="AE42" s="49"/>
      <c r="AF42" s="49"/>
      <c r="AG42" s="49"/>
      <c r="AH42" s="49"/>
      <c r="AI42" s="49"/>
      <c r="AJ42" s="49"/>
      <c r="AK42" s="49"/>
      <c r="AL42" s="49"/>
      <c r="AM42" s="49"/>
      <c r="AN42" s="49"/>
      <c r="AO42" s="49"/>
      <c r="AP42" s="49"/>
      <c r="AQ42" s="49"/>
      <c r="AR42" s="49"/>
      <c r="AS42" s="49"/>
      <c r="AT42" s="49"/>
      <c r="AU42" s="49"/>
      <c r="AV42" s="49"/>
      <c r="AW42" s="49"/>
      <c r="AX42" s="49"/>
      <c r="AY42" s="49"/>
      <c r="AZ42" s="49"/>
      <c r="BA42" s="49"/>
      <c r="BB42" s="49"/>
      <c r="BC42" s="49"/>
      <c r="BD42" s="50"/>
    </row>
    <row r="43" spans="1:56" customFormat="1" ht="13.9" customHeight="1" x14ac:dyDescent="0.25">
      <c r="A43" s="47" t="s">
        <v>3345</v>
      </c>
      <c r="B43" s="49"/>
      <c r="C43" s="49"/>
      <c r="D43" s="49"/>
      <c r="E43" s="49"/>
      <c r="F43" s="49"/>
      <c r="G43" s="49"/>
      <c r="H43" s="49"/>
      <c r="I43" s="49"/>
      <c r="J43" s="49"/>
      <c r="K43" s="49"/>
      <c r="L43" s="49"/>
      <c r="M43" s="49"/>
      <c r="N43" s="49"/>
      <c r="O43" s="49"/>
      <c r="P43" s="49"/>
      <c r="Q43" s="49"/>
      <c r="R43" s="49"/>
      <c r="S43" s="49"/>
      <c r="T43" s="49"/>
      <c r="U43" s="49"/>
      <c r="V43" s="49"/>
      <c r="W43" s="49"/>
      <c r="X43" s="49"/>
      <c r="Y43" s="49"/>
      <c r="Z43" s="49"/>
      <c r="AA43" s="49"/>
      <c r="AB43" s="49"/>
      <c r="AC43" s="49"/>
      <c r="AD43" s="49"/>
      <c r="AE43" s="49"/>
      <c r="AF43" s="49"/>
      <c r="AG43" s="49"/>
      <c r="AH43" s="49"/>
      <c r="AI43" s="49"/>
      <c r="AJ43" s="49"/>
      <c r="AK43" s="49"/>
      <c r="AL43" s="49"/>
      <c r="AM43" s="49"/>
      <c r="AN43" s="49"/>
      <c r="AO43" s="49"/>
      <c r="AP43" s="49"/>
      <c r="AQ43" s="49"/>
      <c r="AR43" s="49"/>
      <c r="AS43" s="49"/>
      <c r="AT43" s="49"/>
      <c r="AU43" s="49"/>
      <c r="AV43" s="49"/>
      <c r="AW43" s="49"/>
      <c r="AX43" s="49"/>
      <c r="AY43" s="49"/>
      <c r="AZ43" s="49"/>
      <c r="BA43" s="49"/>
      <c r="BB43" s="49"/>
      <c r="BC43" s="49"/>
      <c r="BD43" s="50"/>
    </row>
    <row r="44" spans="1:56" customFormat="1" ht="3.2" customHeight="1" x14ac:dyDescent="0.25">
      <c r="A44" s="58"/>
      <c r="B44" s="59"/>
      <c r="C44" s="59"/>
      <c r="D44" s="59"/>
      <c r="E44" s="59"/>
      <c r="F44" s="59"/>
      <c r="G44" s="59"/>
      <c r="H44" s="59"/>
      <c r="I44" s="59"/>
      <c r="J44" s="59"/>
      <c r="K44" s="59"/>
      <c r="L44" s="59"/>
      <c r="M44" s="59"/>
      <c r="N44" s="59"/>
      <c r="O44" s="59"/>
      <c r="P44" s="59"/>
      <c r="Q44" s="59"/>
      <c r="R44" s="59"/>
      <c r="S44" s="59"/>
      <c r="T44" s="59"/>
      <c r="U44" s="59"/>
      <c r="V44" s="59"/>
      <c r="W44" s="59"/>
      <c r="X44" s="59"/>
      <c r="Y44" s="59"/>
      <c r="Z44" s="59"/>
      <c r="AA44" s="59"/>
      <c r="AB44" s="59"/>
      <c r="AC44" s="59"/>
      <c r="AD44" s="59"/>
      <c r="AE44" s="59"/>
      <c r="AF44" s="59"/>
      <c r="AG44" s="59"/>
      <c r="AH44" s="59"/>
      <c r="AI44" s="59"/>
      <c r="AJ44" s="59"/>
      <c r="AK44" s="59"/>
      <c r="AL44" s="59"/>
      <c r="AM44" s="59"/>
      <c r="AN44" s="59"/>
      <c r="AO44" s="59"/>
      <c r="AP44" s="59"/>
      <c r="AQ44" s="59"/>
      <c r="AR44" s="59"/>
      <c r="AS44" s="59"/>
      <c r="AT44" s="59"/>
      <c r="AU44" s="59"/>
      <c r="AV44" s="59"/>
      <c r="AW44" s="59"/>
      <c r="AX44" s="59"/>
      <c r="AY44" s="59"/>
      <c r="AZ44" s="59"/>
      <c r="BA44" s="59"/>
      <c r="BB44" s="59"/>
      <c r="BC44" s="59"/>
      <c r="BD44" s="60"/>
    </row>
    <row r="45" spans="1:56" customFormat="1" ht="3.2" customHeight="1" x14ac:dyDescent="0.25">
      <c r="A45" s="61"/>
      <c r="B45" s="62"/>
      <c r="C45" s="62"/>
      <c r="D45" s="62"/>
      <c r="E45" s="62"/>
      <c r="F45" s="62"/>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c r="AL45" s="62"/>
      <c r="AM45" s="62"/>
      <c r="AN45" s="62"/>
      <c r="AO45" s="62"/>
      <c r="AP45" s="62"/>
      <c r="AQ45" s="62"/>
      <c r="AR45" s="62"/>
      <c r="AS45" s="62"/>
      <c r="AT45" s="62"/>
      <c r="AU45" s="62"/>
      <c r="AV45" s="62"/>
      <c r="AW45" s="62"/>
      <c r="AX45" s="62"/>
      <c r="AY45" s="62"/>
      <c r="AZ45" s="62"/>
      <c r="BA45" s="62"/>
      <c r="BB45" s="62"/>
      <c r="BC45" s="62"/>
      <c r="BD45" s="63"/>
    </row>
    <row r="46" spans="1:56" customFormat="1" ht="5.85" customHeight="1" x14ac:dyDescent="0.25">
      <c r="A46" s="47"/>
      <c r="B46" s="49"/>
      <c r="C46" s="49"/>
      <c r="D46" s="49"/>
      <c r="E46" s="49"/>
      <c r="F46" s="49"/>
      <c r="G46" s="49"/>
      <c r="H46" s="49"/>
      <c r="I46" s="49"/>
      <c r="J46" s="49"/>
      <c r="K46" s="49"/>
      <c r="L46" s="49"/>
      <c r="M46" s="49"/>
      <c r="N46" s="49"/>
      <c r="O46" s="49"/>
      <c r="P46" s="49"/>
      <c r="Q46" s="49"/>
      <c r="R46" s="49"/>
      <c r="S46" s="49"/>
      <c r="T46" s="49"/>
      <c r="U46" s="49"/>
      <c r="V46" s="49"/>
      <c r="W46" s="49"/>
      <c r="X46" s="49"/>
      <c r="Y46" s="49"/>
      <c r="Z46" s="49"/>
      <c r="AA46" s="49"/>
      <c r="AB46" s="49"/>
      <c r="AC46" s="49"/>
      <c r="AD46" s="49"/>
      <c r="AE46" s="49"/>
      <c r="AF46" s="49"/>
      <c r="AG46" s="49"/>
      <c r="AH46" s="49"/>
      <c r="AI46" s="49"/>
      <c r="AJ46" s="49"/>
      <c r="AK46" s="49"/>
      <c r="AL46" s="49"/>
      <c r="AM46" s="49"/>
      <c r="AN46" s="49"/>
      <c r="AO46" s="49"/>
      <c r="AP46" s="49"/>
      <c r="AQ46" s="49"/>
      <c r="AR46" s="49"/>
      <c r="AS46" s="49"/>
      <c r="AT46" s="49"/>
      <c r="AU46" s="49"/>
      <c r="AV46" s="49"/>
      <c r="AW46" s="49"/>
      <c r="AX46" s="49"/>
      <c r="AY46" s="49"/>
      <c r="AZ46" s="49"/>
      <c r="BA46" s="49"/>
      <c r="BB46" s="49"/>
      <c r="BC46" s="49"/>
      <c r="BD46" s="50"/>
    </row>
    <row r="47" spans="1:56" customFormat="1" ht="22.35" customHeight="1" x14ac:dyDescent="0.25">
      <c r="A47" s="207" t="str">
        <f>IF(App!D45,"Beitrag der Vorversicherung abzüglich 5% ist:","")</f>
        <v/>
      </c>
      <c r="B47" s="208"/>
      <c r="C47" s="208"/>
      <c r="D47" s="208"/>
      <c r="E47" s="208"/>
      <c r="F47" s="208"/>
      <c r="G47" s="208"/>
      <c r="H47" s="208"/>
      <c r="I47" s="208"/>
      <c r="J47" s="208"/>
      <c r="K47" s="208"/>
      <c r="L47" s="208"/>
      <c r="M47" s="208"/>
      <c r="N47" s="208"/>
      <c r="O47" s="208"/>
      <c r="P47" s="208"/>
      <c r="Q47" s="208"/>
      <c r="R47" s="208"/>
      <c r="S47" s="208"/>
      <c r="T47" s="208"/>
      <c r="U47" s="208"/>
      <c r="V47" s="208"/>
      <c r="W47" s="208"/>
      <c r="X47" s="208"/>
      <c r="Y47" s="208"/>
      <c r="Z47" s="208"/>
      <c r="AA47" s="208"/>
      <c r="AB47" s="179"/>
      <c r="AC47" s="49"/>
      <c r="AD47" s="259" t="s">
        <v>3346</v>
      </c>
      <c r="AE47" s="259"/>
      <c r="AF47" s="259"/>
      <c r="AG47" s="259"/>
      <c r="AH47" s="259"/>
      <c r="AI47" s="259"/>
      <c r="AJ47" s="259"/>
      <c r="AK47" s="259"/>
      <c r="AL47" s="259"/>
      <c r="AM47" s="259"/>
      <c r="AN47" s="259"/>
      <c r="AO47" s="259"/>
      <c r="AP47" s="259"/>
      <c r="AQ47" s="259"/>
      <c r="AR47" s="259"/>
      <c r="AS47" s="259"/>
      <c r="AT47" s="259"/>
      <c r="AU47" s="194" t="str">
        <f ca="1">IF(Umdeckung!D24,App!C45,"")</f>
        <v/>
      </c>
      <c r="AV47" s="194"/>
      <c r="AW47" s="194"/>
      <c r="AX47" s="194"/>
      <c r="AY47" s="194"/>
      <c r="AZ47" s="194"/>
      <c r="BA47" s="194"/>
      <c r="BB47" s="194"/>
      <c r="BC47" s="194"/>
      <c r="BD47" s="195"/>
    </row>
    <row r="48" spans="1:56" customFormat="1" ht="3.2" customHeight="1" x14ac:dyDescent="0.25">
      <c r="A48" s="47"/>
      <c r="B48" s="49"/>
      <c r="C48" s="49"/>
      <c r="D48" s="49"/>
      <c r="E48" s="49"/>
      <c r="F48" s="49"/>
      <c r="G48" s="49"/>
      <c r="H48" s="49"/>
      <c r="I48" s="49"/>
      <c r="J48" s="49"/>
      <c r="K48" s="49"/>
      <c r="L48" s="49"/>
      <c r="M48" s="49"/>
      <c r="N48" s="49"/>
      <c r="O48" s="49"/>
      <c r="P48" s="49"/>
      <c r="Q48" s="49"/>
      <c r="R48" s="49"/>
      <c r="S48" s="49"/>
      <c r="T48" s="49"/>
      <c r="U48" s="49"/>
      <c r="V48" s="49"/>
      <c r="W48" s="49"/>
      <c r="X48" s="49"/>
      <c r="Y48" s="49"/>
      <c r="Z48" s="49"/>
      <c r="AA48" s="49"/>
      <c r="AB48" s="49"/>
      <c r="AC48" s="49"/>
      <c r="AD48" s="49"/>
      <c r="AE48" s="49"/>
      <c r="AF48" s="49"/>
      <c r="AG48" s="49"/>
      <c r="AH48" s="49"/>
      <c r="AI48" s="49"/>
      <c r="AJ48" s="49"/>
      <c r="AK48" s="49"/>
      <c r="AL48" s="49"/>
      <c r="AM48" s="49"/>
      <c r="AN48" s="49"/>
      <c r="AO48" s="49"/>
      <c r="AP48" s="49"/>
      <c r="AQ48" s="49"/>
      <c r="AR48" s="49"/>
      <c r="AS48" s="49"/>
      <c r="AT48" s="49"/>
      <c r="AU48" s="49"/>
      <c r="AV48" s="49"/>
      <c r="AW48" s="49"/>
      <c r="AX48" s="49"/>
      <c r="AY48" s="49"/>
      <c r="AZ48" s="49"/>
      <c r="BA48" s="49"/>
      <c r="BB48" s="49"/>
      <c r="BC48" s="49"/>
      <c r="BD48" s="50"/>
    </row>
    <row r="49" spans="1:1024" ht="3.2" customHeight="1" x14ac:dyDescent="0.25">
      <c r="A49" s="47"/>
      <c r="BD49" s="50"/>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c r="IC49"/>
      <c r="ID49"/>
      <c r="IE49"/>
      <c r="IF49"/>
      <c r="IG49"/>
      <c r="IH49"/>
      <c r="II49"/>
      <c r="IJ49"/>
      <c r="IK49"/>
      <c r="IL49"/>
      <c r="IM49"/>
      <c r="IN49"/>
      <c r="IO49"/>
      <c r="IP49"/>
      <c r="IQ49"/>
      <c r="IR49"/>
      <c r="IS49"/>
      <c r="IT49"/>
      <c r="IU49"/>
      <c r="IV49"/>
      <c r="IW49"/>
      <c r="IX49"/>
      <c r="IY49"/>
      <c r="IZ49"/>
      <c r="JA49"/>
      <c r="JB49"/>
      <c r="JC49"/>
      <c r="JD49"/>
      <c r="JE49"/>
      <c r="JF49"/>
      <c r="JG49"/>
      <c r="JH49"/>
      <c r="JI49"/>
      <c r="JJ49"/>
      <c r="JK49"/>
      <c r="JL49"/>
      <c r="JM49"/>
      <c r="JN49"/>
      <c r="JO49"/>
      <c r="JP49"/>
      <c r="JQ49"/>
      <c r="JR49"/>
      <c r="JS49"/>
      <c r="JT49"/>
      <c r="JU49"/>
      <c r="JV49"/>
      <c r="JW49"/>
      <c r="JX49"/>
      <c r="JY49"/>
      <c r="JZ49"/>
      <c r="KA49"/>
      <c r="KB49"/>
      <c r="KC49"/>
      <c r="KD49"/>
      <c r="KE49"/>
      <c r="KF49"/>
      <c r="KG49"/>
      <c r="KH49"/>
      <c r="KI49"/>
      <c r="KJ49"/>
      <c r="KK49"/>
      <c r="KL49"/>
      <c r="KM49"/>
      <c r="KN49"/>
      <c r="KO49"/>
      <c r="KP49"/>
      <c r="KQ49"/>
      <c r="KR49"/>
      <c r="KS49"/>
      <c r="KT49"/>
      <c r="KU49"/>
      <c r="KV49"/>
      <c r="KW49"/>
      <c r="KX49"/>
      <c r="KY49"/>
      <c r="KZ49"/>
      <c r="LA49"/>
      <c r="LB49"/>
      <c r="LC49"/>
      <c r="LD49"/>
      <c r="LE49"/>
      <c r="LF49"/>
      <c r="LG49"/>
      <c r="LH49"/>
      <c r="LI49"/>
      <c r="LJ49"/>
      <c r="LK49"/>
      <c r="LL49"/>
      <c r="LM49"/>
      <c r="LN49"/>
      <c r="LO49"/>
      <c r="LP49"/>
      <c r="LQ49"/>
      <c r="LR49"/>
      <c r="LS49"/>
      <c r="LT49"/>
      <c r="LU49"/>
      <c r="LV49"/>
      <c r="LW49"/>
      <c r="LX49"/>
      <c r="LY49"/>
      <c r="LZ49"/>
      <c r="MA49"/>
      <c r="MB49"/>
      <c r="MC49"/>
      <c r="MD49"/>
      <c r="ME49"/>
      <c r="MF49"/>
      <c r="MG49"/>
      <c r="MH49"/>
      <c r="MI49"/>
      <c r="MJ49"/>
      <c r="MK49"/>
      <c r="ML49"/>
      <c r="MM49"/>
      <c r="MN49"/>
      <c r="MO49"/>
      <c r="MP49"/>
      <c r="MQ49"/>
      <c r="MR49"/>
      <c r="MS49"/>
      <c r="MT49"/>
      <c r="MU49"/>
      <c r="MV49"/>
      <c r="MW49"/>
      <c r="MX49"/>
      <c r="MY49"/>
      <c r="MZ49"/>
      <c r="NA49"/>
      <c r="NB49"/>
      <c r="NC49"/>
      <c r="ND49"/>
      <c r="NE49"/>
      <c r="NF49"/>
      <c r="NG49"/>
      <c r="NH49"/>
      <c r="NI49"/>
      <c r="NJ49"/>
      <c r="NK49"/>
      <c r="NL49"/>
      <c r="NM49"/>
      <c r="NN49"/>
      <c r="NO49"/>
      <c r="NP49"/>
      <c r="NQ49"/>
      <c r="NR49"/>
      <c r="NS49"/>
      <c r="NT49"/>
      <c r="NU49"/>
      <c r="NV49"/>
      <c r="NW49"/>
      <c r="NX49"/>
      <c r="NY49"/>
      <c r="NZ49"/>
      <c r="OA49"/>
      <c r="OB49"/>
      <c r="OC49"/>
      <c r="OD49"/>
      <c r="OE49"/>
      <c r="OF49"/>
      <c r="OG49"/>
      <c r="OH49"/>
      <c r="OI49"/>
      <c r="OJ49"/>
      <c r="OK49"/>
      <c r="OL49"/>
      <c r="OM49"/>
      <c r="ON49"/>
      <c r="OO49"/>
      <c r="OP49"/>
      <c r="OQ49"/>
      <c r="OR49"/>
      <c r="OS49"/>
      <c r="OT49"/>
      <c r="OU49"/>
      <c r="OV49"/>
      <c r="OW49"/>
      <c r="OX49"/>
      <c r="OY49"/>
      <c r="OZ49"/>
      <c r="PA49"/>
      <c r="PB49"/>
      <c r="PC49"/>
      <c r="PD49"/>
      <c r="PE49"/>
      <c r="PF49"/>
      <c r="PG49"/>
      <c r="PH49"/>
      <c r="PI49"/>
      <c r="PJ49"/>
      <c r="PK49"/>
      <c r="PL49"/>
      <c r="PM49"/>
      <c r="PN49"/>
      <c r="PO49"/>
      <c r="PP49"/>
      <c r="PQ49"/>
      <c r="PR49"/>
      <c r="PS49"/>
      <c r="PT49"/>
      <c r="PU49"/>
      <c r="PV49"/>
      <c r="PW49"/>
      <c r="PX49"/>
      <c r="PY49"/>
      <c r="PZ49"/>
      <c r="QA49"/>
      <c r="QB49"/>
      <c r="QC49"/>
      <c r="QD49"/>
      <c r="QE49"/>
      <c r="QF49"/>
      <c r="QG49"/>
      <c r="QH49"/>
      <c r="QI49"/>
      <c r="QJ49"/>
      <c r="QK49"/>
      <c r="QL49"/>
      <c r="QM49"/>
      <c r="QN49"/>
      <c r="QO49"/>
      <c r="QP49"/>
      <c r="QQ49"/>
      <c r="QR49"/>
      <c r="QS49"/>
      <c r="QT49"/>
      <c r="QU49"/>
      <c r="QV49"/>
      <c r="QW49"/>
      <c r="QX49"/>
      <c r="QY49"/>
      <c r="QZ49"/>
      <c r="RA49"/>
      <c r="RB49"/>
      <c r="RC49"/>
      <c r="RD49"/>
      <c r="RE49"/>
      <c r="RF49"/>
      <c r="RG49"/>
      <c r="RH49"/>
      <c r="RI49"/>
      <c r="RJ49"/>
      <c r="RK49"/>
      <c r="RL49"/>
      <c r="RM49"/>
      <c r="RN49"/>
      <c r="RO49"/>
      <c r="RP49"/>
      <c r="RQ49"/>
      <c r="RR49"/>
      <c r="RS49"/>
      <c r="RT49"/>
      <c r="RU49"/>
      <c r="RV49"/>
      <c r="RW49"/>
      <c r="RX49"/>
      <c r="RY49"/>
      <c r="RZ49"/>
      <c r="SA49"/>
      <c r="SB49"/>
      <c r="SC49"/>
      <c r="SD49"/>
      <c r="SE49"/>
      <c r="SF49"/>
      <c r="SG49"/>
      <c r="SH49"/>
      <c r="SI49"/>
      <c r="SJ49"/>
      <c r="SK49"/>
      <c r="SL49"/>
      <c r="SM49"/>
      <c r="SN49"/>
      <c r="SO49"/>
      <c r="SP49"/>
      <c r="SQ49"/>
      <c r="SR49"/>
      <c r="SS49"/>
      <c r="ST49"/>
      <c r="SU49"/>
      <c r="SV49"/>
      <c r="SW49"/>
      <c r="SX49"/>
      <c r="SY49"/>
      <c r="SZ49"/>
      <c r="TA49"/>
      <c r="TB49"/>
      <c r="TC49"/>
      <c r="TD49"/>
      <c r="TE49"/>
      <c r="TF49"/>
      <c r="TG49"/>
      <c r="TH49"/>
      <c r="TI49"/>
      <c r="TJ49"/>
      <c r="TK49"/>
      <c r="TL49"/>
      <c r="TM49"/>
      <c r="TN49"/>
      <c r="TO49"/>
      <c r="TP49"/>
      <c r="TQ49"/>
      <c r="TR49"/>
      <c r="TS49"/>
      <c r="TT49"/>
      <c r="TU49"/>
      <c r="TV49"/>
      <c r="TW49"/>
      <c r="TX49"/>
      <c r="TY49"/>
      <c r="TZ49"/>
      <c r="UA49"/>
      <c r="UB49"/>
      <c r="UC49"/>
      <c r="UD49"/>
      <c r="UE49"/>
      <c r="UF49"/>
      <c r="UG49"/>
      <c r="UH49"/>
      <c r="UI49"/>
      <c r="UJ49"/>
      <c r="UK49"/>
      <c r="UL49"/>
      <c r="UM49"/>
      <c r="UN49"/>
      <c r="UO49"/>
      <c r="UP49"/>
      <c r="UQ49"/>
      <c r="UR49"/>
      <c r="US49"/>
      <c r="UT49"/>
      <c r="UU49"/>
      <c r="UV49"/>
      <c r="UW49"/>
      <c r="UX49"/>
      <c r="UY49"/>
      <c r="UZ49"/>
      <c r="VA49"/>
      <c r="VB49"/>
      <c r="VC49"/>
      <c r="VD49"/>
      <c r="VE49"/>
      <c r="VF49"/>
      <c r="VG49"/>
      <c r="VH49"/>
      <c r="VI49"/>
      <c r="VJ49"/>
      <c r="VK49"/>
      <c r="VL49"/>
      <c r="VM49"/>
      <c r="VN49"/>
      <c r="VO49"/>
      <c r="VP49"/>
      <c r="VQ49"/>
      <c r="VR49"/>
      <c r="VS49"/>
      <c r="VT49"/>
      <c r="VU49"/>
      <c r="VV49"/>
      <c r="VW49"/>
      <c r="VX49"/>
      <c r="VY49"/>
      <c r="VZ49"/>
      <c r="WA49"/>
      <c r="WB49"/>
      <c r="WC49"/>
      <c r="WD49"/>
      <c r="WE49"/>
      <c r="WF49"/>
      <c r="WG49"/>
      <c r="WH49"/>
      <c r="WI49"/>
      <c r="WJ49"/>
      <c r="WK49"/>
      <c r="WL49"/>
      <c r="WM49"/>
      <c r="WN49"/>
      <c r="WO49"/>
      <c r="WP49"/>
      <c r="WQ49"/>
      <c r="WR49"/>
      <c r="WS49"/>
      <c r="WT49"/>
      <c r="WU49"/>
      <c r="WV49"/>
      <c r="WW49"/>
      <c r="WX49"/>
      <c r="WY49"/>
      <c r="WZ49"/>
      <c r="XA49"/>
      <c r="XB49"/>
      <c r="XC49"/>
      <c r="XD49"/>
      <c r="XE49"/>
      <c r="XF49"/>
      <c r="XG49"/>
      <c r="XH49"/>
      <c r="XI49"/>
      <c r="XJ49"/>
      <c r="XK49"/>
      <c r="XL49"/>
      <c r="XM49"/>
      <c r="XN49"/>
      <c r="XO49"/>
      <c r="XP49"/>
      <c r="XQ49"/>
      <c r="XR49"/>
      <c r="XS49"/>
      <c r="XT49"/>
      <c r="XU49"/>
      <c r="XV49"/>
      <c r="XW49"/>
      <c r="XX49"/>
      <c r="XY49"/>
      <c r="XZ49"/>
      <c r="YA49"/>
      <c r="YB49"/>
      <c r="YC49"/>
      <c r="YD49"/>
      <c r="YE49"/>
      <c r="YF49"/>
      <c r="YG49"/>
      <c r="YH49"/>
      <c r="YI49"/>
      <c r="YJ49"/>
      <c r="YK49"/>
      <c r="YL49"/>
      <c r="YM49"/>
      <c r="YN49"/>
      <c r="YO49"/>
      <c r="YP49"/>
      <c r="YQ49"/>
      <c r="YR49"/>
      <c r="YS49"/>
      <c r="YT49"/>
      <c r="YU49"/>
      <c r="YV49"/>
      <c r="YW49"/>
      <c r="YX49"/>
      <c r="YY49"/>
      <c r="YZ49"/>
      <c r="ZA49"/>
      <c r="ZB49"/>
      <c r="ZC49"/>
      <c r="ZD49"/>
      <c r="ZE49"/>
      <c r="ZF49"/>
      <c r="ZG49"/>
      <c r="ZH49"/>
      <c r="ZI49"/>
      <c r="ZJ49"/>
      <c r="ZK49"/>
      <c r="ZL49"/>
      <c r="ZM49"/>
      <c r="ZN49"/>
      <c r="ZO49"/>
      <c r="ZP49"/>
      <c r="ZQ49"/>
      <c r="ZR49"/>
      <c r="ZS49"/>
      <c r="ZT49"/>
      <c r="ZU49"/>
      <c r="ZV49"/>
      <c r="ZW49"/>
      <c r="ZX49"/>
      <c r="ZY49"/>
      <c r="ZZ49"/>
      <c r="AAA49"/>
      <c r="AAB49"/>
      <c r="AAC49"/>
      <c r="AAD49"/>
      <c r="AAE49"/>
      <c r="AAF49"/>
      <c r="AAG49"/>
      <c r="AAH49"/>
      <c r="AAI49"/>
      <c r="AAJ49"/>
      <c r="AAK49"/>
      <c r="AAL49"/>
      <c r="AAM49"/>
      <c r="AAN49"/>
      <c r="AAO49"/>
      <c r="AAP49"/>
      <c r="AAQ49"/>
      <c r="AAR49"/>
      <c r="AAS49"/>
      <c r="AAT49"/>
      <c r="AAU49"/>
      <c r="AAV49"/>
      <c r="AAW49"/>
      <c r="AAX49"/>
      <c r="AAY49"/>
      <c r="AAZ49"/>
      <c r="ABA49"/>
      <c r="ABB49"/>
      <c r="ABC49"/>
      <c r="ABD49"/>
      <c r="ABE49"/>
      <c r="ABF49"/>
      <c r="ABG49"/>
      <c r="ABH49"/>
      <c r="ABI49"/>
      <c r="ABJ49"/>
      <c r="ABK49"/>
      <c r="ABL49"/>
      <c r="ABM49"/>
      <c r="ABN49"/>
      <c r="ABO49"/>
      <c r="ABP49"/>
      <c r="ABQ49"/>
      <c r="ABR49"/>
      <c r="ABS49"/>
      <c r="ABT49"/>
      <c r="ABU49"/>
      <c r="ABV49"/>
      <c r="ABW49"/>
      <c r="ABX49"/>
      <c r="ABY49"/>
      <c r="ABZ49"/>
      <c r="ACA49"/>
      <c r="ACB49"/>
      <c r="ACC49"/>
      <c r="ACD49"/>
      <c r="ACE49"/>
      <c r="ACF49"/>
      <c r="ACG49"/>
      <c r="ACH49"/>
      <c r="ACI49"/>
      <c r="ACJ49"/>
      <c r="ACK49"/>
      <c r="ACL49"/>
      <c r="ACM49"/>
      <c r="ACN49"/>
      <c r="ACO49"/>
      <c r="ACP49"/>
      <c r="ACQ49"/>
      <c r="ACR49"/>
      <c r="ACS49"/>
      <c r="ACT49"/>
      <c r="ACU49"/>
      <c r="ACV49"/>
      <c r="ACW49"/>
      <c r="ACX49"/>
      <c r="ACY49"/>
      <c r="ACZ49"/>
      <c r="ADA49"/>
      <c r="ADB49"/>
      <c r="ADC49"/>
      <c r="ADD49"/>
      <c r="ADE49"/>
      <c r="ADF49"/>
      <c r="ADG49"/>
      <c r="ADH49"/>
      <c r="ADI49"/>
      <c r="ADJ49"/>
      <c r="ADK49"/>
      <c r="ADL49"/>
      <c r="ADM49"/>
      <c r="ADN49"/>
      <c r="ADO49"/>
      <c r="ADP49"/>
      <c r="ADQ49"/>
      <c r="ADR49"/>
      <c r="ADS49"/>
      <c r="ADT49"/>
      <c r="ADU49"/>
      <c r="ADV49"/>
      <c r="ADW49"/>
      <c r="ADX49"/>
      <c r="ADY49"/>
      <c r="ADZ49"/>
      <c r="AEA49"/>
      <c r="AEB49"/>
      <c r="AEC49"/>
      <c r="AED49"/>
      <c r="AEE49"/>
      <c r="AEF49"/>
      <c r="AEG49"/>
      <c r="AEH49"/>
      <c r="AEI49"/>
      <c r="AEJ49"/>
      <c r="AEK49"/>
      <c r="AEL49"/>
      <c r="AEM49"/>
      <c r="AEN49"/>
      <c r="AEO49"/>
      <c r="AEP49"/>
      <c r="AEQ49"/>
      <c r="AER49"/>
      <c r="AES49"/>
      <c r="AET49"/>
      <c r="AEU49"/>
      <c r="AEV49"/>
      <c r="AEW49"/>
      <c r="AEX49"/>
      <c r="AEY49"/>
      <c r="AEZ49"/>
      <c r="AFA49"/>
      <c r="AFB49"/>
      <c r="AFC49"/>
      <c r="AFD49"/>
      <c r="AFE49"/>
      <c r="AFF49"/>
      <c r="AFG49"/>
      <c r="AFH49"/>
      <c r="AFI49"/>
      <c r="AFJ49"/>
      <c r="AFK49"/>
      <c r="AFL49"/>
      <c r="AFM49"/>
      <c r="AFN49"/>
      <c r="AFO49"/>
      <c r="AFP49"/>
      <c r="AFQ49"/>
      <c r="AFR49"/>
      <c r="AFS49"/>
      <c r="AFT49"/>
      <c r="AFU49"/>
      <c r="AFV49"/>
      <c r="AFW49"/>
      <c r="AFX49"/>
      <c r="AFY49"/>
      <c r="AFZ49"/>
      <c r="AGA49"/>
      <c r="AGB49"/>
      <c r="AGC49"/>
      <c r="AGD49"/>
      <c r="AGE49"/>
      <c r="AGF49"/>
      <c r="AGG49"/>
      <c r="AGH49"/>
      <c r="AGI49"/>
      <c r="AGJ49"/>
      <c r="AGK49"/>
      <c r="AGL49"/>
      <c r="AGM49"/>
      <c r="AGN49"/>
      <c r="AGO49"/>
      <c r="AGP49"/>
      <c r="AGQ49"/>
      <c r="AGR49"/>
      <c r="AGS49"/>
      <c r="AGT49"/>
      <c r="AGU49"/>
      <c r="AGV49"/>
      <c r="AGW49"/>
      <c r="AGX49"/>
      <c r="AGY49"/>
      <c r="AGZ49"/>
      <c r="AHA49"/>
      <c r="AHB49"/>
      <c r="AHC49"/>
      <c r="AHD49"/>
      <c r="AHE49"/>
      <c r="AHF49"/>
      <c r="AHG49"/>
      <c r="AHH49"/>
      <c r="AHI49"/>
      <c r="AHJ49"/>
      <c r="AHK49"/>
      <c r="AHL49"/>
      <c r="AHM49"/>
      <c r="AHN49"/>
      <c r="AHO49"/>
      <c r="AHP49"/>
      <c r="AHQ49"/>
      <c r="AHR49"/>
      <c r="AHS49"/>
      <c r="AHT49"/>
      <c r="AHU49"/>
      <c r="AHV49"/>
      <c r="AHW49"/>
      <c r="AHX49"/>
      <c r="AHY49"/>
      <c r="AHZ49"/>
      <c r="AIA49"/>
      <c r="AIB49"/>
      <c r="AIC49"/>
      <c r="AID49"/>
      <c r="AIE49"/>
      <c r="AIF49"/>
      <c r="AIG49"/>
      <c r="AIH49"/>
      <c r="AII49"/>
      <c r="AIJ49"/>
      <c r="AIK49"/>
      <c r="AIL49"/>
      <c r="AIM49"/>
      <c r="AIN49"/>
      <c r="AIO49"/>
      <c r="AIP49"/>
      <c r="AIQ49"/>
      <c r="AIR49"/>
      <c r="AIS49"/>
      <c r="AIT49"/>
      <c r="AIU49"/>
      <c r="AIV49"/>
      <c r="AIW49"/>
      <c r="AIX49"/>
      <c r="AIY49"/>
      <c r="AIZ49"/>
      <c r="AJA49"/>
      <c r="AJB49"/>
      <c r="AJC49"/>
      <c r="AJD49"/>
      <c r="AJE49"/>
      <c r="AJF49"/>
      <c r="AJG49"/>
      <c r="AJH49"/>
      <c r="AJI49"/>
      <c r="AJJ49"/>
      <c r="AJK49"/>
      <c r="AJL49"/>
      <c r="AJM49"/>
      <c r="AJN49"/>
      <c r="AJO49"/>
      <c r="AJP49"/>
      <c r="AJQ49"/>
      <c r="AJR49"/>
      <c r="AJS49"/>
      <c r="AJT49"/>
      <c r="AJU49"/>
      <c r="AJV49"/>
      <c r="AJW49"/>
      <c r="AJX49"/>
      <c r="AJY49"/>
      <c r="AJZ49"/>
      <c r="AKA49"/>
      <c r="AKB49"/>
      <c r="AKC49"/>
      <c r="AKD49"/>
      <c r="AKE49"/>
      <c r="AKF49"/>
      <c r="AKG49"/>
      <c r="AKH49"/>
      <c r="AKI49"/>
      <c r="AKJ49"/>
      <c r="AKK49"/>
      <c r="AKL49"/>
      <c r="AKM49"/>
      <c r="AKN49"/>
      <c r="AKO49"/>
      <c r="AKP49"/>
      <c r="AKQ49"/>
      <c r="AKR49"/>
      <c r="AKS49"/>
      <c r="AKT49"/>
      <c r="AKU49"/>
      <c r="AKV49"/>
      <c r="AKW49"/>
      <c r="AKX49"/>
      <c r="AKY49"/>
      <c r="AKZ49"/>
      <c r="ALA49"/>
      <c r="ALB49"/>
      <c r="ALC49"/>
      <c r="ALD49"/>
      <c r="ALE49"/>
      <c r="ALF49"/>
      <c r="ALG49"/>
      <c r="ALH49"/>
      <c r="ALI49"/>
      <c r="ALJ49"/>
      <c r="ALK49"/>
      <c r="ALL49"/>
      <c r="ALM49"/>
      <c r="ALN49"/>
      <c r="ALO49"/>
      <c r="ALP49"/>
      <c r="ALQ49"/>
      <c r="ALR49"/>
      <c r="ALS49"/>
      <c r="ALT49"/>
      <c r="ALU49"/>
      <c r="ALV49"/>
      <c r="ALW49"/>
      <c r="ALX49"/>
      <c r="ALY49"/>
      <c r="ALZ49"/>
      <c r="AMA49"/>
      <c r="AMB49"/>
      <c r="AMC49"/>
      <c r="AMD49"/>
      <c r="AME49"/>
      <c r="AMF49"/>
      <c r="AMG49"/>
      <c r="AMH49"/>
      <c r="AMI49"/>
      <c r="AMJ49"/>
    </row>
    <row r="50" spans="1:1024" ht="3.2" customHeight="1" x14ac:dyDescent="0.25">
      <c r="A50" s="47"/>
      <c r="BD50" s="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c r="GM50"/>
      <c r="GN50"/>
      <c r="GO50"/>
      <c r="GP50"/>
      <c r="GQ50"/>
      <c r="GR50"/>
      <c r="GS50"/>
      <c r="GT50"/>
      <c r="GU50"/>
      <c r="GV50"/>
      <c r="GW50"/>
      <c r="GX50"/>
      <c r="GY50"/>
      <c r="GZ50"/>
      <c r="HA50"/>
      <c r="HB50"/>
      <c r="HC50"/>
      <c r="HD50"/>
      <c r="HE50"/>
      <c r="HF50"/>
      <c r="HG50"/>
      <c r="HH50"/>
      <c r="HI50"/>
      <c r="HJ50"/>
      <c r="HK50"/>
      <c r="HL50"/>
      <c r="HM50"/>
      <c r="HN50"/>
      <c r="HO50"/>
      <c r="HP50"/>
      <c r="HQ50"/>
      <c r="HR50"/>
      <c r="HS50"/>
      <c r="HT50"/>
      <c r="HU50"/>
      <c r="HV50"/>
      <c r="HW50"/>
      <c r="HX50"/>
      <c r="HY50"/>
      <c r="HZ50"/>
      <c r="IA50"/>
      <c r="IB50"/>
      <c r="IC50"/>
      <c r="ID50"/>
      <c r="IE50"/>
      <c r="IF50"/>
      <c r="IG50"/>
      <c r="IH50"/>
      <c r="II50"/>
      <c r="IJ50"/>
      <c r="IK50"/>
      <c r="IL50"/>
      <c r="IM50"/>
      <c r="IN50"/>
      <c r="IO50"/>
      <c r="IP50"/>
      <c r="IQ50"/>
      <c r="IR50"/>
      <c r="IS50"/>
      <c r="IT50"/>
      <c r="IU50"/>
      <c r="IV50"/>
      <c r="IW50"/>
      <c r="IX50"/>
      <c r="IY50"/>
      <c r="IZ50"/>
      <c r="JA50"/>
      <c r="JB50"/>
      <c r="JC50"/>
      <c r="JD50"/>
      <c r="JE50"/>
      <c r="JF50"/>
      <c r="JG50"/>
      <c r="JH50"/>
      <c r="JI50"/>
      <c r="JJ50"/>
      <c r="JK50"/>
      <c r="JL50"/>
      <c r="JM50"/>
      <c r="JN50"/>
      <c r="JO50"/>
      <c r="JP50"/>
      <c r="JQ50"/>
      <c r="JR50"/>
      <c r="JS50"/>
      <c r="JT50"/>
      <c r="JU50"/>
      <c r="JV50"/>
      <c r="JW50"/>
      <c r="JX50"/>
      <c r="JY50"/>
      <c r="JZ50"/>
      <c r="KA50"/>
      <c r="KB50"/>
      <c r="KC50"/>
      <c r="KD50"/>
      <c r="KE50"/>
      <c r="KF50"/>
      <c r="KG50"/>
      <c r="KH50"/>
      <c r="KI50"/>
      <c r="KJ50"/>
      <c r="KK50"/>
      <c r="KL50"/>
      <c r="KM50"/>
      <c r="KN50"/>
      <c r="KO50"/>
      <c r="KP50"/>
      <c r="KQ50"/>
      <c r="KR50"/>
      <c r="KS50"/>
      <c r="KT50"/>
      <c r="KU50"/>
      <c r="KV50"/>
      <c r="KW50"/>
      <c r="KX50"/>
      <c r="KY50"/>
      <c r="KZ50"/>
      <c r="LA50"/>
      <c r="LB50"/>
      <c r="LC50"/>
      <c r="LD50"/>
      <c r="LE50"/>
      <c r="LF50"/>
      <c r="LG50"/>
      <c r="LH50"/>
      <c r="LI50"/>
      <c r="LJ50"/>
      <c r="LK50"/>
      <c r="LL50"/>
      <c r="LM50"/>
      <c r="LN50"/>
      <c r="LO50"/>
      <c r="LP50"/>
      <c r="LQ50"/>
      <c r="LR50"/>
      <c r="LS50"/>
      <c r="LT50"/>
      <c r="LU50"/>
      <c r="LV50"/>
      <c r="LW50"/>
      <c r="LX50"/>
      <c r="LY50"/>
      <c r="LZ50"/>
      <c r="MA50"/>
      <c r="MB50"/>
      <c r="MC50"/>
      <c r="MD50"/>
      <c r="ME50"/>
      <c r="MF50"/>
      <c r="MG50"/>
      <c r="MH50"/>
      <c r="MI50"/>
      <c r="MJ50"/>
      <c r="MK50"/>
      <c r="ML50"/>
      <c r="MM50"/>
      <c r="MN50"/>
      <c r="MO50"/>
      <c r="MP50"/>
      <c r="MQ50"/>
      <c r="MR50"/>
      <c r="MS50"/>
      <c r="MT50"/>
      <c r="MU50"/>
      <c r="MV50"/>
      <c r="MW50"/>
      <c r="MX50"/>
      <c r="MY50"/>
      <c r="MZ50"/>
      <c r="NA50"/>
      <c r="NB50"/>
      <c r="NC50"/>
      <c r="ND50"/>
      <c r="NE50"/>
      <c r="NF50"/>
      <c r="NG50"/>
      <c r="NH50"/>
      <c r="NI50"/>
      <c r="NJ50"/>
      <c r="NK50"/>
      <c r="NL50"/>
      <c r="NM50"/>
      <c r="NN50"/>
      <c r="NO50"/>
      <c r="NP50"/>
      <c r="NQ50"/>
      <c r="NR50"/>
      <c r="NS50"/>
      <c r="NT50"/>
      <c r="NU50"/>
      <c r="NV50"/>
      <c r="NW50"/>
      <c r="NX50"/>
      <c r="NY50"/>
      <c r="NZ50"/>
      <c r="OA50"/>
      <c r="OB50"/>
      <c r="OC50"/>
      <c r="OD50"/>
      <c r="OE50"/>
      <c r="OF50"/>
      <c r="OG50"/>
      <c r="OH50"/>
      <c r="OI50"/>
      <c r="OJ50"/>
      <c r="OK50"/>
      <c r="OL50"/>
      <c r="OM50"/>
      <c r="ON50"/>
      <c r="OO50"/>
      <c r="OP50"/>
      <c r="OQ50"/>
      <c r="OR50"/>
      <c r="OS50"/>
      <c r="OT50"/>
      <c r="OU50"/>
      <c r="OV50"/>
      <c r="OW50"/>
      <c r="OX50"/>
      <c r="OY50"/>
      <c r="OZ50"/>
      <c r="PA50"/>
      <c r="PB50"/>
      <c r="PC50"/>
      <c r="PD50"/>
      <c r="PE50"/>
      <c r="PF50"/>
      <c r="PG50"/>
      <c r="PH50"/>
      <c r="PI50"/>
      <c r="PJ50"/>
      <c r="PK50"/>
      <c r="PL50"/>
      <c r="PM50"/>
      <c r="PN50"/>
      <c r="PO50"/>
      <c r="PP50"/>
      <c r="PQ50"/>
      <c r="PR50"/>
      <c r="PS50"/>
      <c r="PT50"/>
      <c r="PU50"/>
      <c r="PV50"/>
      <c r="PW50"/>
      <c r="PX50"/>
      <c r="PY50"/>
      <c r="PZ50"/>
      <c r="QA50"/>
      <c r="QB50"/>
      <c r="QC50"/>
      <c r="QD50"/>
      <c r="QE50"/>
      <c r="QF50"/>
      <c r="QG50"/>
      <c r="QH50"/>
      <c r="QI50"/>
      <c r="QJ50"/>
      <c r="QK50"/>
      <c r="QL50"/>
      <c r="QM50"/>
      <c r="QN50"/>
      <c r="QO50"/>
      <c r="QP50"/>
      <c r="QQ50"/>
      <c r="QR50"/>
      <c r="QS50"/>
      <c r="QT50"/>
      <c r="QU50"/>
      <c r="QV50"/>
      <c r="QW50"/>
      <c r="QX50"/>
      <c r="QY50"/>
      <c r="QZ50"/>
      <c r="RA50"/>
      <c r="RB50"/>
      <c r="RC50"/>
      <c r="RD50"/>
      <c r="RE50"/>
      <c r="RF50"/>
      <c r="RG50"/>
      <c r="RH50"/>
      <c r="RI50"/>
      <c r="RJ50"/>
      <c r="RK50"/>
      <c r="RL50"/>
      <c r="RM50"/>
      <c r="RN50"/>
      <c r="RO50"/>
      <c r="RP50"/>
      <c r="RQ50"/>
      <c r="RR50"/>
      <c r="RS50"/>
      <c r="RT50"/>
      <c r="RU50"/>
      <c r="RV50"/>
      <c r="RW50"/>
      <c r="RX50"/>
      <c r="RY50"/>
      <c r="RZ50"/>
      <c r="SA50"/>
      <c r="SB50"/>
      <c r="SC50"/>
      <c r="SD50"/>
      <c r="SE50"/>
      <c r="SF50"/>
      <c r="SG50"/>
      <c r="SH50"/>
      <c r="SI50"/>
      <c r="SJ50"/>
      <c r="SK50"/>
      <c r="SL50"/>
      <c r="SM50"/>
      <c r="SN50"/>
      <c r="SO50"/>
      <c r="SP50"/>
      <c r="SQ50"/>
      <c r="SR50"/>
      <c r="SS50"/>
      <c r="ST50"/>
      <c r="SU50"/>
      <c r="SV50"/>
      <c r="SW50"/>
      <c r="SX50"/>
      <c r="SY50"/>
      <c r="SZ50"/>
      <c r="TA50"/>
      <c r="TB50"/>
      <c r="TC50"/>
      <c r="TD50"/>
      <c r="TE50"/>
      <c r="TF50"/>
      <c r="TG50"/>
      <c r="TH50"/>
      <c r="TI50"/>
      <c r="TJ50"/>
      <c r="TK50"/>
      <c r="TL50"/>
      <c r="TM50"/>
      <c r="TN50"/>
      <c r="TO50"/>
      <c r="TP50"/>
      <c r="TQ50"/>
      <c r="TR50"/>
      <c r="TS50"/>
      <c r="TT50"/>
      <c r="TU50"/>
      <c r="TV50"/>
      <c r="TW50"/>
      <c r="TX50"/>
      <c r="TY50"/>
      <c r="TZ50"/>
      <c r="UA50"/>
      <c r="UB50"/>
      <c r="UC50"/>
      <c r="UD50"/>
      <c r="UE50"/>
      <c r="UF50"/>
      <c r="UG50"/>
      <c r="UH50"/>
      <c r="UI50"/>
      <c r="UJ50"/>
      <c r="UK50"/>
      <c r="UL50"/>
      <c r="UM50"/>
      <c r="UN50"/>
      <c r="UO50"/>
      <c r="UP50"/>
      <c r="UQ50"/>
      <c r="UR50"/>
      <c r="US50"/>
      <c r="UT50"/>
      <c r="UU50"/>
      <c r="UV50"/>
      <c r="UW50"/>
      <c r="UX50"/>
      <c r="UY50"/>
      <c r="UZ50"/>
      <c r="VA50"/>
      <c r="VB50"/>
      <c r="VC50"/>
      <c r="VD50"/>
      <c r="VE50"/>
      <c r="VF50"/>
      <c r="VG50"/>
      <c r="VH50"/>
      <c r="VI50"/>
      <c r="VJ50"/>
      <c r="VK50"/>
      <c r="VL50"/>
      <c r="VM50"/>
      <c r="VN50"/>
      <c r="VO50"/>
      <c r="VP50"/>
      <c r="VQ50"/>
      <c r="VR50"/>
      <c r="VS50"/>
      <c r="VT50"/>
      <c r="VU50"/>
      <c r="VV50"/>
      <c r="VW50"/>
      <c r="VX50"/>
      <c r="VY50"/>
      <c r="VZ50"/>
      <c r="WA50"/>
      <c r="WB50"/>
      <c r="WC50"/>
      <c r="WD50"/>
      <c r="WE50"/>
      <c r="WF50"/>
      <c r="WG50"/>
      <c r="WH50"/>
      <c r="WI50"/>
      <c r="WJ50"/>
      <c r="WK50"/>
      <c r="WL50"/>
      <c r="WM50"/>
      <c r="WN50"/>
      <c r="WO50"/>
      <c r="WP50"/>
      <c r="WQ50"/>
      <c r="WR50"/>
      <c r="WS50"/>
      <c r="WT50"/>
      <c r="WU50"/>
      <c r="WV50"/>
      <c r="WW50"/>
      <c r="WX50"/>
      <c r="WY50"/>
      <c r="WZ50"/>
      <c r="XA50"/>
      <c r="XB50"/>
      <c r="XC50"/>
      <c r="XD50"/>
      <c r="XE50"/>
      <c r="XF50"/>
      <c r="XG50"/>
      <c r="XH50"/>
      <c r="XI50"/>
      <c r="XJ50"/>
      <c r="XK50"/>
      <c r="XL50"/>
      <c r="XM50"/>
      <c r="XN50"/>
      <c r="XO50"/>
      <c r="XP50"/>
      <c r="XQ50"/>
      <c r="XR50"/>
      <c r="XS50"/>
      <c r="XT50"/>
      <c r="XU50"/>
      <c r="XV50"/>
      <c r="XW50"/>
      <c r="XX50"/>
      <c r="XY50"/>
      <c r="XZ50"/>
      <c r="YA50"/>
      <c r="YB50"/>
      <c r="YC50"/>
      <c r="YD50"/>
      <c r="YE50"/>
      <c r="YF50"/>
      <c r="YG50"/>
      <c r="YH50"/>
      <c r="YI50"/>
      <c r="YJ50"/>
      <c r="YK50"/>
      <c r="YL50"/>
      <c r="YM50"/>
      <c r="YN50"/>
      <c r="YO50"/>
      <c r="YP50"/>
      <c r="YQ50"/>
      <c r="YR50"/>
      <c r="YS50"/>
      <c r="YT50"/>
      <c r="YU50"/>
      <c r="YV50"/>
      <c r="YW50"/>
      <c r="YX50"/>
      <c r="YY50"/>
      <c r="YZ50"/>
      <c r="ZA50"/>
      <c r="ZB50"/>
      <c r="ZC50"/>
      <c r="ZD50"/>
      <c r="ZE50"/>
      <c r="ZF50"/>
      <c r="ZG50"/>
      <c r="ZH50"/>
      <c r="ZI50"/>
      <c r="ZJ50"/>
      <c r="ZK50"/>
      <c r="ZL50"/>
      <c r="ZM50"/>
      <c r="ZN50"/>
      <c r="ZO50"/>
      <c r="ZP50"/>
      <c r="ZQ50"/>
      <c r="ZR50"/>
      <c r="ZS50"/>
      <c r="ZT50"/>
      <c r="ZU50"/>
      <c r="ZV50"/>
      <c r="ZW50"/>
      <c r="ZX50"/>
      <c r="ZY50"/>
      <c r="ZZ50"/>
      <c r="AAA50"/>
      <c r="AAB50"/>
      <c r="AAC50"/>
      <c r="AAD50"/>
      <c r="AAE50"/>
      <c r="AAF50"/>
      <c r="AAG50"/>
      <c r="AAH50"/>
      <c r="AAI50"/>
      <c r="AAJ50"/>
      <c r="AAK50"/>
      <c r="AAL50"/>
      <c r="AAM50"/>
      <c r="AAN50"/>
      <c r="AAO50"/>
      <c r="AAP50"/>
      <c r="AAQ50"/>
      <c r="AAR50"/>
      <c r="AAS50"/>
      <c r="AAT50"/>
      <c r="AAU50"/>
      <c r="AAV50"/>
      <c r="AAW50"/>
      <c r="AAX50"/>
      <c r="AAY50"/>
      <c r="AAZ50"/>
      <c r="ABA50"/>
      <c r="ABB50"/>
      <c r="ABC50"/>
      <c r="ABD50"/>
      <c r="ABE50"/>
      <c r="ABF50"/>
      <c r="ABG50"/>
      <c r="ABH50"/>
      <c r="ABI50"/>
      <c r="ABJ50"/>
      <c r="ABK50"/>
      <c r="ABL50"/>
      <c r="ABM50"/>
      <c r="ABN50"/>
      <c r="ABO50"/>
      <c r="ABP50"/>
      <c r="ABQ50"/>
      <c r="ABR50"/>
      <c r="ABS50"/>
      <c r="ABT50"/>
      <c r="ABU50"/>
      <c r="ABV50"/>
      <c r="ABW50"/>
      <c r="ABX50"/>
      <c r="ABY50"/>
      <c r="ABZ50"/>
      <c r="ACA50"/>
      <c r="ACB50"/>
      <c r="ACC50"/>
      <c r="ACD50"/>
      <c r="ACE50"/>
      <c r="ACF50"/>
      <c r="ACG50"/>
      <c r="ACH50"/>
      <c r="ACI50"/>
      <c r="ACJ50"/>
      <c r="ACK50"/>
      <c r="ACL50"/>
      <c r="ACM50"/>
      <c r="ACN50"/>
      <c r="ACO50"/>
      <c r="ACP50"/>
      <c r="ACQ50"/>
      <c r="ACR50"/>
      <c r="ACS50"/>
      <c r="ACT50"/>
      <c r="ACU50"/>
      <c r="ACV50"/>
      <c r="ACW50"/>
      <c r="ACX50"/>
      <c r="ACY50"/>
      <c r="ACZ50"/>
      <c r="ADA50"/>
      <c r="ADB50"/>
      <c r="ADC50"/>
      <c r="ADD50"/>
      <c r="ADE50"/>
      <c r="ADF50"/>
      <c r="ADG50"/>
      <c r="ADH50"/>
      <c r="ADI50"/>
      <c r="ADJ50"/>
      <c r="ADK50"/>
      <c r="ADL50"/>
      <c r="ADM50"/>
      <c r="ADN50"/>
      <c r="ADO50"/>
      <c r="ADP50"/>
      <c r="ADQ50"/>
      <c r="ADR50"/>
      <c r="ADS50"/>
      <c r="ADT50"/>
      <c r="ADU50"/>
      <c r="ADV50"/>
      <c r="ADW50"/>
      <c r="ADX50"/>
      <c r="ADY50"/>
      <c r="ADZ50"/>
      <c r="AEA50"/>
      <c r="AEB50"/>
      <c r="AEC50"/>
      <c r="AED50"/>
      <c r="AEE50"/>
      <c r="AEF50"/>
      <c r="AEG50"/>
      <c r="AEH50"/>
      <c r="AEI50"/>
      <c r="AEJ50"/>
      <c r="AEK50"/>
      <c r="AEL50"/>
      <c r="AEM50"/>
      <c r="AEN50"/>
      <c r="AEO50"/>
      <c r="AEP50"/>
      <c r="AEQ50"/>
      <c r="AER50"/>
      <c r="AES50"/>
      <c r="AET50"/>
      <c r="AEU50"/>
      <c r="AEV50"/>
      <c r="AEW50"/>
      <c r="AEX50"/>
      <c r="AEY50"/>
      <c r="AEZ50"/>
      <c r="AFA50"/>
      <c r="AFB50"/>
      <c r="AFC50"/>
      <c r="AFD50"/>
      <c r="AFE50"/>
      <c r="AFF50"/>
      <c r="AFG50"/>
      <c r="AFH50"/>
      <c r="AFI50"/>
      <c r="AFJ50"/>
      <c r="AFK50"/>
      <c r="AFL50"/>
      <c r="AFM50"/>
      <c r="AFN50"/>
      <c r="AFO50"/>
      <c r="AFP50"/>
      <c r="AFQ50"/>
      <c r="AFR50"/>
      <c r="AFS50"/>
      <c r="AFT50"/>
      <c r="AFU50"/>
      <c r="AFV50"/>
      <c r="AFW50"/>
      <c r="AFX50"/>
      <c r="AFY50"/>
      <c r="AFZ50"/>
      <c r="AGA50"/>
      <c r="AGB50"/>
      <c r="AGC50"/>
      <c r="AGD50"/>
      <c r="AGE50"/>
      <c r="AGF50"/>
      <c r="AGG50"/>
      <c r="AGH50"/>
      <c r="AGI50"/>
      <c r="AGJ50"/>
      <c r="AGK50"/>
      <c r="AGL50"/>
      <c r="AGM50"/>
      <c r="AGN50"/>
      <c r="AGO50"/>
      <c r="AGP50"/>
      <c r="AGQ50"/>
      <c r="AGR50"/>
      <c r="AGS50"/>
      <c r="AGT50"/>
      <c r="AGU50"/>
      <c r="AGV50"/>
      <c r="AGW50"/>
      <c r="AGX50"/>
      <c r="AGY50"/>
      <c r="AGZ50"/>
      <c r="AHA50"/>
      <c r="AHB50"/>
      <c r="AHC50"/>
      <c r="AHD50"/>
      <c r="AHE50"/>
      <c r="AHF50"/>
      <c r="AHG50"/>
      <c r="AHH50"/>
      <c r="AHI50"/>
      <c r="AHJ50"/>
      <c r="AHK50"/>
      <c r="AHL50"/>
      <c r="AHM50"/>
      <c r="AHN50"/>
      <c r="AHO50"/>
      <c r="AHP50"/>
      <c r="AHQ50"/>
      <c r="AHR50"/>
      <c r="AHS50"/>
      <c r="AHT50"/>
      <c r="AHU50"/>
      <c r="AHV50"/>
      <c r="AHW50"/>
      <c r="AHX50"/>
      <c r="AHY50"/>
      <c r="AHZ50"/>
      <c r="AIA50"/>
      <c r="AIB50"/>
      <c r="AIC50"/>
      <c r="AID50"/>
      <c r="AIE50"/>
      <c r="AIF50"/>
      <c r="AIG50"/>
      <c r="AIH50"/>
      <c r="AII50"/>
      <c r="AIJ50"/>
      <c r="AIK50"/>
      <c r="AIL50"/>
      <c r="AIM50"/>
      <c r="AIN50"/>
      <c r="AIO50"/>
      <c r="AIP50"/>
      <c r="AIQ50"/>
      <c r="AIR50"/>
      <c r="AIS50"/>
      <c r="AIT50"/>
      <c r="AIU50"/>
      <c r="AIV50"/>
      <c r="AIW50"/>
      <c r="AIX50"/>
      <c r="AIY50"/>
      <c r="AIZ50"/>
      <c r="AJA50"/>
      <c r="AJB50"/>
      <c r="AJC50"/>
      <c r="AJD50"/>
      <c r="AJE50"/>
      <c r="AJF50"/>
      <c r="AJG50"/>
      <c r="AJH50"/>
      <c r="AJI50"/>
      <c r="AJJ50"/>
      <c r="AJK50"/>
      <c r="AJL50"/>
      <c r="AJM50"/>
      <c r="AJN50"/>
      <c r="AJO50"/>
      <c r="AJP50"/>
      <c r="AJQ50"/>
      <c r="AJR50"/>
      <c r="AJS50"/>
      <c r="AJT50"/>
      <c r="AJU50"/>
      <c r="AJV50"/>
      <c r="AJW50"/>
      <c r="AJX50"/>
      <c r="AJY50"/>
      <c r="AJZ50"/>
      <c r="AKA50"/>
      <c r="AKB50"/>
      <c r="AKC50"/>
      <c r="AKD50"/>
      <c r="AKE50"/>
      <c r="AKF50"/>
      <c r="AKG50"/>
      <c r="AKH50"/>
      <c r="AKI50"/>
      <c r="AKJ50"/>
      <c r="AKK50"/>
      <c r="AKL50"/>
      <c r="AKM50"/>
      <c r="AKN50"/>
      <c r="AKO50"/>
      <c r="AKP50"/>
      <c r="AKQ50"/>
      <c r="AKR50"/>
      <c r="AKS50"/>
      <c r="AKT50"/>
      <c r="AKU50"/>
      <c r="AKV50"/>
      <c r="AKW50"/>
      <c r="AKX50"/>
      <c r="AKY50"/>
      <c r="AKZ50"/>
      <c r="ALA50"/>
      <c r="ALB50"/>
      <c r="ALC50"/>
      <c r="ALD50"/>
      <c r="ALE50"/>
      <c r="ALF50"/>
      <c r="ALG50"/>
      <c r="ALH50"/>
      <c r="ALI50"/>
      <c r="ALJ50"/>
      <c r="ALK50"/>
      <c r="ALL50"/>
      <c r="ALM50"/>
      <c r="ALN50"/>
      <c r="ALO50"/>
      <c r="ALP50"/>
      <c r="ALQ50"/>
      <c r="ALR50"/>
      <c r="ALS50"/>
      <c r="ALT50"/>
      <c r="ALU50"/>
      <c r="ALV50"/>
      <c r="ALW50"/>
      <c r="ALX50"/>
      <c r="ALY50"/>
      <c r="ALZ50"/>
      <c r="AMA50"/>
      <c r="AMB50"/>
      <c r="AMC50"/>
      <c r="AMD50"/>
      <c r="AME50"/>
      <c r="AMF50"/>
      <c r="AMG50"/>
      <c r="AMH50"/>
      <c r="AMI50"/>
      <c r="AMJ50"/>
    </row>
    <row r="51" spans="1:1024" ht="5.0999999999999996" customHeight="1" x14ac:dyDescent="0.25">
      <c r="A51" s="130"/>
      <c r="B51" s="131"/>
      <c r="C51" s="131"/>
      <c r="D51" s="131"/>
      <c r="E51" s="131"/>
      <c r="F51" s="131"/>
      <c r="G51" s="131"/>
      <c r="H51" s="131"/>
      <c r="I51" s="131"/>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31"/>
      <c r="AX51" s="131"/>
      <c r="AY51" s="131"/>
      <c r="AZ51" s="131"/>
      <c r="BA51" s="131"/>
      <c r="BB51" s="131"/>
      <c r="BC51" s="131"/>
      <c r="BD51" s="132"/>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c r="GC51"/>
      <c r="GD51"/>
      <c r="GE51"/>
      <c r="GF51"/>
      <c r="GG51"/>
      <c r="GH51"/>
      <c r="GI51"/>
      <c r="GJ51"/>
      <c r="GK51"/>
      <c r="GL51"/>
      <c r="GM51"/>
      <c r="GN51"/>
      <c r="GO51"/>
      <c r="GP51"/>
      <c r="GQ51"/>
      <c r="GR51"/>
      <c r="GS51"/>
      <c r="GT51"/>
      <c r="GU51"/>
      <c r="GV51"/>
      <c r="GW51"/>
      <c r="GX51"/>
      <c r="GY51"/>
      <c r="GZ51"/>
      <c r="HA51"/>
      <c r="HB51"/>
      <c r="HC51"/>
      <c r="HD51"/>
      <c r="HE51"/>
      <c r="HF51"/>
      <c r="HG51"/>
      <c r="HH51"/>
      <c r="HI51"/>
      <c r="HJ51"/>
      <c r="HK51"/>
      <c r="HL51"/>
      <c r="HM51"/>
      <c r="HN51"/>
      <c r="HO51"/>
      <c r="HP51"/>
      <c r="HQ51"/>
      <c r="HR51"/>
      <c r="HS51"/>
      <c r="HT51"/>
      <c r="HU51"/>
      <c r="HV51"/>
      <c r="HW51"/>
      <c r="HX51"/>
      <c r="HY51"/>
      <c r="HZ51"/>
      <c r="IA51"/>
      <c r="IB51"/>
      <c r="IC51"/>
      <c r="ID51"/>
      <c r="IE51"/>
      <c r="IF51"/>
      <c r="IG51"/>
      <c r="IH51"/>
      <c r="II51"/>
      <c r="IJ51"/>
      <c r="IK51"/>
      <c r="IL51"/>
      <c r="IM51"/>
      <c r="IN51"/>
      <c r="IO51"/>
      <c r="IP51"/>
      <c r="IQ51"/>
      <c r="IR51"/>
      <c r="IS51"/>
      <c r="IT51"/>
      <c r="IU51"/>
      <c r="IV51"/>
      <c r="IW51"/>
      <c r="IX51"/>
      <c r="IY51"/>
      <c r="IZ51"/>
      <c r="JA51"/>
      <c r="JB51"/>
      <c r="JC51"/>
      <c r="JD51"/>
      <c r="JE51"/>
      <c r="JF51"/>
      <c r="JG51"/>
      <c r="JH51"/>
      <c r="JI51"/>
      <c r="JJ51"/>
      <c r="JK51"/>
      <c r="JL51"/>
      <c r="JM51"/>
      <c r="JN51"/>
      <c r="JO51"/>
      <c r="JP51"/>
      <c r="JQ51"/>
      <c r="JR51"/>
      <c r="JS51"/>
      <c r="JT51"/>
      <c r="JU51"/>
      <c r="JV51"/>
      <c r="JW51"/>
      <c r="JX51"/>
      <c r="JY51"/>
      <c r="JZ51"/>
      <c r="KA51"/>
      <c r="KB51"/>
      <c r="KC51"/>
      <c r="KD51"/>
      <c r="KE51"/>
      <c r="KF51"/>
      <c r="KG51"/>
      <c r="KH51"/>
      <c r="KI51"/>
      <c r="KJ51"/>
      <c r="KK51"/>
      <c r="KL51"/>
      <c r="KM51"/>
      <c r="KN51"/>
      <c r="KO51"/>
      <c r="KP51"/>
      <c r="KQ51"/>
      <c r="KR51"/>
      <c r="KS51"/>
      <c r="KT51"/>
      <c r="KU51"/>
      <c r="KV51"/>
      <c r="KW51"/>
      <c r="KX51"/>
      <c r="KY51"/>
      <c r="KZ51"/>
      <c r="LA51"/>
      <c r="LB51"/>
      <c r="LC51"/>
      <c r="LD51"/>
      <c r="LE51"/>
      <c r="LF51"/>
      <c r="LG51"/>
      <c r="LH51"/>
      <c r="LI51"/>
      <c r="LJ51"/>
      <c r="LK51"/>
      <c r="LL51"/>
      <c r="LM51"/>
      <c r="LN51"/>
      <c r="LO51"/>
      <c r="LP51"/>
      <c r="LQ51"/>
      <c r="LR51"/>
      <c r="LS51"/>
      <c r="LT51"/>
      <c r="LU51"/>
      <c r="LV51"/>
      <c r="LW51"/>
      <c r="LX51"/>
      <c r="LY51"/>
      <c r="LZ51"/>
      <c r="MA51"/>
      <c r="MB51"/>
      <c r="MC51"/>
      <c r="MD51"/>
      <c r="ME51"/>
      <c r="MF51"/>
      <c r="MG51"/>
      <c r="MH51"/>
      <c r="MI51"/>
      <c r="MJ51"/>
      <c r="MK51"/>
      <c r="ML51"/>
      <c r="MM51"/>
      <c r="MN51"/>
      <c r="MO51"/>
      <c r="MP51"/>
      <c r="MQ51"/>
      <c r="MR51"/>
      <c r="MS51"/>
      <c r="MT51"/>
      <c r="MU51"/>
      <c r="MV51"/>
      <c r="MW51"/>
      <c r="MX51"/>
      <c r="MY51"/>
      <c r="MZ51"/>
      <c r="NA51"/>
      <c r="NB51"/>
      <c r="NC51"/>
      <c r="ND51"/>
      <c r="NE51"/>
      <c r="NF51"/>
      <c r="NG51"/>
      <c r="NH51"/>
      <c r="NI51"/>
      <c r="NJ51"/>
      <c r="NK51"/>
      <c r="NL51"/>
      <c r="NM51"/>
      <c r="NN51"/>
      <c r="NO51"/>
      <c r="NP51"/>
      <c r="NQ51"/>
      <c r="NR51"/>
      <c r="NS51"/>
      <c r="NT51"/>
      <c r="NU51"/>
      <c r="NV51"/>
      <c r="NW51"/>
      <c r="NX51"/>
      <c r="NY51"/>
      <c r="NZ51"/>
      <c r="OA51"/>
      <c r="OB51"/>
      <c r="OC51"/>
      <c r="OD51"/>
      <c r="OE51"/>
      <c r="OF51"/>
      <c r="OG51"/>
      <c r="OH51"/>
      <c r="OI51"/>
      <c r="OJ51"/>
      <c r="OK51"/>
      <c r="OL51"/>
      <c r="OM51"/>
      <c r="ON51"/>
      <c r="OO51"/>
      <c r="OP51"/>
      <c r="OQ51"/>
      <c r="OR51"/>
      <c r="OS51"/>
      <c r="OT51"/>
      <c r="OU51"/>
      <c r="OV51"/>
      <c r="OW51"/>
      <c r="OX51"/>
      <c r="OY51"/>
      <c r="OZ51"/>
      <c r="PA51"/>
      <c r="PB51"/>
      <c r="PC51"/>
      <c r="PD51"/>
      <c r="PE51"/>
      <c r="PF51"/>
      <c r="PG51"/>
      <c r="PH51"/>
      <c r="PI51"/>
      <c r="PJ51"/>
      <c r="PK51"/>
      <c r="PL51"/>
      <c r="PM51"/>
      <c r="PN51"/>
      <c r="PO51"/>
      <c r="PP51"/>
      <c r="PQ51"/>
      <c r="PR51"/>
      <c r="PS51"/>
      <c r="PT51"/>
      <c r="PU51"/>
      <c r="PV51"/>
      <c r="PW51"/>
      <c r="PX51"/>
      <c r="PY51"/>
      <c r="PZ51"/>
      <c r="QA51"/>
      <c r="QB51"/>
      <c r="QC51"/>
      <c r="QD51"/>
      <c r="QE51"/>
      <c r="QF51"/>
      <c r="QG51"/>
      <c r="QH51"/>
      <c r="QI51"/>
      <c r="QJ51"/>
      <c r="QK51"/>
      <c r="QL51"/>
      <c r="QM51"/>
      <c r="QN51"/>
      <c r="QO51"/>
      <c r="QP51"/>
      <c r="QQ51"/>
      <c r="QR51"/>
      <c r="QS51"/>
      <c r="QT51"/>
      <c r="QU51"/>
      <c r="QV51"/>
      <c r="QW51"/>
      <c r="QX51"/>
      <c r="QY51"/>
      <c r="QZ51"/>
      <c r="RA51"/>
      <c r="RB51"/>
      <c r="RC51"/>
      <c r="RD51"/>
      <c r="RE51"/>
      <c r="RF51"/>
      <c r="RG51"/>
      <c r="RH51"/>
      <c r="RI51"/>
      <c r="RJ51"/>
      <c r="RK51"/>
      <c r="RL51"/>
      <c r="RM51"/>
      <c r="RN51"/>
      <c r="RO51"/>
      <c r="RP51"/>
      <c r="RQ51"/>
      <c r="RR51"/>
      <c r="RS51"/>
      <c r="RT51"/>
      <c r="RU51"/>
      <c r="RV51"/>
      <c r="RW51"/>
      <c r="RX51"/>
      <c r="RY51"/>
      <c r="RZ51"/>
      <c r="SA51"/>
      <c r="SB51"/>
      <c r="SC51"/>
      <c r="SD51"/>
      <c r="SE51"/>
      <c r="SF51"/>
      <c r="SG51"/>
      <c r="SH51"/>
      <c r="SI51"/>
      <c r="SJ51"/>
      <c r="SK51"/>
      <c r="SL51"/>
      <c r="SM51"/>
      <c r="SN51"/>
      <c r="SO51"/>
      <c r="SP51"/>
      <c r="SQ51"/>
      <c r="SR51"/>
      <c r="SS51"/>
      <c r="ST51"/>
      <c r="SU51"/>
      <c r="SV51"/>
      <c r="SW51"/>
      <c r="SX51"/>
      <c r="SY51"/>
      <c r="SZ51"/>
      <c r="TA51"/>
      <c r="TB51"/>
      <c r="TC51"/>
      <c r="TD51"/>
      <c r="TE51"/>
      <c r="TF51"/>
      <c r="TG51"/>
      <c r="TH51"/>
      <c r="TI51"/>
      <c r="TJ51"/>
      <c r="TK51"/>
      <c r="TL51"/>
      <c r="TM51"/>
      <c r="TN51"/>
      <c r="TO51"/>
      <c r="TP51"/>
      <c r="TQ51"/>
      <c r="TR51"/>
      <c r="TS51"/>
      <c r="TT51"/>
      <c r="TU51"/>
      <c r="TV51"/>
      <c r="TW51"/>
      <c r="TX51"/>
      <c r="TY51"/>
      <c r="TZ51"/>
      <c r="UA51"/>
      <c r="UB51"/>
      <c r="UC51"/>
      <c r="UD51"/>
      <c r="UE51"/>
      <c r="UF51"/>
      <c r="UG51"/>
      <c r="UH51"/>
      <c r="UI51"/>
      <c r="UJ51"/>
      <c r="UK51"/>
      <c r="UL51"/>
      <c r="UM51"/>
      <c r="UN51"/>
      <c r="UO51"/>
      <c r="UP51"/>
      <c r="UQ51"/>
      <c r="UR51"/>
      <c r="US51"/>
      <c r="UT51"/>
      <c r="UU51"/>
      <c r="UV51"/>
      <c r="UW51"/>
      <c r="UX51"/>
      <c r="UY51"/>
      <c r="UZ51"/>
      <c r="VA51"/>
      <c r="VB51"/>
      <c r="VC51"/>
      <c r="VD51"/>
      <c r="VE51"/>
      <c r="VF51"/>
      <c r="VG51"/>
      <c r="VH51"/>
      <c r="VI51"/>
      <c r="VJ51"/>
      <c r="VK51"/>
      <c r="VL51"/>
      <c r="VM51"/>
      <c r="VN51"/>
      <c r="VO51"/>
      <c r="VP51"/>
      <c r="VQ51"/>
      <c r="VR51"/>
      <c r="VS51"/>
      <c r="VT51"/>
      <c r="VU51"/>
      <c r="VV51"/>
      <c r="VW51"/>
      <c r="VX51"/>
      <c r="VY51"/>
      <c r="VZ51"/>
      <c r="WA51"/>
      <c r="WB51"/>
      <c r="WC51"/>
      <c r="WD51"/>
      <c r="WE51"/>
      <c r="WF51"/>
      <c r="WG51"/>
      <c r="WH51"/>
      <c r="WI51"/>
      <c r="WJ51"/>
      <c r="WK51"/>
      <c r="WL51"/>
      <c r="WM51"/>
      <c r="WN51"/>
      <c r="WO51"/>
      <c r="WP51"/>
      <c r="WQ51"/>
      <c r="WR51"/>
      <c r="WS51"/>
      <c r="WT51"/>
      <c r="WU51"/>
      <c r="WV51"/>
      <c r="WW51"/>
      <c r="WX51"/>
      <c r="WY51"/>
      <c r="WZ51"/>
      <c r="XA51"/>
      <c r="XB51"/>
      <c r="XC51"/>
      <c r="XD51"/>
      <c r="XE51"/>
      <c r="XF51"/>
      <c r="XG51"/>
      <c r="XH51"/>
      <c r="XI51"/>
      <c r="XJ51"/>
      <c r="XK51"/>
      <c r="XL51"/>
      <c r="XM51"/>
      <c r="XN51"/>
      <c r="XO51"/>
      <c r="XP51"/>
      <c r="XQ51"/>
      <c r="XR51"/>
      <c r="XS51"/>
      <c r="XT51"/>
      <c r="XU51"/>
      <c r="XV51"/>
      <c r="XW51"/>
      <c r="XX51"/>
      <c r="XY51"/>
      <c r="XZ51"/>
      <c r="YA51"/>
      <c r="YB51"/>
      <c r="YC51"/>
      <c r="YD51"/>
      <c r="YE51"/>
      <c r="YF51"/>
      <c r="YG51"/>
      <c r="YH51"/>
      <c r="YI51"/>
      <c r="YJ51"/>
      <c r="YK51"/>
      <c r="YL51"/>
      <c r="YM51"/>
      <c r="YN51"/>
      <c r="YO51"/>
      <c r="YP51"/>
      <c r="YQ51"/>
      <c r="YR51"/>
      <c r="YS51"/>
      <c r="YT51"/>
      <c r="YU51"/>
      <c r="YV51"/>
      <c r="YW51"/>
      <c r="YX51"/>
      <c r="YY51"/>
      <c r="YZ51"/>
      <c r="ZA51"/>
      <c r="ZB51"/>
      <c r="ZC51"/>
      <c r="ZD51"/>
      <c r="ZE51"/>
      <c r="ZF51"/>
      <c r="ZG51"/>
      <c r="ZH51"/>
      <c r="ZI51"/>
      <c r="ZJ51"/>
      <c r="ZK51"/>
      <c r="ZL51"/>
      <c r="ZM51"/>
      <c r="ZN51"/>
      <c r="ZO51"/>
      <c r="ZP51"/>
      <c r="ZQ51"/>
      <c r="ZR51"/>
      <c r="ZS51"/>
      <c r="ZT51"/>
      <c r="ZU51"/>
      <c r="ZV51"/>
      <c r="ZW51"/>
      <c r="ZX51"/>
      <c r="ZY51"/>
      <c r="ZZ51"/>
      <c r="AAA51"/>
      <c r="AAB51"/>
      <c r="AAC51"/>
      <c r="AAD51"/>
      <c r="AAE51"/>
      <c r="AAF51"/>
      <c r="AAG51"/>
      <c r="AAH51"/>
      <c r="AAI51"/>
      <c r="AAJ51"/>
      <c r="AAK51"/>
      <c r="AAL51"/>
      <c r="AAM51"/>
      <c r="AAN51"/>
      <c r="AAO51"/>
      <c r="AAP51"/>
      <c r="AAQ51"/>
      <c r="AAR51"/>
      <c r="AAS51"/>
      <c r="AAT51"/>
      <c r="AAU51"/>
      <c r="AAV51"/>
      <c r="AAW51"/>
      <c r="AAX51"/>
      <c r="AAY51"/>
      <c r="AAZ51"/>
      <c r="ABA51"/>
      <c r="ABB51"/>
      <c r="ABC51"/>
      <c r="ABD51"/>
      <c r="ABE51"/>
      <c r="ABF51"/>
      <c r="ABG51"/>
      <c r="ABH51"/>
      <c r="ABI51"/>
      <c r="ABJ51"/>
      <c r="ABK51"/>
      <c r="ABL51"/>
      <c r="ABM51"/>
      <c r="ABN51"/>
      <c r="ABO51"/>
      <c r="ABP51"/>
      <c r="ABQ51"/>
      <c r="ABR51"/>
      <c r="ABS51"/>
      <c r="ABT51"/>
      <c r="ABU51"/>
      <c r="ABV51"/>
      <c r="ABW51"/>
      <c r="ABX51"/>
      <c r="ABY51"/>
      <c r="ABZ51"/>
      <c r="ACA51"/>
      <c r="ACB51"/>
      <c r="ACC51"/>
      <c r="ACD51"/>
      <c r="ACE51"/>
      <c r="ACF51"/>
      <c r="ACG51"/>
      <c r="ACH51"/>
      <c r="ACI51"/>
      <c r="ACJ51"/>
      <c r="ACK51"/>
      <c r="ACL51"/>
      <c r="ACM51"/>
      <c r="ACN51"/>
      <c r="ACO51"/>
      <c r="ACP51"/>
      <c r="ACQ51"/>
      <c r="ACR51"/>
      <c r="ACS51"/>
      <c r="ACT51"/>
      <c r="ACU51"/>
      <c r="ACV51"/>
      <c r="ACW51"/>
      <c r="ACX51"/>
      <c r="ACY51"/>
      <c r="ACZ51"/>
      <c r="ADA51"/>
      <c r="ADB51"/>
      <c r="ADC51"/>
      <c r="ADD51"/>
      <c r="ADE51"/>
      <c r="ADF51"/>
      <c r="ADG51"/>
      <c r="ADH51"/>
      <c r="ADI51"/>
      <c r="ADJ51"/>
      <c r="ADK51"/>
      <c r="ADL51"/>
      <c r="ADM51"/>
      <c r="ADN51"/>
      <c r="ADO51"/>
      <c r="ADP51"/>
      <c r="ADQ51"/>
      <c r="ADR51"/>
      <c r="ADS51"/>
      <c r="ADT51"/>
      <c r="ADU51"/>
      <c r="ADV51"/>
      <c r="ADW51"/>
      <c r="ADX51"/>
      <c r="ADY51"/>
      <c r="ADZ51"/>
      <c r="AEA51"/>
      <c r="AEB51"/>
      <c r="AEC51"/>
      <c r="AED51"/>
      <c r="AEE51"/>
      <c r="AEF51"/>
      <c r="AEG51"/>
      <c r="AEH51"/>
      <c r="AEI51"/>
      <c r="AEJ51"/>
      <c r="AEK51"/>
      <c r="AEL51"/>
      <c r="AEM51"/>
      <c r="AEN51"/>
      <c r="AEO51"/>
      <c r="AEP51"/>
      <c r="AEQ51"/>
      <c r="AER51"/>
      <c r="AES51"/>
      <c r="AET51"/>
      <c r="AEU51"/>
      <c r="AEV51"/>
      <c r="AEW51"/>
      <c r="AEX51"/>
      <c r="AEY51"/>
      <c r="AEZ51"/>
      <c r="AFA51"/>
      <c r="AFB51"/>
      <c r="AFC51"/>
      <c r="AFD51"/>
      <c r="AFE51"/>
      <c r="AFF51"/>
      <c r="AFG51"/>
      <c r="AFH51"/>
      <c r="AFI51"/>
      <c r="AFJ51"/>
      <c r="AFK51"/>
      <c r="AFL51"/>
      <c r="AFM51"/>
      <c r="AFN51"/>
      <c r="AFO51"/>
      <c r="AFP51"/>
      <c r="AFQ51"/>
      <c r="AFR51"/>
      <c r="AFS51"/>
      <c r="AFT51"/>
      <c r="AFU51"/>
      <c r="AFV51"/>
      <c r="AFW51"/>
      <c r="AFX51"/>
      <c r="AFY51"/>
      <c r="AFZ51"/>
      <c r="AGA51"/>
      <c r="AGB51"/>
      <c r="AGC51"/>
      <c r="AGD51"/>
      <c r="AGE51"/>
      <c r="AGF51"/>
      <c r="AGG51"/>
      <c r="AGH51"/>
      <c r="AGI51"/>
      <c r="AGJ51"/>
      <c r="AGK51"/>
      <c r="AGL51"/>
      <c r="AGM51"/>
      <c r="AGN51"/>
      <c r="AGO51"/>
      <c r="AGP51"/>
      <c r="AGQ51"/>
      <c r="AGR51"/>
      <c r="AGS51"/>
      <c r="AGT51"/>
      <c r="AGU51"/>
      <c r="AGV51"/>
      <c r="AGW51"/>
      <c r="AGX51"/>
      <c r="AGY51"/>
      <c r="AGZ51"/>
      <c r="AHA51"/>
      <c r="AHB51"/>
      <c r="AHC51"/>
      <c r="AHD51"/>
      <c r="AHE51"/>
      <c r="AHF51"/>
      <c r="AHG51"/>
      <c r="AHH51"/>
      <c r="AHI51"/>
      <c r="AHJ51"/>
      <c r="AHK51"/>
      <c r="AHL51"/>
      <c r="AHM51"/>
      <c r="AHN51"/>
      <c r="AHO51"/>
      <c r="AHP51"/>
      <c r="AHQ51"/>
      <c r="AHR51"/>
      <c r="AHS51"/>
      <c r="AHT51"/>
      <c r="AHU51"/>
      <c r="AHV51"/>
      <c r="AHW51"/>
      <c r="AHX51"/>
      <c r="AHY51"/>
      <c r="AHZ51"/>
      <c r="AIA51"/>
      <c r="AIB51"/>
      <c r="AIC51"/>
      <c r="AID51"/>
      <c r="AIE51"/>
      <c r="AIF51"/>
      <c r="AIG51"/>
      <c r="AIH51"/>
      <c r="AII51"/>
      <c r="AIJ51"/>
      <c r="AIK51"/>
      <c r="AIL51"/>
      <c r="AIM51"/>
      <c r="AIN51"/>
      <c r="AIO51"/>
      <c r="AIP51"/>
      <c r="AIQ51"/>
      <c r="AIR51"/>
      <c r="AIS51"/>
      <c r="AIT51"/>
      <c r="AIU51"/>
      <c r="AIV51"/>
      <c r="AIW51"/>
      <c r="AIX51"/>
      <c r="AIY51"/>
      <c r="AIZ51"/>
      <c r="AJA51"/>
      <c r="AJB51"/>
      <c r="AJC51"/>
      <c r="AJD51"/>
      <c r="AJE51"/>
      <c r="AJF51"/>
      <c r="AJG51"/>
      <c r="AJH51"/>
      <c r="AJI51"/>
      <c r="AJJ51"/>
      <c r="AJK51"/>
      <c r="AJL51"/>
      <c r="AJM51"/>
      <c r="AJN51"/>
      <c r="AJO51"/>
      <c r="AJP51"/>
      <c r="AJQ51"/>
      <c r="AJR51"/>
      <c r="AJS51"/>
      <c r="AJT51"/>
      <c r="AJU51"/>
      <c r="AJV51"/>
      <c r="AJW51"/>
      <c r="AJX51"/>
      <c r="AJY51"/>
      <c r="AJZ51"/>
      <c r="AKA51"/>
      <c r="AKB51"/>
      <c r="AKC51"/>
      <c r="AKD51"/>
      <c r="AKE51"/>
      <c r="AKF51"/>
      <c r="AKG51"/>
      <c r="AKH51"/>
      <c r="AKI51"/>
      <c r="AKJ51"/>
      <c r="AKK51"/>
      <c r="AKL51"/>
      <c r="AKM51"/>
      <c r="AKN51"/>
      <c r="AKO51"/>
      <c r="AKP51"/>
      <c r="AKQ51"/>
      <c r="AKR51"/>
      <c r="AKS51"/>
      <c r="AKT51"/>
      <c r="AKU51"/>
      <c r="AKV51"/>
      <c r="AKW51"/>
      <c r="AKX51"/>
      <c r="AKY51"/>
      <c r="AKZ51"/>
      <c r="ALA51"/>
      <c r="ALB51"/>
      <c r="ALC51"/>
      <c r="ALD51"/>
      <c r="ALE51"/>
      <c r="ALF51"/>
      <c r="ALG51"/>
      <c r="ALH51"/>
      <c r="ALI51"/>
      <c r="ALJ51"/>
      <c r="ALK51"/>
      <c r="ALL51"/>
      <c r="ALM51"/>
      <c r="ALN51"/>
      <c r="ALO51"/>
      <c r="ALP51"/>
      <c r="ALQ51"/>
      <c r="ALR51"/>
      <c r="ALS51"/>
      <c r="ALT51"/>
      <c r="ALU51"/>
      <c r="ALV51"/>
      <c r="ALW51"/>
      <c r="ALX51"/>
      <c r="ALY51"/>
      <c r="ALZ51"/>
      <c r="AMA51"/>
      <c r="AMB51"/>
      <c r="AMC51"/>
      <c r="AMD51"/>
      <c r="AME51"/>
      <c r="AMF51"/>
      <c r="AMG51"/>
      <c r="AMH51"/>
      <c r="AMI51"/>
      <c r="AMJ51"/>
    </row>
    <row r="52" spans="1:1024" hidden="1" x14ac:dyDescent="0.25">
      <c r="A52" s="130"/>
      <c r="B52" s="131"/>
      <c r="C52" s="131"/>
      <c r="D52" s="131"/>
      <c r="E52" s="131"/>
      <c r="F52" s="131"/>
      <c r="G52" s="131"/>
      <c r="H52" s="131"/>
      <c r="I52" s="131"/>
      <c r="J52" s="131"/>
      <c r="K52" s="131"/>
      <c r="L52" s="131"/>
      <c r="M52" s="131"/>
      <c r="N52" s="131"/>
      <c r="O52" s="131"/>
      <c r="P52" s="131"/>
      <c r="Q52" s="131"/>
      <c r="R52" s="131"/>
      <c r="S52" s="131"/>
      <c r="T52" s="131"/>
      <c r="U52" s="131"/>
      <c r="V52" s="131"/>
      <c r="W52" s="131"/>
      <c r="X52" s="131"/>
      <c r="Y52" s="131"/>
      <c r="Z52" s="131"/>
      <c r="AA52" s="131"/>
      <c r="AB52" s="131"/>
      <c r="AC52" s="131"/>
      <c r="AD52" s="131"/>
      <c r="AE52" s="131"/>
      <c r="AF52" s="131"/>
      <c r="AG52" s="131"/>
      <c r="AH52" s="131"/>
      <c r="AI52" s="131"/>
      <c r="AJ52" s="131"/>
      <c r="AK52" s="131"/>
      <c r="AL52" s="131"/>
      <c r="AM52" s="131"/>
      <c r="AN52" s="131"/>
      <c r="AO52" s="131"/>
      <c r="AP52" s="131"/>
      <c r="AQ52" s="131"/>
      <c r="AR52" s="131"/>
      <c r="AS52" s="131"/>
      <c r="AT52" s="131"/>
      <c r="AU52" s="131"/>
      <c r="AV52" s="131"/>
      <c r="AW52" s="131"/>
      <c r="AX52" s="131"/>
      <c r="AY52" s="131"/>
      <c r="AZ52" s="131"/>
      <c r="BA52" s="131"/>
      <c r="BB52" s="131"/>
      <c r="BC52" s="131"/>
      <c r="BD52" s="13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c r="FN52"/>
      <c r="FO52"/>
      <c r="FP52"/>
      <c r="FQ52"/>
      <c r="FR52"/>
      <c r="FS52"/>
      <c r="FT52"/>
      <c r="FU52"/>
      <c r="FV52"/>
      <c r="FW52"/>
      <c r="FX52"/>
      <c r="FY52"/>
      <c r="FZ52"/>
      <c r="GA52"/>
      <c r="GB52"/>
      <c r="GC52"/>
      <c r="GD52"/>
      <c r="GE52"/>
      <c r="GF52"/>
      <c r="GG52"/>
      <c r="GH52"/>
      <c r="GI52"/>
      <c r="GJ52"/>
      <c r="GK52"/>
      <c r="GL52"/>
      <c r="GM52"/>
      <c r="GN52"/>
      <c r="GO52"/>
      <c r="GP52"/>
      <c r="GQ52"/>
      <c r="GR52"/>
      <c r="GS52"/>
      <c r="GT52"/>
      <c r="GU52"/>
      <c r="GV52"/>
      <c r="GW52"/>
      <c r="GX52"/>
      <c r="GY52"/>
      <c r="GZ52"/>
      <c r="HA52"/>
      <c r="HB52"/>
      <c r="HC52"/>
      <c r="HD52"/>
      <c r="HE52"/>
      <c r="HF52"/>
      <c r="HG52"/>
      <c r="HH52"/>
      <c r="HI52"/>
      <c r="HJ52"/>
      <c r="HK52"/>
      <c r="HL52"/>
      <c r="HM52"/>
      <c r="HN52"/>
      <c r="HO52"/>
      <c r="HP52"/>
      <c r="HQ52"/>
      <c r="HR52"/>
      <c r="HS52"/>
      <c r="HT52"/>
      <c r="HU52"/>
      <c r="HV52"/>
      <c r="HW52"/>
      <c r="HX52"/>
      <c r="HY52"/>
      <c r="HZ52"/>
      <c r="IA52"/>
      <c r="IB52"/>
      <c r="IC52"/>
      <c r="ID52"/>
      <c r="IE52"/>
      <c r="IF52"/>
      <c r="IG52"/>
      <c r="IH52"/>
      <c r="II52"/>
      <c r="IJ52"/>
      <c r="IK52"/>
      <c r="IL52"/>
      <c r="IM52"/>
      <c r="IN52"/>
      <c r="IO52"/>
      <c r="IP52"/>
      <c r="IQ52"/>
      <c r="IR52"/>
      <c r="IS52"/>
      <c r="IT52"/>
      <c r="IU52"/>
      <c r="IV52"/>
      <c r="IW52"/>
      <c r="IX52"/>
      <c r="IY52"/>
      <c r="IZ52"/>
      <c r="JA52"/>
      <c r="JB52"/>
      <c r="JC52"/>
      <c r="JD52"/>
      <c r="JE52"/>
      <c r="JF52"/>
      <c r="JG52"/>
      <c r="JH52"/>
      <c r="JI52"/>
      <c r="JJ52"/>
      <c r="JK52"/>
      <c r="JL52"/>
      <c r="JM52"/>
      <c r="JN52"/>
      <c r="JO52"/>
      <c r="JP52"/>
      <c r="JQ52"/>
      <c r="JR52"/>
      <c r="JS52"/>
      <c r="JT52"/>
      <c r="JU52"/>
      <c r="JV52"/>
      <c r="JW52"/>
      <c r="JX52"/>
      <c r="JY52"/>
      <c r="JZ52"/>
      <c r="KA52"/>
      <c r="KB52"/>
      <c r="KC52"/>
      <c r="KD52"/>
      <c r="KE52"/>
      <c r="KF52"/>
      <c r="KG52"/>
      <c r="KH52"/>
      <c r="KI52"/>
      <c r="KJ52"/>
      <c r="KK52"/>
      <c r="KL52"/>
      <c r="KM52"/>
      <c r="KN52"/>
      <c r="KO52"/>
      <c r="KP52"/>
      <c r="KQ52"/>
      <c r="KR52"/>
      <c r="KS52"/>
      <c r="KT52"/>
      <c r="KU52"/>
      <c r="KV52"/>
      <c r="KW52"/>
      <c r="KX52"/>
      <c r="KY52"/>
      <c r="KZ52"/>
      <c r="LA52"/>
      <c r="LB52"/>
      <c r="LC52"/>
      <c r="LD52"/>
      <c r="LE52"/>
      <c r="LF52"/>
      <c r="LG52"/>
      <c r="LH52"/>
      <c r="LI52"/>
      <c r="LJ52"/>
      <c r="LK52"/>
      <c r="LL52"/>
      <c r="LM52"/>
      <c r="LN52"/>
      <c r="LO52"/>
      <c r="LP52"/>
      <c r="LQ52"/>
      <c r="LR52"/>
      <c r="LS52"/>
      <c r="LT52"/>
      <c r="LU52"/>
      <c r="LV52"/>
      <c r="LW52"/>
      <c r="LX52"/>
      <c r="LY52"/>
      <c r="LZ52"/>
      <c r="MA52"/>
      <c r="MB52"/>
      <c r="MC52"/>
      <c r="MD52"/>
      <c r="ME52"/>
      <c r="MF52"/>
      <c r="MG52"/>
      <c r="MH52"/>
      <c r="MI52"/>
      <c r="MJ52"/>
      <c r="MK52"/>
      <c r="ML52"/>
      <c r="MM52"/>
      <c r="MN52"/>
      <c r="MO52"/>
      <c r="MP52"/>
      <c r="MQ52"/>
      <c r="MR52"/>
      <c r="MS52"/>
      <c r="MT52"/>
      <c r="MU52"/>
      <c r="MV52"/>
      <c r="MW52"/>
      <c r="MX52"/>
      <c r="MY52"/>
      <c r="MZ52"/>
      <c r="NA52"/>
      <c r="NB52"/>
      <c r="NC52"/>
      <c r="ND52"/>
      <c r="NE52"/>
      <c r="NF52"/>
      <c r="NG52"/>
      <c r="NH52"/>
      <c r="NI52"/>
      <c r="NJ52"/>
      <c r="NK52"/>
      <c r="NL52"/>
      <c r="NM52"/>
      <c r="NN52"/>
      <c r="NO52"/>
      <c r="NP52"/>
      <c r="NQ52"/>
      <c r="NR52"/>
      <c r="NS52"/>
      <c r="NT52"/>
      <c r="NU52"/>
      <c r="NV52"/>
      <c r="NW52"/>
      <c r="NX52"/>
      <c r="NY52"/>
      <c r="NZ52"/>
      <c r="OA52"/>
      <c r="OB52"/>
      <c r="OC52"/>
      <c r="OD52"/>
      <c r="OE52"/>
      <c r="OF52"/>
      <c r="OG52"/>
      <c r="OH52"/>
      <c r="OI52"/>
      <c r="OJ52"/>
      <c r="OK52"/>
      <c r="OL52"/>
      <c r="OM52"/>
      <c r="ON52"/>
      <c r="OO52"/>
      <c r="OP52"/>
      <c r="OQ52"/>
      <c r="OR52"/>
      <c r="OS52"/>
      <c r="OT52"/>
      <c r="OU52"/>
      <c r="OV52"/>
      <c r="OW52"/>
      <c r="OX52"/>
      <c r="OY52"/>
      <c r="OZ52"/>
      <c r="PA52"/>
      <c r="PB52"/>
      <c r="PC52"/>
      <c r="PD52"/>
      <c r="PE52"/>
      <c r="PF52"/>
      <c r="PG52"/>
      <c r="PH52"/>
      <c r="PI52"/>
      <c r="PJ52"/>
      <c r="PK52"/>
      <c r="PL52"/>
      <c r="PM52"/>
      <c r="PN52"/>
      <c r="PO52"/>
      <c r="PP52"/>
      <c r="PQ52"/>
      <c r="PR52"/>
      <c r="PS52"/>
      <c r="PT52"/>
      <c r="PU52"/>
      <c r="PV52"/>
      <c r="PW52"/>
      <c r="PX52"/>
      <c r="PY52"/>
      <c r="PZ52"/>
      <c r="QA52"/>
      <c r="QB52"/>
      <c r="QC52"/>
      <c r="QD52"/>
      <c r="QE52"/>
      <c r="QF52"/>
      <c r="QG52"/>
      <c r="QH52"/>
      <c r="QI52"/>
      <c r="QJ52"/>
      <c r="QK52"/>
      <c r="QL52"/>
      <c r="QM52"/>
      <c r="QN52"/>
      <c r="QO52"/>
      <c r="QP52"/>
      <c r="QQ52"/>
      <c r="QR52"/>
      <c r="QS52"/>
      <c r="QT52"/>
      <c r="QU52"/>
      <c r="QV52"/>
      <c r="QW52"/>
      <c r="QX52"/>
      <c r="QY52"/>
      <c r="QZ52"/>
      <c r="RA52"/>
      <c r="RB52"/>
      <c r="RC52"/>
      <c r="RD52"/>
      <c r="RE52"/>
      <c r="RF52"/>
      <c r="RG52"/>
      <c r="RH52"/>
      <c r="RI52"/>
      <c r="RJ52"/>
      <c r="RK52"/>
      <c r="RL52"/>
      <c r="RM52"/>
      <c r="RN52"/>
      <c r="RO52"/>
      <c r="RP52"/>
      <c r="RQ52"/>
      <c r="RR52"/>
      <c r="RS52"/>
      <c r="RT52"/>
      <c r="RU52"/>
      <c r="RV52"/>
      <c r="RW52"/>
      <c r="RX52"/>
      <c r="RY52"/>
      <c r="RZ52"/>
      <c r="SA52"/>
      <c r="SB52"/>
      <c r="SC52"/>
      <c r="SD52"/>
      <c r="SE52"/>
      <c r="SF52"/>
      <c r="SG52"/>
      <c r="SH52"/>
      <c r="SI52"/>
      <c r="SJ52"/>
      <c r="SK52"/>
      <c r="SL52"/>
      <c r="SM52"/>
      <c r="SN52"/>
      <c r="SO52"/>
      <c r="SP52"/>
      <c r="SQ52"/>
      <c r="SR52"/>
      <c r="SS52"/>
      <c r="ST52"/>
      <c r="SU52"/>
      <c r="SV52"/>
      <c r="SW52"/>
      <c r="SX52"/>
      <c r="SY52"/>
      <c r="SZ52"/>
      <c r="TA52"/>
      <c r="TB52"/>
      <c r="TC52"/>
      <c r="TD52"/>
      <c r="TE52"/>
      <c r="TF52"/>
      <c r="TG52"/>
      <c r="TH52"/>
      <c r="TI52"/>
      <c r="TJ52"/>
      <c r="TK52"/>
      <c r="TL52"/>
      <c r="TM52"/>
      <c r="TN52"/>
      <c r="TO52"/>
      <c r="TP52"/>
      <c r="TQ52"/>
      <c r="TR52"/>
      <c r="TS52"/>
      <c r="TT52"/>
      <c r="TU52"/>
      <c r="TV52"/>
      <c r="TW52"/>
      <c r="TX52"/>
      <c r="TY52"/>
      <c r="TZ52"/>
      <c r="UA52"/>
      <c r="UB52"/>
      <c r="UC52"/>
      <c r="UD52"/>
      <c r="UE52"/>
      <c r="UF52"/>
      <c r="UG52"/>
      <c r="UH52"/>
      <c r="UI52"/>
      <c r="UJ52"/>
      <c r="UK52"/>
      <c r="UL52"/>
      <c r="UM52"/>
      <c r="UN52"/>
      <c r="UO52"/>
      <c r="UP52"/>
      <c r="UQ52"/>
      <c r="UR52"/>
      <c r="US52"/>
      <c r="UT52"/>
      <c r="UU52"/>
      <c r="UV52"/>
      <c r="UW52"/>
      <c r="UX52"/>
      <c r="UY52"/>
      <c r="UZ52"/>
      <c r="VA52"/>
      <c r="VB52"/>
      <c r="VC52"/>
      <c r="VD52"/>
      <c r="VE52"/>
      <c r="VF52"/>
      <c r="VG52"/>
      <c r="VH52"/>
      <c r="VI52"/>
      <c r="VJ52"/>
      <c r="VK52"/>
      <c r="VL52"/>
      <c r="VM52"/>
      <c r="VN52"/>
      <c r="VO52"/>
      <c r="VP52"/>
      <c r="VQ52"/>
      <c r="VR52"/>
      <c r="VS52"/>
      <c r="VT52"/>
      <c r="VU52"/>
      <c r="VV52"/>
      <c r="VW52"/>
      <c r="VX52"/>
      <c r="VY52"/>
      <c r="VZ52"/>
      <c r="WA52"/>
      <c r="WB52"/>
      <c r="WC52"/>
      <c r="WD52"/>
      <c r="WE52"/>
      <c r="WF52"/>
      <c r="WG52"/>
      <c r="WH52"/>
      <c r="WI52"/>
      <c r="WJ52"/>
      <c r="WK52"/>
      <c r="WL52"/>
      <c r="WM52"/>
      <c r="WN52"/>
      <c r="WO52"/>
      <c r="WP52"/>
      <c r="WQ52"/>
      <c r="WR52"/>
      <c r="WS52"/>
      <c r="WT52"/>
      <c r="WU52"/>
      <c r="WV52"/>
      <c r="WW52"/>
      <c r="WX52"/>
      <c r="WY52"/>
      <c r="WZ52"/>
      <c r="XA52"/>
      <c r="XB52"/>
      <c r="XC52"/>
      <c r="XD52"/>
      <c r="XE52"/>
      <c r="XF52"/>
      <c r="XG52"/>
      <c r="XH52"/>
      <c r="XI52"/>
      <c r="XJ52"/>
      <c r="XK52"/>
      <c r="XL52"/>
      <c r="XM52"/>
      <c r="XN52"/>
      <c r="XO52"/>
      <c r="XP52"/>
      <c r="XQ52"/>
      <c r="XR52"/>
      <c r="XS52"/>
      <c r="XT52"/>
      <c r="XU52"/>
      <c r="XV52"/>
      <c r="XW52"/>
      <c r="XX52"/>
      <c r="XY52"/>
      <c r="XZ52"/>
      <c r="YA52"/>
      <c r="YB52"/>
      <c r="YC52"/>
      <c r="YD52"/>
      <c r="YE52"/>
      <c r="YF52"/>
      <c r="YG52"/>
      <c r="YH52"/>
      <c r="YI52"/>
      <c r="YJ52"/>
      <c r="YK52"/>
      <c r="YL52"/>
      <c r="YM52"/>
      <c r="YN52"/>
      <c r="YO52"/>
      <c r="YP52"/>
      <c r="YQ52"/>
      <c r="YR52"/>
      <c r="YS52"/>
      <c r="YT52"/>
      <c r="YU52"/>
      <c r="YV52"/>
      <c r="YW52"/>
      <c r="YX52"/>
      <c r="YY52"/>
      <c r="YZ52"/>
      <c r="ZA52"/>
      <c r="ZB52"/>
      <c r="ZC52"/>
      <c r="ZD52"/>
      <c r="ZE52"/>
      <c r="ZF52"/>
      <c r="ZG52"/>
      <c r="ZH52"/>
      <c r="ZI52"/>
      <c r="ZJ52"/>
      <c r="ZK52"/>
      <c r="ZL52"/>
      <c r="ZM52"/>
      <c r="ZN52"/>
      <c r="ZO52"/>
      <c r="ZP52"/>
      <c r="ZQ52"/>
      <c r="ZR52"/>
      <c r="ZS52"/>
      <c r="ZT52"/>
      <c r="ZU52"/>
      <c r="ZV52"/>
      <c r="ZW52"/>
      <c r="ZX52"/>
      <c r="ZY52"/>
      <c r="ZZ52"/>
      <c r="AAA52"/>
      <c r="AAB52"/>
      <c r="AAC52"/>
      <c r="AAD52"/>
      <c r="AAE52"/>
      <c r="AAF52"/>
      <c r="AAG52"/>
      <c r="AAH52"/>
      <c r="AAI52"/>
      <c r="AAJ52"/>
      <c r="AAK52"/>
      <c r="AAL52"/>
      <c r="AAM52"/>
      <c r="AAN52"/>
      <c r="AAO52"/>
      <c r="AAP52"/>
      <c r="AAQ52"/>
      <c r="AAR52"/>
      <c r="AAS52"/>
      <c r="AAT52"/>
      <c r="AAU52"/>
      <c r="AAV52"/>
      <c r="AAW52"/>
      <c r="AAX52"/>
      <c r="AAY52"/>
      <c r="AAZ52"/>
      <c r="ABA52"/>
      <c r="ABB52"/>
      <c r="ABC52"/>
      <c r="ABD52"/>
      <c r="ABE52"/>
      <c r="ABF52"/>
      <c r="ABG52"/>
      <c r="ABH52"/>
      <c r="ABI52"/>
      <c r="ABJ52"/>
      <c r="ABK52"/>
      <c r="ABL52"/>
      <c r="ABM52"/>
      <c r="ABN52"/>
      <c r="ABO52"/>
      <c r="ABP52"/>
      <c r="ABQ52"/>
      <c r="ABR52"/>
      <c r="ABS52"/>
      <c r="ABT52"/>
      <c r="ABU52"/>
      <c r="ABV52"/>
      <c r="ABW52"/>
      <c r="ABX52"/>
      <c r="ABY52"/>
      <c r="ABZ52"/>
      <c r="ACA52"/>
      <c r="ACB52"/>
      <c r="ACC52"/>
      <c r="ACD52"/>
      <c r="ACE52"/>
      <c r="ACF52"/>
      <c r="ACG52"/>
      <c r="ACH52"/>
      <c r="ACI52"/>
      <c r="ACJ52"/>
      <c r="ACK52"/>
      <c r="ACL52"/>
      <c r="ACM52"/>
      <c r="ACN52"/>
      <c r="ACO52"/>
      <c r="ACP52"/>
      <c r="ACQ52"/>
      <c r="ACR52"/>
      <c r="ACS52"/>
      <c r="ACT52"/>
      <c r="ACU52"/>
      <c r="ACV52"/>
      <c r="ACW52"/>
      <c r="ACX52"/>
      <c r="ACY52"/>
      <c r="ACZ52"/>
      <c r="ADA52"/>
      <c r="ADB52"/>
      <c r="ADC52"/>
      <c r="ADD52"/>
      <c r="ADE52"/>
      <c r="ADF52"/>
      <c r="ADG52"/>
      <c r="ADH52"/>
      <c r="ADI52"/>
      <c r="ADJ52"/>
      <c r="ADK52"/>
      <c r="ADL52"/>
      <c r="ADM52"/>
      <c r="ADN52"/>
      <c r="ADO52"/>
      <c r="ADP52"/>
      <c r="ADQ52"/>
      <c r="ADR52"/>
      <c r="ADS52"/>
      <c r="ADT52"/>
      <c r="ADU52"/>
      <c r="ADV52"/>
      <c r="ADW52"/>
      <c r="ADX52"/>
      <c r="ADY52"/>
      <c r="ADZ52"/>
      <c r="AEA52"/>
      <c r="AEB52"/>
      <c r="AEC52"/>
      <c r="AED52"/>
      <c r="AEE52"/>
      <c r="AEF52"/>
      <c r="AEG52"/>
      <c r="AEH52"/>
      <c r="AEI52"/>
      <c r="AEJ52"/>
      <c r="AEK52"/>
      <c r="AEL52"/>
      <c r="AEM52"/>
      <c r="AEN52"/>
      <c r="AEO52"/>
      <c r="AEP52"/>
      <c r="AEQ52"/>
      <c r="AER52"/>
      <c r="AES52"/>
      <c r="AET52"/>
      <c r="AEU52"/>
      <c r="AEV52"/>
      <c r="AEW52"/>
      <c r="AEX52"/>
      <c r="AEY52"/>
      <c r="AEZ52"/>
      <c r="AFA52"/>
      <c r="AFB52"/>
      <c r="AFC52"/>
      <c r="AFD52"/>
      <c r="AFE52"/>
      <c r="AFF52"/>
      <c r="AFG52"/>
      <c r="AFH52"/>
      <c r="AFI52"/>
      <c r="AFJ52"/>
      <c r="AFK52"/>
      <c r="AFL52"/>
      <c r="AFM52"/>
      <c r="AFN52"/>
      <c r="AFO52"/>
      <c r="AFP52"/>
      <c r="AFQ52"/>
      <c r="AFR52"/>
      <c r="AFS52"/>
      <c r="AFT52"/>
      <c r="AFU52"/>
      <c r="AFV52"/>
      <c r="AFW52"/>
      <c r="AFX52"/>
      <c r="AFY52"/>
      <c r="AFZ52"/>
      <c r="AGA52"/>
      <c r="AGB52"/>
      <c r="AGC52"/>
      <c r="AGD52"/>
      <c r="AGE52"/>
      <c r="AGF52"/>
      <c r="AGG52"/>
      <c r="AGH52"/>
      <c r="AGI52"/>
      <c r="AGJ52"/>
      <c r="AGK52"/>
      <c r="AGL52"/>
      <c r="AGM52"/>
      <c r="AGN52"/>
      <c r="AGO52"/>
      <c r="AGP52"/>
      <c r="AGQ52"/>
      <c r="AGR52"/>
      <c r="AGS52"/>
      <c r="AGT52"/>
      <c r="AGU52"/>
      <c r="AGV52"/>
      <c r="AGW52"/>
      <c r="AGX52"/>
      <c r="AGY52"/>
      <c r="AGZ52"/>
      <c r="AHA52"/>
      <c r="AHB52"/>
      <c r="AHC52"/>
      <c r="AHD52"/>
      <c r="AHE52"/>
      <c r="AHF52"/>
      <c r="AHG52"/>
      <c r="AHH52"/>
      <c r="AHI52"/>
      <c r="AHJ52"/>
      <c r="AHK52"/>
      <c r="AHL52"/>
      <c r="AHM52"/>
      <c r="AHN52"/>
      <c r="AHO52"/>
      <c r="AHP52"/>
      <c r="AHQ52"/>
      <c r="AHR52"/>
      <c r="AHS52"/>
      <c r="AHT52"/>
      <c r="AHU52"/>
      <c r="AHV52"/>
      <c r="AHW52"/>
      <c r="AHX52"/>
      <c r="AHY52"/>
      <c r="AHZ52"/>
      <c r="AIA52"/>
      <c r="AIB52"/>
      <c r="AIC52"/>
      <c r="AID52"/>
      <c r="AIE52"/>
      <c r="AIF52"/>
      <c r="AIG52"/>
      <c r="AIH52"/>
      <c r="AII52"/>
      <c r="AIJ52"/>
      <c r="AIK52"/>
      <c r="AIL52"/>
      <c r="AIM52"/>
      <c r="AIN52"/>
      <c r="AIO52"/>
      <c r="AIP52"/>
      <c r="AIQ52"/>
      <c r="AIR52"/>
      <c r="AIS52"/>
      <c r="AIT52"/>
      <c r="AIU52"/>
      <c r="AIV52"/>
      <c r="AIW52"/>
      <c r="AIX52"/>
      <c r="AIY52"/>
      <c r="AIZ52"/>
      <c r="AJA52"/>
      <c r="AJB52"/>
      <c r="AJC52"/>
      <c r="AJD52"/>
      <c r="AJE52"/>
      <c r="AJF52"/>
      <c r="AJG52"/>
      <c r="AJH52"/>
      <c r="AJI52"/>
      <c r="AJJ52"/>
      <c r="AJK52"/>
      <c r="AJL52"/>
      <c r="AJM52"/>
      <c r="AJN52"/>
      <c r="AJO52"/>
      <c r="AJP52"/>
      <c r="AJQ52"/>
      <c r="AJR52"/>
      <c r="AJS52"/>
      <c r="AJT52"/>
      <c r="AJU52"/>
      <c r="AJV52"/>
      <c r="AJW52"/>
      <c r="AJX52"/>
      <c r="AJY52"/>
      <c r="AJZ52"/>
      <c r="AKA52"/>
      <c r="AKB52"/>
      <c r="AKC52"/>
      <c r="AKD52"/>
      <c r="AKE52"/>
      <c r="AKF52"/>
      <c r="AKG52"/>
      <c r="AKH52"/>
      <c r="AKI52"/>
      <c r="AKJ52"/>
      <c r="AKK52"/>
      <c r="AKL52"/>
      <c r="AKM52"/>
      <c r="AKN52"/>
      <c r="AKO52"/>
      <c r="AKP52"/>
      <c r="AKQ52"/>
      <c r="AKR52"/>
      <c r="AKS52"/>
      <c r="AKT52"/>
      <c r="AKU52"/>
      <c r="AKV52"/>
      <c r="AKW52"/>
      <c r="AKX52"/>
      <c r="AKY52"/>
      <c r="AKZ52"/>
      <c r="ALA52"/>
      <c r="ALB52"/>
      <c r="ALC52"/>
      <c r="ALD52"/>
      <c r="ALE52"/>
      <c r="ALF52"/>
      <c r="ALG52"/>
      <c r="ALH52"/>
      <c r="ALI52"/>
      <c r="ALJ52"/>
      <c r="ALK52"/>
      <c r="ALL52"/>
      <c r="ALM52"/>
      <c r="ALN52"/>
      <c r="ALO52"/>
      <c r="ALP52"/>
      <c r="ALQ52"/>
      <c r="ALR52"/>
      <c r="ALS52"/>
      <c r="ALT52"/>
      <c r="ALU52"/>
      <c r="ALV52"/>
      <c r="ALW52"/>
      <c r="ALX52"/>
      <c r="ALY52"/>
      <c r="ALZ52"/>
      <c r="AMA52"/>
      <c r="AMB52"/>
      <c r="AMC52"/>
      <c r="AMD52"/>
      <c r="AME52"/>
      <c r="AMF52"/>
      <c r="AMG52"/>
      <c r="AMH52"/>
      <c r="AMI52"/>
      <c r="AMJ52"/>
    </row>
    <row r="53" spans="1:1024" ht="3.2" customHeight="1" x14ac:dyDescent="0.25">
      <c r="A53" s="47"/>
      <c r="BD53" s="50"/>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c r="GO53"/>
      <c r="GP53"/>
      <c r="GQ53"/>
      <c r="GR53"/>
      <c r="GS53"/>
      <c r="GT53"/>
      <c r="GU53"/>
      <c r="GV53"/>
      <c r="GW53"/>
      <c r="GX53"/>
      <c r="GY53"/>
      <c r="GZ53"/>
      <c r="HA53"/>
      <c r="HB53"/>
      <c r="HC53"/>
      <c r="HD53"/>
      <c r="HE53"/>
      <c r="HF53"/>
      <c r="HG53"/>
      <c r="HH53"/>
      <c r="HI53"/>
      <c r="HJ53"/>
      <c r="HK53"/>
      <c r="HL53"/>
      <c r="HM53"/>
      <c r="HN53"/>
      <c r="HO53"/>
      <c r="HP53"/>
      <c r="HQ53"/>
      <c r="HR53"/>
      <c r="HS53"/>
      <c r="HT53"/>
      <c r="HU53"/>
      <c r="HV53"/>
      <c r="HW53"/>
      <c r="HX53"/>
      <c r="HY53"/>
      <c r="HZ53"/>
      <c r="IA53"/>
      <c r="IB53"/>
      <c r="IC53"/>
      <c r="ID53"/>
      <c r="IE53"/>
      <c r="IF53"/>
      <c r="IG53"/>
      <c r="IH53"/>
      <c r="II53"/>
      <c r="IJ53"/>
      <c r="IK53"/>
      <c r="IL53"/>
      <c r="IM53"/>
      <c r="IN53"/>
      <c r="IO53"/>
      <c r="IP53"/>
      <c r="IQ53"/>
      <c r="IR53"/>
      <c r="IS53"/>
      <c r="IT53"/>
      <c r="IU53"/>
      <c r="IV53"/>
      <c r="IW53"/>
      <c r="IX53"/>
      <c r="IY53"/>
      <c r="IZ53"/>
      <c r="JA53"/>
      <c r="JB53"/>
      <c r="JC53"/>
      <c r="JD53"/>
      <c r="JE53"/>
      <c r="JF53"/>
      <c r="JG53"/>
      <c r="JH53"/>
      <c r="JI53"/>
      <c r="JJ53"/>
      <c r="JK53"/>
      <c r="JL53"/>
      <c r="JM53"/>
      <c r="JN53"/>
      <c r="JO53"/>
      <c r="JP53"/>
      <c r="JQ53"/>
      <c r="JR53"/>
      <c r="JS53"/>
      <c r="JT53"/>
      <c r="JU53"/>
      <c r="JV53"/>
      <c r="JW53"/>
      <c r="JX53"/>
      <c r="JY53"/>
      <c r="JZ53"/>
      <c r="KA53"/>
      <c r="KB53"/>
      <c r="KC53"/>
      <c r="KD53"/>
      <c r="KE53"/>
      <c r="KF53"/>
      <c r="KG53"/>
      <c r="KH53"/>
      <c r="KI53"/>
      <c r="KJ53"/>
      <c r="KK53"/>
      <c r="KL53"/>
      <c r="KM53"/>
      <c r="KN53"/>
      <c r="KO53"/>
      <c r="KP53"/>
      <c r="KQ53"/>
      <c r="KR53"/>
      <c r="KS53"/>
      <c r="KT53"/>
      <c r="KU53"/>
      <c r="KV53"/>
      <c r="KW53"/>
      <c r="KX53"/>
      <c r="KY53"/>
      <c r="KZ53"/>
      <c r="LA53"/>
      <c r="LB53"/>
      <c r="LC53"/>
      <c r="LD53"/>
      <c r="LE53"/>
      <c r="LF53"/>
      <c r="LG53"/>
      <c r="LH53"/>
      <c r="LI53"/>
      <c r="LJ53"/>
      <c r="LK53"/>
      <c r="LL53"/>
      <c r="LM53"/>
      <c r="LN53"/>
      <c r="LO53"/>
      <c r="LP53"/>
      <c r="LQ53"/>
      <c r="LR53"/>
      <c r="LS53"/>
      <c r="LT53"/>
      <c r="LU53"/>
      <c r="LV53"/>
      <c r="LW53"/>
      <c r="LX53"/>
      <c r="LY53"/>
      <c r="LZ53"/>
      <c r="MA53"/>
      <c r="MB53"/>
      <c r="MC53"/>
      <c r="MD53"/>
      <c r="ME53"/>
      <c r="MF53"/>
      <c r="MG53"/>
      <c r="MH53"/>
      <c r="MI53"/>
      <c r="MJ53"/>
      <c r="MK53"/>
      <c r="ML53"/>
      <c r="MM53"/>
      <c r="MN53"/>
      <c r="MO53"/>
      <c r="MP53"/>
      <c r="MQ53"/>
      <c r="MR53"/>
      <c r="MS53"/>
      <c r="MT53"/>
      <c r="MU53"/>
      <c r="MV53"/>
      <c r="MW53"/>
      <c r="MX53"/>
      <c r="MY53"/>
      <c r="MZ53"/>
      <c r="NA53"/>
      <c r="NB53"/>
      <c r="NC53"/>
      <c r="ND53"/>
      <c r="NE53"/>
      <c r="NF53"/>
      <c r="NG53"/>
      <c r="NH53"/>
      <c r="NI53"/>
      <c r="NJ53"/>
      <c r="NK53"/>
      <c r="NL53"/>
      <c r="NM53"/>
      <c r="NN53"/>
      <c r="NO53"/>
      <c r="NP53"/>
      <c r="NQ53"/>
      <c r="NR53"/>
      <c r="NS53"/>
      <c r="NT53"/>
      <c r="NU53"/>
      <c r="NV53"/>
      <c r="NW53"/>
      <c r="NX53"/>
      <c r="NY53"/>
      <c r="NZ53"/>
      <c r="OA53"/>
      <c r="OB53"/>
      <c r="OC53"/>
      <c r="OD53"/>
      <c r="OE53"/>
      <c r="OF53"/>
      <c r="OG53"/>
      <c r="OH53"/>
      <c r="OI53"/>
      <c r="OJ53"/>
      <c r="OK53"/>
      <c r="OL53"/>
      <c r="OM53"/>
      <c r="ON53"/>
      <c r="OO53"/>
      <c r="OP53"/>
      <c r="OQ53"/>
      <c r="OR53"/>
      <c r="OS53"/>
      <c r="OT53"/>
      <c r="OU53"/>
      <c r="OV53"/>
      <c r="OW53"/>
      <c r="OX53"/>
      <c r="OY53"/>
      <c r="OZ53"/>
      <c r="PA53"/>
      <c r="PB53"/>
      <c r="PC53"/>
      <c r="PD53"/>
      <c r="PE53"/>
      <c r="PF53"/>
      <c r="PG53"/>
      <c r="PH53"/>
      <c r="PI53"/>
      <c r="PJ53"/>
      <c r="PK53"/>
      <c r="PL53"/>
      <c r="PM53"/>
      <c r="PN53"/>
      <c r="PO53"/>
      <c r="PP53"/>
      <c r="PQ53"/>
      <c r="PR53"/>
      <c r="PS53"/>
      <c r="PT53"/>
      <c r="PU53"/>
      <c r="PV53"/>
      <c r="PW53"/>
      <c r="PX53"/>
      <c r="PY53"/>
      <c r="PZ53"/>
      <c r="QA53"/>
      <c r="QB53"/>
      <c r="QC53"/>
      <c r="QD53"/>
      <c r="QE53"/>
      <c r="QF53"/>
      <c r="QG53"/>
      <c r="QH53"/>
      <c r="QI53"/>
      <c r="QJ53"/>
      <c r="QK53"/>
      <c r="QL53"/>
      <c r="QM53"/>
      <c r="QN53"/>
      <c r="QO53"/>
      <c r="QP53"/>
      <c r="QQ53"/>
      <c r="QR53"/>
      <c r="QS53"/>
      <c r="QT53"/>
      <c r="QU53"/>
      <c r="QV53"/>
      <c r="QW53"/>
      <c r="QX53"/>
      <c r="QY53"/>
      <c r="QZ53"/>
      <c r="RA53"/>
      <c r="RB53"/>
      <c r="RC53"/>
      <c r="RD53"/>
      <c r="RE53"/>
      <c r="RF53"/>
      <c r="RG53"/>
      <c r="RH53"/>
      <c r="RI53"/>
      <c r="RJ53"/>
      <c r="RK53"/>
      <c r="RL53"/>
      <c r="RM53"/>
      <c r="RN53"/>
      <c r="RO53"/>
      <c r="RP53"/>
      <c r="RQ53"/>
      <c r="RR53"/>
      <c r="RS53"/>
      <c r="RT53"/>
      <c r="RU53"/>
      <c r="RV53"/>
      <c r="RW53"/>
      <c r="RX53"/>
      <c r="RY53"/>
      <c r="RZ53"/>
      <c r="SA53"/>
      <c r="SB53"/>
      <c r="SC53"/>
      <c r="SD53"/>
      <c r="SE53"/>
      <c r="SF53"/>
      <c r="SG53"/>
      <c r="SH53"/>
      <c r="SI53"/>
      <c r="SJ53"/>
      <c r="SK53"/>
      <c r="SL53"/>
      <c r="SM53"/>
      <c r="SN53"/>
      <c r="SO53"/>
      <c r="SP53"/>
      <c r="SQ53"/>
      <c r="SR53"/>
      <c r="SS53"/>
      <c r="ST53"/>
      <c r="SU53"/>
      <c r="SV53"/>
      <c r="SW53"/>
      <c r="SX53"/>
      <c r="SY53"/>
      <c r="SZ53"/>
      <c r="TA53"/>
      <c r="TB53"/>
      <c r="TC53"/>
      <c r="TD53"/>
      <c r="TE53"/>
      <c r="TF53"/>
      <c r="TG53"/>
      <c r="TH53"/>
      <c r="TI53"/>
      <c r="TJ53"/>
      <c r="TK53"/>
      <c r="TL53"/>
      <c r="TM53"/>
      <c r="TN53"/>
      <c r="TO53"/>
      <c r="TP53"/>
      <c r="TQ53"/>
      <c r="TR53"/>
      <c r="TS53"/>
      <c r="TT53"/>
      <c r="TU53"/>
      <c r="TV53"/>
      <c r="TW53"/>
      <c r="TX53"/>
      <c r="TY53"/>
      <c r="TZ53"/>
      <c r="UA53"/>
      <c r="UB53"/>
      <c r="UC53"/>
      <c r="UD53"/>
      <c r="UE53"/>
      <c r="UF53"/>
      <c r="UG53"/>
      <c r="UH53"/>
      <c r="UI53"/>
      <c r="UJ53"/>
      <c r="UK53"/>
      <c r="UL53"/>
      <c r="UM53"/>
      <c r="UN53"/>
      <c r="UO53"/>
      <c r="UP53"/>
      <c r="UQ53"/>
      <c r="UR53"/>
      <c r="US53"/>
      <c r="UT53"/>
      <c r="UU53"/>
      <c r="UV53"/>
      <c r="UW53"/>
      <c r="UX53"/>
      <c r="UY53"/>
      <c r="UZ53"/>
      <c r="VA53"/>
      <c r="VB53"/>
      <c r="VC53"/>
      <c r="VD53"/>
      <c r="VE53"/>
      <c r="VF53"/>
      <c r="VG53"/>
      <c r="VH53"/>
      <c r="VI53"/>
      <c r="VJ53"/>
      <c r="VK53"/>
      <c r="VL53"/>
      <c r="VM53"/>
      <c r="VN53"/>
      <c r="VO53"/>
      <c r="VP53"/>
      <c r="VQ53"/>
      <c r="VR53"/>
      <c r="VS53"/>
      <c r="VT53"/>
      <c r="VU53"/>
      <c r="VV53"/>
      <c r="VW53"/>
      <c r="VX53"/>
      <c r="VY53"/>
      <c r="VZ53"/>
      <c r="WA53"/>
      <c r="WB53"/>
      <c r="WC53"/>
      <c r="WD53"/>
      <c r="WE53"/>
      <c r="WF53"/>
      <c r="WG53"/>
      <c r="WH53"/>
      <c r="WI53"/>
      <c r="WJ53"/>
      <c r="WK53"/>
      <c r="WL53"/>
      <c r="WM53"/>
      <c r="WN53"/>
      <c r="WO53"/>
      <c r="WP53"/>
      <c r="WQ53"/>
      <c r="WR53"/>
      <c r="WS53"/>
      <c r="WT53"/>
      <c r="WU53"/>
      <c r="WV53"/>
      <c r="WW53"/>
      <c r="WX53"/>
      <c r="WY53"/>
      <c r="WZ53"/>
      <c r="XA53"/>
      <c r="XB53"/>
      <c r="XC53"/>
      <c r="XD53"/>
      <c r="XE53"/>
      <c r="XF53"/>
      <c r="XG53"/>
      <c r="XH53"/>
      <c r="XI53"/>
      <c r="XJ53"/>
      <c r="XK53"/>
      <c r="XL53"/>
      <c r="XM53"/>
      <c r="XN53"/>
      <c r="XO53"/>
      <c r="XP53"/>
      <c r="XQ53"/>
      <c r="XR53"/>
      <c r="XS53"/>
      <c r="XT53"/>
      <c r="XU53"/>
      <c r="XV53"/>
      <c r="XW53"/>
      <c r="XX53"/>
      <c r="XY53"/>
      <c r="XZ53"/>
      <c r="YA53"/>
      <c r="YB53"/>
      <c r="YC53"/>
      <c r="YD53"/>
      <c r="YE53"/>
      <c r="YF53"/>
      <c r="YG53"/>
      <c r="YH53"/>
      <c r="YI53"/>
      <c r="YJ53"/>
      <c r="YK53"/>
      <c r="YL53"/>
      <c r="YM53"/>
      <c r="YN53"/>
      <c r="YO53"/>
      <c r="YP53"/>
      <c r="YQ53"/>
      <c r="YR53"/>
      <c r="YS53"/>
      <c r="YT53"/>
      <c r="YU53"/>
      <c r="YV53"/>
      <c r="YW53"/>
      <c r="YX53"/>
      <c r="YY53"/>
      <c r="YZ53"/>
      <c r="ZA53"/>
      <c r="ZB53"/>
      <c r="ZC53"/>
      <c r="ZD53"/>
      <c r="ZE53"/>
      <c r="ZF53"/>
      <c r="ZG53"/>
      <c r="ZH53"/>
      <c r="ZI53"/>
      <c r="ZJ53"/>
      <c r="ZK53"/>
      <c r="ZL53"/>
      <c r="ZM53"/>
      <c r="ZN53"/>
      <c r="ZO53"/>
      <c r="ZP53"/>
      <c r="ZQ53"/>
      <c r="ZR53"/>
      <c r="ZS53"/>
      <c r="ZT53"/>
      <c r="ZU53"/>
      <c r="ZV53"/>
      <c r="ZW53"/>
      <c r="ZX53"/>
      <c r="ZY53"/>
      <c r="ZZ53"/>
      <c r="AAA53"/>
      <c r="AAB53"/>
      <c r="AAC53"/>
      <c r="AAD53"/>
      <c r="AAE53"/>
      <c r="AAF53"/>
      <c r="AAG53"/>
      <c r="AAH53"/>
      <c r="AAI53"/>
      <c r="AAJ53"/>
      <c r="AAK53"/>
      <c r="AAL53"/>
      <c r="AAM53"/>
      <c r="AAN53"/>
      <c r="AAO53"/>
      <c r="AAP53"/>
      <c r="AAQ53"/>
      <c r="AAR53"/>
      <c r="AAS53"/>
      <c r="AAT53"/>
      <c r="AAU53"/>
      <c r="AAV53"/>
      <c r="AAW53"/>
      <c r="AAX53"/>
      <c r="AAY53"/>
      <c r="AAZ53"/>
      <c r="ABA53"/>
      <c r="ABB53"/>
      <c r="ABC53"/>
      <c r="ABD53"/>
      <c r="ABE53"/>
      <c r="ABF53"/>
      <c r="ABG53"/>
      <c r="ABH53"/>
      <c r="ABI53"/>
      <c r="ABJ53"/>
      <c r="ABK53"/>
      <c r="ABL53"/>
      <c r="ABM53"/>
      <c r="ABN53"/>
      <c r="ABO53"/>
      <c r="ABP53"/>
      <c r="ABQ53"/>
      <c r="ABR53"/>
      <c r="ABS53"/>
      <c r="ABT53"/>
      <c r="ABU53"/>
      <c r="ABV53"/>
      <c r="ABW53"/>
      <c r="ABX53"/>
      <c r="ABY53"/>
      <c r="ABZ53"/>
      <c r="ACA53"/>
      <c r="ACB53"/>
      <c r="ACC53"/>
      <c r="ACD53"/>
      <c r="ACE53"/>
      <c r="ACF53"/>
      <c r="ACG53"/>
      <c r="ACH53"/>
      <c r="ACI53"/>
      <c r="ACJ53"/>
      <c r="ACK53"/>
      <c r="ACL53"/>
      <c r="ACM53"/>
      <c r="ACN53"/>
      <c r="ACO53"/>
      <c r="ACP53"/>
      <c r="ACQ53"/>
      <c r="ACR53"/>
      <c r="ACS53"/>
      <c r="ACT53"/>
      <c r="ACU53"/>
      <c r="ACV53"/>
      <c r="ACW53"/>
      <c r="ACX53"/>
      <c r="ACY53"/>
      <c r="ACZ53"/>
      <c r="ADA53"/>
      <c r="ADB53"/>
      <c r="ADC53"/>
      <c r="ADD53"/>
      <c r="ADE53"/>
      <c r="ADF53"/>
      <c r="ADG53"/>
      <c r="ADH53"/>
      <c r="ADI53"/>
      <c r="ADJ53"/>
      <c r="ADK53"/>
      <c r="ADL53"/>
      <c r="ADM53"/>
      <c r="ADN53"/>
      <c r="ADO53"/>
      <c r="ADP53"/>
      <c r="ADQ53"/>
      <c r="ADR53"/>
      <c r="ADS53"/>
      <c r="ADT53"/>
      <c r="ADU53"/>
      <c r="ADV53"/>
      <c r="ADW53"/>
      <c r="ADX53"/>
      <c r="ADY53"/>
      <c r="ADZ53"/>
      <c r="AEA53"/>
      <c r="AEB53"/>
      <c r="AEC53"/>
      <c r="AED53"/>
      <c r="AEE53"/>
      <c r="AEF53"/>
      <c r="AEG53"/>
      <c r="AEH53"/>
      <c r="AEI53"/>
      <c r="AEJ53"/>
      <c r="AEK53"/>
      <c r="AEL53"/>
      <c r="AEM53"/>
      <c r="AEN53"/>
      <c r="AEO53"/>
      <c r="AEP53"/>
      <c r="AEQ53"/>
      <c r="AER53"/>
      <c r="AES53"/>
      <c r="AET53"/>
      <c r="AEU53"/>
      <c r="AEV53"/>
      <c r="AEW53"/>
      <c r="AEX53"/>
      <c r="AEY53"/>
      <c r="AEZ53"/>
      <c r="AFA53"/>
      <c r="AFB53"/>
      <c r="AFC53"/>
      <c r="AFD53"/>
      <c r="AFE53"/>
      <c r="AFF53"/>
      <c r="AFG53"/>
      <c r="AFH53"/>
      <c r="AFI53"/>
      <c r="AFJ53"/>
      <c r="AFK53"/>
      <c r="AFL53"/>
      <c r="AFM53"/>
      <c r="AFN53"/>
      <c r="AFO53"/>
      <c r="AFP53"/>
      <c r="AFQ53"/>
      <c r="AFR53"/>
      <c r="AFS53"/>
      <c r="AFT53"/>
      <c r="AFU53"/>
      <c r="AFV53"/>
      <c r="AFW53"/>
      <c r="AFX53"/>
      <c r="AFY53"/>
      <c r="AFZ53"/>
      <c r="AGA53"/>
      <c r="AGB53"/>
      <c r="AGC53"/>
      <c r="AGD53"/>
      <c r="AGE53"/>
      <c r="AGF53"/>
      <c r="AGG53"/>
      <c r="AGH53"/>
      <c r="AGI53"/>
      <c r="AGJ53"/>
      <c r="AGK53"/>
      <c r="AGL53"/>
      <c r="AGM53"/>
      <c r="AGN53"/>
      <c r="AGO53"/>
      <c r="AGP53"/>
      <c r="AGQ53"/>
      <c r="AGR53"/>
      <c r="AGS53"/>
      <c r="AGT53"/>
      <c r="AGU53"/>
      <c r="AGV53"/>
      <c r="AGW53"/>
      <c r="AGX53"/>
      <c r="AGY53"/>
      <c r="AGZ53"/>
      <c r="AHA53"/>
      <c r="AHB53"/>
      <c r="AHC53"/>
      <c r="AHD53"/>
      <c r="AHE53"/>
      <c r="AHF53"/>
      <c r="AHG53"/>
      <c r="AHH53"/>
      <c r="AHI53"/>
      <c r="AHJ53"/>
      <c r="AHK53"/>
      <c r="AHL53"/>
      <c r="AHM53"/>
      <c r="AHN53"/>
      <c r="AHO53"/>
      <c r="AHP53"/>
      <c r="AHQ53"/>
      <c r="AHR53"/>
      <c r="AHS53"/>
      <c r="AHT53"/>
      <c r="AHU53"/>
      <c r="AHV53"/>
      <c r="AHW53"/>
      <c r="AHX53"/>
      <c r="AHY53"/>
      <c r="AHZ53"/>
      <c r="AIA53"/>
      <c r="AIB53"/>
      <c r="AIC53"/>
      <c r="AID53"/>
      <c r="AIE53"/>
      <c r="AIF53"/>
      <c r="AIG53"/>
      <c r="AIH53"/>
      <c r="AII53"/>
      <c r="AIJ53"/>
      <c r="AIK53"/>
      <c r="AIL53"/>
      <c r="AIM53"/>
      <c r="AIN53"/>
      <c r="AIO53"/>
      <c r="AIP53"/>
      <c r="AIQ53"/>
      <c r="AIR53"/>
      <c r="AIS53"/>
      <c r="AIT53"/>
      <c r="AIU53"/>
      <c r="AIV53"/>
      <c r="AIW53"/>
      <c r="AIX53"/>
      <c r="AIY53"/>
      <c r="AIZ53"/>
      <c r="AJA53"/>
      <c r="AJB53"/>
      <c r="AJC53"/>
      <c r="AJD53"/>
      <c r="AJE53"/>
      <c r="AJF53"/>
      <c r="AJG53"/>
      <c r="AJH53"/>
      <c r="AJI53"/>
      <c r="AJJ53"/>
      <c r="AJK53"/>
      <c r="AJL53"/>
      <c r="AJM53"/>
      <c r="AJN53"/>
      <c r="AJO53"/>
      <c r="AJP53"/>
      <c r="AJQ53"/>
      <c r="AJR53"/>
      <c r="AJS53"/>
      <c r="AJT53"/>
      <c r="AJU53"/>
      <c r="AJV53"/>
      <c r="AJW53"/>
      <c r="AJX53"/>
      <c r="AJY53"/>
      <c r="AJZ53"/>
      <c r="AKA53"/>
      <c r="AKB53"/>
      <c r="AKC53"/>
      <c r="AKD53"/>
      <c r="AKE53"/>
      <c r="AKF53"/>
      <c r="AKG53"/>
      <c r="AKH53"/>
      <c r="AKI53"/>
      <c r="AKJ53"/>
      <c r="AKK53"/>
      <c r="AKL53"/>
      <c r="AKM53"/>
      <c r="AKN53"/>
      <c r="AKO53"/>
      <c r="AKP53"/>
      <c r="AKQ53"/>
      <c r="AKR53"/>
      <c r="AKS53"/>
      <c r="AKT53"/>
      <c r="AKU53"/>
      <c r="AKV53"/>
      <c r="AKW53"/>
      <c r="AKX53"/>
      <c r="AKY53"/>
      <c r="AKZ53"/>
      <c r="ALA53"/>
      <c r="ALB53"/>
      <c r="ALC53"/>
      <c r="ALD53"/>
      <c r="ALE53"/>
      <c r="ALF53"/>
      <c r="ALG53"/>
      <c r="ALH53"/>
      <c r="ALI53"/>
      <c r="ALJ53"/>
      <c r="ALK53"/>
      <c r="ALL53"/>
      <c r="ALM53"/>
      <c r="ALN53"/>
      <c r="ALO53"/>
      <c r="ALP53"/>
      <c r="ALQ53"/>
      <c r="ALR53"/>
      <c r="ALS53"/>
      <c r="ALT53"/>
      <c r="ALU53"/>
      <c r="ALV53"/>
      <c r="ALW53"/>
      <c r="ALX53"/>
      <c r="ALY53"/>
      <c r="ALZ53"/>
      <c r="AMA53"/>
      <c r="AMB53"/>
      <c r="AMC53"/>
      <c r="AMD53"/>
      <c r="AME53"/>
      <c r="AMF53"/>
      <c r="AMG53"/>
      <c r="AMH53"/>
      <c r="AMI53"/>
      <c r="AMJ53"/>
    </row>
    <row r="54" spans="1:1024" ht="18.75" customHeight="1" x14ac:dyDescent="0.25">
      <c r="A54" s="64"/>
      <c r="B54" s="65" t="str">
        <f ca="1">IF(Umdeckung!D24,"Folgende Voraussetzung ist erfüllt:","")</f>
        <v/>
      </c>
      <c r="C54" s="66"/>
      <c r="D54" s="66"/>
      <c r="E54" s="133"/>
      <c r="F54" s="66"/>
      <c r="G54" s="66"/>
      <c r="H54" s="66"/>
      <c r="I54" s="66"/>
      <c r="J54" s="66"/>
      <c r="K54" s="66"/>
      <c r="L54" s="66"/>
      <c r="M54" s="66"/>
      <c r="N54" s="66"/>
      <c r="O54" s="66"/>
      <c r="P54" s="66"/>
      <c r="Q54" s="66"/>
      <c r="R54" s="66"/>
      <c r="S54" s="66"/>
      <c r="T54" s="66"/>
      <c r="U54" s="66"/>
      <c r="V54" s="66"/>
      <c r="W54" s="66"/>
      <c r="X54" s="66"/>
      <c r="Y54" s="66"/>
      <c r="Z54" s="66"/>
      <c r="AA54" s="66"/>
      <c r="AB54" s="66"/>
      <c r="AC54" s="66"/>
      <c r="AD54" s="66"/>
      <c r="AE54" s="66"/>
      <c r="AF54" s="66"/>
      <c r="AG54" s="134"/>
      <c r="AH54" s="134"/>
      <c r="AI54" s="134"/>
      <c r="AJ54" s="134"/>
      <c r="AK54" s="134"/>
      <c r="AL54" s="134"/>
      <c r="AM54" s="134"/>
      <c r="AN54" s="134"/>
      <c r="AO54" s="134"/>
      <c r="AP54" s="134"/>
      <c r="AQ54" s="134"/>
      <c r="AR54" s="134"/>
      <c r="AS54" s="134"/>
      <c r="AT54" s="134"/>
      <c r="AU54" s="134"/>
      <c r="AV54" s="134"/>
      <c r="AW54" s="134"/>
      <c r="AX54" s="134"/>
      <c r="AY54" s="135"/>
      <c r="AZ54" s="135"/>
      <c r="BA54" s="135"/>
      <c r="BB54" s="135"/>
      <c r="BC54" s="135"/>
      <c r="BD54" s="136"/>
      <c r="BE54" s="137"/>
      <c r="BF54" s="137"/>
      <c r="BG54" s="137"/>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c r="GC54"/>
      <c r="GD54"/>
      <c r="GE54"/>
      <c r="GF54"/>
      <c r="GG54"/>
      <c r="GH54"/>
      <c r="GI54"/>
      <c r="GJ54"/>
      <c r="GK54"/>
      <c r="GL54"/>
      <c r="GM54"/>
      <c r="GN54"/>
      <c r="GO54"/>
      <c r="GP54"/>
      <c r="GQ54"/>
      <c r="GR54"/>
      <c r="GS54"/>
      <c r="GT54"/>
      <c r="GU54"/>
      <c r="GV54"/>
      <c r="GW54"/>
      <c r="GX54"/>
      <c r="GY54"/>
      <c r="GZ54"/>
      <c r="HA54"/>
      <c r="HB54"/>
      <c r="HC54"/>
      <c r="HD54"/>
      <c r="HE54"/>
      <c r="HF54"/>
      <c r="HG54"/>
      <c r="HH54"/>
      <c r="HI54"/>
      <c r="HJ54"/>
      <c r="HK54"/>
      <c r="HL54"/>
      <c r="HM54"/>
      <c r="HN54"/>
      <c r="HO54"/>
      <c r="HP54"/>
      <c r="HQ54"/>
      <c r="HR54"/>
      <c r="HS54"/>
      <c r="HT54"/>
      <c r="HU54"/>
      <c r="HV54"/>
      <c r="HW54"/>
      <c r="HX54"/>
      <c r="HY54"/>
      <c r="HZ54"/>
      <c r="IA54"/>
      <c r="IB54"/>
      <c r="IC54"/>
      <c r="ID54"/>
      <c r="IE54"/>
      <c r="IF54"/>
      <c r="IG54"/>
      <c r="IH54"/>
      <c r="II54"/>
      <c r="IJ54"/>
      <c r="IK54"/>
      <c r="IL54"/>
      <c r="IM54"/>
      <c r="IN54"/>
      <c r="IO54"/>
      <c r="IP54"/>
      <c r="IQ54"/>
      <c r="IR54"/>
      <c r="IS54"/>
      <c r="IT54"/>
      <c r="IU54"/>
      <c r="IV54"/>
      <c r="IW54"/>
      <c r="IX54"/>
      <c r="IY54"/>
      <c r="IZ54"/>
      <c r="JA54"/>
      <c r="JB54"/>
      <c r="JC54"/>
      <c r="JD54"/>
      <c r="JE54"/>
      <c r="JF54"/>
      <c r="JG54"/>
      <c r="JH54"/>
      <c r="JI54"/>
      <c r="JJ54"/>
      <c r="JK54"/>
      <c r="JL54"/>
      <c r="JM54"/>
      <c r="JN54"/>
      <c r="JO54"/>
      <c r="JP54"/>
      <c r="JQ54"/>
      <c r="JR54"/>
      <c r="JS54"/>
      <c r="JT54"/>
      <c r="JU54"/>
      <c r="JV54"/>
      <c r="JW54"/>
      <c r="JX54"/>
      <c r="JY54"/>
      <c r="JZ54"/>
      <c r="KA54"/>
      <c r="KB54"/>
      <c r="KC54"/>
      <c r="KD54"/>
      <c r="KE54"/>
      <c r="KF54"/>
      <c r="KG54"/>
      <c r="KH54"/>
      <c r="KI54"/>
      <c r="KJ54"/>
      <c r="KK54"/>
      <c r="KL54"/>
      <c r="KM54"/>
      <c r="KN54"/>
      <c r="KO54"/>
      <c r="KP54"/>
      <c r="KQ54"/>
      <c r="KR54"/>
      <c r="KS54"/>
      <c r="KT54"/>
      <c r="KU54"/>
      <c r="KV54"/>
      <c r="KW54"/>
      <c r="KX54"/>
      <c r="KY54"/>
      <c r="KZ54"/>
      <c r="LA54"/>
      <c r="LB54"/>
      <c r="LC54"/>
      <c r="LD54"/>
      <c r="LE54"/>
      <c r="LF54"/>
      <c r="LG54"/>
      <c r="LH54"/>
      <c r="LI54"/>
      <c r="LJ54"/>
      <c r="LK54"/>
      <c r="LL54"/>
      <c r="LM54"/>
      <c r="LN54"/>
      <c r="LO54"/>
      <c r="LP54"/>
      <c r="LQ54"/>
      <c r="LR54"/>
      <c r="LS54"/>
      <c r="LT54"/>
      <c r="LU54"/>
      <c r="LV54"/>
      <c r="LW54"/>
      <c r="LX54"/>
      <c r="LY54"/>
      <c r="LZ54"/>
      <c r="MA54"/>
      <c r="MB54"/>
      <c r="MC54"/>
      <c r="MD54"/>
      <c r="ME54"/>
      <c r="MF54"/>
      <c r="MG54"/>
      <c r="MH54"/>
      <c r="MI54"/>
      <c r="MJ54"/>
      <c r="MK54"/>
      <c r="ML54"/>
      <c r="MM54"/>
      <c r="MN54"/>
      <c r="MO54"/>
      <c r="MP54"/>
      <c r="MQ54"/>
      <c r="MR54"/>
      <c r="MS54"/>
      <c r="MT54"/>
      <c r="MU54"/>
      <c r="MV54"/>
      <c r="MW54"/>
      <c r="MX54"/>
      <c r="MY54"/>
      <c r="MZ54"/>
      <c r="NA54"/>
      <c r="NB54"/>
      <c r="NC54"/>
      <c r="ND54"/>
      <c r="NE54"/>
      <c r="NF54"/>
      <c r="NG54"/>
      <c r="NH54"/>
      <c r="NI54"/>
      <c r="NJ54"/>
      <c r="NK54"/>
      <c r="NL54"/>
      <c r="NM54"/>
      <c r="NN54"/>
      <c r="NO54"/>
      <c r="NP54"/>
      <c r="NQ54"/>
      <c r="NR54"/>
      <c r="NS54"/>
      <c r="NT54"/>
      <c r="NU54"/>
      <c r="NV54"/>
      <c r="NW54"/>
      <c r="NX54"/>
      <c r="NY54"/>
      <c r="NZ54"/>
      <c r="OA54"/>
      <c r="OB54"/>
      <c r="OC54"/>
      <c r="OD54"/>
      <c r="OE54"/>
      <c r="OF54"/>
      <c r="OG54"/>
      <c r="OH54"/>
      <c r="OI54"/>
      <c r="OJ54"/>
      <c r="OK54"/>
      <c r="OL54"/>
      <c r="OM54"/>
      <c r="ON54"/>
      <c r="OO54"/>
      <c r="OP54"/>
      <c r="OQ54"/>
      <c r="OR54"/>
      <c r="OS54"/>
      <c r="OT54"/>
      <c r="OU54"/>
      <c r="OV54"/>
      <c r="OW54"/>
      <c r="OX54"/>
      <c r="OY54"/>
      <c r="OZ54"/>
      <c r="PA54"/>
      <c r="PB54"/>
      <c r="PC54"/>
      <c r="PD54"/>
      <c r="PE54"/>
      <c r="PF54"/>
      <c r="PG54"/>
      <c r="PH54"/>
      <c r="PI54"/>
      <c r="PJ54"/>
      <c r="PK54"/>
      <c r="PL54"/>
      <c r="PM54"/>
      <c r="PN54"/>
      <c r="PO54"/>
      <c r="PP54"/>
      <c r="PQ54"/>
      <c r="PR54"/>
      <c r="PS54"/>
      <c r="PT54"/>
      <c r="PU54"/>
      <c r="PV54"/>
      <c r="PW54"/>
      <c r="PX54"/>
      <c r="PY54"/>
      <c r="PZ54"/>
      <c r="QA54"/>
      <c r="QB54"/>
      <c r="QC54"/>
      <c r="QD54"/>
      <c r="QE54"/>
      <c r="QF54"/>
      <c r="QG54"/>
      <c r="QH54"/>
      <c r="QI54"/>
      <c r="QJ54"/>
      <c r="QK54"/>
      <c r="QL54"/>
      <c r="QM54"/>
      <c r="QN54"/>
      <c r="QO54"/>
      <c r="QP54"/>
      <c r="QQ54"/>
      <c r="QR54"/>
      <c r="QS54"/>
      <c r="QT54"/>
      <c r="QU54"/>
      <c r="QV54"/>
      <c r="QW54"/>
      <c r="QX54"/>
      <c r="QY54"/>
      <c r="QZ54"/>
      <c r="RA54"/>
      <c r="RB54"/>
      <c r="RC54"/>
      <c r="RD54"/>
      <c r="RE54"/>
      <c r="RF54"/>
      <c r="RG54"/>
      <c r="RH54"/>
      <c r="RI54"/>
      <c r="RJ54"/>
      <c r="RK54"/>
      <c r="RL54"/>
      <c r="RM54"/>
      <c r="RN54"/>
      <c r="RO54"/>
      <c r="RP54"/>
      <c r="RQ54"/>
      <c r="RR54"/>
      <c r="RS54"/>
      <c r="RT54"/>
      <c r="RU54"/>
      <c r="RV54"/>
      <c r="RW54"/>
      <c r="RX54"/>
      <c r="RY54"/>
      <c r="RZ54"/>
      <c r="SA54"/>
      <c r="SB54"/>
      <c r="SC54"/>
      <c r="SD54"/>
      <c r="SE54"/>
      <c r="SF54"/>
      <c r="SG54"/>
      <c r="SH54"/>
      <c r="SI54"/>
      <c r="SJ54"/>
      <c r="SK54"/>
      <c r="SL54"/>
      <c r="SM54"/>
      <c r="SN54"/>
      <c r="SO54"/>
      <c r="SP54"/>
      <c r="SQ54"/>
      <c r="SR54"/>
      <c r="SS54"/>
      <c r="ST54"/>
      <c r="SU54"/>
      <c r="SV54"/>
      <c r="SW54"/>
      <c r="SX54"/>
      <c r="SY54"/>
      <c r="SZ54"/>
      <c r="TA54"/>
      <c r="TB54"/>
      <c r="TC54"/>
      <c r="TD54"/>
      <c r="TE54"/>
      <c r="TF54"/>
      <c r="TG54"/>
      <c r="TH54"/>
      <c r="TI54"/>
      <c r="TJ54"/>
      <c r="TK54"/>
      <c r="TL54"/>
      <c r="TM54"/>
      <c r="TN54"/>
      <c r="TO54"/>
      <c r="TP54"/>
      <c r="TQ54"/>
      <c r="TR54"/>
      <c r="TS54"/>
      <c r="TT54"/>
      <c r="TU54"/>
      <c r="TV54"/>
      <c r="TW54"/>
      <c r="TX54"/>
      <c r="TY54"/>
      <c r="TZ54"/>
      <c r="UA54"/>
      <c r="UB54"/>
      <c r="UC54"/>
      <c r="UD54"/>
      <c r="UE54"/>
      <c r="UF54"/>
      <c r="UG54"/>
      <c r="UH54"/>
      <c r="UI54"/>
      <c r="UJ54"/>
      <c r="UK54"/>
      <c r="UL54"/>
      <c r="UM54"/>
      <c r="UN54"/>
      <c r="UO54"/>
      <c r="UP54"/>
      <c r="UQ54"/>
      <c r="UR54"/>
      <c r="US54"/>
      <c r="UT54"/>
      <c r="UU54"/>
      <c r="UV54"/>
      <c r="UW54"/>
      <c r="UX54"/>
      <c r="UY54"/>
      <c r="UZ54"/>
      <c r="VA54"/>
      <c r="VB54"/>
      <c r="VC54"/>
      <c r="VD54"/>
      <c r="VE54"/>
      <c r="VF54"/>
      <c r="VG54"/>
      <c r="VH54"/>
      <c r="VI54"/>
      <c r="VJ54"/>
      <c r="VK54"/>
      <c r="VL54"/>
      <c r="VM54"/>
      <c r="VN54"/>
      <c r="VO54"/>
      <c r="VP54"/>
      <c r="VQ54"/>
      <c r="VR54"/>
      <c r="VS54"/>
      <c r="VT54"/>
      <c r="VU54"/>
      <c r="VV54"/>
      <c r="VW54"/>
      <c r="VX54"/>
      <c r="VY54"/>
      <c r="VZ54"/>
      <c r="WA54"/>
      <c r="WB54"/>
      <c r="WC54"/>
      <c r="WD54"/>
      <c r="WE54"/>
      <c r="WF54"/>
      <c r="WG54"/>
      <c r="WH54"/>
      <c r="WI54"/>
      <c r="WJ54"/>
      <c r="WK54"/>
      <c r="WL54"/>
      <c r="WM54"/>
      <c r="WN54"/>
      <c r="WO54"/>
      <c r="WP54"/>
      <c r="WQ54"/>
      <c r="WR54"/>
      <c r="WS54"/>
      <c r="WT54"/>
      <c r="WU54"/>
      <c r="WV54"/>
      <c r="WW54"/>
      <c r="WX54"/>
      <c r="WY54"/>
      <c r="WZ54"/>
      <c r="XA54"/>
      <c r="XB54"/>
      <c r="XC54"/>
      <c r="XD54"/>
      <c r="XE54"/>
      <c r="XF54"/>
      <c r="XG54"/>
      <c r="XH54"/>
      <c r="XI54"/>
      <c r="XJ54"/>
      <c r="XK54"/>
      <c r="XL54"/>
      <c r="XM54"/>
      <c r="XN54"/>
      <c r="XO54"/>
      <c r="XP54"/>
      <c r="XQ54"/>
      <c r="XR54"/>
      <c r="XS54"/>
      <c r="XT54"/>
      <c r="XU54"/>
      <c r="XV54"/>
      <c r="XW54"/>
      <c r="XX54"/>
      <c r="XY54"/>
      <c r="XZ54"/>
      <c r="YA54"/>
      <c r="YB54"/>
      <c r="YC54"/>
      <c r="YD54"/>
      <c r="YE54"/>
      <c r="YF54"/>
      <c r="YG54"/>
      <c r="YH54"/>
      <c r="YI54"/>
      <c r="YJ54"/>
      <c r="YK54"/>
      <c r="YL54"/>
      <c r="YM54"/>
      <c r="YN54"/>
      <c r="YO54"/>
      <c r="YP54"/>
      <c r="YQ54"/>
      <c r="YR54"/>
      <c r="YS54"/>
      <c r="YT54"/>
      <c r="YU54"/>
      <c r="YV54"/>
      <c r="YW54"/>
      <c r="YX54"/>
      <c r="YY54"/>
      <c r="YZ54"/>
      <c r="ZA54"/>
      <c r="ZB54"/>
      <c r="ZC54"/>
      <c r="ZD54"/>
      <c r="ZE54"/>
      <c r="ZF54"/>
      <c r="ZG54"/>
      <c r="ZH54"/>
      <c r="ZI54"/>
      <c r="ZJ54"/>
      <c r="ZK54"/>
      <c r="ZL54"/>
      <c r="ZM54"/>
      <c r="ZN54"/>
      <c r="ZO54"/>
      <c r="ZP54"/>
      <c r="ZQ54"/>
      <c r="ZR54"/>
      <c r="ZS54"/>
      <c r="ZT54"/>
      <c r="ZU54"/>
      <c r="ZV54"/>
      <c r="ZW54"/>
      <c r="ZX54"/>
      <c r="ZY54"/>
      <c r="ZZ54"/>
      <c r="AAA54"/>
      <c r="AAB54"/>
      <c r="AAC54"/>
      <c r="AAD54"/>
      <c r="AAE54"/>
      <c r="AAF54"/>
      <c r="AAG54"/>
      <c r="AAH54"/>
      <c r="AAI54"/>
      <c r="AAJ54"/>
      <c r="AAK54"/>
      <c r="AAL54"/>
      <c r="AAM54"/>
      <c r="AAN54"/>
      <c r="AAO54"/>
      <c r="AAP54"/>
      <c r="AAQ54"/>
      <c r="AAR54"/>
      <c r="AAS54"/>
      <c r="AAT54"/>
      <c r="AAU54"/>
      <c r="AAV54"/>
      <c r="AAW54"/>
      <c r="AAX54"/>
      <c r="AAY54"/>
      <c r="AAZ54"/>
      <c r="ABA54"/>
      <c r="ABB54"/>
      <c r="ABC54"/>
      <c r="ABD54"/>
      <c r="ABE54"/>
      <c r="ABF54"/>
      <c r="ABG54"/>
      <c r="ABH54"/>
      <c r="ABI54"/>
      <c r="ABJ54"/>
      <c r="ABK54"/>
      <c r="ABL54"/>
      <c r="ABM54"/>
      <c r="ABN54"/>
      <c r="ABO54"/>
      <c r="ABP54"/>
      <c r="ABQ54"/>
      <c r="ABR54"/>
      <c r="ABS54"/>
      <c r="ABT54"/>
      <c r="ABU54"/>
      <c r="ABV54"/>
      <c r="ABW54"/>
      <c r="ABX54"/>
      <c r="ABY54"/>
      <c r="ABZ54"/>
      <c r="ACA54"/>
      <c r="ACB54"/>
      <c r="ACC54"/>
      <c r="ACD54"/>
      <c r="ACE54"/>
      <c r="ACF54"/>
      <c r="ACG54"/>
      <c r="ACH54"/>
      <c r="ACI54"/>
      <c r="ACJ54"/>
      <c r="ACK54"/>
      <c r="ACL54"/>
      <c r="ACM54"/>
      <c r="ACN54"/>
      <c r="ACO54"/>
      <c r="ACP54"/>
      <c r="ACQ54"/>
      <c r="ACR54"/>
      <c r="ACS54"/>
      <c r="ACT54"/>
      <c r="ACU54"/>
      <c r="ACV54"/>
      <c r="ACW54"/>
      <c r="ACX54"/>
      <c r="ACY54"/>
      <c r="ACZ54"/>
      <c r="ADA54"/>
      <c r="ADB54"/>
      <c r="ADC54"/>
      <c r="ADD54"/>
      <c r="ADE54"/>
      <c r="ADF54"/>
      <c r="ADG54"/>
      <c r="ADH54"/>
      <c r="ADI54"/>
      <c r="ADJ54"/>
      <c r="ADK54"/>
      <c r="ADL54"/>
      <c r="ADM54"/>
      <c r="ADN54"/>
      <c r="ADO54"/>
      <c r="ADP54"/>
      <c r="ADQ54"/>
      <c r="ADR54"/>
      <c r="ADS54"/>
      <c r="ADT54"/>
      <c r="ADU54"/>
      <c r="ADV54"/>
      <c r="ADW54"/>
      <c r="ADX54"/>
      <c r="ADY54"/>
      <c r="ADZ54"/>
      <c r="AEA54"/>
      <c r="AEB54"/>
      <c r="AEC54"/>
      <c r="AED54"/>
      <c r="AEE54"/>
      <c r="AEF54"/>
      <c r="AEG54"/>
      <c r="AEH54"/>
      <c r="AEI54"/>
      <c r="AEJ54"/>
      <c r="AEK54"/>
      <c r="AEL54"/>
      <c r="AEM54"/>
      <c r="AEN54"/>
      <c r="AEO54"/>
      <c r="AEP54"/>
      <c r="AEQ54"/>
      <c r="AER54"/>
      <c r="AES54"/>
      <c r="AET54"/>
      <c r="AEU54"/>
      <c r="AEV54"/>
      <c r="AEW54"/>
      <c r="AEX54"/>
      <c r="AEY54"/>
      <c r="AEZ54"/>
      <c r="AFA54"/>
      <c r="AFB54"/>
      <c r="AFC54"/>
      <c r="AFD54"/>
      <c r="AFE54"/>
      <c r="AFF54"/>
      <c r="AFG54"/>
      <c r="AFH54"/>
      <c r="AFI54"/>
      <c r="AFJ54"/>
      <c r="AFK54"/>
      <c r="AFL54"/>
      <c r="AFM54"/>
      <c r="AFN54"/>
      <c r="AFO54"/>
      <c r="AFP54"/>
      <c r="AFQ54"/>
      <c r="AFR54"/>
      <c r="AFS54"/>
      <c r="AFT54"/>
      <c r="AFU54"/>
      <c r="AFV54"/>
      <c r="AFW54"/>
      <c r="AFX54"/>
      <c r="AFY54"/>
      <c r="AFZ54"/>
      <c r="AGA54"/>
      <c r="AGB54"/>
      <c r="AGC54"/>
      <c r="AGD54"/>
      <c r="AGE54"/>
      <c r="AGF54"/>
      <c r="AGG54"/>
      <c r="AGH54"/>
      <c r="AGI54"/>
      <c r="AGJ54"/>
      <c r="AGK54"/>
      <c r="AGL54"/>
      <c r="AGM54"/>
      <c r="AGN54"/>
      <c r="AGO54"/>
      <c r="AGP54"/>
      <c r="AGQ54"/>
      <c r="AGR54"/>
      <c r="AGS54"/>
      <c r="AGT54"/>
      <c r="AGU54"/>
      <c r="AGV54"/>
      <c r="AGW54"/>
      <c r="AGX54"/>
      <c r="AGY54"/>
      <c r="AGZ54"/>
      <c r="AHA54"/>
      <c r="AHB54"/>
      <c r="AHC54"/>
      <c r="AHD54"/>
      <c r="AHE54"/>
      <c r="AHF54"/>
      <c r="AHG54"/>
      <c r="AHH54"/>
      <c r="AHI54"/>
      <c r="AHJ54"/>
      <c r="AHK54"/>
      <c r="AHL54"/>
      <c r="AHM54"/>
      <c r="AHN54"/>
      <c r="AHO54"/>
      <c r="AHP54"/>
      <c r="AHQ54"/>
      <c r="AHR54"/>
      <c r="AHS54"/>
      <c r="AHT54"/>
      <c r="AHU54"/>
      <c r="AHV54"/>
      <c r="AHW54"/>
      <c r="AHX54"/>
      <c r="AHY54"/>
      <c r="AHZ54"/>
      <c r="AIA54"/>
      <c r="AIB54"/>
      <c r="AIC54"/>
      <c r="AID54"/>
      <c r="AIE54"/>
      <c r="AIF54"/>
      <c r="AIG54"/>
      <c r="AIH54"/>
      <c r="AII54"/>
      <c r="AIJ54"/>
      <c r="AIK54"/>
      <c r="AIL54"/>
      <c r="AIM54"/>
      <c r="AIN54"/>
      <c r="AIO54"/>
      <c r="AIP54"/>
      <c r="AIQ54"/>
      <c r="AIR54"/>
      <c r="AIS54"/>
      <c r="AIT54"/>
      <c r="AIU54"/>
      <c r="AIV54"/>
      <c r="AIW54"/>
      <c r="AIX54"/>
      <c r="AIY54"/>
      <c r="AIZ54"/>
      <c r="AJA54"/>
      <c r="AJB54"/>
      <c r="AJC54"/>
      <c r="AJD54"/>
      <c r="AJE54"/>
      <c r="AJF54"/>
      <c r="AJG54"/>
      <c r="AJH54"/>
      <c r="AJI54"/>
      <c r="AJJ54"/>
      <c r="AJK54"/>
      <c r="AJL54"/>
      <c r="AJM54"/>
      <c r="AJN54"/>
      <c r="AJO54"/>
      <c r="AJP54"/>
      <c r="AJQ54"/>
      <c r="AJR54"/>
      <c r="AJS54"/>
      <c r="AJT54"/>
      <c r="AJU54"/>
      <c r="AJV54"/>
      <c r="AJW54"/>
      <c r="AJX54"/>
      <c r="AJY54"/>
      <c r="AJZ54"/>
      <c r="AKA54"/>
      <c r="AKB54"/>
      <c r="AKC54"/>
      <c r="AKD54"/>
      <c r="AKE54"/>
      <c r="AKF54"/>
      <c r="AKG54"/>
      <c r="AKH54"/>
      <c r="AKI54"/>
      <c r="AKJ54"/>
      <c r="AKK54"/>
      <c r="AKL54"/>
      <c r="AKM54"/>
      <c r="AKN54"/>
      <c r="AKO54"/>
      <c r="AKP54"/>
      <c r="AKQ54"/>
      <c r="AKR54"/>
      <c r="AKS54"/>
      <c r="AKT54"/>
      <c r="AKU54"/>
      <c r="AKV54"/>
      <c r="AKW54"/>
      <c r="AKX54"/>
      <c r="AKY54"/>
      <c r="AKZ54"/>
      <c r="ALA54"/>
      <c r="ALB54"/>
      <c r="ALC54"/>
      <c r="ALD54"/>
      <c r="ALE54"/>
      <c r="ALF54"/>
      <c r="ALG54"/>
      <c r="ALH54"/>
      <c r="ALI54"/>
      <c r="ALJ54"/>
      <c r="ALK54"/>
      <c r="ALL54"/>
      <c r="ALM54"/>
      <c r="ALN54"/>
      <c r="ALO54"/>
      <c r="ALP54"/>
      <c r="ALQ54"/>
      <c r="ALR54"/>
      <c r="ALS54"/>
      <c r="ALT54"/>
      <c r="ALU54"/>
      <c r="ALV54"/>
      <c r="ALW54"/>
      <c r="ALX54"/>
      <c r="ALY54"/>
      <c r="ALZ54"/>
      <c r="AMA54"/>
      <c r="AMB54"/>
      <c r="AMC54"/>
      <c r="AMD54"/>
      <c r="AME54"/>
      <c r="AMF54"/>
      <c r="AMG54"/>
      <c r="AMH54"/>
      <c r="AMI54"/>
      <c r="AMJ54"/>
    </row>
    <row r="55" spans="1:1024" ht="18.75" customHeight="1" x14ac:dyDescent="0.35">
      <c r="A55" s="67"/>
      <c r="B55" s="206" t="str">
        <f ca="1">IF(Umdeckung!D24,"X","")</f>
        <v/>
      </c>
      <c r="C55" s="206"/>
      <c r="D55" s="68" t="s">
        <v>3347</v>
      </c>
      <c r="E55" s="122" t="str">
        <f ca="1">IF(Umdeckung!D24,"für §26 - 3 Jahre Schadenfrei  /sofern beantragt für §28 maximal 2 Schäden in den letzten 3 Jahren","")</f>
        <v/>
      </c>
      <c r="F55" s="122"/>
      <c r="G55" s="122"/>
      <c r="H55" s="122"/>
      <c r="I55" s="122"/>
      <c r="J55" s="122"/>
      <c r="K55" s="122"/>
      <c r="L55" s="122"/>
      <c r="M55" s="122"/>
      <c r="N55" s="122"/>
      <c r="O55" s="122"/>
      <c r="P55" s="122"/>
      <c r="Q55" s="122"/>
      <c r="R55" s="122"/>
      <c r="S55" s="122"/>
      <c r="T55" s="122"/>
      <c r="U55" s="122"/>
      <c r="V55" s="122"/>
      <c r="W55" s="122"/>
      <c r="X55" s="122"/>
      <c r="Y55" s="122"/>
      <c r="Z55" s="69"/>
      <c r="AA55" s="69"/>
      <c r="AB55" s="69"/>
      <c r="AC55" s="69"/>
      <c r="AD55" s="69"/>
      <c r="AE55" s="69"/>
      <c r="AF55" s="69"/>
      <c r="AG55" s="122"/>
      <c r="AH55" s="122"/>
      <c r="AI55" s="122"/>
      <c r="AJ55" s="122"/>
      <c r="AK55" s="122"/>
      <c r="AL55" s="122"/>
      <c r="AM55" s="122"/>
      <c r="AN55" s="122"/>
      <c r="AO55" s="122"/>
      <c r="AP55" s="122"/>
      <c r="AQ55" s="122"/>
      <c r="AR55" s="122"/>
      <c r="AS55" s="122"/>
      <c r="AT55" s="122"/>
      <c r="AU55" s="122"/>
      <c r="AV55" s="122"/>
      <c r="AW55" s="122"/>
      <c r="AX55" s="122"/>
      <c r="AY55" s="137"/>
      <c r="AZ55" s="137"/>
      <c r="BA55" s="137"/>
      <c r="BB55" s="137"/>
      <c r="BC55" s="137"/>
      <c r="BD55" s="138"/>
      <c r="BE55" s="137"/>
      <c r="BF55" s="137"/>
      <c r="BG55" s="137"/>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c r="GO55"/>
      <c r="GP55"/>
      <c r="GQ55"/>
      <c r="GR55"/>
      <c r="GS55"/>
      <c r="GT55"/>
      <c r="GU55"/>
      <c r="GV55"/>
      <c r="GW55"/>
      <c r="GX55"/>
      <c r="GY55"/>
      <c r="GZ55"/>
      <c r="HA55"/>
      <c r="HB55"/>
      <c r="HC55"/>
      <c r="HD55"/>
      <c r="HE55"/>
      <c r="HF55"/>
      <c r="HG55"/>
      <c r="HH55"/>
      <c r="HI55"/>
      <c r="HJ55"/>
      <c r="HK55"/>
      <c r="HL55"/>
      <c r="HM55"/>
      <c r="HN55"/>
      <c r="HO55"/>
      <c r="HP55"/>
      <c r="HQ55"/>
      <c r="HR55"/>
      <c r="HS55"/>
      <c r="HT55"/>
      <c r="HU55"/>
      <c r="HV55"/>
      <c r="HW55"/>
      <c r="HX55"/>
      <c r="HY55"/>
      <c r="HZ55"/>
      <c r="IA55"/>
      <c r="IB55"/>
      <c r="IC55"/>
      <c r="ID55"/>
      <c r="IE55"/>
      <c r="IF55"/>
      <c r="IG55"/>
      <c r="IH55"/>
      <c r="II55"/>
      <c r="IJ55"/>
      <c r="IK55"/>
      <c r="IL55"/>
      <c r="IM55"/>
      <c r="IN55"/>
      <c r="IO55"/>
      <c r="IP55"/>
      <c r="IQ55"/>
      <c r="IR55"/>
      <c r="IS55"/>
      <c r="IT55"/>
      <c r="IU55"/>
      <c r="IV55"/>
      <c r="IW55"/>
      <c r="IX55"/>
      <c r="IY55"/>
      <c r="IZ55"/>
      <c r="JA55"/>
      <c r="JB55"/>
      <c r="JC55"/>
      <c r="JD55"/>
      <c r="JE55"/>
      <c r="JF55"/>
      <c r="JG55"/>
      <c r="JH55"/>
      <c r="JI55"/>
      <c r="JJ55"/>
      <c r="JK55"/>
      <c r="JL55"/>
      <c r="JM55"/>
      <c r="JN55"/>
      <c r="JO55"/>
      <c r="JP55"/>
      <c r="JQ55"/>
      <c r="JR55"/>
      <c r="JS55"/>
      <c r="JT55"/>
      <c r="JU55"/>
      <c r="JV55"/>
      <c r="JW55"/>
      <c r="JX55"/>
      <c r="JY55"/>
      <c r="JZ55"/>
      <c r="KA55"/>
      <c r="KB55"/>
      <c r="KC55"/>
      <c r="KD55"/>
      <c r="KE55"/>
      <c r="KF55"/>
      <c r="KG55"/>
      <c r="KH55"/>
      <c r="KI55"/>
      <c r="KJ55"/>
      <c r="KK55"/>
      <c r="KL55"/>
      <c r="KM55"/>
      <c r="KN55"/>
      <c r="KO55"/>
      <c r="KP55"/>
      <c r="KQ55"/>
      <c r="KR55"/>
      <c r="KS55"/>
      <c r="KT55"/>
      <c r="KU55"/>
      <c r="KV55"/>
      <c r="KW55"/>
      <c r="KX55"/>
      <c r="KY55"/>
      <c r="KZ55"/>
      <c r="LA55"/>
      <c r="LB55"/>
      <c r="LC55"/>
      <c r="LD55"/>
      <c r="LE55"/>
      <c r="LF55"/>
      <c r="LG55"/>
      <c r="LH55"/>
      <c r="LI55"/>
      <c r="LJ55"/>
      <c r="LK55"/>
      <c r="LL55"/>
      <c r="LM55"/>
      <c r="LN55"/>
      <c r="LO55"/>
      <c r="LP55"/>
      <c r="LQ55"/>
      <c r="LR55"/>
      <c r="LS55"/>
      <c r="LT55"/>
      <c r="LU55"/>
      <c r="LV55"/>
      <c r="LW55"/>
      <c r="LX55"/>
      <c r="LY55"/>
      <c r="LZ55"/>
      <c r="MA55"/>
      <c r="MB55"/>
      <c r="MC55"/>
      <c r="MD55"/>
      <c r="ME55"/>
      <c r="MF55"/>
      <c r="MG55"/>
      <c r="MH55"/>
      <c r="MI55"/>
      <c r="MJ55"/>
      <c r="MK55"/>
      <c r="ML55"/>
      <c r="MM55"/>
      <c r="MN55"/>
      <c r="MO55"/>
      <c r="MP55"/>
      <c r="MQ55"/>
      <c r="MR55"/>
      <c r="MS55"/>
      <c r="MT55"/>
      <c r="MU55"/>
      <c r="MV55"/>
      <c r="MW55"/>
      <c r="MX55"/>
      <c r="MY55"/>
      <c r="MZ55"/>
      <c r="NA55"/>
      <c r="NB55"/>
      <c r="NC55"/>
      <c r="ND55"/>
      <c r="NE55"/>
      <c r="NF55"/>
      <c r="NG55"/>
      <c r="NH55"/>
      <c r="NI55"/>
      <c r="NJ55"/>
      <c r="NK55"/>
      <c r="NL55"/>
      <c r="NM55"/>
      <c r="NN55"/>
      <c r="NO55"/>
      <c r="NP55"/>
      <c r="NQ55"/>
      <c r="NR55"/>
      <c r="NS55"/>
      <c r="NT55"/>
      <c r="NU55"/>
      <c r="NV55"/>
      <c r="NW55"/>
      <c r="NX55"/>
      <c r="NY55"/>
      <c r="NZ55"/>
      <c r="OA55"/>
      <c r="OB55"/>
      <c r="OC55"/>
      <c r="OD55"/>
      <c r="OE55"/>
      <c r="OF55"/>
      <c r="OG55"/>
      <c r="OH55"/>
      <c r="OI55"/>
      <c r="OJ55"/>
      <c r="OK55"/>
      <c r="OL55"/>
      <c r="OM55"/>
      <c r="ON55"/>
      <c r="OO55"/>
      <c r="OP55"/>
      <c r="OQ55"/>
      <c r="OR55"/>
      <c r="OS55"/>
      <c r="OT55"/>
      <c r="OU55"/>
      <c r="OV55"/>
      <c r="OW55"/>
      <c r="OX55"/>
      <c r="OY55"/>
      <c r="OZ55"/>
      <c r="PA55"/>
      <c r="PB55"/>
      <c r="PC55"/>
      <c r="PD55"/>
      <c r="PE55"/>
      <c r="PF55"/>
      <c r="PG55"/>
      <c r="PH55"/>
      <c r="PI55"/>
      <c r="PJ55"/>
      <c r="PK55"/>
      <c r="PL55"/>
      <c r="PM55"/>
      <c r="PN55"/>
      <c r="PO55"/>
      <c r="PP55"/>
      <c r="PQ55"/>
      <c r="PR55"/>
      <c r="PS55"/>
      <c r="PT55"/>
      <c r="PU55"/>
      <c r="PV55"/>
      <c r="PW55"/>
      <c r="PX55"/>
      <c r="PY55"/>
      <c r="PZ55"/>
      <c r="QA55"/>
      <c r="QB55"/>
      <c r="QC55"/>
      <c r="QD55"/>
      <c r="QE55"/>
      <c r="QF55"/>
      <c r="QG55"/>
      <c r="QH55"/>
      <c r="QI55"/>
      <c r="QJ55"/>
      <c r="QK55"/>
      <c r="QL55"/>
      <c r="QM55"/>
      <c r="QN55"/>
      <c r="QO55"/>
      <c r="QP55"/>
      <c r="QQ55"/>
      <c r="QR55"/>
      <c r="QS55"/>
      <c r="QT55"/>
      <c r="QU55"/>
      <c r="QV55"/>
      <c r="QW55"/>
      <c r="QX55"/>
      <c r="QY55"/>
      <c r="QZ55"/>
      <c r="RA55"/>
      <c r="RB55"/>
      <c r="RC55"/>
      <c r="RD55"/>
      <c r="RE55"/>
      <c r="RF55"/>
      <c r="RG55"/>
      <c r="RH55"/>
      <c r="RI55"/>
      <c r="RJ55"/>
      <c r="RK55"/>
      <c r="RL55"/>
      <c r="RM55"/>
      <c r="RN55"/>
      <c r="RO55"/>
      <c r="RP55"/>
      <c r="RQ55"/>
      <c r="RR55"/>
      <c r="RS55"/>
      <c r="RT55"/>
      <c r="RU55"/>
      <c r="RV55"/>
      <c r="RW55"/>
      <c r="RX55"/>
      <c r="RY55"/>
      <c r="RZ55"/>
      <c r="SA55"/>
      <c r="SB55"/>
      <c r="SC55"/>
      <c r="SD55"/>
      <c r="SE55"/>
      <c r="SF55"/>
      <c r="SG55"/>
      <c r="SH55"/>
      <c r="SI55"/>
      <c r="SJ55"/>
      <c r="SK55"/>
      <c r="SL55"/>
      <c r="SM55"/>
      <c r="SN55"/>
      <c r="SO55"/>
      <c r="SP55"/>
      <c r="SQ55"/>
      <c r="SR55"/>
      <c r="SS55"/>
      <c r="ST55"/>
      <c r="SU55"/>
      <c r="SV55"/>
      <c r="SW55"/>
      <c r="SX55"/>
      <c r="SY55"/>
      <c r="SZ55"/>
      <c r="TA55"/>
      <c r="TB55"/>
      <c r="TC55"/>
      <c r="TD55"/>
      <c r="TE55"/>
      <c r="TF55"/>
      <c r="TG55"/>
      <c r="TH55"/>
      <c r="TI55"/>
      <c r="TJ55"/>
      <c r="TK55"/>
      <c r="TL55"/>
      <c r="TM55"/>
      <c r="TN55"/>
      <c r="TO55"/>
      <c r="TP55"/>
      <c r="TQ55"/>
      <c r="TR55"/>
      <c r="TS55"/>
      <c r="TT55"/>
      <c r="TU55"/>
      <c r="TV55"/>
      <c r="TW55"/>
      <c r="TX55"/>
      <c r="TY55"/>
      <c r="TZ55"/>
      <c r="UA55"/>
      <c r="UB55"/>
      <c r="UC55"/>
      <c r="UD55"/>
      <c r="UE55"/>
      <c r="UF55"/>
      <c r="UG55"/>
      <c r="UH55"/>
      <c r="UI55"/>
      <c r="UJ55"/>
      <c r="UK55"/>
      <c r="UL55"/>
      <c r="UM55"/>
      <c r="UN55"/>
      <c r="UO55"/>
      <c r="UP55"/>
      <c r="UQ55"/>
      <c r="UR55"/>
      <c r="US55"/>
      <c r="UT55"/>
      <c r="UU55"/>
      <c r="UV55"/>
      <c r="UW55"/>
      <c r="UX55"/>
      <c r="UY55"/>
      <c r="UZ55"/>
      <c r="VA55"/>
      <c r="VB55"/>
      <c r="VC55"/>
      <c r="VD55"/>
      <c r="VE55"/>
      <c r="VF55"/>
      <c r="VG55"/>
      <c r="VH55"/>
      <c r="VI55"/>
      <c r="VJ55"/>
      <c r="VK55"/>
      <c r="VL55"/>
      <c r="VM55"/>
      <c r="VN55"/>
      <c r="VO55"/>
      <c r="VP55"/>
      <c r="VQ55"/>
      <c r="VR55"/>
      <c r="VS55"/>
      <c r="VT55"/>
      <c r="VU55"/>
      <c r="VV55"/>
      <c r="VW55"/>
      <c r="VX55"/>
      <c r="VY55"/>
      <c r="VZ55"/>
      <c r="WA55"/>
      <c r="WB55"/>
      <c r="WC55"/>
      <c r="WD55"/>
      <c r="WE55"/>
      <c r="WF55"/>
      <c r="WG55"/>
      <c r="WH55"/>
      <c r="WI55"/>
      <c r="WJ55"/>
      <c r="WK55"/>
      <c r="WL55"/>
      <c r="WM55"/>
      <c r="WN55"/>
      <c r="WO55"/>
      <c r="WP55"/>
      <c r="WQ55"/>
      <c r="WR55"/>
      <c r="WS55"/>
      <c r="WT55"/>
      <c r="WU55"/>
      <c r="WV55"/>
      <c r="WW55"/>
      <c r="WX55"/>
      <c r="WY55"/>
      <c r="WZ55"/>
      <c r="XA55"/>
      <c r="XB55"/>
      <c r="XC55"/>
      <c r="XD55"/>
      <c r="XE55"/>
      <c r="XF55"/>
      <c r="XG55"/>
      <c r="XH55"/>
      <c r="XI55"/>
      <c r="XJ55"/>
      <c r="XK55"/>
      <c r="XL55"/>
      <c r="XM55"/>
      <c r="XN55"/>
      <c r="XO55"/>
      <c r="XP55"/>
      <c r="XQ55"/>
      <c r="XR55"/>
      <c r="XS55"/>
      <c r="XT55"/>
      <c r="XU55"/>
      <c r="XV55"/>
      <c r="XW55"/>
      <c r="XX55"/>
      <c r="XY55"/>
      <c r="XZ55"/>
      <c r="YA55"/>
      <c r="YB55"/>
      <c r="YC55"/>
      <c r="YD55"/>
      <c r="YE55"/>
      <c r="YF55"/>
      <c r="YG55"/>
      <c r="YH55"/>
      <c r="YI55"/>
      <c r="YJ55"/>
      <c r="YK55"/>
      <c r="YL55"/>
      <c r="YM55"/>
      <c r="YN55"/>
      <c r="YO55"/>
      <c r="YP55"/>
      <c r="YQ55"/>
      <c r="YR55"/>
      <c r="YS55"/>
      <c r="YT55"/>
      <c r="YU55"/>
      <c r="YV55"/>
      <c r="YW55"/>
      <c r="YX55"/>
      <c r="YY55"/>
      <c r="YZ55"/>
      <c r="ZA55"/>
      <c r="ZB55"/>
      <c r="ZC55"/>
      <c r="ZD55"/>
      <c r="ZE55"/>
      <c r="ZF55"/>
      <c r="ZG55"/>
      <c r="ZH55"/>
      <c r="ZI55"/>
      <c r="ZJ55"/>
      <c r="ZK55"/>
      <c r="ZL55"/>
      <c r="ZM55"/>
      <c r="ZN55"/>
      <c r="ZO55"/>
      <c r="ZP55"/>
      <c r="ZQ55"/>
      <c r="ZR55"/>
      <c r="ZS55"/>
      <c r="ZT55"/>
      <c r="ZU55"/>
      <c r="ZV55"/>
      <c r="ZW55"/>
      <c r="ZX55"/>
      <c r="ZY55"/>
      <c r="ZZ55"/>
      <c r="AAA55"/>
      <c r="AAB55"/>
      <c r="AAC55"/>
      <c r="AAD55"/>
      <c r="AAE55"/>
      <c r="AAF55"/>
      <c r="AAG55"/>
      <c r="AAH55"/>
      <c r="AAI55"/>
      <c r="AAJ55"/>
      <c r="AAK55"/>
      <c r="AAL55"/>
      <c r="AAM55"/>
      <c r="AAN55"/>
      <c r="AAO55"/>
      <c r="AAP55"/>
      <c r="AAQ55"/>
      <c r="AAR55"/>
      <c r="AAS55"/>
      <c r="AAT55"/>
      <c r="AAU55"/>
      <c r="AAV55"/>
      <c r="AAW55"/>
      <c r="AAX55"/>
      <c r="AAY55"/>
      <c r="AAZ55"/>
      <c r="ABA55"/>
      <c r="ABB55"/>
      <c r="ABC55"/>
      <c r="ABD55"/>
      <c r="ABE55"/>
      <c r="ABF55"/>
      <c r="ABG55"/>
      <c r="ABH55"/>
      <c r="ABI55"/>
      <c r="ABJ55"/>
      <c r="ABK55"/>
      <c r="ABL55"/>
      <c r="ABM55"/>
      <c r="ABN55"/>
      <c r="ABO55"/>
      <c r="ABP55"/>
      <c r="ABQ55"/>
      <c r="ABR55"/>
      <c r="ABS55"/>
      <c r="ABT55"/>
      <c r="ABU55"/>
      <c r="ABV55"/>
      <c r="ABW55"/>
      <c r="ABX55"/>
      <c r="ABY55"/>
      <c r="ABZ55"/>
      <c r="ACA55"/>
      <c r="ACB55"/>
      <c r="ACC55"/>
      <c r="ACD55"/>
      <c r="ACE55"/>
      <c r="ACF55"/>
      <c r="ACG55"/>
      <c r="ACH55"/>
      <c r="ACI55"/>
      <c r="ACJ55"/>
      <c r="ACK55"/>
      <c r="ACL55"/>
      <c r="ACM55"/>
      <c r="ACN55"/>
      <c r="ACO55"/>
      <c r="ACP55"/>
      <c r="ACQ55"/>
      <c r="ACR55"/>
      <c r="ACS55"/>
      <c r="ACT55"/>
      <c r="ACU55"/>
      <c r="ACV55"/>
      <c r="ACW55"/>
      <c r="ACX55"/>
      <c r="ACY55"/>
      <c r="ACZ55"/>
      <c r="ADA55"/>
      <c r="ADB55"/>
      <c r="ADC55"/>
      <c r="ADD55"/>
      <c r="ADE55"/>
      <c r="ADF55"/>
      <c r="ADG55"/>
      <c r="ADH55"/>
      <c r="ADI55"/>
      <c r="ADJ55"/>
      <c r="ADK55"/>
      <c r="ADL55"/>
      <c r="ADM55"/>
      <c r="ADN55"/>
      <c r="ADO55"/>
      <c r="ADP55"/>
      <c r="ADQ55"/>
      <c r="ADR55"/>
      <c r="ADS55"/>
      <c r="ADT55"/>
      <c r="ADU55"/>
      <c r="ADV55"/>
      <c r="ADW55"/>
      <c r="ADX55"/>
      <c r="ADY55"/>
      <c r="ADZ55"/>
      <c r="AEA55"/>
      <c r="AEB55"/>
      <c r="AEC55"/>
      <c r="AED55"/>
      <c r="AEE55"/>
      <c r="AEF55"/>
      <c r="AEG55"/>
      <c r="AEH55"/>
      <c r="AEI55"/>
      <c r="AEJ55"/>
      <c r="AEK55"/>
      <c r="AEL55"/>
      <c r="AEM55"/>
      <c r="AEN55"/>
      <c r="AEO55"/>
      <c r="AEP55"/>
      <c r="AEQ55"/>
      <c r="AER55"/>
      <c r="AES55"/>
      <c r="AET55"/>
      <c r="AEU55"/>
      <c r="AEV55"/>
      <c r="AEW55"/>
      <c r="AEX55"/>
      <c r="AEY55"/>
      <c r="AEZ55"/>
      <c r="AFA55"/>
      <c r="AFB55"/>
      <c r="AFC55"/>
      <c r="AFD55"/>
      <c r="AFE55"/>
      <c r="AFF55"/>
      <c r="AFG55"/>
      <c r="AFH55"/>
      <c r="AFI55"/>
      <c r="AFJ55"/>
      <c r="AFK55"/>
      <c r="AFL55"/>
      <c r="AFM55"/>
      <c r="AFN55"/>
      <c r="AFO55"/>
      <c r="AFP55"/>
      <c r="AFQ55"/>
      <c r="AFR55"/>
      <c r="AFS55"/>
      <c r="AFT55"/>
      <c r="AFU55"/>
      <c r="AFV55"/>
      <c r="AFW55"/>
      <c r="AFX55"/>
      <c r="AFY55"/>
      <c r="AFZ55"/>
      <c r="AGA55"/>
      <c r="AGB55"/>
      <c r="AGC55"/>
      <c r="AGD55"/>
      <c r="AGE55"/>
      <c r="AGF55"/>
      <c r="AGG55"/>
      <c r="AGH55"/>
      <c r="AGI55"/>
      <c r="AGJ55"/>
      <c r="AGK55"/>
      <c r="AGL55"/>
      <c r="AGM55"/>
      <c r="AGN55"/>
      <c r="AGO55"/>
      <c r="AGP55"/>
      <c r="AGQ55"/>
      <c r="AGR55"/>
      <c r="AGS55"/>
      <c r="AGT55"/>
      <c r="AGU55"/>
      <c r="AGV55"/>
      <c r="AGW55"/>
      <c r="AGX55"/>
      <c r="AGY55"/>
      <c r="AGZ55"/>
      <c r="AHA55"/>
      <c r="AHB55"/>
      <c r="AHC55"/>
      <c r="AHD55"/>
      <c r="AHE55"/>
      <c r="AHF55"/>
      <c r="AHG55"/>
      <c r="AHH55"/>
      <c r="AHI55"/>
      <c r="AHJ55"/>
      <c r="AHK55"/>
      <c r="AHL55"/>
      <c r="AHM55"/>
      <c r="AHN55"/>
      <c r="AHO55"/>
      <c r="AHP55"/>
      <c r="AHQ55"/>
      <c r="AHR55"/>
      <c r="AHS55"/>
      <c r="AHT55"/>
      <c r="AHU55"/>
      <c r="AHV55"/>
      <c r="AHW55"/>
      <c r="AHX55"/>
      <c r="AHY55"/>
      <c r="AHZ55"/>
      <c r="AIA55"/>
      <c r="AIB55"/>
      <c r="AIC55"/>
      <c r="AID55"/>
      <c r="AIE55"/>
      <c r="AIF55"/>
      <c r="AIG55"/>
      <c r="AIH55"/>
      <c r="AII55"/>
      <c r="AIJ55"/>
      <c r="AIK55"/>
      <c r="AIL55"/>
      <c r="AIM55"/>
      <c r="AIN55"/>
      <c r="AIO55"/>
      <c r="AIP55"/>
      <c r="AIQ55"/>
      <c r="AIR55"/>
      <c r="AIS55"/>
      <c r="AIT55"/>
      <c r="AIU55"/>
      <c r="AIV55"/>
      <c r="AIW55"/>
      <c r="AIX55"/>
      <c r="AIY55"/>
      <c r="AIZ55"/>
      <c r="AJA55"/>
      <c r="AJB55"/>
      <c r="AJC55"/>
      <c r="AJD55"/>
      <c r="AJE55"/>
      <c r="AJF55"/>
      <c r="AJG55"/>
      <c r="AJH55"/>
      <c r="AJI55"/>
      <c r="AJJ55"/>
      <c r="AJK55"/>
      <c r="AJL55"/>
      <c r="AJM55"/>
      <c r="AJN55"/>
      <c r="AJO55"/>
      <c r="AJP55"/>
      <c r="AJQ55"/>
      <c r="AJR55"/>
      <c r="AJS55"/>
      <c r="AJT55"/>
      <c r="AJU55"/>
      <c r="AJV55"/>
      <c r="AJW55"/>
      <c r="AJX55"/>
      <c r="AJY55"/>
      <c r="AJZ55"/>
      <c r="AKA55"/>
      <c r="AKB55"/>
      <c r="AKC55"/>
      <c r="AKD55"/>
      <c r="AKE55"/>
      <c r="AKF55"/>
      <c r="AKG55"/>
      <c r="AKH55"/>
      <c r="AKI55"/>
      <c r="AKJ55"/>
      <c r="AKK55"/>
      <c r="AKL55"/>
      <c r="AKM55"/>
      <c r="AKN55"/>
      <c r="AKO55"/>
      <c r="AKP55"/>
      <c r="AKQ55"/>
      <c r="AKR55"/>
      <c r="AKS55"/>
      <c r="AKT55"/>
      <c r="AKU55"/>
      <c r="AKV55"/>
      <c r="AKW55"/>
      <c r="AKX55"/>
      <c r="AKY55"/>
      <c r="AKZ55"/>
      <c r="ALA55"/>
      <c r="ALB55"/>
      <c r="ALC55"/>
      <c r="ALD55"/>
      <c r="ALE55"/>
      <c r="ALF55"/>
      <c r="ALG55"/>
      <c r="ALH55"/>
      <c r="ALI55"/>
      <c r="ALJ55"/>
      <c r="ALK55"/>
      <c r="ALL55"/>
      <c r="ALM55"/>
      <c r="ALN55"/>
      <c r="ALO55"/>
      <c r="ALP55"/>
      <c r="ALQ55"/>
      <c r="ALR55"/>
      <c r="ALS55"/>
      <c r="ALT55"/>
      <c r="ALU55"/>
      <c r="ALV55"/>
      <c r="ALW55"/>
      <c r="ALX55"/>
      <c r="ALY55"/>
      <c r="ALZ55"/>
      <c r="AMA55"/>
      <c r="AMB55"/>
      <c r="AMC55"/>
      <c r="AMD55"/>
      <c r="AME55"/>
      <c r="AMF55"/>
      <c r="AMG55"/>
      <c r="AMH55"/>
      <c r="AMI55"/>
      <c r="AMJ55"/>
    </row>
    <row r="56" spans="1:1024" ht="18.75" customHeight="1" x14ac:dyDescent="0.25">
      <c r="A56" s="67"/>
      <c r="B56" s="139" t="str">
        <f ca="1">IF(Umdeckung!D24,"Folgende Dokumente sind beigefügt:","")</f>
        <v/>
      </c>
      <c r="C56" s="139"/>
      <c r="D56" s="68"/>
      <c r="E56" s="122"/>
      <c r="F56" s="122"/>
      <c r="G56" s="122"/>
      <c r="H56" s="122"/>
      <c r="I56" s="122"/>
      <c r="J56" s="122"/>
      <c r="K56" s="122"/>
      <c r="L56" s="122"/>
      <c r="M56" s="122"/>
      <c r="N56" s="122"/>
      <c r="O56" s="122"/>
      <c r="P56" s="122"/>
      <c r="Q56" s="122"/>
      <c r="R56" s="122"/>
      <c r="S56" s="122"/>
      <c r="T56" s="122"/>
      <c r="U56" s="122"/>
      <c r="V56" s="122"/>
      <c r="W56" s="122"/>
      <c r="X56" s="122"/>
      <c r="Y56" s="122"/>
      <c r="Z56" s="122"/>
      <c r="AA56" s="122"/>
      <c r="AB56" s="122"/>
      <c r="AC56" s="122"/>
      <c r="AD56" s="122"/>
      <c r="AE56" s="122"/>
      <c r="AF56" s="122"/>
      <c r="AG56" s="122"/>
      <c r="AH56" s="122"/>
      <c r="AI56" s="122"/>
      <c r="AJ56" s="122"/>
      <c r="AK56" s="122"/>
      <c r="AL56" s="122"/>
      <c r="AM56" s="122"/>
      <c r="AN56" s="122"/>
      <c r="AO56" s="122"/>
      <c r="AP56" s="122"/>
      <c r="AQ56" s="122"/>
      <c r="AR56" s="122"/>
      <c r="AS56" s="122"/>
      <c r="AT56" s="122"/>
      <c r="AU56" s="122"/>
      <c r="AV56" s="122"/>
      <c r="AW56" s="122"/>
      <c r="AX56" s="122"/>
      <c r="AY56" s="137"/>
      <c r="AZ56" s="137"/>
      <c r="BA56" s="137"/>
      <c r="BB56" s="137"/>
      <c r="BC56" s="137"/>
      <c r="BD56" s="138"/>
      <c r="BE56" s="137"/>
      <c r="BF56" s="137"/>
      <c r="BG56" s="137"/>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c r="GO56"/>
      <c r="GP56"/>
      <c r="GQ56"/>
      <c r="GR56"/>
      <c r="GS56"/>
      <c r="GT56"/>
      <c r="GU56"/>
      <c r="GV56"/>
      <c r="GW56"/>
      <c r="GX56"/>
      <c r="GY56"/>
      <c r="GZ56"/>
      <c r="HA56"/>
      <c r="HB56"/>
      <c r="HC56"/>
      <c r="HD56"/>
      <c r="HE56"/>
      <c r="HF56"/>
      <c r="HG56"/>
      <c r="HH56"/>
      <c r="HI56"/>
      <c r="HJ56"/>
      <c r="HK56"/>
      <c r="HL56"/>
      <c r="HM56"/>
      <c r="HN56"/>
      <c r="HO56"/>
      <c r="HP56"/>
      <c r="HQ56"/>
      <c r="HR56"/>
      <c r="HS56"/>
      <c r="HT56"/>
      <c r="HU56"/>
      <c r="HV56"/>
      <c r="HW56"/>
      <c r="HX56"/>
      <c r="HY56"/>
      <c r="HZ56"/>
      <c r="IA56"/>
      <c r="IB56"/>
      <c r="IC56"/>
      <c r="ID56"/>
      <c r="IE56"/>
      <c r="IF56"/>
      <c r="IG56"/>
      <c r="IH56"/>
      <c r="II56"/>
      <c r="IJ56"/>
      <c r="IK56"/>
      <c r="IL56"/>
      <c r="IM56"/>
      <c r="IN56"/>
      <c r="IO56"/>
      <c r="IP56"/>
      <c r="IQ56"/>
      <c r="IR56"/>
      <c r="IS56"/>
      <c r="IT56"/>
      <c r="IU56"/>
      <c r="IV56"/>
      <c r="IW56"/>
      <c r="IX56"/>
      <c r="IY56"/>
      <c r="IZ56"/>
      <c r="JA56"/>
      <c r="JB56"/>
      <c r="JC56"/>
      <c r="JD56"/>
      <c r="JE56"/>
      <c r="JF56"/>
      <c r="JG56"/>
      <c r="JH56"/>
      <c r="JI56"/>
      <c r="JJ56"/>
      <c r="JK56"/>
      <c r="JL56"/>
      <c r="JM56"/>
      <c r="JN56"/>
      <c r="JO56"/>
      <c r="JP56"/>
      <c r="JQ56"/>
      <c r="JR56"/>
      <c r="JS56"/>
      <c r="JT56"/>
      <c r="JU56"/>
      <c r="JV56"/>
      <c r="JW56"/>
      <c r="JX56"/>
      <c r="JY56"/>
      <c r="JZ56"/>
      <c r="KA56"/>
      <c r="KB56"/>
      <c r="KC56"/>
      <c r="KD56"/>
      <c r="KE56"/>
      <c r="KF56"/>
      <c r="KG56"/>
      <c r="KH56"/>
      <c r="KI56"/>
      <c r="KJ56"/>
      <c r="KK56"/>
      <c r="KL56"/>
      <c r="KM56"/>
      <c r="KN56"/>
      <c r="KO56"/>
      <c r="KP56"/>
      <c r="KQ56"/>
      <c r="KR56"/>
      <c r="KS56"/>
      <c r="KT56"/>
      <c r="KU56"/>
      <c r="KV56"/>
      <c r="KW56"/>
      <c r="KX56"/>
      <c r="KY56"/>
      <c r="KZ56"/>
      <c r="LA56"/>
      <c r="LB56"/>
      <c r="LC56"/>
      <c r="LD56"/>
      <c r="LE56"/>
      <c r="LF56"/>
      <c r="LG56"/>
      <c r="LH56"/>
      <c r="LI56"/>
      <c r="LJ56"/>
      <c r="LK56"/>
      <c r="LL56"/>
      <c r="LM56"/>
      <c r="LN56"/>
      <c r="LO56"/>
      <c r="LP56"/>
      <c r="LQ56"/>
      <c r="LR56"/>
      <c r="LS56"/>
      <c r="LT56"/>
      <c r="LU56"/>
      <c r="LV56"/>
      <c r="LW56"/>
      <c r="LX56"/>
      <c r="LY56"/>
      <c r="LZ56"/>
      <c r="MA56"/>
      <c r="MB56"/>
      <c r="MC56"/>
      <c r="MD56"/>
      <c r="ME56"/>
      <c r="MF56"/>
      <c r="MG56"/>
      <c r="MH56"/>
      <c r="MI56"/>
      <c r="MJ56"/>
      <c r="MK56"/>
      <c r="ML56"/>
      <c r="MM56"/>
      <c r="MN56"/>
      <c r="MO56"/>
      <c r="MP56"/>
      <c r="MQ56"/>
      <c r="MR56"/>
      <c r="MS56"/>
      <c r="MT56"/>
      <c r="MU56"/>
      <c r="MV56"/>
      <c r="MW56"/>
      <c r="MX56"/>
      <c r="MY56"/>
      <c r="MZ56"/>
      <c r="NA56"/>
      <c r="NB56"/>
      <c r="NC56"/>
      <c r="ND56"/>
      <c r="NE56"/>
      <c r="NF56"/>
      <c r="NG56"/>
      <c r="NH56"/>
      <c r="NI56"/>
      <c r="NJ56"/>
      <c r="NK56"/>
      <c r="NL56"/>
      <c r="NM56"/>
      <c r="NN56"/>
      <c r="NO56"/>
      <c r="NP56"/>
      <c r="NQ56"/>
      <c r="NR56"/>
      <c r="NS56"/>
      <c r="NT56"/>
      <c r="NU56"/>
      <c r="NV56"/>
      <c r="NW56"/>
      <c r="NX56"/>
      <c r="NY56"/>
      <c r="NZ56"/>
      <c r="OA56"/>
      <c r="OB56"/>
      <c r="OC56"/>
      <c r="OD56"/>
      <c r="OE56"/>
      <c r="OF56"/>
      <c r="OG56"/>
      <c r="OH56"/>
      <c r="OI56"/>
      <c r="OJ56"/>
      <c r="OK56"/>
      <c r="OL56"/>
      <c r="OM56"/>
      <c r="ON56"/>
      <c r="OO56"/>
      <c r="OP56"/>
      <c r="OQ56"/>
      <c r="OR56"/>
      <c r="OS56"/>
      <c r="OT56"/>
      <c r="OU56"/>
      <c r="OV56"/>
      <c r="OW56"/>
      <c r="OX56"/>
      <c r="OY56"/>
      <c r="OZ56"/>
      <c r="PA56"/>
      <c r="PB56"/>
      <c r="PC56"/>
      <c r="PD56"/>
      <c r="PE56"/>
      <c r="PF56"/>
      <c r="PG56"/>
      <c r="PH56"/>
      <c r="PI56"/>
      <c r="PJ56"/>
      <c r="PK56"/>
      <c r="PL56"/>
      <c r="PM56"/>
      <c r="PN56"/>
      <c r="PO56"/>
      <c r="PP56"/>
      <c r="PQ56"/>
      <c r="PR56"/>
      <c r="PS56"/>
      <c r="PT56"/>
      <c r="PU56"/>
      <c r="PV56"/>
      <c r="PW56"/>
      <c r="PX56"/>
      <c r="PY56"/>
      <c r="PZ56"/>
      <c r="QA56"/>
      <c r="QB56"/>
      <c r="QC56"/>
      <c r="QD56"/>
      <c r="QE56"/>
      <c r="QF56"/>
      <c r="QG56"/>
      <c r="QH56"/>
      <c r="QI56"/>
      <c r="QJ56"/>
      <c r="QK56"/>
      <c r="QL56"/>
      <c r="QM56"/>
      <c r="QN56"/>
      <c r="QO56"/>
      <c r="QP56"/>
      <c r="QQ56"/>
      <c r="QR56"/>
      <c r="QS56"/>
      <c r="QT56"/>
      <c r="QU56"/>
      <c r="QV56"/>
      <c r="QW56"/>
      <c r="QX56"/>
      <c r="QY56"/>
      <c r="QZ56"/>
      <c r="RA56"/>
      <c r="RB56"/>
      <c r="RC56"/>
      <c r="RD56"/>
      <c r="RE56"/>
      <c r="RF56"/>
      <c r="RG56"/>
      <c r="RH56"/>
      <c r="RI56"/>
      <c r="RJ56"/>
      <c r="RK56"/>
      <c r="RL56"/>
      <c r="RM56"/>
      <c r="RN56"/>
      <c r="RO56"/>
      <c r="RP56"/>
      <c r="RQ56"/>
      <c r="RR56"/>
      <c r="RS56"/>
      <c r="RT56"/>
      <c r="RU56"/>
      <c r="RV56"/>
      <c r="RW56"/>
      <c r="RX56"/>
      <c r="RY56"/>
      <c r="RZ56"/>
      <c r="SA56"/>
      <c r="SB56"/>
      <c r="SC56"/>
      <c r="SD56"/>
      <c r="SE56"/>
      <c r="SF56"/>
      <c r="SG56"/>
      <c r="SH56"/>
      <c r="SI56"/>
      <c r="SJ56"/>
      <c r="SK56"/>
      <c r="SL56"/>
      <c r="SM56"/>
      <c r="SN56"/>
      <c r="SO56"/>
      <c r="SP56"/>
      <c r="SQ56"/>
      <c r="SR56"/>
      <c r="SS56"/>
      <c r="ST56"/>
      <c r="SU56"/>
      <c r="SV56"/>
      <c r="SW56"/>
      <c r="SX56"/>
      <c r="SY56"/>
      <c r="SZ56"/>
      <c r="TA56"/>
      <c r="TB56"/>
      <c r="TC56"/>
      <c r="TD56"/>
      <c r="TE56"/>
      <c r="TF56"/>
      <c r="TG56"/>
      <c r="TH56"/>
      <c r="TI56"/>
      <c r="TJ56"/>
      <c r="TK56"/>
      <c r="TL56"/>
      <c r="TM56"/>
      <c r="TN56"/>
      <c r="TO56"/>
      <c r="TP56"/>
      <c r="TQ56"/>
      <c r="TR56"/>
      <c r="TS56"/>
      <c r="TT56"/>
      <c r="TU56"/>
      <c r="TV56"/>
      <c r="TW56"/>
      <c r="TX56"/>
      <c r="TY56"/>
      <c r="TZ56"/>
      <c r="UA56"/>
      <c r="UB56"/>
      <c r="UC56"/>
      <c r="UD56"/>
      <c r="UE56"/>
      <c r="UF56"/>
      <c r="UG56"/>
      <c r="UH56"/>
      <c r="UI56"/>
      <c r="UJ56"/>
      <c r="UK56"/>
      <c r="UL56"/>
      <c r="UM56"/>
      <c r="UN56"/>
      <c r="UO56"/>
      <c r="UP56"/>
      <c r="UQ56"/>
      <c r="UR56"/>
      <c r="US56"/>
      <c r="UT56"/>
      <c r="UU56"/>
      <c r="UV56"/>
      <c r="UW56"/>
      <c r="UX56"/>
      <c r="UY56"/>
      <c r="UZ56"/>
      <c r="VA56"/>
      <c r="VB56"/>
      <c r="VC56"/>
      <c r="VD56"/>
      <c r="VE56"/>
      <c r="VF56"/>
      <c r="VG56"/>
      <c r="VH56"/>
      <c r="VI56"/>
      <c r="VJ56"/>
      <c r="VK56"/>
      <c r="VL56"/>
      <c r="VM56"/>
      <c r="VN56"/>
      <c r="VO56"/>
      <c r="VP56"/>
      <c r="VQ56"/>
      <c r="VR56"/>
      <c r="VS56"/>
      <c r="VT56"/>
      <c r="VU56"/>
      <c r="VV56"/>
      <c r="VW56"/>
      <c r="VX56"/>
      <c r="VY56"/>
      <c r="VZ56"/>
      <c r="WA56"/>
      <c r="WB56"/>
      <c r="WC56"/>
      <c r="WD56"/>
      <c r="WE56"/>
      <c r="WF56"/>
      <c r="WG56"/>
      <c r="WH56"/>
      <c r="WI56"/>
      <c r="WJ56"/>
      <c r="WK56"/>
      <c r="WL56"/>
      <c r="WM56"/>
      <c r="WN56"/>
      <c r="WO56"/>
      <c r="WP56"/>
      <c r="WQ56"/>
      <c r="WR56"/>
      <c r="WS56"/>
      <c r="WT56"/>
      <c r="WU56"/>
      <c r="WV56"/>
      <c r="WW56"/>
      <c r="WX56"/>
      <c r="WY56"/>
      <c r="WZ56"/>
      <c r="XA56"/>
      <c r="XB56"/>
      <c r="XC56"/>
      <c r="XD56"/>
      <c r="XE56"/>
      <c r="XF56"/>
      <c r="XG56"/>
      <c r="XH56"/>
      <c r="XI56"/>
      <c r="XJ56"/>
      <c r="XK56"/>
      <c r="XL56"/>
      <c r="XM56"/>
      <c r="XN56"/>
      <c r="XO56"/>
      <c r="XP56"/>
      <c r="XQ56"/>
      <c r="XR56"/>
      <c r="XS56"/>
      <c r="XT56"/>
      <c r="XU56"/>
      <c r="XV56"/>
      <c r="XW56"/>
      <c r="XX56"/>
      <c r="XY56"/>
      <c r="XZ56"/>
      <c r="YA56"/>
      <c r="YB56"/>
      <c r="YC56"/>
      <c r="YD56"/>
      <c r="YE56"/>
      <c r="YF56"/>
      <c r="YG56"/>
      <c r="YH56"/>
      <c r="YI56"/>
      <c r="YJ56"/>
      <c r="YK56"/>
      <c r="YL56"/>
      <c r="YM56"/>
      <c r="YN56"/>
      <c r="YO56"/>
      <c r="YP56"/>
      <c r="YQ56"/>
      <c r="YR56"/>
      <c r="YS56"/>
      <c r="YT56"/>
      <c r="YU56"/>
      <c r="YV56"/>
      <c r="YW56"/>
      <c r="YX56"/>
      <c r="YY56"/>
      <c r="YZ56"/>
      <c r="ZA56"/>
      <c r="ZB56"/>
      <c r="ZC56"/>
      <c r="ZD56"/>
      <c r="ZE56"/>
      <c r="ZF56"/>
      <c r="ZG56"/>
      <c r="ZH56"/>
      <c r="ZI56"/>
      <c r="ZJ56"/>
      <c r="ZK56"/>
      <c r="ZL56"/>
      <c r="ZM56"/>
      <c r="ZN56"/>
      <c r="ZO56"/>
      <c r="ZP56"/>
      <c r="ZQ56"/>
      <c r="ZR56"/>
      <c r="ZS56"/>
      <c r="ZT56"/>
      <c r="ZU56"/>
      <c r="ZV56"/>
      <c r="ZW56"/>
      <c r="ZX56"/>
      <c r="ZY56"/>
      <c r="ZZ56"/>
      <c r="AAA56"/>
      <c r="AAB56"/>
      <c r="AAC56"/>
      <c r="AAD56"/>
      <c r="AAE56"/>
      <c r="AAF56"/>
      <c r="AAG56"/>
      <c r="AAH56"/>
      <c r="AAI56"/>
      <c r="AAJ56"/>
      <c r="AAK56"/>
      <c r="AAL56"/>
      <c r="AAM56"/>
      <c r="AAN56"/>
      <c r="AAO56"/>
      <c r="AAP56"/>
      <c r="AAQ56"/>
      <c r="AAR56"/>
      <c r="AAS56"/>
      <c r="AAT56"/>
      <c r="AAU56"/>
      <c r="AAV56"/>
      <c r="AAW56"/>
      <c r="AAX56"/>
      <c r="AAY56"/>
      <c r="AAZ56"/>
      <c r="ABA56"/>
      <c r="ABB56"/>
      <c r="ABC56"/>
      <c r="ABD56"/>
      <c r="ABE56"/>
      <c r="ABF56"/>
      <c r="ABG56"/>
      <c r="ABH56"/>
      <c r="ABI56"/>
      <c r="ABJ56"/>
      <c r="ABK56"/>
      <c r="ABL56"/>
      <c r="ABM56"/>
      <c r="ABN56"/>
      <c r="ABO56"/>
      <c r="ABP56"/>
      <c r="ABQ56"/>
      <c r="ABR56"/>
      <c r="ABS56"/>
      <c r="ABT56"/>
      <c r="ABU56"/>
      <c r="ABV56"/>
      <c r="ABW56"/>
      <c r="ABX56"/>
      <c r="ABY56"/>
      <c r="ABZ56"/>
      <c r="ACA56"/>
      <c r="ACB56"/>
      <c r="ACC56"/>
      <c r="ACD56"/>
      <c r="ACE56"/>
      <c r="ACF56"/>
      <c r="ACG56"/>
      <c r="ACH56"/>
      <c r="ACI56"/>
      <c r="ACJ56"/>
      <c r="ACK56"/>
      <c r="ACL56"/>
      <c r="ACM56"/>
      <c r="ACN56"/>
      <c r="ACO56"/>
      <c r="ACP56"/>
      <c r="ACQ56"/>
      <c r="ACR56"/>
      <c r="ACS56"/>
      <c r="ACT56"/>
      <c r="ACU56"/>
      <c r="ACV56"/>
      <c r="ACW56"/>
      <c r="ACX56"/>
      <c r="ACY56"/>
      <c r="ACZ56"/>
      <c r="ADA56"/>
      <c r="ADB56"/>
      <c r="ADC56"/>
      <c r="ADD56"/>
      <c r="ADE56"/>
      <c r="ADF56"/>
      <c r="ADG56"/>
      <c r="ADH56"/>
      <c r="ADI56"/>
      <c r="ADJ56"/>
      <c r="ADK56"/>
      <c r="ADL56"/>
      <c r="ADM56"/>
      <c r="ADN56"/>
      <c r="ADO56"/>
      <c r="ADP56"/>
      <c r="ADQ56"/>
      <c r="ADR56"/>
      <c r="ADS56"/>
      <c r="ADT56"/>
      <c r="ADU56"/>
      <c r="ADV56"/>
      <c r="ADW56"/>
      <c r="ADX56"/>
      <c r="ADY56"/>
      <c r="ADZ56"/>
      <c r="AEA56"/>
      <c r="AEB56"/>
      <c r="AEC56"/>
      <c r="AED56"/>
      <c r="AEE56"/>
      <c r="AEF56"/>
      <c r="AEG56"/>
      <c r="AEH56"/>
      <c r="AEI56"/>
      <c r="AEJ56"/>
      <c r="AEK56"/>
      <c r="AEL56"/>
      <c r="AEM56"/>
      <c r="AEN56"/>
      <c r="AEO56"/>
      <c r="AEP56"/>
      <c r="AEQ56"/>
      <c r="AER56"/>
      <c r="AES56"/>
      <c r="AET56"/>
      <c r="AEU56"/>
      <c r="AEV56"/>
      <c r="AEW56"/>
      <c r="AEX56"/>
      <c r="AEY56"/>
      <c r="AEZ56"/>
      <c r="AFA56"/>
      <c r="AFB56"/>
      <c r="AFC56"/>
      <c r="AFD56"/>
      <c r="AFE56"/>
      <c r="AFF56"/>
      <c r="AFG56"/>
      <c r="AFH56"/>
      <c r="AFI56"/>
      <c r="AFJ56"/>
      <c r="AFK56"/>
      <c r="AFL56"/>
      <c r="AFM56"/>
      <c r="AFN56"/>
      <c r="AFO56"/>
      <c r="AFP56"/>
      <c r="AFQ56"/>
      <c r="AFR56"/>
      <c r="AFS56"/>
      <c r="AFT56"/>
      <c r="AFU56"/>
      <c r="AFV56"/>
      <c r="AFW56"/>
      <c r="AFX56"/>
      <c r="AFY56"/>
      <c r="AFZ56"/>
      <c r="AGA56"/>
      <c r="AGB56"/>
      <c r="AGC56"/>
      <c r="AGD56"/>
      <c r="AGE56"/>
      <c r="AGF56"/>
      <c r="AGG56"/>
      <c r="AGH56"/>
      <c r="AGI56"/>
      <c r="AGJ56"/>
      <c r="AGK56"/>
      <c r="AGL56"/>
      <c r="AGM56"/>
      <c r="AGN56"/>
      <c r="AGO56"/>
      <c r="AGP56"/>
      <c r="AGQ56"/>
      <c r="AGR56"/>
      <c r="AGS56"/>
      <c r="AGT56"/>
      <c r="AGU56"/>
      <c r="AGV56"/>
      <c r="AGW56"/>
      <c r="AGX56"/>
      <c r="AGY56"/>
      <c r="AGZ56"/>
      <c r="AHA56"/>
      <c r="AHB56"/>
      <c r="AHC56"/>
      <c r="AHD56"/>
      <c r="AHE56"/>
      <c r="AHF56"/>
      <c r="AHG56"/>
      <c r="AHH56"/>
      <c r="AHI56"/>
      <c r="AHJ56"/>
      <c r="AHK56"/>
      <c r="AHL56"/>
      <c r="AHM56"/>
      <c r="AHN56"/>
      <c r="AHO56"/>
      <c r="AHP56"/>
      <c r="AHQ56"/>
      <c r="AHR56"/>
      <c r="AHS56"/>
      <c r="AHT56"/>
      <c r="AHU56"/>
      <c r="AHV56"/>
      <c r="AHW56"/>
      <c r="AHX56"/>
      <c r="AHY56"/>
      <c r="AHZ56"/>
      <c r="AIA56"/>
      <c r="AIB56"/>
      <c r="AIC56"/>
      <c r="AID56"/>
      <c r="AIE56"/>
      <c r="AIF56"/>
      <c r="AIG56"/>
      <c r="AIH56"/>
      <c r="AII56"/>
      <c r="AIJ56"/>
      <c r="AIK56"/>
      <c r="AIL56"/>
      <c r="AIM56"/>
      <c r="AIN56"/>
      <c r="AIO56"/>
      <c r="AIP56"/>
      <c r="AIQ56"/>
      <c r="AIR56"/>
      <c r="AIS56"/>
      <c r="AIT56"/>
      <c r="AIU56"/>
      <c r="AIV56"/>
      <c r="AIW56"/>
      <c r="AIX56"/>
      <c r="AIY56"/>
      <c r="AIZ56"/>
      <c r="AJA56"/>
      <c r="AJB56"/>
      <c r="AJC56"/>
      <c r="AJD56"/>
      <c r="AJE56"/>
      <c r="AJF56"/>
      <c r="AJG56"/>
      <c r="AJH56"/>
      <c r="AJI56"/>
      <c r="AJJ56"/>
      <c r="AJK56"/>
      <c r="AJL56"/>
      <c r="AJM56"/>
      <c r="AJN56"/>
      <c r="AJO56"/>
      <c r="AJP56"/>
      <c r="AJQ56"/>
      <c r="AJR56"/>
      <c r="AJS56"/>
      <c r="AJT56"/>
      <c r="AJU56"/>
      <c r="AJV56"/>
      <c r="AJW56"/>
      <c r="AJX56"/>
      <c r="AJY56"/>
      <c r="AJZ56"/>
      <c r="AKA56"/>
      <c r="AKB56"/>
      <c r="AKC56"/>
      <c r="AKD56"/>
      <c r="AKE56"/>
      <c r="AKF56"/>
      <c r="AKG56"/>
      <c r="AKH56"/>
      <c r="AKI56"/>
      <c r="AKJ56"/>
      <c r="AKK56"/>
      <c r="AKL56"/>
      <c r="AKM56"/>
      <c r="AKN56"/>
      <c r="AKO56"/>
      <c r="AKP56"/>
      <c r="AKQ56"/>
      <c r="AKR56"/>
      <c r="AKS56"/>
      <c r="AKT56"/>
      <c r="AKU56"/>
      <c r="AKV56"/>
      <c r="AKW56"/>
      <c r="AKX56"/>
      <c r="AKY56"/>
      <c r="AKZ56"/>
      <c r="ALA56"/>
      <c r="ALB56"/>
      <c r="ALC56"/>
      <c r="ALD56"/>
      <c r="ALE56"/>
      <c r="ALF56"/>
      <c r="ALG56"/>
      <c r="ALH56"/>
      <c r="ALI56"/>
      <c r="ALJ56"/>
      <c r="ALK56"/>
      <c r="ALL56"/>
      <c r="ALM56"/>
      <c r="ALN56"/>
      <c r="ALO56"/>
      <c r="ALP56"/>
      <c r="ALQ56"/>
      <c r="ALR56"/>
      <c r="ALS56"/>
      <c r="ALT56"/>
      <c r="ALU56"/>
      <c r="ALV56"/>
      <c r="ALW56"/>
      <c r="ALX56"/>
      <c r="ALY56"/>
      <c r="ALZ56"/>
      <c r="AMA56"/>
      <c r="AMB56"/>
      <c r="AMC56"/>
      <c r="AMD56"/>
      <c r="AME56"/>
      <c r="AMF56"/>
      <c r="AMG56"/>
      <c r="AMH56"/>
      <c r="AMI56"/>
      <c r="AMJ56"/>
    </row>
    <row r="57" spans="1:1024" ht="18.75" customHeight="1" x14ac:dyDescent="0.35">
      <c r="A57" s="67"/>
      <c r="B57" s="206" t="str">
        <f ca="1">IF(Umdeckung!D24,"X","")</f>
        <v/>
      </c>
      <c r="C57" s="206"/>
      <c r="D57" s="68" t="s">
        <v>3347</v>
      </c>
      <c r="E57" t="str">
        <f ca="1">IF(Umdeckung!D24,"aktueller Beitragsnachweis (nicht älter als 12 Monate) z.B. Beitragsrechnung bzw. Kontoauszug","")</f>
        <v/>
      </c>
      <c r="F57" s="69"/>
      <c r="G57" s="69"/>
      <c r="H57" s="69"/>
      <c r="I57" s="69"/>
      <c r="J57" s="69"/>
      <c r="K57" s="69"/>
      <c r="L57" s="69"/>
      <c r="M57" s="69"/>
      <c r="N57" s="69"/>
      <c r="O57" s="69"/>
      <c r="P57" s="69"/>
      <c r="Q57" s="69"/>
      <c r="R57" s="69"/>
      <c r="S57" s="69"/>
      <c r="T57"/>
      <c r="U57" s="140"/>
      <c r="V57" s="140"/>
      <c r="W57" s="140"/>
      <c r="X57" s="140"/>
      <c r="Y57" s="140"/>
      <c r="Z57" s="69"/>
      <c r="AA57" s="70"/>
      <c r="AB57" s="70"/>
      <c r="AC57" s="70"/>
      <c r="AD57" s="70"/>
      <c r="AE57" s="70"/>
      <c r="AF57" s="70"/>
      <c r="AG57" s="70"/>
      <c r="AH57" s="70"/>
      <c r="AI57" s="70"/>
      <c r="AJ57" s="70"/>
      <c r="AK57" s="70"/>
      <c r="AL57" s="70"/>
      <c r="AM57" s="70"/>
      <c r="AN57" s="70"/>
      <c r="AO57" s="70"/>
      <c r="AP57" s="70"/>
      <c r="AQ57" s="70"/>
      <c r="AR57" s="70"/>
      <c r="AS57" s="71"/>
      <c r="AT57" s="71"/>
      <c r="AU57" s="122"/>
      <c r="AV57" s="122"/>
      <c r="AW57" s="137"/>
      <c r="AX57" s="137"/>
      <c r="AY57" s="137"/>
      <c r="AZ57" s="137"/>
      <c r="BA57" s="137"/>
      <c r="BB57" s="137"/>
      <c r="BC57" s="137"/>
      <c r="BD57" s="138"/>
      <c r="BE57" s="13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c r="GO57"/>
      <c r="GP57"/>
      <c r="GQ57"/>
      <c r="GR57"/>
      <c r="GS57"/>
      <c r="GT57"/>
      <c r="GU57"/>
      <c r="GV57"/>
      <c r="GW57"/>
      <c r="GX57"/>
      <c r="GY57"/>
      <c r="GZ57"/>
      <c r="HA57"/>
      <c r="HB57"/>
      <c r="HC57"/>
      <c r="HD57"/>
      <c r="HE57"/>
      <c r="HF57"/>
      <c r="HG57"/>
      <c r="HH57"/>
      <c r="HI57"/>
      <c r="HJ57"/>
      <c r="HK57"/>
      <c r="HL57"/>
      <c r="HM57"/>
      <c r="HN57"/>
      <c r="HO57"/>
      <c r="HP57"/>
      <c r="HQ57"/>
      <c r="HR57"/>
      <c r="HS57"/>
      <c r="HT57"/>
      <c r="HU57"/>
      <c r="HV57"/>
      <c r="HW57"/>
      <c r="HX57"/>
      <c r="HY57"/>
      <c r="HZ57"/>
      <c r="IA57"/>
      <c r="IB57"/>
      <c r="IC57"/>
      <c r="ID57"/>
      <c r="IE57"/>
      <c r="IF57"/>
      <c r="IG57"/>
      <c r="IH57"/>
      <c r="II57"/>
      <c r="IJ57"/>
      <c r="IK57"/>
      <c r="IL57"/>
      <c r="IM57"/>
      <c r="IN57"/>
      <c r="IO57"/>
      <c r="IP57"/>
      <c r="IQ57"/>
      <c r="IR57"/>
      <c r="IS57"/>
      <c r="IT57"/>
      <c r="IU57"/>
      <c r="IV57"/>
      <c r="IW57"/>
      <c r="IX57"/>
      <c r="IY57"/>
      <c r="IZ57"/>
      <c r="JA57"/>
      <c r="JB57"/>
      <c r="JC57"/>
      <c r="JD57"/>
      <c r="JE57"/>
      <c r="JF57"/>
      <c r="JG57"/>
      <c r="JH57"/>
      <c r="JI57"/>
      <c r="JJ57"/>
      <c r="JK57"/>
      <c r="JL57"/>
      <c r="JM57"/>
      <c r="JN57"/>
      <c r="JO57"/>
      <c r="JP57"/>
      <c r="JQ57"/>
      <c r="JR57"/>
      <c r="JS57"/>
      <c r="JT57"/>
      <c r="JU57"/>
      <c r="JV57"/>
      <c r="JW57"/>
      <c r="JX57"/>
      <c r="JY57"/>
      <c r="JZ57"/>
      <c r="KA57"/>
      <c r="KB57"/>
      <c r="KC57"/>
      <c r="KD57"/>
      <c r="KE57"/>
      <c r="KF57"/>
      <c r="KG57"/>
      <c r="KH57"/>
      <c r="KI57"/>
      <c r="KJ57"/>
      <c r="KK57"/>
      <c r="KL57"/>
      <c r="KM57"/>
      <c r="KN57"/>
      <c r="KO57"/>
      <c r="KP57"/>
      <c r="KQ57"/>
      <c r="KR57"/>
      <c r="KS57"/>
      <c r="KT57"/>
      <c r="KU57"/>
      <c r="KV57"/>
      <c r="KW57"/>
      <c r="KX57"/>
      <c r="KY57"/>
      <c r="KZ57"/>
      <c r="LA57"/>
      <c r="LB57"/>
      <c r="LC57"/>
      <c r="LD57"/>
      <c r="LE57"/>
      <c r="LF57"/>
      <c r="LG57"/>
      <c r="LH57"/>
      <c r="LI57"/>
      <c r="LJ57"/>
      <c r="LK57"/>
      <c r="LL57"/>
      <c r="LM57"/>
      <c r="LN57"/>
      <c r="LO57"/>
      <c r="LP57"/>
      <c r="LQ57"/>
      <c r="LR57"/>
      <c r="LS57"/>
      <c r="LT57"/>
      <c r="LU57"/>
      <c r="LV57"/>
      <c r="LW57"/>
      <c r="LX57"/>
      <c r="LY57"/>
      <c r="LZ57"/>
      <c r="MA57"/>
      <c r="MB57"/>
      <c r="MC57"/>
      <c r="MD57"/>
      <c r="ME57"/>
      <c r="MF57"/>
      <c r="MG57"/>
      <c r="MH57"/>
      <c r="MI57"/>
      <c r="MJ57"/>
      <c r="MK57"/>
      <c r="ML57"/>
      <c r="MM57"/>
      <c r="MN57"/>
      <c r="MO57"/>
      <c r="MP57"/>
      <c r="MQ57"/>
      <c r="MR57"/>
      <c r="MS57"/>
      <c r="MT57"/>
      <c r="MU57"/>
      <c r="MV57"/>
      <c r="MW57"/>
      <c r="MX57"/>
      <c r="MY57"/>
      <c r="MZ57"/>
      <c r="NA57"/>
      <c r="NB57"/>
      <c r="NC57"/>
      <c r="ND57"/>
      <c r="NE57"/>
      <c r="NF57"/>
      <c r="NG57"/>
      <c r="NH57"/>
      <c r="NI57"/>
      <c r="NJ57"/>
      <c r="NK57"/>
      <c r="NL57"/>
      <c r="NM57"/>
      <c r="NN57"/>
      <c r="NO57"/>
      <c r="NP57"/>
      <c r="NQ57"/>
      <c r="NR57"/>
      <c r="NS57"/>
      <c r="NT57"/>
      <c r="NU57"/>
      <c r="NV57"/>
      <c r="NW57"/>
      <c r="NX57"/>
      <c r="NY57"/>
      <c r="NZ57"/>
      <c r="OA57"/>
      <c r="OB57"/>
      <c r="OC57"/>
      <c r="OD57"/>
      <c r="OE57"/>
      <c r="OF57"/>
      <c r="OG57"/>
      <c r="OH57"/>
      <c r="OI57"/>
      <c r="OJ57"/>
      <c r="OK57"/>
      <c r="OL57"/>
      <c r="OM57"/>
      <c r="ON57"/>
      <c r="OO57"/>
      <c r="OP57"/>
      <c r="OQ57"/>
      <c r="OR57"/>
      <c r="OS57"/>
      <c r="OT57"/>
      <c r="OU57"/>
      <c r="OV57"/>
      <c r="OW57"/>
      <c r="OX57"/>
      <c r="OY57"/>
      <c r="OZ57"/>
      <c r="PA57"/>
      <c r="PB57"/>
      <c r="PC57"/>
      <c r="PD57"/>
      <c r="PE57"/>
      <c r="PF57"/>
      <c r="PG57"/>
      <c r="PH57"/>
      <c r="PI57"/>
      <c r="PJ57"/>
      <c r="PK57"/>
      <c r="PL57"/>
      <c r="PM57"/>
      <c r="PN57"/>
      <c r="PO57"/>
      <c r="PP57"/>
      <c r="PQ57"/>
      <c r="PR57"/>
      <c r="PS57"/>
      <c r="PT57"/>
      <c r="PU57"/>
      <c r="PV57"/>
      <c r="PW57"/>
      <c r="PX57"/>
      <c r="PY57"/>
      <c r="PZ57"/>
      <c r="QA57"/>
      <c r="QB57"/>
      <c r="QC57"/>
      <c r="QD57"/>
      <c r="QE57"/>
      <c r="QF57"/>
      <c r="QG57"/>
      <c r="QH57"/>
      <c r="QI57"/>
      <c r="QJ57"/>
      <c r="QK57"/>
      <c r="QL57"/>
      <c r="QM57"/>
      <c r="QN57"/>
      <c r="QO57"/>
      <c r="QP57"/>
      <c r="QQ57"/>
      <c r="QR57"/>
      <c r="QS57"/>
      <c r="QT57"/>
      <c r="QU57"/>
      <c r="QV57"/>
      <c r="QW57"/>
      <c r="QX57"/>
      <c r="QY57"/>
      <c r="QZ57"/>
      <c r="RA57"/>
      <c r="RB57"/>
      <c r="RC57"/>
      <c r="RD57"/>
      <c r="RE57"/>
      <c r="RF57"/>
      <c r="RG57"/>
      <c r="RH57"/>
      <c r="RI57"/>
      <c r="RJ57"/>
      <c r="RK57"/>
      <c r="RL57"/>
      <c r="RM57"/>
      <c r="RN57"/>
      <c r="RO57"/>
      <c r="RP57"/>
      <c r="RQ57"/>
      <c r="RR57"/>
      <c r="RS57"/>
      <c r="RT57"/>
      <c r="RU57"/>
      <c r="RV57"/>
      <c r="RW57"/>
      <c r="RX57"/>
      <c r="RY57"/>
      <c r="RZ57"/>
      <c r="SA57"/>
      <c r="SB57"/>
      <c r="SC57"/>
      <c r="SD57"/>
      <c r="SE57"/>
      <c r="SF57"/>
      <c r="SG57"/>
      <c r="SH57"/>
      <c r="SI57"/>
      <c r="SJ57"/>
      <c r="SK57"/>
      <c r="SL57"/>
      <c r="SM57"/>
      <c r="SN57"/>
      <c r="SO57"/>
      <c r="SP57"/>
      <c r="SQ57"/>
      <c r="SR57"/>
      <c r="SS57"/>
      <c r="ST57"/>
      <c r="SU57"/>
      <c r="SV57"/>
      <c r="SW57"/>
      <c r="SX57"/>
      <c r="SY57"/>
      <c r="SZ57"/>
      <c r="TA57"/>
      <c r="TB57"/>
      <c r="TC57"/>
      <c r="TD57"/>
      <c r="TE57"/>
      <c r="TF57"/>
      <c r="TG57"/>
      <c r="TH57"/>
      <c r="TI57"/>
      <c r="TJ57"/>
      <c r="TK57"/>
      <c r="TL57"/>
      <c r="TM57"/>
      <c r="TN57"/>
      <c r="TO57"/>
      <c r="TP57"/>
      <c r="TQ57"/>
      <c r="TR57"/>
      <c r="TS57"/>
      <c r="TT57"/>
      <c r="TU57"/>
      <c r="TV57"/>
      <c r="TW57"/>
      <c r="TX57"/>
      <c r="TY57"/>
      <c r="TZ57"/>
      <c r="UA57"/>
      <c r="UB57"/>
      <c r="UC57"/>
      <c r="UD57"/>
      <c r="UE57"/>
      <c r="UF57"/>
      <c r="UG57"/>
      <c r="UH57"/>
      <c r="UI57"/>
      <c r="UJ57"/>
      <c r="UK57"/>
      <c r="UL57"/>
      <c r="UM57"/>
      <c r="UN57"/>
      <c r="UO57"/>
      <c r="UP57"/>
      <c r="UQ57"/>
      <c r="UR57"/>
      <c r="US57"/>
      <c r="UT57"/>
      <c r="UU57"/>
      <c r="UV57"/>
      <c r="UW57"/>
      <c r="UX57"/>
      <c r="UY57"/>
      <c r="UZ57"/>
      <c r="VA57"/>
      <c r="VB57"/>
      <c r="VC57"/>
      <c r="VD57"/>
      <c r="VE57"/>
      <c r="VF57"/>
      <c r="VG57"/>
      <c r="VH57"/>
      <c r="VI57"/>
      <c r="VJ57"/>
      <c r="VK57"/>
      <c r="VL57"/>
      <c r="VM57"/>
      <c r="VN57"/>
      <c r="VO57"/>
      <c r="VP57"/>
      <c r="VQ57"/>
      <c r="VR57"/>
      <c r="VS57"/>
      <c r="VT57"/>
      <c r="VU57"/>
      <c r="VV57"/>
      <c r="VW57"/>
      <c r="VX57"/>
      <c r="VY57"/>
      <c r="VZ57"/>
      <c r="WA57"/>
      <c r="WB57"/>
      <c r="WC57"/>
      <c r="WD57"/>
      <c r="WE57"/>
      <c r="WF57"/>
      <c r="WG57"/>
      <c r="WH57"/>
      <c r="WI57"/>
      <c r="WJ57"/>
      <c r="WK57"/>
      <c r="WL57"/>
      <c r="WM57"/>
      <c r="WN57"/>
      <c r="WO57"/>
      <c r="WP57"/>
      <c r="WQ57"/>
      <c r="WR57"/>
      <c r="WS57"/>
      <c r="WT57"/>
      <c r="WU57"/>
      <c r="WV57"/>
      <c r="WW57"/>
      <c r="WX57"/>
      <c r="WY57"/>
      <c r="WZ57"/>
      <c r="XA57"/>
      <c r="XB57"/>
      <c r="XC57"/>
      <c r="XD57"/>
      <c r="XE57"/>
      <c r="XF57"/>
      <c r="XG57"/>
      <c r="XH57"/>
      <c r="XI57"/>
      <c r="XJ57"/>
      <c r="XK57"/>
      <c r="XL57"/>
      <c r="XM57"/>
      <c r="XN57"/>
      <c r="XO57"/>
      <c r="XP57"/>
      <c r="XQ57"/>
      <c r="XR57"/>
      <c r="XS57"/>
      <c r="XT57"/>
      <c r="XU57"/>
      <c r="XV57"/>
      <c r="XW57"/>
      <c r="XX57"/>
      <c r="XY57"/>
      <c r="XZ57"/>
      <c r="YA57"/>
      <c r="YB57"/>
      <c r="YC57"/>
      <c r="YD57"/>
      <c r="YE57"/>
      <c r="YF57"/>
      <c r="YG57"/>
      <c r="YH57"/>
      <c r="YI57"/>
      <c r="YJ57"/>
      <c r="YK57"/>
      <c r="YL57"/>
      <c r="YM57"/>
      <c r="YN57"/>
      <c r="YO57"/>
      <c r="YP57"/>
      <c r="YQ57"/>
      <c r="YR57"/>
      <c r="YS57"/>
      <c r="YT57"/>
      <c r="YU57"/>
      <c r="YV57"/>
      <c r="YW57"/>
      <c r="YX57"/>
      <c r="YY57"/>
      <c r="YZ57"/>
      <c r="ZA57"/>
      <c r="ZB57"/>
      <c r="ZC57"/>
      <c r="ZD57"/>
      <c r="ZE57"/>
      <c r="ZF57"/>
      <c r="ZG57"/>
      <c r="ZH57"/>
      <c r="ZI57"/>
      <c r="ZJ57"/>
      <c r="ZK57"/>
      <c r="ZL57"/>
      <c r="ZM57"/>
      <c r="ZN57"/>
      <c r="ZO57"/>
      <c r="ZP57"/>
      <c r="ZQ57"/>
      <c r="ZR57"/>
      <c r="ZS57"/>
      <c r="ZT57"/>
      <c r="ZU57"/>
      <c r="ZV57"/>
      <c r="ZW57"/>
      <c r="ZX57"/>
      <c r="ZY57"/>
      <c r="ZZ57"/>
      <c r="AAA57"/>
      <c r="AAB57"/>
      <c r="AAC57"/>
      <c r="AAD57"/>
      <c r="AAE57"/>
      <c r="AAF57"/>
      <c r="AAG57"/>
      <c r="AAH57"/>
      <c r="AAI57"/>
      <c r="AAJ57"/>
      <c r="AAK57"/>
      <c r="AAL57"/>
      <c r="AAM57"/>
      <c r="AAN57"/>
      <c r="AAO57"/>
      <c r="AAP57"/>
      <c r="AAQ57"/>
      <c r="AAR57"/>
      <c r="AAS57"/>
      <c r="AAT57"/>
      <c r="AAU57"/>
      <c r="AAV57"/>
      <c r="AAW57"/>
      <c r="AAX57"/>
      <c r="AAY57"/>
      <c r="AAZ57"/>
      <c r="ABA57"/>
      <c r="ABB57"/>
      <c r="ABC57"/>
      <c r="ABD57"/>
      <c r="ABE57"/>
      <c r="ABF57"/>
      <c r="ABG57"/>
      <c r="ABH57"/>
      <c r="ABI57"/>
      <c r="ABJ57"/>
      <c r="ABK57"/>
      <c r="ABL57"/>
      <c r="ABM57"/>
      <c r="ABN57"/>
      <c r="ABO57"/>
      <c r="ABP57"/>
      <c r="ABQ57"/>
      <c r="ABR57"/>
      <c r="ABS57"/>
      <c r="ABT57"/>
      <c r="ABU57"/>
      <c r="ABV57"/>
      <c r="ABW57"/>
      <c r="ABX57"/>
      <c r="ABY57"/>
      <c r="ABZ57"/>
      <c r="ACA57"/>
      <c r="ACB57"/>
      <c r="ACC57"/>
      <c r="ACD57"/>
      <c r="ACE57"/>
      <c r="ACF57"/>
      <c r="ACG57"/>
      <c r="ACH57"/>
      <c r="ACI57"/>
      <c r="ACJ57"/>
      <c r="ACK57"/>
      <c r="ACL57"/>
      <c r="ACM57"/>
      <c r="ACN57"/>
      <c r="ACO57"/>
      <c r="ACP57"/>
      <c r="ACQ57"/>
      <c r="ACR57"/>
      <c r="ACS57"/>
      <c r="ACT57"/>
      <c r="ACU57"/>
      <c r="ACV57"/>
      <c r="ACW57"/>
      <c r="ACX57"/>
      <c r="ACY57"/>
      <c r="ACZ57"/>
      <c r="ADA57"/>
      <c r="ADB57"/>
      <c r="ADC57"/>
      <c r="ADD57"/>
      <c r="ADE57"/>
      <c r="ADF57"/>
      <c r="ADG57"/>
      <c r="ADH57"/>
      <c r="ADI57"/>
      <c r="ADJ57"/>
      <c r="ADK57"/>
      <c r="ADL57"/>
      <c r="ADM57"/>
      <c r="ADN57"/>
      <c r="ADO57"/>
      <c r="ADP57"/>
      <c r="ADQ57"/>
      <c r="ADR57"/>
      <c r="ADS57"/>
      <c r="ADT57"/>
      <c r="ADU57"/>
      <c r="ADV57"/>
      <c r="ADW57"/>
      <c r="ADX57"/>
      <c r="ADY57"/>
      <c r="ADZ57"/>
      <c r="AEA57"/>
      <c r="AEB57"/>
      <c r="AEC57"/>
      <c r="AED57"/>
      <c r="AEE57"/>
      <c r="AEF57"/>
      <c r="AEG57"/>
      <c r="AEH57"/>
      <c r="AEI57"/>
      <c r="AEJ57"/>
      <c r="AEK57"/>
      <c r="AEL57"/>
      <c r="AEM57"/>
      <c r="AEN57"/>
      <c r="AEO57"/>
      <c r="AEP57"/>
      <c r="AEQ57"/>
      <c r="AER57"/>
      <c r="AES57"/>
      <c r="AET57"/>
      <c r="AEU57"/>
      <c r="AEV57"/>
      <c r="AEW57"/>
      <c r="AEX57"/>
      <c r="AEY57"/>
      <c r="AEZ57"/>
      <c r="AFA57"/>
      <c r="AFB57"/>
      <c r="AFC57"/>
      <c r="AFD57"/>
      <c r="AFE57"/>
      <c r="AFF57"/>
      <c r="AFG57"/>
      <c r="AFH57"/>
      <c r="AFI57"/>
      <c r="AFJ57"/>
      <c r="AFK57"/>
      <c r="AFL57"/>
      <c r="AFM57"/>
      <c r="AFN57"/>
      <c r="AFO57"/>
      <c r="AFP57"/>
      <c r="AFQ57"/>
      <c r="AFR57"/>
      <c r="AFS57"/>
      <c r="AFT57"/>
      <c r="AFU57"/>
      <c r="AFV57"/>
      <c r="AFW57"/>
      <c r="AFX57"/>
      <c r="AFY57"/>
      <c r="AFZ57"/>
      <c r="AGA57"/>
      <c r="AGB57"/>
      <c r="AGC57"/>
      <c r="AGD57"/>
      <c r="AGE57"/>
      <c r="AGF57"/>
      <c r="AGG57"/>
      <c r="AGH57"/>
      <c r="AGI57"/>
      <c r="AGJ57"/>
      <c r="AGK57"/>
      <c r="AGL57"/>
      <c r="AGM57"/>
      <c r="AGN57"/>
      <c r="AGO57"/>
      <c r="AGP57"/>
      <c r="AGQ57"/>
      <c r="AGR57"/>
      <c r="AGS57"/>
      <c r="AGT57"/>
      <c r="AGU57"/>
      <c r="AGV57"/>
      <c r="AGW57"/>
      <c r="AGX57"/>
      <c r="AGY57"/>
      <c r="AGZ57"/>
      <c r="AHA57"/>
      <c r="AHB57"/>
      <c r="AHC57"/>
      <c r="AHD57"/>
      <c r="AHE57"/>
      <c r="AHF57"/>
      <c r="AHG57"/>
      <c r="AHH57"/>
      <c r="AHI57"/>
      <c r="AHJ57"/>
      <c r="AHK57"/>
      <c r="AHL57"/>
      <c r="AHM57"/>
      <c r="AHN57"/>
      <c r="AHO57"/>
      <c r="AHP57"/>
      <c r="AHQ57"/>
      <c r="AHR57"/>
      <c r="AHS57"/>
      <c r="AHT57"/>
      <c r="AHU57"/>
      <c r="AHV57"/>
      <c r="AHW57"/>
      <c r="AHX57"/>
      <c r="AHY57"/>
      <c r="AHZ57"/>
      <c r="AIA57"/>
      <c r="AIB57"/>
      <c r="AIC57"/>
      <c r="AID57"/>
      <c r="AIE57"/>
      <c r="AIF57"/>
      <c r="AIG57"/>
      <c r="AIH57"/>
      <c r="AII57"/>
      <c r="AIJ57"/>
      <c r="AIK57"/>
      <c r="AIL57"/>
      <c r="AIM57"/>
      <c r="AIN57"/>
      <c r="AIO57"/>
      <c r="AIP57"/>
      <c r="AIQ57"/>
      <c r="AIR57"/>
      <c r="AIS57"/>
      <c r="AIT57"/>
      <c r="AIU57"/>
      <c r="AIV57"/>
      <c r="AIW57"/>
      <c r="AIX57"/>
      <c r="AIY57"/>
      <c r="AIZ57"/>
      <c r="AJA57"/>
      <c r="AJB57"/>
      <c r="AJC57"/>
      <c r="AJD57"/>
      <c r="AJE57"/>
      <c r="AJF57"/>
      <c r="AJG57"/>
      <c r="AJH57"/>
      <c r="AJI57"/>
      <c r="AJJ57"/>
      <c r="AJK57"/>
      <c r="AJL57"/>
      <c r="AJM57"/>
      <c r="AJN57"/>
      <c r="AJO57"/>
      <c r="AJP57"/>
      <c r="AJQ57"/>
      <c r="AJR57"/>
      <c r="AJS57"/>
      <c r="AJT57"/>
      <c r="AJU57"/>
      <c r="AJV57"/>
      <c r="AJW57"/>
      <c r="AJX57"/>
      <c r="AJY57"/>
      <c r="AJZ57"/>
      <c r="AKA57"/>
      <c r="AKB57"/>
      <c r="AKC57"/>
      <c r="AKD57"/>
      <c r="AKE57"/>
      <c r="AKF57"/>
      <c r="AKG57"/>
      <c r="AKH57"/>
      <c r="AKI57"/>
      <c r="AKJ57"/>
      <c r="AKK57"/>
      <c r="AKL57"/>
      <c r="AKM57"/>
      <c r="AKN57"/>
      <c r="AKO57"/>
      <c r="AKP57"/>
      <c r="AKQ57"/>
      <c r="AKR57"/>
      <c r="AKS57"/>
      <c r="AKT57"/>
      <c r="AKU57"/>
      <c r="AKV57"/>
      <c r="AKW57"/>
      <c r="AKX57"/>
      <c r="AKY57"/>
      <c r="AKZ57"/>
      <c r="ALA57"/>
      <c r="ALB57"/>
      <c r="ALC57"/>
      <c r="ALD57"/>
      <c r="ALE57"/>
      <c r="ALF57"/>
      <c r="ALG57"/>
      <c r="ALH57"/>
      <c r="ALI57"/>
      <c r="ALJ57"/>
      <c r="ALK57"/>
      <c r="ALL57"/>
      <c r="ALM57"/>
      <c r="ALN57"/>
      <c r="ALO57"/>
      <c r="ALP57"/>
      <c r="ALQ57"/>
      <c r="ALR57"/>
      <c r="ALS57"/>
      <c r="ALT57"/>
      <c r="ALU57"/>
      <c r="ALV57"/>
      <c r="ALW57"/>
      <c r="ALX57"/>
      <c r="ALY57"/>
      <c r="ALZ57"/>
      <c r="AMA57"/>
      <c r="AMB57"/>
      <c r="AMC57"/>
      <c r="AMD57"/>
      <c r="AME57"/>
      <c r="AMF57"/>
      <c r="AMG57"/>
      <c r="AMH57"/>
      <c r="AMI57"/>
      <c r="AMJ57"/>
    </row>
    <row r="58" spans="1:1024" ht="18.75" customHeight="1" x14ac:dyDescent="0.35">
      <c r="A58" s="67"/>
      <c r="B58" s="206" t="str">
        <f>IF(App!C5,"X","")</f>
        <v/>
      </c>
      <c r="C58" s="206"/>
      <c r="D58" t="s">
        <v>3347</v>
      </c>
      <c r="E58" t="str">
        <f>IF(App!C5,"Policenkopie / Versicherungsschein ist beigefügt","")</f>
        <v/>
      </c>
      <c r="F58" s="122"/>
      <c r="G58" s="122"/>
      <c r="H58" s="122"/>
      <c r="I58" s="122"/>
      <c r="J58" s="122"/>
      <c r="K58" s="122"/>
      <c r="L58" s="122"/>
      <c r="M58" s="122"/>
      <c r="N58" s="122"/>
      <c r="O58" s="122"/>
      <c r="P58" s="122"/>
      <c r="Q58" s="122"/>
      <c r="R58" s="122"/>
      <c r="S58" s="122"/>
      <c r="T58" s="122"/>
      <c r="U58" s="122"/>
      <c r="V58" s="122"/>
      <c r="W58" s="122"/>
      <c r="X58" s="122"/>
      <c r="Y58" s="122"/>
      <c r="Z58" s="70"/>
      <c r="AA58" s="70"/>
      <c r="AB58" s="70"/>
      <c r="AC58" s="70"/>
      <c r="AD58" s="70"/>
      <c r="AE58" s="70"/>
      <c r="AF58" s="70"/>
      <c r="AG58" s="70"/>
      <c r="AH58" s="70"/>
      <c r="AI58" s="70"/>
      <c r="AJ58" s="70"/>
      <c r="AK58" s="70"/>
      <c r="AL58" s="70"/>
      <c r="AM58" s="70"/>
      <c r="AN58" s="70"/>
      <c r="AO58" s="70"/>
      <c r="AP58" s="70"/>
      <c r="AQ58" s="70"/>
      <c r="AR58" s="70"/>
      <c r="AS58" s="70"/>
      <c r="AT58" s="70"/>
      <c r="AU58" s="70"/>
      <c r="AV58" s="70"/>
      <c r="AW58" s="70"/>
      <c r="AX58" s="70"/>
      <c r="AY58" s="137"/>
      <c r="AZ58" s="137"/>
      <c r="BA58" s="137"/>
      <c r="BB58" s="137"/>
      <c r="BC58" s="137"/>
      <c r="BD58" s="138"/>
      <c r="BE58" s="137"/>
      <c r="BF58" s="137"/>
      <c r="BG58" s="137"/>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c r="HM58"/>
      <c r="HN58"/>
      <c r="HO58"/>
      <c r="HP58"/>
      <c r="HQ58"/>
      <c r="HR58"/>
      <c r="HS58"/>
      <c r="HT58"/>
      <c r="HU58"/>
      <c r="HV58"/>
      <c r="HW58"/>
      <c r="HX58"/>
      <c r="HY58"/>
      <c r="HZ58"/>
      <c r="IA58"/>
      <c r="IB58"/>
      <c r="IC58"/>
      <c r="ID58"/>
      <c r="IE58"/>
      <c r="IF58"/>
      <c r="IG58"/>
      <c r="IH58"/>
      <c r="II58"/>
      <c r="IJ58"/>
      <c r="IK58"/>
      <c r="IL58"/>
      <c r="IM58"/>
      <c r="IN58"/>
      <c r="IO58"/>
      <c r="IP58"/>
      <c r="IQ58"/>
      <c r="IR58"/>
      <c r="IS58"/>
      <c r="IT58"/>
      <c r="IU58"/>
      <c r="IV58"/>
      <c r="IW58"/>
      <c r="IX58"/>
      <c r="IY58"/>
      <c r="IZ58"/>
      <c r="JA58"/>
      <c r="JB58"/>
      <c r="JC58"/>
      <c r="JD58"/>
      <c r="JE58"/>
      <c r="JF58"/>
      <c r="JG58"/>
      <c r="JH58"/>
      <c r="JI58"/>
      <c r="JJ58"/>
      <c r="JK58"/>
      <c r="JL58"/>
      <c r="JM58"/>
      <c r="JN58"/>
      <c r="JO58"/>
      <c r="JP58"/>
      <c r="JQ58"/>
      <c r="JR58"/>
      <c r="JS58"/>
      <c r="JT58"/>
      <c r="JU58"/>
      <c r="JV58"/>
      <c r="JW58"/>
      <c r="JX58"/>
      <c r="JY58"/>
      <c r="JZ58"/>
      <c r="KA58"/>
      <c r="KB58"/>
      <c r="KC58"/>
      <c r="KD58"/>
      <c r="KE58"/>
      <c r="KF58"/>
      <c r="KG58"/>
      <c r="KH58"/>
      <c r="KI58"/>
      <c r="KJ58"/>
      <c r="KK58"/>
      <c r="KL58"/>
      <c r="KM58"/>
      <c r="KN58"/>
      <c r="KO58"/>
      <c r="KP58"/>
      <c r="KQ58"/>
      <c r="KR58"/>
      <c r="KS58"/>
      <c r="KT58"/>
      <c r="KU58"/>
      <c r="KV58"/>
      <c r="KW58"/>
      <c r="KX58"/>
      <c r="KY58"/>
      <c r="KZ58"/>
      <c r="LA58"/>
      <c r="LB58"/>
      <c r="LC58"/>
      <c r="LD58"/>
      <c r="LE58"/>
      <c r="LF58"/>
      <c r="LG58"/>
      <c r="LH58"/>
      <c r="LI58"/>
      <c r="LJ58"/>
      <c r="LK58"/>
      <c r="LL58"/>
      <c r="LM58"/>
      <c r="LN58"/>
      <c r="LO58"/>
      <c r="LP58"/>
      <c r="LQ58"/>
      <c r="LR58"/>
      <c r="LS58"/>
      <c r="LT58"/>
      <c r="LU58"/>
      <c r="LV58"/>
      <c r="LW58"/>
      <c r="LX58"/>
      <c r="LY58"/>
      <c r="LZ58"/>
      <c r="MA58"/>
      <c r="MB58"/>
      <c r="MC58"/>
      <c r="MD58"/>
      <c r="ME58"/>
      <c r="MF58"/>
      <c r="MG58"/>
      <c r="MH58"/>
      <c r="MI58"/>
      <c r="MJ58"/>
      <c r="MK58"/>
      <c r="ML58"/>
      <c r="MM58"/>
      <c r="MN58"/>
      <c r="MO58"/>
      <c r="MP58"/>
      <c r="MQ58"/>
      <c r="MR58"/>
      <c r="MS58"/>
      <c r="MT58"/>
      <c r="MU58"/>
      <c r="MV58"/>
      <c r="MW58"/>
      <c r="MX58"/>
      <c r="MY58"/>
      <c r="MZ58"/>
      <c r="NA58"/>
      <c r="NB58"/>
      <c r="NC58"/>
      <c r="ND58"/>
      <c r="NE58"/>
      <c r="NF58"/>
      <c r="NG58"/>
      <c r="NH58"/>
      <c r="NI58"/>
      <c r="NJ58"/>
      <c r="NK58"/>
      <c r="NL58"/>
      <c r="NM58"/>
      <c r="NN58"/>
      <c r="NO58"/>
      <c r="NP58"/>
      <c r="NQ58"/>
      <c r="NR58"/>
      <c r="NS58"/>
      <c r="NT58"/>
      <c r="NU58"/>
      <c r="NV58"/>
      <c r="NW58"/>
      <c r="NX58"/>
      <c r="NY58"/>
      <c r="NZ58"/>
      <c r="OA58"/>
      <c r="OB58"/>
      <c r="OC58"/>
      <c r="OD58"/>
      <c r="OE58"/>
      <c r="OF58"/>
      <c r="OG58"/>
      <c r="OH58"/>
      <c r="OI58"/>
      <c r="OJ58"/>
      <c r="OK58"/>
      <c r="OL58"/>
      <c r="OM58"/>
      <c r="ON58"/>
      <c r="OO58"/>
      <c r="OP58"/>
      <c r="OQ58"/>
      <c r="OR58"/>
      <c r="OS58"/>
      <c r="OT58"/>
      <c r="OU58"/>
      <c r="OV58"/>
      <c r="OW58"/>
      <c r="OX58"/>
      <c r="OY58"/>
      <c r="OZ58"/>
      <c r="PA58"/>
      <c r="PB58"/>
      <c r="PC58"/>
      <c r="PD58"/>
      <c r="PE58"/>
      <c r="PF58"/>
      <c r="PG58"/>
      <c r="PH58"/>
      <c r="PI58"/>
      <c r="PJ58"/>
      <c r="PK58"/>
      <c r="PL58"/>
      <c r="PM58"/>
      <c r="PN58"/>
      <c r="PO58"/>
      <c r="PP58"/>
      <c r="PQ58"/>
      <c r="PR58"/>
      <c r="PS58"/>
      <c r="PT58"/>
      <c r="PU58"/>
      <c r="PV58"/>
      <c r="PW58"/>
      <c r="PX58"/>
      <c r="PY58"/>
      <c r="PZ58"/>
      <c r="QA58"/>
      <c r="QB58"/>
      <c r="QC58"/>
      <c r="QD58"/>
      <c r="QE58"/>
      <c r="QF58"/>
      <c r="QG58"/>
      <c r="QH58"/>
      <c r="QI58"/>
      <c r="QJ58"/>
      <c r="QK58"/>
      <c r="QL58"/>
      <c r="QM58"/>
      <c r="QN58"/>
      <c r="QO58"/>
      <c r="QP58"/>
      <c r="QQ58"/>
      <c r="QR58"/>
      <c r="QS58"/>
      <c r="QT58"/>
      <c r="QU58"/>
      <c r="QV58"/>
      <c r="QW58"/>
      <c r="QX58"/>
      <c r="QY58"/>
      <c r="QZ58"/>
      <c r="RA58"/>
      <c r="RB58"/>
      <c r="RC58"/>
      <c r="RD58"/>
      <c r="RE58"/>
      <c r="RF58"/>
      <c r="RG58"/>
      <c r="RH58"/>
      <c r="RI58"/>
      <c r="RJ58"/>
      <c r="RK58"/>
      <c r="RL58"/>
      <c r="RM58"/>
      <c r="RN58"/>
      <c r="RO58"/>
      <c r="RP58"/>
      <c r="RQ58"/>
      <c r="RR58"/>
      <c r="RS58"/>
      <c r="RT58"/>
      <c r="RU58"/>
      <c r="RV58"/>
      <c r="RW58"/>
      <c r="RX58"/>
      <c r="RY58"/>
      <c r="RZ58"/>
      <c r="SA58"/>
      <c r="SB58"/>
      <c r="SC58"/>
      <c r="SD58"/>
      <c r="SE58"/>
      <c r="SF58"/>
      <c r="SG58"/>
      <c r="SH58"/>
      <c r="SI58"/>
      <c r="SJ58"/>
      <c r="SK58"/>
      <c r="SL58"/>
      <c r="SM58"/>
      <c r="SN58"/>
      <c r="SO58"/>
      <c r="SP58"/>
      <c r="SQ58"/>
      <c r="SR58"/>
      <c r="SS58"/>
      <c r="ST58"/>
      <c r="SU58"/>
      <c r="SV58"/>
      <c r="SW58"/>
      <c r="SX58"/>
      <c r="SY58"/>
      <c r="SZ58"/>
      <c r="TA58"/>
      <c r="TB58"/>
      <c r="TC58"/>
      <c r="TD58"/>
      <c r="TE58"/>
      <c r="TF58"/>
      <c r="TG58"/>
      <c r="TH58"/>
      <c r="TI58"/>
      <c r="TJ58"/>
      <c r="TK58"/>
      <c r="TL58"/>
      <c r="TM58"/>
      <c r="TN58"/>
      <c r="TO58"/>
      <c r="TP58"/>
      <c r="TQ58"/>
      <c r="TR58"/>
      <c r="TS58"/>
      <c r="TT58"/>
      <c r="TU58"/>
      <c r="TV58"/>
      <c r="TW58"/>
      <c r="TX58"/>
      <c r="TY58"/>
      <c r="TZ58"/>
      <c r="UA58"/>
      <c r="UB58"/>
      <c r="UC58"/>
      <c r="UD58"/>
      <c r="UE58"/>
      <c r="UF58"/>
      <c r="UG58"/>
      <c r="UH58"/>
      <c r="UI58"/>
      <c r="UJ58"/>
      <c r="UK58"/>
      <c r="UL58"/>
      <c r="UM58"/>
      <c r="UN58"/>
      <c r="UO58"/>
      <c r="UP58"/>
      <c r="UQ58"/>
      <c r="UR58"/>
      <c r="US58"/>
      <c r="UT58"/>
      <c r="UU58"/>
      <c r="UV58"/>
      <c r="UW58"/>
      <c r="UX58"/>
      <c r="UY58"/>
      <c r="UZ58"/>
      <c r="VA58"/>
      <c r="VB58"/>
      <c r="VC58"/>
      <c r="VD58"/>
      <c r="VE58"/>
      <c r="VF58"/>
      <c r="VG58"/>
      <c r="VH58"/>
      <c r="VI58"/>
      <c r="VJ58"/>
      <c r="VK58"/>
      <c r="VL58"/>
      <c r="VM58"/>
      <c r="VN58"/>
      <c r="VO58"/>
      <c r="VP58"/>
      <c r="VQ58"/>
      <c r="VR58"/>
      <c r="VS58"/>
      <c r="VT58"/>
      <c r="VU58"/>
      <c r="VV58"/>
      <c r="VW58"/>
      <c r="VX58"/>
      <c r="VY58"/>
      <c r="VZ58"/>
      <c r="WA58"/>
      <c r="WB58"/>
      <c r="WC58"/>
      <c r="WD58"/>
      <c r="WE58"/>
      <c r="WF58"/>
      <c r="WG58"/>
      <c r="WH58"/>
      <c r="WI58"/>
      <c r="WJ58"/>
      <c r="WK58"/>
      <c r="WL58"/>
      <c r="WM58"/>
      <c r="WN58"/>
      <c r="WO58"/>
      <c r="WP58"/>
      <c r="WQ58"/>
      <c r="WR58"/>
      <c r="WS58"/>
      <c r="WT58"/>
      <c r="WU58"/>
      <c r="WV58"/>
      <c r="WW58"/>
      <c r="WX58"/>
      <c r="WY58"/>
      <c r="WZ58"/>
      <c r="XA58"/>
      <c r="XB58"/>
      <c r="XC58"/>
      <c r="XD58"/>
      <c r="XE58"/>
      <c r="XF58"/>
      <c r="XG58"/>
      <c r="XH58"/>
      <c r="XI58"/>
      <c r="XJ58"/>
      <c r="XK58"/>
      <c r="XL58"/>
      <c r="XM58"/>
      <c r="XN58"/>
      <c r="XO58"/>
      <c r="XP58"/>
      <c r="XQ58"/>
      <c r="XR58"/>
      <c r="XS58"/>
      <c r="XT58"/>
      <c r="XU58"/>
      <c r="XV58"/>
      <c r="XW58"/>
      <c r="XX58"/>
      <c r="XY58"/>
      <c r="XZ58"/>
      <c r="YA58"/>
      <c r="YB58"/>
      <c r="YC58"/>
      <c r="YD58"/>
      <c r="YE58"/>
      <c r="YF58"/>
      <c r="YG58"/>
      <c r="YH58"/>
      <c r="YI58"/>
      <c r="YJ58"/>
      <c r="YK58"/>
      <c r="YL58"/>
      <c r="YM58"/>
      <c r="YN58"/>
      <c r="YO58"/>
      <c r="YP58"/>
      <c r="YQ58"/>
      <c r="YR58"/>
      <c r="YS58"/>
      <c r="YT58"/>
      <c r="YU58"/>
      <c r="YV58"/>
      <c r="YW58"/>
      <c r="YX58"/>
      <c r="YY58"/>
      <c r="YZ58"/>
      <c r="ZA58"/>
      <c r="ZB58"/>
      <c r="ZC58"/>
      <c r="ZD58"/>
      <c r="ZE58"/>
      <c r="ZF58"/>
      <c r="ZG58"/>
      <c r="ZH58"/>
      <c r="ZI58"/>
      <c r="ZJ58"/>
      <c r="ZK58"/>
      <c r="ZL58"/>
      <c r="ZM58"/>
      <c r="ZN58"/>
      <c r="ZO58"/>
      <c r="ZP58"/>
      <c r="ZQ58"/>
      <c r="ZR58"/>
      <c r="ZS58"/>
      <c r="ZT58"/>
      <c r="ZU58"/>
      <c r="ZV58"/>
      <c r="ZW58"/>
      <c r="ZX58"/>
      <c r="ZY58"/>
      <c r="ZZ58"/>
      <c r="AAA58"/>
      <c r="AAB58"/>
      <c r="AAC58"/>
      <c r="AAD58"/>
      <c r="AAE58"/>
      <c r="AAF58"/>
      <c r="AAG58"/>
      <c r="AAH58"/>
      <c r="AAI58"/>
      <c r="AAJ58"/>
      <c r="AAK58"/>
      <c r="AAL58"/>
      <c r="AAM58"/>
      <c r="AAN58"/>
      <c r="AAO58"/>
      <c r="AAP58"/>
      <c r="AAQ58"/>
      <c r="AAR58"/>
      <c r="AAS58"/>
      <c r="AAT58"/>
      <c r="AAU58"/>
      <c r="AAV58"/>
      <c r="AAW58"/>
      <c r="AAX58"/>
      <c r="AAY58"/>
      <c r="AAZ58"/>
      <c r="ABA58"/>
      <c r="ABB58"/>
      <c r="ABC58"/>
      <c r="ABD58"/>
      <c r="ABE58"/>
      <c r="ABF58"/>
      <c r="ABG58"/>
      <c r="ABH58"/>
      <c r="ABI58"/>
      <c r="ABJ58"/>
      <c r="ABK58"/>
      <c r="ABL58"/>
      <c r="ABM58"/>
      <c r="ABN58"/>
      <c r="ABO58"/>
      <c r="ABP58"/>
      <c r="ABQ58"/>
      <c r="ABR58"/>
      <c r="ABS58"/>
      <c r="ABT58"/>
      <c r="ABU58"/>
      <c r="ABV58"/>
      <c r="ABW58"/>
      <c r="ABX58"/>
      <c r="ABY58"/>
      <c r="ABZ58"/>
      <c r="ACA58"/>
      <c r="ACB58"/>
      <c r="ACC58"/>
      <c r="ACD58"/>
      <c r="ACE58"/>
      <c r="ACF58"/>
      <c r="ACG58"/>
      <c r="ACH58"/>
      <c r="ACI58"/>
      <c r="ACJ58"/>
      <c r="ACK58"/>
      <c r="ACL58"/>
      <c r="ACM58"/>
      <c r="ACN58"/>
      <c r="ACO58"/>
      <c r="ACP58"/>
      <c r="ACQ58"/>
      <c r="ACR58"/>
      <c r="ACS58"/>
      <c r="ACT58"/>
      <c r="ACU58"/>
      <c r="ACV58"/>
      <c r="ACW58"/>
      <c r="ACX58"/>
      <c r="ACY58"/>
      <c r="ACZ58"/>
      <c r="ADA58"/>
      <c r="ADB58"/>
      <c r="ADC58"/>
      <c r="ADD58"/>
      <c r="ADE58"/>
      <c r="ADF58"/>
      <c r="ADG58"/>
      <c r="ADH58"/>
      <c r="ADI58"/>
      <c r="ADJ58"/>
      <c r="ADK58"/>
      <c r="ADL58"/>
      <c r="ADM58"/>
      <c r="ADN58"/>
      <c r="ADO58"/>
      <c r="ADP58"/>
      <c r="ADQ58"/>
      <c r="ADR58"/>
      <c r="ADS58"/>
      <c r="ADT58"/>
      <c r="ADU58"/>
      <c r="ADV58"/>
      <c r="ADW58"/>
      <c r="ADX58"/>
      <c r="ADY58"/>
      <c r="ADZ58"/>
      <c r="AEA58"/>
      <c r="AEB58"/>
      <c r="AEC58"/>
      <c r="AED58"/>
      <c r="AEE58"/>
      <c r="AEF58"/>
      <c r="AEG58"/>
      <c r="AEH58"/>
      <c r="AEI58"/>
      <c r="AEJ58"/>
      <c r="AEK58"/>
      <c r="AEL58"/>
      <c r="AEM58"/>
      <c r="AEN58"/>
      <c r="AEO58"/>
      <c r="AEP58"/>
      <c r="AEQ58"/>
      <c r="AER58"/>
      <c r="AES58"/>
      <c r="AET58"/>
      <c r="AEU58"/>
      <c r="AEV58"/>
      <c r="AEW58"/>
      <c r="AEX58"/>
      <c r="AEY58"/>
      <c r="AEZ58"/>
      <c r="AFA58"/>
      <c r="AFB58"/>
      <c r="AFC58"/>
      <c r="AFD58"/>
      <c r="AFE58"/>
      <c r="AFF58"/>
      <c r="AFG58"/>
      <c r="AFH58"/>
      <c r="AFI58"/>
      <c r="AFJ58"/>
      <c r="AFK58"/>
      <c r="AFL58"/>
      <c r="AFM58"/>
      <c r="AFN58"/>
      <c r="AFO58"/>
      <c r="AFP58"/>
      <c r="AFQ58"/>
      <c r="AFR58"/>
      <c r="AFS58"/>
      <c r="AFT58"/>
      <c r="AFU58"/>
      <c r="AFV58"/>
      <c r="AFW58"/>
      <c r="AFX58"/>
      <c r="AFY58"/>
      <c r="AFZ58"/>
      <c r="AGA58"/>
      <c r="AGB58"/>
      <c r="AGC58"/>
      <c r="AGD58"/>
      <c r="AGE58"/>
      <c r="AGF58"/>
      <c r="AGG58"/>
      <c r="AGH58"/>
      <c r="AGI58"/>
      <c r="AGJ58"/>
      <c r="AGK58"/>
      <c r="AGL58"/>
      <c r="AGM58"/>
      <c r="AGN58"/>
      <c r="AGO58"/>
      <c r="AGP58"/>
      <c r="AGQ58"/>
      <c r="AGR58"/>
      <c r="AGS58"/>
      <c r="AGT58"/>
      <c r="AGU58"/>
      <c r="AGV58"/>
      <c r="AGW58"/>
      <c r="AGX58"/>
      <c r="AGY58"/>
      <c r="AGZ58"/>
      <c r="AHA58"/>
      <c r="AHB58"/>
      <c r="AHC58"/>
      <c r="AHD58"/>
      <c r="AHE58"/>
      <c r="AHF58"/>
      <c r="AHG58"/>
      <c r="AHH58"/>
      <c r="AHI58"/>
      <c r="AHJ58"/>
      <c r="AHK58"/>
      <c r="AHL58"/>
      <c r="AHM58"/>
      <c r="AHN58"/>
      <c r="AHO58"/>
      <c r="AHP58"/>
      <c r="AHQ58"/>
      <c r="AHR58"/>
      <c r="AHS58"/>
      <c r="AHT58"/>
      <c r="AHU58"/>
      <c r="AHV58"/>
      <c r="AHW58"/>
      <c r="AHX58"/>
      <c r="AHY58"/>
      <c r="AHZ58"/>
      <c r="AIA58"/>
      <c r="AIB58"/>
      <c r="AIC58"/>
      <c r="AID58"/>
      <c r="AIE58"/>
      <c r="AIF58"/>
      <c r="AIG58"/>
      <c r="AIH58"/>
      <c r="AII58"/>
      <c r="AIJ58"/>
      <c r="AIK58"/>
      <c r="AIL58"/>
      <c r="AIM58"/>
      <c r="AIN58"/>
      <c r="AIO58"/>
      <c r="AIP58"/>
      <c r="AIQ58"/>
      <c r="AIR58"/>
      <c r="AIS58"/>
      <c r="AIT58"/>
      <c r="AIU58"/>
      <c r="AIV58"/>
      <c r="AIW58"/>
      <c r="AIX58"/>
      <c r="AIY58"/>
      <c r="AIZ58"/>
      <c r="AJA58"/>
      <c r="AJB58"/>
      <c r="AJC58"/>
      <c r="AJD58"/>
      <c r="AJE58"/>
      <c r="AJF58"/>
      <c r="AJG58"/>
      <c r="AJH58"/>
      <c r="AJI58"/>
      <c r="AJJ58"/>
      <c r="AJK58"/>
      <c r="AJL58"/>
      <c r="AJM58"/>
      <c r="AJN58"/>
      <c r="AJO58"/>
      <c r="AJP58"/>
      <c r="AJQ58"/>
      <c r="AJR58"/>
      <c r="AJS58"/>
      <c r="AJT58"/>
      <c r="AJU58"/>
      <c r="AJV58"/>
      <c r="AJW58"/>
      <c r="AJX58"/>
      <c r="AJY58"/>
      <c r="AJZ58"/>
      <c r="AKA58"/>
      <c r="AKB58"/>
      <c r="AKC58"/>
      <c r="AKD58"/>
      <c r="AKE58"/>
      <c r="AKF58"/>
      <c r="AKG58"/>
      <c r="AKH58"/>
      <c r="AKI58"/>
      <c r="AKJ58"/>
      <c r="AKK58"/>
      <c r="AKL58"/>
      <c r="AKM58"/>
      <c r="AKN58"/>
      <c r="AKO58"/>
      <c r="AKP58"/>
      <c r="AKQ58"/>
      <c r="AKR58"/>
      <c r="AKS58"/>
      <c r="AKT58"/>
      <c r="AKU58"/>
      <c r="AKV58"/>
      <c r="AKW58"/>
      <c r="AKX58"/>
      <c r="AKY58"/>
      <c r="AKZ58"/>
      <c r="ALA58"/>
      <c r="ALB58"/>
      <c r="ALC58"/>
      <c r="ALD58"/>
      <c r="ALE58"/>
      <c r="ALF58"/>
      <c r="ALG58"/>
      <c r="ALH58"/>
      <c r="ALI58"/>
      <c r="ALJ58"/>
      <c r="ALK58"/>
      <c r="ALL58"/>
      <c r="ALM58"/>
      <c r="ALN58"/>
      <c r="ALO58"/>
      <c r="ALP58"/>
      <c r="ALQ58"/>
      <c r="ALR58"/>
      <c r="ALS58"/>
      <c r="ALT58"/>
      <c r="ALU58"/>
      <c r="ALV58"/>
      <c r="ALW58"/>
      <c r="ALX58"/>
      <c r="ALY58"/>
      <c r="ALZ58"/>
      <c r="AMA58"/>
      <c r="AMB58"/>
      <c r="AMC58"/>
      <c r="AMD58"/>
      <c r="AME58"/>
      <c r="AMF58"/>
      <c r="AMG58"/>
      <c r="AMH58"/>
      <c r="AMI58"/>
      <c r="AMJ58"/>
    </row>
    <row r="59" spans="1:1024" ht="5.85" customHeight="1" x14ac:dyDescent="0.25">
      <c r="A59" s="58"/>
      <c r="B59" s="59"/>
      <c r="C59" s="59"/>
      <c r="D59" s="59"/>
      <c r="E59" s="59"/>
      <c r="F59" s="59"/>
      <c r="G59" s="59"/>
      <c r="H59" s="59"/>
      <c r="I59" s="72"/>
      <c r="J59" s="72"/>
      <c r="K59" s="72"/>
      <c r="L59" s="72"/>
      <c r="M59" s="72"/>
      <c r="N59" s="72"/>
      <c r="O59" s="72"/>
      <c r="P59" s="72"/>
      <c r="Q59" s="72"/>
      <c r="R59" s="72"/>
      <c r="S59" s="72"/>
      <c r="T59" s="72"/>
      <c r="U59" s="72"/>
      <c r="V59" s="72"/>
      <c r="W59" s="72"/>
      <c r="X59" s="72"/>
      <c r="Y59" s="72"/>
      <c r="Z59" s="72"/>
      <c r="AA59" s="73"/>
      <c r="AB59" s="73"/>
      <c r="AC59" s="73"/>
      <c r="AD59" s="73"/>
      <c r="AE59" s="73"/>
      <c r="AF59" s="73"/>
      <c r="AG59" s="73"/>
      <c r="AH59" s="73"/>
      <c r="AI59" s="73"/>
      <c r="AJ59" s="73"/>
      <c r="AK59" s="73"/>
      <c r="AL59" s="73"/>
      <c r="AM59" s="73"/>
      <c r="AN59" s="73"/>
      <c r="AO59" s="73"/>
      <c r="AP59" s="73"/>
      <c r="AQ59" s="73"/>
      <c r="AR59" s="73"/>
      <c r="AS59" s="73"/>
      <c r="AT59" s="73"/>
      <c r="AU59" s="73"/>
      <c r="AV59" s="73"/>
      <c r="AW59" s="73"/>
      <c r="AX59" s="73"/>
      <c r="AY59" s="73"/>
      <c r="AZ59" s="73"/>
      <c r="BA59" s="73"/>
      <c r="BB59" s="73"/>
      <c r="BC59" s="73"/>
      <c r="BD59" s="74"/>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c r="FM59"/>
      <c r="FN59"/>
      <c r="FO59"/>
      <c r="FP59"/>
      <c r="FQ59"/>
      <c r="FR59"/>
      <c r="FS59"/>
      <c r="FT59"/>
      <c r="FU59"/>
      <c r="FV59"/>
      <c r="FW59"/>
      <c r="FX59"/>
      <c r="FY59"/>
      <c r="FZ59"/>
      <c r="GA59"/>
      <c r="GB59"/>
      <c r="GC59"/>
      <c r="GD59"/>
      <c r="GE59"/>
      <c r="GF59"/>
      <c r="GG59"/>
      <c r="GH59"/>
      <c r="GI59"/>
      <c r="GJ59"/>
      <c r="GK59"/>
      <c r="GL59"/>
      <c r="GM59"/>
      <c r="GN59"/>
      <c r="GO59"/>
      <c r="GP59"/>
      <c r="GQ59"/>
      <c r="GR59"/>
      <c r="GS59"/>
      <c r="GT59"/>
      <c r="GU59"/>
      <c r="GV59"/>
      <c r="GW59"/>
      <c r="GX59"/>
      <c r="GY59"/>
      <c r="GZ59"/>
      <c r="HA59"/>
      <c r="HB59"/>
      <c r="HC59"/>
      <c r="HD59"/>
      <c r="HE59"/>
      <c r="HF59"/>
      <c r="HG59"/>
      <c r="HH59"/>
      <c r="HI59"/>
      <c r="HJ59"/>
      <c r="HK59"/>
      <c r="HL59"/>
      <c r="HM59"/>
      <c r="HN59"/>
      <c r="HO59"/>
      <c r="HP59"/>
      <c r="HQ59"/>
      <c r="HR59"/>
      <c r="HS59"/>
      <c r="HT59"/>
      <c r="HU59"/>
      <c r="HV59"/>
      <c r="HW59"/>
      <c r="HX59"/>
      <c r="HY59"/>
      <c r="HZ59"/>
      <c r="IA59"/>
      <c r="IB59"/>
      <c r="IC59"/>
      <c r="ID59"/>
      <c r="IE59"/>
      <c r="IF59"/>
      <c r="IG59"/>
      <c r="IH59"/>
      <c r="II59"/>
      <c r="IJ59"/>
      <c r="IK59"/>
      <c r="IL59"/>
      <c r="IM59"/>
      <c r="IN59"/>
      <c r="IO59"/>
      <c r="IP59"/>
      <c r="IQ59"/>
      <c r="IR59"/>
      <c r="IS59"/>
      <c r="IT59"/>
      <c r="IU59"/>
      <c r="IV59"/>
      <c r="IW59"/>
      <c r="IX59"/>
      <c r="IY59"/>
      <c r="IZ59"/>
      <c r="JA59"/>
      <c r="JB59"/>
      <c r="JC59"/>
      <c r="JD59"/>
      <c r="JE59"/>
      <c r="JF59"/>
      <c r="JG59"/>
      <c r="JH59"/>
      <c r="JI59"/>
      <c r="JJ59"/>
      <c r="JK59"/>
      <c r="JL59"/>
      <c r="JM59"/>
      <c r="JN59"/>
      <c r="JO59"/>
      <c r="JP59"/>
      <c r="JQ59"/>
      <c r="JR59"/>
      <c r="JS59"/>
      <c r="JT59"/>
      <c r="JU59"/>
      <c r="JV59"/>
      <c r="JW59"/>
      <c r="JX59"/>
      <c r="JY59"/>
      <c r="JZ59"/>
      <c r="KA59"/>
      <c r="KB59"/>
      <c r="KC59"/>
      <c r="KD59"/>
      <c r="KE59"/>
      <c r="KF59"/>
      <c r="KG59"/>
      <c r="KH59"/>
      <c r="KI59"/>
      <c r="KJ59"/>
      <c r="KK59"/>
      <c r="KL59"/>
      <c r="KM59"/>
      <c r="KN59"/>
      <c r="KO59"/>
      <c r="KP59"/>
      <c r="KQ59"/>
      <c r="KR59"/>
      <c r="KS59"/>
      <c r="KT59"/>
      <c r="KU59"/>
      <c r="KV59"/>
      <c r="KW59"/>
      <c r="KX59"/>
      <c r="KY59"/>
      <c r="KZ59"/>
      <c r="LA59"/>
      <c r="LB59"/>
      <c r="LC59"/>
      <c r="LD59"/>
      <c r="LE59"/>
      <c r="LF59"/>
      <c r="LG59"/>
      <c r="LH59"/>
      <c r="LI59"/>
      <c r="LJ59"/>
      <c r="LK59"/>
      <c r="LL59"/>
      <c r="LM59"/>
      <c r="LN59"/>
      <c r="LO59"/>
      <c r="LP59"/>
      <c r="LQ59"/>
      <c r="LR59"/>
      <c r="LS59"/>
      <c r="LT59"/>
      <c r="LU59"/>
      <c r="LV59"/>
      <c r="LW59"/>
      <c r="LX59"/>
      <c r="LY59"/>
      <c r="LZ59"/>
      <c r="MA59"/>
      <c r="MB59"/>
      <c r="MC59"/>
      <c r="MD59"/>
      <c r="ME59"/>
      <c r="MF59"/>
      <c r="MG59"/>
      <c r="MH59"/>
      <c r="MI59"/>
      <c r="MJ59"/>
      <c r="MK59"/>
      <c r="ML59"/>
      <c r="MM59"/>
      <c r="MN59"/>
      <c r="MO59"/>
      <c r="MP59"/>
      <c r="MQ59"/>
      <c r="MR59"/>
      <c r="MS59"/>
      <c r="MT59"/>
      <c r="MU59"/>
      <c r="MV59"/>
      <c r="MW59"/>
      <c r="MX59"/>
      <c r="MY59"/>
      <c r="MZ59"/>
      <c r="NA59"/>
      <c r="NB59"/>
      <c r="NC59"/>
      <c r="ND59"/>
      <c r="NE59"/>
      <c r="NF59"/>
      <c r="NG59"/>
      <c r="NH59"/>
      <c r="NI59"/>
      <c r="NJ59"/>
      <c r="NK59"/>
      <c r="NL59"/>
      <c r="NM59"/>
      <c r="NN59"/>
      <c r="NO59"/>
      <c r="NP59"/>
      <c r="NQ59"/>
      <c r="NR59"/>
      <c r="NS59"/>
      <c r="NT59"/>
      <c r="NU59"/>
      <c r="NV59"/>
      <c r="NW59"/>
      <c r="NX59"/>
      <c r="NY59"/>
      <c r="NZ59"/>
      <c r="OA59"/>
      <c r="OB59"/>
      <c r="OC59"/>
      <c r="OD59"/>
      <c r="OE59"/>
      <c r="OF59"/>
      <c r="OG59"/>
      <c r="OH59"/>
      <c r="OI59"/>
      <c r="OJ59"/>
      <c r="OK59"/>
      <c r="OL59"/>
      <c r="OM59"/>
      <c r="ON59"/>
      <c r="OO59"/>
      <c r="OP59"/>
      <c r="OQ59"/>
      <c r="OR59"/>
      <c r="OS59"/>
      <c r="OT59"/>
      <c r="OU59"/>
      <c r="OV59"/>
      <c r="OW59"/>
      <c r="OX59"/>
      <c r="OY59"/>
      <c r="OZ59"/>
      <c r="PA59"/>
      <c r="PB59"/>
      <c r="PC59"/>
      <c r="PD59"/>
      <c r="PE59"/>
      <c r="PF59"/>
      <c r="PG59"/>
      <c r="PH59"/>
      <c r="PI59"/>
      <c r="PJ59"/>
      <c r="PK59"/>
      <c r="PL59"/>
      <c r="PM59"/>
      <c r="PN59"/>
      <c r="PO59"/>
      <c r="PP59"/>
      <c r="PQ59"/>
      <c r="PR59"/>
      <c r="PS59"/>
      <c r="PT59"/>
      <c r="PU59"/>
      <c r="PV59"/>
      <c r="PW59"/>
      <c r="PX59"/>
      <c r="PY59"/>
      <c r="PZ59"/>
      <c r="QA59"/>
      <c r="QB59"/>
      <c r="QC59"/>
      <c r="QD59"/>
      <c r="QE59"/>
      <c r="QF59"/>
      <c r="QG59"/>
      <c r="QH59"/>
      <c r="QI59"/>
      <c r="QJ59"/>
      <c r="QK59"/>
      <c r="QL59"/>
      <c r="QM59"/>
      <c r="QN59"/>
      <c r="QO59"/>
      <c r="QP59"/>
      <c r="QQ59"/>
      <c r="QR59"/>
      <c r="QS59"/>
      <c r="QT59"/>
      <c r="QU59"/>
      <c r="QV59"/>
      <c r="QW59"/>
      <c r="QX59"/>
      <c r="QY59"/>
      <c r="QZ59"/>
      <c r="RA59"/>
      <c r="RB59"/>
      <c r="RC59"/>
      <c r="RD59"/>
      <c r="RE59"/>
      <c r="RF59"/>
      <c r="RG59"/>
      <c r="RH59"/>
      <c r="RI59"/>
      <c r="RJ59"/>
      <c r="RK59"/>
      <c r="RL59"/>
      <c r="RM59"/>
      <c r="RN59"/>
      <c r="RO59"/>
      <c r="RP59"/>
      <c r="RQ59"/>
      <c r="RR59"/>
      <c r="RS59"/>
      <c r="RT59"/>
      <c r="RU59"/>
      <c r="RV59"/>
      <c r="RW59"/>
      <c r="RX59"/>
      <c r="RY59"/>
      <c r="RZ59"/>
      <c r="SA59"/>
      <c r="SB59"/>
      <c r="SC59"/>
      <c r="SD59"/>
      <c r="SE59"/>
      <c r="SF59"/>
      <c r="SG59"/>
      <c r="SH59"/>
      <c r="SI59"/>
      <c r="SJ59"/>
      <c r="SK59"/>
      <c r="SL59"/>
      <c r="SM59"/>
      <c r="SN59"/>
      <c r="SO59"/>
      <c r="SP59"/>
      <c r="SQ59"/>
      <c r="SR59"/>
      <c r="SS59"/>
      <c r="ST59"/>
      <c r="SU59"/>
      <c r="SV59"/>
      <c r="SW59"/>
      <c r="SX59"/>
      <c r="SY59"/>
      <c r="SZ59"/>
      <c r="TA59"/>
      <c r="TB59"/>
      <c r="TC59"/>
      <c r="TD59"/>
      <c r="TE59"/>
      <c r="TF59"/>
      <c r="TG59"/>
      <c r="TH59"/>
      <c r="TI59"/>
      <c r="TJ59"/>
      <c r="TK59"/>
      <c r="TL59"/>
      <c r="TM59"/>
      <c r="TN59"/>
      <c r="TO59"/>
      <c r="TP59"/>
      <c r="TQ59"/>
      <c r="TR59"/>
      <c r="TS59"/>
      <c r="TT59"/>
      <c r="TU59"/>
      <c r="TV59"/>
      <c r="TW59"/>
      <c r="TX59"/>
      <c r="TY59"/>
      <c r="TZ59"/>
      <c r="UA59"/>
      <c r="UB59"/>
      <c r="UC59"/>
      <c r="UD59"/>
      <c r="UE59"/>
      <c r="UF59"/>
      <c r="UG59"/>
      <c r="UH59"/>
      <c r="UI59"/>
      <c r="UJ59"/>
      <c r="UK59"/>
      <c r="UL59"/>
      <c r="UM59"/>
      <c r="UN59"/>
      <c r="UO59"/>
      <c r="UP59"/>
      <c r="UQ59"/>
      <c r="UR59"/>
      <c r="US59"/>
      <c r="UT59"/>
      <c r="UU59"/>
      <c r="UV59"/>
      <c r="UW59"/>
      <c r="UX59"/>
      <c r="UY59"/>
      <c r="UZ59"/>
      <c r="VA59"/>
      <c r="VB59"/>
      <c r="VC59"/>
      <c r="VD59"/>
      <c r="VE59"/>
      <c r="VF59"/>
      <c r="VG59"/>
      <c r="VH59"/>
      <c r="VI59"/>
      <c r="VJ59"/>
      <c r="VK59"/>
      <c r="VL59"/>
      <c r="VM59"/>
      <c r="VN59"/>
      <c r="VO59"/>
      <c r="VP59"/>
      <c r="VQ59"/>
      <c r="VR59"/>
      <c r="VS59"/>
      <c r="VT59"/>
      <c r="VU59"/>
      <c r="VV59"/>
      <c r="VW59"/>
      <c r="VX59"/>
      <c r="VY59"/>
      <c r="VZ59"/>
      <c r="WA59"/>
      <c r="WB59"/>
      <c r="WC59"/>
      <c r="WD59"/>
      <c r="WE59"/>
      <c r="WF59"/>
      <c r="WG59"/>
      <c r="WH59"/>
      <c r="WI59"/>
      <c r="WJ59"/>
      <c r="WK59"/>
      <c r="WL59"/>
      <c r="WM59"/>
      <c r="WN59"/>
      <c r="WO59"/>
      <c r="WP59"/>
      <c r="WQ59"/>
      <c r="WR59"/>
      <c r="WS59"/>
      <c r="WT59"/>
      <c r="WU59"/>
      <c r="WV59"/>
      <c r="WW59"/>
      <c r="WX59"/>
      <c r="WY59"/>
      <c r="WZ59"/>
      <c r="XA59"/>
      <c r="XB59"/>
      <c r="XC59"/>
      <c r="XD59"/>
      <c r="XE59"/>
      <c r="XF59"/>
      <c r="XG59"/>
      <c r="XH59"/>
      <c r="XI59"/>
      <c r="XJ59"/>
      <c r="XK59"/>
      <c r="XL59"/>
      <c r="XM59"/>
      <c r="XN59"/>
      <c r="XO59"/>
      <c r="XP59"/>
      <c r="XQ59"/>
      <c r="XR59"/>
      <c r="XS59"/>
      <c r="XT59"/>
      <c r="XU59"/>
      <c r="XV59"/>
      <c r="XW59"/>
      <c r="XX59"/>
      <c r="XY59"/>
      <c r="XZ59"/>
      <c r="YA59"/>
      <c r="YB59"/>
      <c r="YC59"/>
      <c r="YD59"/>
      <c r="YE59"/>
      <c r="YF59"/>
      <c r="YG59"/>
      <c r="YH59"/>
      <c r="YI59"/>
      <c r="YJ59"/>
      <c r="YK59"/>
      <c r="YL59"/>
      <c r="YM59"/>
      <c r="YN59"/>
      <c r="YO59"/>
      <c r="YP59"/>
      <c r="YQ59"/>
      <c r="YR59"/>
      <c r="YS59"/>
      <c r="YT59"/>
      <c r="YU59"/>
      <c r="YV59"/>
      <c r="YW59"/>
      <c r="YX59"/>
      <c r="YY59"/>
      <c r="YZ59"/>
      <c r="ZA59"/>
      <c r="ZB59"/>
      <c r="ZC59"/>
      <c r="ZD59"/>
      <c r="ZE59"/>
      <c r="ZF59"/>
      <c r="ZG59"/>
      <c r="ZH59"/>
      <c r="ZI59"/>
      <c r="ZJ59"/>
      <c r="ZK59"/>
      <c r="ZL59"/>
      <c r="ZM59"/>
      <c r="ZN59"/>
      <c r="ZO59"/>
      <c r="ZP59"/>
      <c r="ZQ59"/>
      <c r="ZR59"/>
      <c r="ZS59"/>
      <c r="ZT59"/>
      <c r="ZU59"/>
      <c r="ZV59"/>
      <c r="ZW59"/>
      <c r="ZX59"/>
      <c r="ZY59"/>
      <c r="ZZ59"/>
      <c r="AAA59"/>
      <c r="AAB59"/>
      <c r="AAC59"/>
      <c r="AAD59"/>
      <c r="AAE59"/>
      <c r="AAF59"/>
      <c r="AAG59"/>
      <c r="AAH59"/>
      <c r="AAI59"/>
      <c r="AAJ59"/>
      <c r="AAK59"/>
      <c r="AAL59"/>
      <c r="AAM59"/>
      <c r="AAN59"/>
      <c r="AAO59"/>
      <c r="AAP59"/>
      <c r="AAQ59"/>
      <c r="AAR59"/>
      <c r="AAS59"/>
      <c r="AAT59"/>
      <c r="AAU59"/>
      <c r="AAV59"/>
      <c r="AAW59"/>
      <c r="AAX59"/>
      <c r="AAY59"/>
      <c r="AAZ59"/>
      <c r="ABA59"/>
      <c r="ABB59"/>
      <c r="ABC59"/>
      <c r="ABD59"/>
      <c r="ABE59"/>
      <c r="ABF59"/>
      <c r="ABG59"/>
      <c r="ABH59"/>
      <c r="ABI59"/>
      <c r="ABJ59"/>
      <c r="ABK59"/>
      <c r="ABL59"/>
      <c r="ABM59"/>
      <c r="ABN59"/>
      <c r="ABO59"/>
      <c r="ABP59"/>
      <c r="ABQ59"/>
      <c r="ABR59"/>
      <c r="ABS59"/>
      <c r="ABT59"/>
      <c r="ABU59"/>
      <c r="ABV59"/>
      <c r="ABW59"/>
      <c r="ABX59"/>
      <c r="ABY59"/>
      <c r="ABZ59"/>
      <c r="ACA59"/>
      <c r="ACB59"/>
      <c r="ACC59"/>
      <c r="ACD59"/>
      <c r="ACE59"/>
      <c r="ACF59"/>
      <c r="ACG59"/>
      <c r="ACH59"/>
      <c r="ACI59"/>
      <c r="ACJ59"/>
      <c r="ACK59"/>
      <c r="ACL59"/>
      <c r="ACM59"/>
      <c r="ACN59"/>
      <c r="ACO59"/>
      <c r="ACP59"/>
      <c r="ACQ59"/>
      <c r="ACR59"/>
      <c r="ACS59"/>
      <c r="ACT59"/>
      <c r="ACU59"/>
      <c r="ACV59"/>
      <c r="ACW59"/>
      <c r="ACX59"/>
      <c r="ACY59"/>
      <c r="ACZ59"/>
      <c r="ADA59"/>
      <c r="ADB59"/>
      <c r="ADC59"/>
      <c r="ADD59"/>
      <c r="ADE59"/>
      <c r="ADF59"/>
      <c r="ADG59"/>
      <c r="ADH59"/>
      <c r="ADI59"/>
      <c r="ADJ59"/>
      <c r="ADK59"/>
      <c r="ADL59"/>
      <c r="ADM59"/>
      <c r="ADN59"/>
      <c r="ADO59"/>
      <c r="ADP59"/>
      <c r="ADQ59"/>
      <c r="ADR59"/>
      <c r="ADS59"/>
      <c r="ADT59"/>
      <c r="ADU59"/>
      <c r="ADV59"/>
      <c r="ADW59"/>
      <c r="ADX59"/>
      <c r="ADY59"/>
      <c r="ADZ59"/>
      <c r="AEA59"/>
      <c r="AEB59"/>
      <c r="AEC59"/>
      <c r="AED59"/>
      <c r="AEE59"/>
      <c r="AEF59"/>
      <c r="AEG59"/>
      <c r="AEH59"/>
      <c r="AEI59"/>
      <c r="AEJ59"/>
      <c r="AEK59"/>
      <c r="AEL59"/>
      <c r="AEM59"/>
      <c r="AEN59"/>
      <c r="AEO59"/>
      <c r="AEP59"/>
      <c r="AEQ59"/>
      <c r="AER59"/>
      <c r="AES59"/>
      <c r="AET59"/>
      <c r="AEU59"/>
      <c r="AEV59"/>
      <c r="AEW59"/>
      <c r="AEX59"/>
      <c r="AEY59"/>
      <c r="AEZ59"/>
      <c r="AFA59"/>
      <c r="AFB59"/>
      <c r="AFC59"/>
      <c r="AFD59"/>
      <c r="AFE59"/>
      <c r="AFF59"/>
      <c r="AFG59"/>
      <c r="AFH59"/>
      <c r="AFI59"/>
      <c r="AFJ59"/>
      <c r="AFK59"/>
      <c r="AFL59"/>
      <c r="AFM59"/>
      <c r="AFN59"/>
      <c r="AFO59"/>
      <c r="AFP59"/>
      <c r="AFQ59"/>
      <c r="AFR59"/>
      <c r="AFS59"/>
      <c r="AFT59"/>
      <c r="AFU59"/>
      <c r="AFV59"/>
      <c r="AFW59"/>
      <c r="AFX59"/>
      <c r="AFY59"/>
      <c r="AFZ59"/>
      <c r="AGA59"/>
      <c r="AGB59"/>
      <c r="AGC59"/>
      <c r="AGD59"/>
      <c r="AGE59"/>
      <c r="AGF59"/>
      <c r="AGG59"/>
      <c r="AGH59"/>
      <c r="AGI59"/>
      <c r="AGJ59"/>
      <c r="AGK59"/>
      <c r="AGL59"/>
      <c r="AGM59"/>
      <c r="AGN59"/>
      <c r="AGO59"/>
      <c r="AGP59"/>
      <c r="AGQ59"/>
      <c r="AGR59"/>
      <c r="AGS59"/>
      <c r="AGT59"/>
      <c r="AGU59"/>
      <c r="AGV59"/>
      <c r="AGW59"/>
      <c r="AGX59"/>
      <c r="AGY59"/>
      <c r="AGZ59"/>
      <c r="AHA59"/>
      <c r="AHB59"/>
      <c r="AHC59"/>
      <c r="AHD59"/>
      <c r="AHE59"/>
      <c r="AHF59"/>
      <c r="AHG59"/>
      <c r="AHH59"/>
      <c r="AHI59"/>
      <c r="AHJ59"/>
      <c r="AHK59"/>
      <c r="AHL59"/>
      <c r="AHM59"/>
      <c r="AHN59"/>
      <c r="AHO59"/>
      <c r="AHP59"/>
      <c r="AHQ59"/>
      <c r="AHR59"/>
      <c r="AHS59"/>
      <c r="AHT59"/>
      <c r="AHU59"/>
      <c r="AHV59"/>
      <c r="AHW59"/>
      <c r="AHX59"/>
      <c r="AHY59"/>
      <c r="AHZ59"/>
      <c r="AIA59"/>
      <c r="AIB59"/>
      <c r="AIC59"/>
      <c r="AID59"/>
      <c r="AIE59"/>
      <c r="AIF59"/>
      <c r="AIG59"/>
      <c r="AIH59"/>
      <c r="AII59"/>
      <c r="AIJ59"/>
      <c r="AIK59"/>
      <c r="AIL59"/>
      <c r="AIM59"/>
      <c r="AIN59"/>
      <c r="AIO59"/>
      <c r="AIP59"/>
      <c r="AIQ59"/>
      <c r="AIR59"/>
      <c r="AIS59"/>
      <c r="AIT59"/>
      <c r="AIU59"/>
      <c r="AIV59"/>
      <c r="AIW59"/>
      <c r="AIX59"/>
      <c r="AIY59"/>
      <c r="AIZ59"/>
      <c r="AJA59"/>
      <c r="AJB59"/>
      <c r="AJC59"/>
      <c r="AJD59"/>
      <c r="AJE59"/>
      <c r="AJF59"/>
      <c r="AJG59"/>
      <c r="AJH59"/>
      <c r="AJI59"/>
      <c r="AJJ59"/>
      <c r="AJK59"/>
      <c r="AJL59"/>
      <c r="AJM59"/>
      <c r="AJN59"/>
      <c r="AJO59"/>
      <c r="AJP59"/>
      <c r="AJQ59"/>
      <c r="AJR59"/>
      <c r="AJS59"/>
      <c r="AJT59"/>
      <c r="AJU59"/>
      <c r="AJV59"/>
      <c r="AJW59"/>
      <c r="AJX59"/>
      <c r="AJY59"/>
      <c r="AJZ59"/>
      <c r="AKA59"/>
      <c r="AKB59"/>
      <c r="AKC59"/>
      <c r="AKD59"/>
      <c r="AKE59"/>
      <c r="AKF59"/>
      <c r="AKG59"/>
      <c r="AKH59"/>
      <c r="AKI59"/>
      <c r="AKJ59"/>
      <c r="AKK59"/>
      <c r="AKL59"/>
      <c r="AKM59"/>
      <c r="AKN59"/>
      <c r="AKO59"/>
      <c r="AKP59"/>
      <c r="AKQ59"/>
      <c r="AKR59"/>
      <c r="AKS59"/>
      <c r="AKT59"/>
      <c r="AKU59"/>
      <c r="AKV59"/>
      <c r="AKW59"/>
      <c r="AKX59"/>
      <c r="AKY59"/>
      <c r="AKZ59"/>
      <c r="ALA59"/>
      <c r="ALB59"/>
      <c r="ALC59"/>
      <c r="ALD59"/>
      <c r="ALE59"/>
      <c r="ALF59"/>
      <c r="ALG59"/>
      <c r="ALH59"/>
      <c r="ALI59"/>
      <c r="ALJ59"/>
      <c r="ALK59"/>
      <c r="ALL59"/>
      <c r="ALM59"/>
      <c r="ALN59"/>
      <c r="ALO59"/>
      <c r="ALP59"/>
      <c r="ALQ59"/>
      <c r="ALR59"/>
      <c r="ALS59"/>
      <c r="ALT59"/>
      <c r="ALU59"/>
      <c r="ALV59"/>
      <c r="ALW59"/>
      <c r="ALX59"/>
      <c r="ALY59"/>
      <c r="ALZ59"/>
      <c r="AMA59"/>
      <c r="AMB59"/>
      <c r="AMC59"/>
      <c r="AMD59"/>
      <c r="AME59"/>
      <c r="AMF59"/>
      <c r="AMG59"/>
      <c r="AMH59"/>
      <c r="AMI59"/>
      <c r="AMJ59"/>
    </row>
    <row r="60" spans="1:1024" ht="9.75" customHeight="1" x14ac:dyDescent="0.25">
      <c r="A60" s="257" t="s">
        <v>3348</v>
      </c>
      <c r="B60" s="257"/>
      <c r="C60" s="257"/>
      <c r="D60" s="257"/>
      <c r="E60" s="257"/>
      <c r="F60" s="257"/>
      <c r="G60" s="257"/>
      <c r="H60" s="257"/>
      <c r="I60" s="257"/>
      <c r="J60" s="257"/>
      <c r="K60" s="257"/>
      <c r="L60" s="257"/>
      <c r="M60" s="257"/>
      <c r="N60" s="257"/>
      <c r="O60" s="257"/>
      <c r="P60" s="257"/>
      <c r="Q60" s="257"/>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c r="FX60"/>
      <c r="FY60"/>
      <c r="FZ60"/>
      <c r="GA60"/>
      <c r="GB60"/>
      <c r="GC60"/>
      <c r="GD60"/>
      <c r="GE60"/>
      <c r="GF60"/>
      <c r="GG60"/>
      <c r="GH60"/>
      <c r="GI60"/>
      <c r="GJ60"/>
      <c r="GK60"/>
      <c r="GL60"/>
      <c r="GM60"/>
      <c r="GN60"/>
      <c r="GO60"/>
      <c r="GP60"/>
      <c r="GQ60"/>
      <c r="GR60"/>
      <c r="GS60"/>
      <c r="GT60"/>
      <c r="GU60"/>
      <c r="GV60"/>
      <c r="GW60"/>
      <c r="GX60"/>
      <c r="GY60"/>
      <c r="GZ60"/>
      <c r="HA60"/>
      <c r="HB60"/>
      <c r="HC60"/>
      <c r="HD60"/>
      <c r="HE60"/>
      <c r="HF60"/>
      <c r="HG60"/>
      <c r="HH60"/>
      <c r="HI60"/>
      <c r="HJ60"/>
      <c r="HK60"/>
      <c r="HL60"/>
      <c r="HM60"/>
      <c r="HN60"/>
      <c r="HO60"/>
      <c r="HP60"/>
      <c r="HQ60"/>
      <c r="HR60"/>
      <c r="HS60"/>
      <c r="HT60"/>
      <c r="HU60"/>
      <c r="HV60"/>
      <c r="HW60"/>
      <c r="HX60"/>
      <c r="HY60"/>
      <c r="HZ60"/>
      <c r="IA60"/>
      <c r="IB60"/>
      <c r="IC60"/>
      <c r="ID60"/>
      <c r="IE60"/>
      <c r="IF60"/>
      <c r="IG60"/>
      <c r="IH60"/>
      <c r="II60"/>
      <c r="IJ60"/>
      <c r="IK60"/>
      <c r="IL60"/>
      <c r="IM60"/>
      <c r="IN60"/>
      <c r="IO60"/>
      <c r="IP60"/>
      <c r="IQ60"/>
      <c r="IR60"/>
      <c r="IS60"/>
      <c r="IT60"/>
      <c r="IU60"/>
      <c r="IV60"/>
      <c r="IW60"/>
      <c r="IX60"/>
      <c r="IY60"/>
      <c r="IZ60"/>
      <c r="JA60"/>
      <c r="JB60"/>
      <c r="JC60"/>
      <c r="JD60"/>
      <c r="JE60"/>
      <c r="JF60"/>
      <c r="JG60"/>
      <c r="JH60"/>
      <c r="JI60"/>
      <c r="JJ60"/>
      <c r="JK60"/>
      <c r="JL60"/>
      <c r="JM60"/>
      <c r="JN60"/>
      <c r="JO60"/>
      <c r="JP60"/>
      <c r="JQ60"/>
      <c r="JR60"/>
      <c r="JS60"/>
      <c r="JT60"/>
      <c r="JU60"/>
      <c r="JV60"/>
      <c r="JW60"/>
      <c r="JX60"/>
      <c r="JY60"/>
      <c r="JZ60"/>
      <c r="KA60"/>
      <c r="KB60"/>
      <c r="KC60"/>
      <c r="KD60"/>
      <c r="KE60"/>
      <c r="KF60"/>
      <c r="KG60"/>
      <c r="KH60"/>
      <c r="KI60"/>
      <c r="KJ60"/>
      <c r="KK60"/>
      <c r="KL60"/>
      <c r="KM60"/>
      <c r="KN60"/>
      <c r="KO60"/>
      <c r="KP60"/>
      <c r="KQ60"/>
      <c r="KR60"/>
      <c r="KS60"/>
      <c r="KT60"/>
      <c r="KU60"/>
      <c r="KV60"/>
      <c r="KW60"/>
      <c r="KX60"/>
      <c r="KY60"/>
      <c r="KZ60"/>
      <c r="LA60"/>
      <c r="LB60"/>
      <c r="LC60"/>
      <c r="LD60"/>
      <c r="LE60"/>
      <c r="LF60"/>
      <c r="LG60"/>
      <c r="LH60"/>
      <c r="LI60"/>
      <c r="LJ60"/>
      <c r="LK60"/>
      <c r="LL60"/>
      <c r="LM60"/>
      <c r="LN60"/>
      <c r="LO60"/>
      <c r="LP60"/>
      <c r="LQ60"/>
      <c r="LR60"/>
      <c r="LS60"/>
      <c r="LT60"/>
      <c r="LU60"/>
      <c r="LV60"/>
      <c r="LW60"/>
      <c r="LX60"/>
      <c r="LY60"/>
      <c r="LZ60"/>
      <c r="MA60"/>
      <c r="MB60"/>
      <c r="MC60"/>
      <c r="MD60"/>
      <c r="ME60"/>
      <c r="MF60"/>
      <c r="MG60"/>
      <c r="MH60"/>
      <c r="MI60"/>
      <c r="MJ60"/>
      <c r="MK60"/>
      <c r="ML60"/>
      <c r="MM60"/>
      <c r="MN60"/>
      <c r="MO60"/>
      <c r="MP60"/>
      <c r="MQ60"/>
      <c r="MR60"/>
      <c r="MS60"/>
      <c r="MT60"/>
      <c r="MU60"/>
      <c r="MV60"/>
      <c r="MW60"/>
      <c r="MX60"/>
      <c r="MY60"/>
      <c r="MZ60"/>
      <c r="NA60"/>
      <c r="NB60"/>
      <c r="NC60"/>
      <c r="ND60"/>
      <c r="NE60"/>
      <c r="NF60"/>
      <c r="NG60"/>
      <c r="NH60"/>
      <c r="NI60"/>
      <c r="NJ60"/>
      <c r="NK60"/>
      <c r="NL60"/>
      <c r="NM60"/>
      <c r="NN60"/>
      <c r="NO60"/>
      <c r="NP60"/>
      <c r="NQ60"/>
      <c r="NR60"/>
      <c r="NS60"/>
      <c r="NT60"/>
      <c r="NU60"/>
      <c r="NV60"/>
      <c r="NW60"/>
      <c r="NX60"/>
      <c r="NY60"/>
      <c r="NZ60"/>
      <c r="OA60"/>
      <c r="OB60"/>
      <c r="OC60"/>
      <c r="OD60"/>
      <c r="OE60"/>
      <c r="OF60"/>
      <c r="OG60"/>
      <c r="OH60"/>
      <c r="OI60"/>
      <c r="OJ60"/>
      <c r="OK60"/>
      <c r="OL60"/>
      <c r="OM60"/>
      <c r="ON60"/>
      <c r="OO60"/>
      <c r="OP60"/>
      <c r="OQ60"/>
      <c r="OR60"/>
      <c r="OS60"/>
      <c r="OT60"/>
      <c r="OU60"/>
      <c r="OV60"/>
      <c r="OW60"/>
      <c r="OX60"/>
      <c r="OY60"/>
      <c r="OZ60"/>
      <c r="PA60"/>
      <c r="PB60"/>
      <c r="PC60"/>
      <c r="PD60"/>
      <c r="PE60"/>
      <c r="PF60"/>
      <c r="PG60"/>
      <c r="PH60"/>
      <c r="PI60"/>
      <c r="PJ60"/>
      <c r="PK60"/>
      <c r="PL60"/>
      <c r="PM60"/>
      <c r="PN60"/>
      <c r="PO60"/>
      <c r="PP60"/>
      <c r="PQ60"/>
      <c r="PR60"/>
      <c r="PS60"/>
      <c r="PT60"/>
      <c r="PU60"/>
      <c r="PV60"/>
      <c r="PW60"/>
      <c r="PX60"/>
      <c r="PY60"/>
      <c r="PZ60"/>
      <c r="QA60"/>
      <c r="QB60"/>
      <c r="QC60"/>
      <c r="QD60"/>
      <c r="QE60"/>
      <c r="QF60"/>
      <c r="QG60"/>
      <c r="QH60"/>
      <c r="QI60"/>
      <c r="QJ60"/>
      <c r="QK60"/>
      <c r="QL60"/>
      <c r="QM60"/>
      <c r="QN60"/>
      <c r="QO60"/>
      <c r="QP60"/>
      <c r="QQ60"/>
      <c r="QR60"/>
      <c r="QS60"/>
      <c r="QT60"/>
      <c r="QU60"/>
      <c r="QV60"/>
      <c r="QW60"/>
      <c r="QX60"/>
      <c r="QY60"/>
      <c r="QZ60"/>
      <c r="RA60"/>
      <c r="RB60"/>
      <c r="RC60"/>
      <c r="RD60"/>
      <c r="RE60"/>
      <c r="RF60"/>
      <c r="RG60"/>
      <c r="RH60"/>
      <c r="RI60"/>
      <c r="RJ60"/>
      <c r="RK60"/>
      <c r="RL60"/>
      <c r="RM60"/>
      <c r="RN60"/>
      <c r="RO60"/>
      <c r="RP60"/>
      <c r="RQ60"/>
      <c r="RR60"/>
      <c r="RS60"/>
      <c r="RT60"/>
      <c r="RU60"/>
      <c r="RV60"/>
      <c r="RW60"/>
      <c r="RX60"/>
      <c r="RY60"/>
      <c r="RZ60"/>
      <c r="SA60"/>
      <c r="SB60"/>
      <c r="SC60"/>
      <c r="SD60"/>
      <c r="SE60"/>
      <c r="SF60"/>
      <c r="SG60"/>
      <c r="SH60"/>
      <c r="SI60"/>
      <c r="SJ60"/>
      <c r="SK60"/>
      <c r="SL60"/>
      <c r="SM60"/>
      <c r="SN60"/>
      <c r="SO60"/>
      <c r="SP60"/>
      <c r="SQ60"/>
      <c r="SR60"/>
      <c r="SS60"/>
      <c r="ST60"/>
      <c r="SU60"/>
      <c r="SV60"/>
      <c r="SW60"/>
      <c r="SX60"/>
      <c r="SY60"/>
      <c r="SZ60"/>
      <c r="TA60"/>
      <c r="TB60"/>
      <c r="TC60"/>
      <c r="TD60"/>
      <c r="TE60"/>
      <c r="TF60"/>
      <c r="TG60"/>
      <c r="TH60"/>
      <c r="TI60"/>
      <c r="TJ60"/>
      <c r="TK60"/>
      <c r="TL60"/>
      <c r="TM60"/>
      <c r="TN60"/>
      <c r="TO60"/>
      <c r="TP60"/>
      <c r="TQ60"/>
      <c r="TR60"/>
      <c r="TS60"/>
      <c r="TT60"/>
      <c r="TU60"/>
      <c r="TV60"/>
      <c r="TW60"/>
      <c r="TX60"/>
      <c r="TY60"/>
      <c r="TZ60"/>
      <c r="UA60"/>
      <c r="UB60"/>
      <c r="UC60"/>
      <c r="UD60"/>
      <c r="UE60"/>
      <c r="UF60"/>
      <c r="UG60"/>
      <c r="UH60"/>
      <c r="UI60"/>
      <c r="UJ60"/>
      <c r="UK60"/>
      <c r="UL60"/>
      <c r="UM60"/>
      <c r="UN60"/>
      <c r="UO60"/>
      <c r="UP60"/>
      <c r="UQ60"/>
      <c r="UR60"/>
      <c r="US60"/>
      <c r="UT60"/>
      <c r="UU60"/>
      <c r="UV60"/>
      <c r="UW60"/>
      <c r="UX60"/>
      <c r="UY60"/>
      <c r="UZ60"/>
      <c r="VA60"/>
      <c r="VB60"/>
      <c r="VC60"/>
      <c r="VD60"/>
      <c r="VE60"/>
      <c r="VF60"/>
      <c r="VG60"/>
      <c r="VH60"/>
      <c r="VI60"/>
      <c r="VJ60"/>
      <c r="VK60"/>
      <c r="VL60"/>
      <c r="VM60"/>
      <c r="VN60"/>
      <c r="VO60"/>
      <c r="VP60"/>
      <c r="VQ60"/>
      <c r="VR60"/>
      <c r="VS60"/>
      <c r="VT60"/>
      <c r="VU60"/>
      <c r="VV60"/>
      <c r="VW60"/>
      <c r="VX60"/>
      <c r="VY60"/>
      <c r="VZ60"/>
      <c r="WA60"/>
      <c r="WB60"/>
      <c r="WC60"/>
      <c r="WD60"/>
      <c r="WE60"/>
      <c r="WF60"/>
      <c r="WG60"/>
      <c r="WH60"/>
      <c r="WI60"/>
      <c r="WJ60"/>
      <c r="WK60"/>
      <c r="WL60"/>
      <c r="WM60"/>
      <c r="WN60"/>
      <c r="WO60"/>
      <c r="WP60"/>
      <c r="WQ60"/>
      <c r="WR60"/>
      <c r="WS60"/>
      <c r="WT60"/>
      <c r="WU60"/>
      <c r="WV60"/>
      <c r="WW60"/>
      <c r="WX60"/>
      <c r="WY60"/>
      <c r="WZ60"/>
      <c r="XA60"/>
      <c r="XB60"/>
      <c r="XC60"/>
      <c r="XD60"/>
      <c r="XE60"/>
      <c r="XF60"/>
      <c r="XG60"/>
      <c r="XH60"/>
      <c r="XI60"/>
      <c r="XJ60"/>
      <c r="XK60"/>
      <c r="XL60"/>
      <c r="XM60"/>
      <c r="XN60"/>
      <c r="XO60"/>
      <c r="XP60"/>
      <c r="XQ60"/>
      <c r="XR60"/>
      <c r="XS60"/>
      <c r="XT60"/>
      <c r="XU60"/>
      <c r="XV60"/>
      <c r="XW60"/>
      <c r="XX60"/>
      <c r="XY60"/>
      <c r="XZ60"/>
      <c r="YA60"/>
      <c r="YB60"/>
      <c r="YC60"/>
      <c r="YD60"/>
      <c r="YE60"/>
      <c r="YF60"/>
      <c r="YG60"/>
      <c r="YH60"/>
      <c r="YI60"/>
      <c r="YJ60"/>
      <c r="YK60"/>
      <c r="YL60"/>
      <c r="YM60"/>
      <c r="YN60"/>
      <c r="YO60"/>
      <c r="YP60"/>
      <c r="YQ60"/>
      <c r="YR60"/>
      <c r="YS60"/>
      <c r="YT60"/>
      <c r="YU60"/>
      <c r="YV60"/>
      <c r="YW60"/>
      <c r="YX60"/>
      <c r="YY60"/>
      <c r="YZ60"/>
      <c r="ZA60"/>
      <c r="ZB60"/>
      <c r="ZC60"/>
      <c r="ZD60"/>
      <c r="ZE60"/>
      <c r="ZF60"/>
      <c r="ZG60"/>
      <c r="ZH60"/>
      <c r="ZI60"/>
      <c r="ZJ60"/>
      <c r="ZK60"/>
      <c r="ZL60"/>
      <c r="ZM60"/>
      <c r="ZN60"/>
      <c r="ZO60"/>
      <c r="ZP60"/>
      <c r="ZQ60"/>
      <c r="ZR60"/>
      <c r="ZS60"/>
      <c r="ZT60"/>
      <c r="ZU60"/>
      <c r="ZV60"/>
      <c r="ZW60"/>
      <c r="ZX60"/>
      <c r="ZY60"/>
      <c r="ZZ60"/>
      <c r="AAA60"/>
      <c r="AAB60"/>
      <c r="AAC60"/>
      <c r="AAD60"/>
      <c r="AAE60"/>
      <c r="AAF60"/>
      <c r="AAG60"/>
      <c r="AAH60"/>
      <c r="AAI60"/>
      <c r="AAJ60"/>
      <c r="AAK60"/>
      <c r="AAL60"/>
      <c r="AAM60"/>
      <c r="AAN60"/>
      <c r="AAO60"/>
      <c r="AAP60"/>
      <c r="AAQ60"/>
      <c r="AAR60"/>
      <c r="AAS60"/>
      <c r="AAT60"/>
      <c r="AAU60"/>
      <c r="AAV60"/>
      <c r="AAW60"/>
      <c r="AAX60"/>
      <c r="AAY60"/>
      <c r="AAZ60"/>
      <c r="ABA60"/>
      <c r="ABB60"/>
      <c r="ABC60"/>
      <c r="ABD60"/>
      <c r="ABE60"/>
      <c r="ABF60"/>
      <c r="ABG60"/>
      <c r="ABH60"/>
      <c r="ABI60"/>
      <c r="ABJ60"/>
      <c r="ABK60"/>
      <c r="ABL60"/>
      <c r="ABM60"/>
      <c r="ABN60"/>
      <c r="ABO60"/>
      <c r="ABP60"/>
      <c r="ABQ60"/>
      <c r="ABR60"/>
      <c r="ABS60"/>
      <c r="ABT60"/>
      <c r="ABU60"/>
      <c r="ABV60"/>
      <c r="ABW60"/>
      <c r="ABX60"/>
      <c r="ABY60"/>
      <c r="ABZ60"/>
      <c r="ACA60"/>
      <c r="ACB60"/>
      <c r="ACC60"/>
      <c r="ACD60"/>
      <c r="ACE60"/>
      <c r="ACF60"/>
      <c r="ACG60"/>
      <c r="ACH60"/>
      <c r="ACI60"/>
      <c r="ACJ60"/>
      <c r="ACK60"/>
      <c r="ACL60"/>
      <c r="ACM60"/>
      <c r="ACN60"/>
      <c r="ACO60"/>
      <c r="ACP60"/>
      <c r="ACQ60"/>
      <c r="ACR60"/>
      <c r="ACS60"/>
      <c r="ACT60"/>
      <c r="ACU60"/>
      <c r="ACV60"/>
      <c r="ACW60"/>
      <c r="ACX60"/>
      <c r="ACY60"/>
      <c r="ACZ60"/>
      <c r="ADA60"/>
      <c r="ADB60"/>
      <c r="ADC60"/>
      <c r="ADD60"/>
      <c r="ADE60"/>
      <c r="ADF60"/>
      <c r="ADG60"/>
      <c r="ADH60"/>
      <c r="ADI60"/>
      <c r="ADJ60"/>
      <c r="ADK60"/>
      <c r="ADL60"/>
      <c r="ADM60"/>
      <c r="ADN60"/>
      <c r="ADO60"/>
      <c r="ADP60"/>
      <c r="ADQ60"/>
      <c r="ADR60"/>
      <c r="ADS60"/>
      <c r="ADT60"/>
      <c r="ADU60"/>
      <c r="ADV60"/>
      <c r="ADW60"/>
      <c r="ADX60"/>
      <c r="ADY60"/>
      <c r="ADZ60"/>
      <c r="AEA60"/>
      <c r="AEB60"/>
      <c r="AEC60"/>
      <c r="AED60"/>
      <c r="AEE60"/>
      <c r="AEF60"/>
      <c r="AEG60"/>
      <c r="AEH60"/>
      <c r="AEI60"/>
      <c r="AEJ60"/>
      <c r="AEK60"/>
      <c r="AEL60"/>
      <c r="AEM60"/>
      <c r="AEN60"/>
      <c r="AEO60"/>
      <c r="AEP60"/>
      <c r="AEQ60"/>
      <c r="AER60"/>
      <c r="AES60"/>
      <c r="AET60"/>
      <c r="AEU60"/>
      <c r="AEV60"/>
      <c r="AEW60"/>
      <c r="AEX60"/>
      <c r="AEY60"/>
      <c r="AEZ60"/>
      <c r="AFA60"/>
      <c r="AFB60"/>
      <c r="AFC60"/>
      <c r="AFD60"/>
      <c r="AFE60"/>
      <c r="AFF60"/>
      <c r="AFG60"/>
      <c r="AFH60"/>
      <c r="AFI60"/>
      <c r="AFJ60"/>
      <c r="AFK60"/>
      <c r="AFL60"/>
      <c r="AFM60"/>
      <c r="AFN60"/>
      <c r="AFO60"/>
      <c r="AFP60"/>
      <c r="AFQ60"/>
      <c r="AFR60"/>
      <c r="AFS60"/>
      <c r="AFT60"/>
      <c r="AFU60"/>
      <c r="AFV60"/>
      <c r="AFW60"/>
      <c r="AFX60"/>
      <c r="AFY60"/>
      <c r="AFZ60"/>
      <c r="AGA60"/>
      <c r="AGB60"/>
      <c r="AGC60"/>
      <c r="AGD60"/>
      <c r="AGE60"/>
      <c r="AGF60"/>
      <c r="AGG60"/>
      <c r="AGH60"/>
      <c r="AGI60"/>
      <c r="AGJ60"/>
      <c r="AGK60"/>
      <c r="AGL60"/>
      <c r="AGM60"/>
      <c r="AGN60"/>
      <c r="AGO60"/>
      <c r="AGP60"/>
      <c r="AGQ60"/>
      <c r="AGR60"/>
      <c r="AGS60"/>
      <c r="AGT60"/>
      <c r="AGU60"/>
      <c r="AGV60"/>
      <c r="AGW60"/>
      <c r="AGX60"/>
      <c r="AGY60"/>
      <c r="AGZ60"/>
      <c r="AHA60"/>
      <c r="AHB60"/>
      <c r="AHC60"/>
      <c r="AHD60"/>
      <c r="AHE60"/>
      <c r="AHF60"/>
      <c r="AHG60"/>
      <c r="AHH60"/>
      <c r="AHI60"/>
      <c r="AHJ60"/>
      <c r="AHK60"/>
      <c r="AHL60"/>
      <c r="AHM60"/>
      <c r="AHN60"/>
      <c r="AHO60"/>
      <c r="AHP60"/>
      <c r="AHQ60"/>
      <c r="AHR60"/>
      <c r="AHS60"/>
      <c r="AHT60"/>
      <c r="AHU60"/>
      <c r="AHV60"/>
      <c r="AHW60"/>
      <c r="AHX60"/>
      <c r="AHY60"/>
      <c r="AHZ60"/>
      <c r="AIA60"/>
      <c r="AIB60"/>
      <c r="AIC60"/>
      <c r="AID60"/>
      <c r="AIE60"/>
      <c r="AIF60"/>
      <c r="AIG60"/>
      <c r="AIH60"/>
      <c r="AII60"/>
      <c r="AIJ60"/>
      <c r="AIK60"/>
      <c r="AIL60"/>
      <c r="AIM60"/>
      <c r="AIN60"/>
      <c r="AIO60"/>
      <c r="AIP60"/>
      <c r="AIQ60"/>
      <c r="AIR60"/>
      <c r="AIS60"/>
      <c r="AIT60"/>
      <c r="AIU60"/>
      <c r="AIV60"/>
      <c r="AIW60"/>
      <c r="AIX60"/>
      <c r="AIY60"/>
      <c r="AIZ60"/>
      <c r="AJA60"/>
      <c r="AJB60"/>
      <c r="AJC60"/>
      <c r="AJD60"/>
      <c r="AJE60"/>
      <c r="AJF60"/>
      <c r="AJG60"/>
      <c r="AJH60"/>
      <c r="AJI60"/>
      <c r="AJJ60"/>
      <c r="AJK60"/>
      <c r="AJL60"/>
      <c r="AJM60"/>
      <c r="AJN60"/>
      <c r="AJO60"/>
      <c r="AJP60"/>
      <c r="AJQ60"/>
      <c r="AJR60"/>
      <c r="AJS60"/>
      <c r="AJT60"/>
      <c r="AJU60"/>
      <c r="AJV60"/>
      <c r="AJW60"/>
      <c r="AJX60"/>
      <c r="AJY60"/>
      <c r="AJZ60"/>
      <c r="AKA60"/>
      <c r="AKB60"/>
      <c r="AKC60"/>
      <c r="AKD60"/>
      <c r="AKE60"/>
      <c r="AKF60"/>
      <c r="AKG60"/>
      <c r="AKH60"/>
      <c r="AKI60"/>
      <c r="AKJ60"/>
      <c r="AKK60"/>
      <c r="AKL60"/>
      <c r="AKM60"/>
      <c r="AKN60"/>
      <c r="AKO60"/>
      <c r="AKP60"/>
      <c r="AKQ60"/>
      <c r="AKR60"/>
      <c r="AKS60"/>
      <c r="AKT60"/>
      <c r="AKU60"/>
      <c r="AKV60"/>
      <c r="AKW60"/>
      <c r="AKX60"/>
      <c r="AKY60"/>
      <c r="AKZ60"/>
      <c r="ALA60"/>
      <c r="ALB60"/>
      <c r="ALC60"/>
      <c r="ALD60"/>
      <c r="ALE60"/>
      <c r="ALF60"/>
      <c r="ALG60"/>
      <c r="ALH60"/>
      <c r="ALI60"/>
      <c r="ALJ60"/>
      <c r="ALK60"/>
      <c r="ALL60"/>
      <c r="ALM60"/>
      <c r="ALN60"/>
      <c r="ALO60"/>
      <c r="ALP60"/>
      <c r="ALQ60"/>
      <c r="ALR60"/>
      <c r="ALS60"/>
      <c r="ALT60"/>
      <c r="ALU60"/>
      <c r="ALV60"/>
      <c r="ALW60"/>
      <c r="ALX60"/>
      <c r="ALY60"/>
      <c r="ALZ60"/>
      <c r="AMA60"/>
      <c r="AMB60"/>
      <c r="AMC60"/>
      <c r="AMD60"/>
      <c r="AME60"/>
      <c r="AMF60"/>
      <c r="AMG60"/>
      <c r="AMH60"/>
      <c r="AMI60"/>
      <c r="AMJ60"/>
    </row>
    <row r="61" spans="1:1024" x14ac:dyDescent="0.25">
      <c r="A61" s="257"/>
      <c r="B61" s="257"/>
      <c r="C61" s="257"/>
      <c r="D61" s="257"/>
      <c r="E61" s="257"/>
      <c r="F61" s="257"/>
      <c r="G61" s="257"/>
      <c r="H61" s="257"/>
      <c r="I61" s="257"/>
      <c r="J61" s="257"/>
      <c r="K61" s="257"/>
      <c r="L61" s="257"/>
      <c r="M61" s="257"/>
      <c r="N61" s="257"/>
      <c r="O61" s="257"/>
      <c r="P61" s="257"/>
      <c r="Q61" s="257"/>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c r="GY61"/>
      <c r="GZ61"/>
      <c r="HA61"/>
      <c r="HB61"/>
      <c r="HC61"/>
      <c r="HD61"/>
      <c r="HE61"/>
      <c r="HF61"/>
      <c r="HG61"/>
      <c r="HH61"/>
      <c r="HI61"/>
      <c r="HJ61"/>
      <c r="HK61"/>
      <c r="HL61"/>
      <c r="HM61"/>
      <c r="HN61"/>
      <c r="HO61"/>
      <c r="HP61"/>
      <c r="HQ61"/>
      <c r="HR61"/>
      <c r="HS61"/>
      <c r="HT61"/>
      <c r="HU61"/>
      <c r="HV61"/>
      <c r="HW61"/>
      <c r="HX61"/>
      <c r="HY61"/>
      <c r="HZ61"/>
      <c r="IA61"/>
      <c r="IB61"/>
      <c r="IC61"/>
      <c r="ID61"/>
      <c r="IE61"/>
      <c r="IF61"/>
      <c r="IG61"/>
      <c r="IH61"/>
      <c r="II61"/>
      <c r="IJ61"/>
      <c r="IK61"/>
      <c r="IL61"/>
      <c r="IM61"/>
      <c r="IN61"/>
      <c r="IO61"/>
      <c r="IP61"/>
      <c r="IQ61"/>
      <c r="IR61"/>
      <c r="IS61"/>
      <c r="IT61"/>
      <c r="IU61"/>
      <c r="IV61"/>
      <c r="IW61"/>
      <c r="IX61"/>
      <c r="IY61"/>
      <c r="IZ61"/>
      <c r="JA61"/>
      <c r="JB61"/>
      <c r="JC61"/>
      <c r="JD61"/>
      <c r="JE61"/>
      <c r="JF61"/>
      <c r="JG61"/>
      <c r="JH61"/>
      <c r="JI61"/>
      <c r="JJ61"/>
      <c r="JK61"/>
      <c r="JL61"/>
      <c r="JM61"/>
      <c r="JN61"/>
      <c r="JO61"/>
      <c r="JP61"/>
      <c r="JQ61"/>
      <c r="JR61"/>
      <c r="JS61"/>
      <c r="JT61"/>
      <c r="JU61"/>
      <c r="JV61"/>
      <c r="JW61"/>
      <c r="JX61"/>
      <c r="JY61"/>
      <c r="JZ61"/>
      <c r="KA61"/>
      <c r="KB61"/>
      <c r="KC61"/>
      <c r="KD61"/>
      <c r="KE61"/>
      <c r="KF61"/>
      <c r="KG61"/>
      <c r="KH61"/>
      <c r="KI61"/>
      <c r="KJ61"/>
      <c r="KK61"/>
      <c r="KL61"/>
      <c r="KM61"/>
      <c r="KN61"/>
      <c r="KO61"/>
      <c r="KP61"/>
      <c r="KQ61"/>
      <c r="KR61"/>
      <c r="KS61"/>
      <c r="KT61"/>
      <c r="KU61"/>
      <c r="KV61"/>
      <c r="KW61"/>
      <c r="KX61"/>
      <c r="KY61"/>
      <c r="KZ61"/>
      <c r="LA61"/>
      <c r="LB61"/>
      <c r="LC61"/>
      <c r="LD61"/>
      <c r="LE61"/>
      <c r="LF61"/>
      <c r="LG61"/>
      <c r="LH61"/>
      <c r="LI61"/>
      <c r="LJ61"/>
      <c r="LK61"/>
      <c r="LL61"/>
      <c r="LM61"/>
      <c r="LN61"/>
      <c r="LO61"/>
      <c r="LP61"/>
      <c r="LQ61"/>
      <c r="LR61"/>
      <c r="LS61"/>
      <c r="LT61"/>
      <c r="LU61"/>
      <c r="LV61"/>
      <c r="LW61"/>
      <c r="LX61"/>
      <c r="LY61"/>
      <c r="LZ61"/>
      <c r="MA61"/>
      <c r="MB61"/>
      <c r="MC61"/>
      <c r="MD61"/>
      <c r="ME61"/>
      <c r="MF61"/>
      <c r="MG61"/>
      <c r="MH61"/>
      <c r="MI61"/>
      <c r="MJ61"/>
      <c r="MK61"/>
      <c r="ML61"/>
      <c r="MM61"/>
      <c r="MN61"/>
      <c r="MO61"/>
      <c r="MP61"/>
      <c r="MQ61"/>
      <c r="MR61"/>
      <c r="MS61"/>
      <c r="MT61"/>
      <c r="MU61"/>
      <c r="MV61"/>
      <c r="MW61"/>
      <c r="MX61"/>
      <c r="MY61"/>
      <c r="MZ61"/>
      <c r="NA61"/>
      <c r="NB61"/>
      <c r="NC61"/>
      <c r="ND61"/>
      <c r="NE61"/>
      <c r="NF61"/>
      <c r="NG61"/>
      <c r="NH61"/>
      <c r="NI61"/>
      <c r="NJ61"/>
      <c r="NK61"/>
      <c r="NL61"/>
      <c r="NM61"/>
      <c r="NN61"/>
      <c r="NO61"/>
      <c r="NP61"/>
      <c r="NQ61"/>
      <c r="NR61"/>
      <c r="NS61"/>
      <c r="NT61"/>
      <c r="NU61"/>
      <c r="NV61"/>
      <c r="NW61"/>
      <c r="NX61"/>
      <c r="NY61"/>
      <c r="NZ61"/>
      <c r="OA61"/>
      <c r="OB61"/>
      <c r="OC61"/>
      <c r="OD61"/>
      <c r="OE61"/>
      <c r="OF61"/>
      <c r="OG61"/>
      <c r="OH61"/>
      <c r="OI61"/>
      <c r="OJ61"/>
      <c r="OK61"/>
      <c r="OL61"/>
      <c r="OM61"/>
      <c r="ON61"/>
      <c r="OO61"/>
      <c r="OP61"/>
      <c r="OQ61"/>
      <c r="OR61"/>
      <c r="OS61"/>
      <c r="OT61"/>
      <c r="OU61"/>
      <c r="OV61"/>
      <c r="OW61"/>
      <c r="OX61"/>
      <c r="OY61"/>
      <c r="OZ61"/>
      <c r="PA61"/>
      <c r="PB61"/>
      <c r="PC61"/>
      <c r="PD61"/>
      <c r="PE61"/>
      <c r="PF61"/>
      <c r="PG61"/>
      <c r="PH61"/>
      <c r="PI61"/>
      <c r="PJ61"/>
      <c r="PK61"/>
      <c r="PL61"/>
      <c r="PM61"/>
      <c r="PN61"/>
      <c r="PO61"/>
      <c r="PP61"/>
      <c r="PQ61"/>
      <c r="PR61"/>
      <c r="PS61"/>
      <c r="PT61"/>
      <c r="PU61"/>
      <c r="PV61"/>
      <c r="PW61"/>
      <c r="PX61"/>
      <c r="PY61"/>
      <c r="PZ61"/>
      <c r="QA61"/>
      <c r="QB61"/>
      <c r="QC61"/>
      <c r="QD61"/>
      <c r="QE61"/>
      <c r="QF61"/>
      <c r="QG61"/>
      <c r="QH61"/>
      <c r="QI61"/>
      <c r="QJ61"/>
      <c r="QK61"/>
      <c r="QL61"/>
      <c r="QM61"/>
      <c r="QN61"/>
      <c r="QO61"/>
      <c r="QP61"/>
      <c r="QQ61"/>
      <c r="QR61"/>
      <c r="QS61"/>
      <c r="QT61"/>
      <c r="QU61"/>
      <c r="QV61"/>
      <c r="QW61"/>
      <c r="QX61"/>
      <c r="QY61"/>
      <c r="QZ61"/>
      <c r="RA61"/>
      <c r="RB61"/>
      <c r="RC61"/>
      <c r="RD61"/>
      <c r="RE61"/>
      <c r="RF61"/>
      <c r="RG61"/>
      <c r="RH61"/>
      <c r="RI61"/>
      <c r="RJ61"/>
      <c r="RK61"/>
      <c r="RL61"/>
      <c r="RM61"/>
      <c r="RN61"/>
      <c r="RO61"/>
      <c r="RP61"/>
      <c r="RQ61"/>
      <c r="RR61"/>
      <c r="RS61"/>
      <c r="RT61"/>
      <c r="RU61"/>
      <c r="RV61"/>
      <c r="RW61"/>
      <c r="RX61"/>
      <c r="RY61"/>
      <c r="RZ61"/>
      <c r="SA61"/>
      <c r="SB61"/>
      <c r="SC61"/>
      <c r="SD61"/>
      <c r="SE61"/>
      <c r="SF61"/>
      <c r="SG61"/>
      <c r="SH61"/>
      <c r="SI61"/>
      <c r="SJ61"/>
      <c r="SK61"/>
      <c r="SL61"/>
      <c r="SM61"/>
      <c r="SN61"/>
      <c r="SO61"/>
      <c r="SP61"/>
      <c r="SQ61"/>
      <c r="SR61"/>
      <c r="SS61"/>
      <c r="ST61"/>
      <c r="SU61"/>
      <c r="SV61"/>
      <c r="SW61"/>
      <c r="SX61"/>
      <c r="SY61"/>
      <c r="SZ61"/>
      <c r="TA61"/>
      <c r="TB61"/>
      <c r="TC61"/>
      <c r="TD61"/>
      <c r="TE61"/>
      <c r="TF61"/>
      <c r="TG61"/>
      <c r="TH61"/>
      <c r="TI61"/>
      <c r="TJ61"/>
      <c r="TK61"/>
      <c r="TL61"/>
      <c r="TM61"/>
      <c r="TN61"/>
      <c r="TO61"/>
      <c r="TP61"/>
      <c r="TQ61"/>
      <c r="TR61"/>
      <c r="TS61"/>
      <c r="TT61"/>
      <c r="TU61"/>
      <c r="TV61"/>
      <c r="TW61"/>
      <c r="TX61"/>
      <c r="TY61"/>
      <c r="TZ61"/>
      <c r="UA61"/>
      <c r="UB61"/>
      <c r="UC61"/>
      <c r="UD61"/>
      <c r="UE61"/>
      <c r="UF61"/>
      <c r="UG61"/>
      <c r="UH61"/>
      <c r="UI61"/>
      <c r="UJ61"/>
      <c r="UK61"/>
      <c r="UL61"/>
      <c r="UM61"/>
      <c r="UN61"/>
      <c r="UO61"/>
      <c r="UP61"/>
      <c r="UQ61"/>
      <c r="UR61"/>
      <c r="US61"/>
      <c r="UT61"/>
      <c r="UU61"/>
      <c r="UV61"/>
      <c r="UW61"/>
      <c r="UX61"/>
      <c r="UY61"/>
      <c r="UZ61"/>
      <c r="VA61"/>
      <c r="VB61"/>
      <c r="VC61"/>
      <c r="VD61"/>
      <c r="VE61"/>
      <c r="VF61"/>
      <c r="VG61"/>
      <c r="VH61"/>
      <c r="VI61"/>
      <c r="VJ61"/>
      <c r="VK61"/>
      <c r="VL61"/>
      <c r="VM61"/>
      <c r="VN61"/>
      <c r="VO61"/>
      <c r="VP61"/>
      <c r="VQ61"/>
      <c r="VR61"/>
      <c r="VS61"/>
      <c r="VT61"/>
      <c r="VU61"/>
      <c r="VV61"/>
      <c r="VW61"/>
      <c r="VX61"/>
      <c r="VY61"/>
      <c r="VZ61"/>
      <c r="WA61"/>
      <c r="WB61"/>
      <c r="WC61"/>
      <c r="WD61"/>
      <c r="WE61"/>
      <c r="WF61"/>
      <c r="WG61"/>
      <c r="WH61"/>
      <c r="WI61"/>
      <c r="WJ61"/>
      <c r="WK61"/>
      <c r="WL61"/>
      <c r="WM61"/>
      <c r="WN61"/>
      <c r="WO61"/>
      <c r="WP61"/>
      <c r="WQ61"/>
      <c r="WR61"/>
      <c r="WS61"/>
      <c r="WT61"/>
      <c r="WU61"/>
      <c r="WV61"/>
      <c r="WW61"/>
      <c r="WX61"/>
      <c r="WY61"/>
      <c r="WZ61"/>
      <c r="XA61"/>
      <c r="XB61"/>
      <c r="XC61"/>
      <c r="XD61"/>
      <c r="XE61"/>
      <c r="XF61"/>
      <c r="XG61"/>
      <c r="XH61"/>
      <c r="XI61"/>
      <c r="XJ61"/>
      <c r="XK61"/>
      <c r="XL61"/>
      <c r="XM61"/>
      <c r="XN61"/>
      <c r="XO61"/>
      <c r="XP61"/>
      <c r="XQ61"/>
      <c r="XR61"/>
      <c r="XS61"/>
      <c r="XT61"/>
      <c r="XU61"/>
      <c r="XV61"/>
      <c r="XW61"/>
      <c r="XX61"/>
      <c r="XY61"/>
      <c r="XZ61"/>
      <c r="YA61"/>
      <c r="YB61"/>
      <c r="YC61"/>
      <c r="YD61"/>
      <c r="YE61"/>
      <c r="YF61"/>
      <c r="YG61"/>
      <c r="YH61"/>
      <c r="YI61"/>
      <c r="YJ61"/>
      <c r="YK61"/>
      <c r="YL61"/>
      <c r="YM61"/>
      <c r="YN61"/>
      <c r="YO61"/>
      <c r="YP61"/>
      <c r="YQ61"/>
      <c r="YR61"/>
      <c r="YS61"/>
      <c r="YT61"/>
      <c r="YU61"/>
      <c r="YV61"/>
      <c r="YW61"/>
      <c r="YX61"/>
      <c r="YY61"/>
      <c r="YZ61"/>
      <c r="ZA61"/>
      <c r="ZB61"/>
      <c r="ZC61"/>
      <c r="ZD61"/>
      <c r="ZE61"/>
      <c r="ZF61"/>
      <c r="ZG61"/>
      <c r="ZH61"/>
      <c r="ZI61"/>
      <c r="ZJ61"/>
      <c r="ZK61"/>
      <c r="ZL61"/>
      <c r="ZM61"/>
      <c r="ZN61"/>
      <c r="ZO61"/>
      <c r="ZP61"/>
      <c r="ZQ61"/>
      <c r="ZR61"/>
      <c r="ZS61"/>
      <c r="ZT61"/>
      <c r="ZU61"/>
      <c r="ZV61"/>
      <c r="ZW61"/>
      <c r="ZX61"/>
      <c r="ZY61"/>
      <c r="ZZ61"/>
      <c r="AAA61"/>
      <c r="AAB61"/>
      <c r="AAC61"/>
      <c r="AAD61"/>
      <c r="AAE61"/>
      <c r="AAF61"/>
      <c r="AAG61"/>
      <c r="AAH61"/>
      <c r="AAI61"/>
      <c r="AAJ61"/>
      <c r="AAK61"/>
      <c r="AAL61"/>
      <c r="AAM61"/>
      <c r="AAN61"/>
      <c r="AAO61"/>
      <c r="AAP61"/>
      <c r="AAQ61"/>
      <c r="AAR61"/>
      <c r="AAS61"/>
      <c r="AAT61"/>
      <c r="AAU61"/>
      <c r="AAV61"/>
      <c r="AAW61"/>
      <c r="AAX61"/>
      <c r="AAY61"/>
      <c r="AAZ61"/>
      <c r="ABA61"/>
      <c r="ABB61"/>
      <c r="ABC61"/>
      <c r="ABD61"/>
      <c r="ABE61"/>
      <c r="ABF61"/>
      <c r="ABG61"/>
      <c r="ABH61"/>
      <c r="ABI61"/>
      <c r="ABJ61"/>
      <c r="ABK61"/>
      <c r="ABL61"/>
      <c r="ABM61"/>
      <c r="ABN61"/>
      <c r="ABO61"/>
      <c r="ABP61"/>
      <c r="ABQ61"/>
      <c r="ABR61"/>
      <c r="ABS61"/>
      <c r="ABT61"/>
      <c r="ABU61"/>
      <c r="ABV61"/>
      <c r="ABW61"/>
      <c r="ABX61"/>
      <c r="ABY61"/>
      <c r="ABZ61"/>
      <c r="ACA61"/>
      <c r="ACB61"/>
      <c r="ACC61"/>
      <c r="ACD61"/>
      <c r="ACE61"/>
      <c r="ACF61"/>
      <c r="ACG61"/>
      <c r="ACH61"/>
      <c r="ACI61"/>
      <c r="ACJ61"/>
      <c r="ACK61"/>
      <c r="ACL61"/>
      <c r="ACM61"/>
      <c r="ACN61"/>
      <c r="ACO61"/>
      <c r="ACP61"/>
      <c r="ACQ61"/>
      <c r="ACR61"/>
      <c r="ACS61"/>
      <c r="ACT61"/>
      <c r="ACU61"/>
      <c r="ACV61"/>
      <c r="ACW61"/>
      <c r="ACX61"/>
      <c r="ACY61"/>
      <c r="ACZ61"/>
      <c r="ADA61"/>
      <c r="ADB61"/>
      <c r="ADC61"/>
      <c r="ADD61"/>
      <c r="ADE61"/>
      <c r="ADF61"/>
      <c r="ADG61"/>
      <c r="ADH61"/>
      <c r="ADI61"/>
      <c r="ADJ61"/>
      <c r="ADK61"/>
      <c r="ADL61"/>
      <c r="ADM61"/>
      <c r="ADN61"/>
      <c r="ADO61"/>
      <c r="ADP61"/>
      <c r="ADQ61"/>
      <c r="ADR61"/>
      <c r="ADS61"/>
      <c r="ADT61"/>
      <c r="ADU61"/>
      <c r="ADV61"/>
      <c r="ADW61"/>
      <c r="ADX61"/>
      <c r="ADY61"/>
      <c r="ADZ61"/>
      <c r="AEA61"/>
      <c r="AEB61"/>
      <c r="AEC61"/>
      <c r="AED61"/>
      <c r="AEE61"/>
      <c r="AEF61"/>
      <c r="AEG61"/>
      <c r="AEH61"/>
      <c r="AEI61"/>
      <c r="AEJ61"/>
      <c r="AEK61"/>
      <c r="AEL61"/>
      <c r="AEM61"/>
      <c r="AEN61"/>
      <c r="AEO61"/>
      <c r="AEP61"/>
      <c r="AEQ61"/>
      <c r="AER61"/>
      <c r="AES61"/>
      <c r="AET61"/>
      <c r="AEU61"/>
      <c r="AEV61"/>
      <c r="AEW61"/>
      <c r="AEX61"/>
      <c r="AEY61"/>
      <c r="AEZ61"/>
      <c r="AFA61"/>
      <c r="AFB61"/>
      <c r="AFC61"/>
      <c r="AFD61"/>
      <c r="AFE61"/>
      <c r="AFF61"/>
      <c r="AFG61"/>
      <c r="AFH61"/>
      <c r="AFI61"/>
      <c r="AFJ61"/>
      <c r="AFK61"/>
      <c r="AFL61"/>
      <c r="AFM61"/>
      <c r="AFN61"/>
      <c r="AFO61"/>
      <c r="AFP61"/>
      <c r="AFQ61"/>
      <c r="AFR61"/>
      <c r="AFS61"/>
      <c r="AFT61"/>
      <c r="AFU61"/>
      <c r="AFV61"/>
      <c r="AFW61"/>
      <c r="AFX61"/>
      <c r="AFY61"/>
      <c r="AFZ61"/>
      <c r="AGA61"/>
      <c r="AGB61"/>
      <c r="AGC61"/>
      <c r="AGD61"/>
      <c r="AGE61"/>
      <c r="AGF61"/>
      <c r="AGG61"/>
      <c r="AGH61"/>
      <c r="AGI61"/>
      <c r="AGJ61"/>
      <c r="AGK61"/>
      <c r="AGL61"/>
      <c r="AGM61"/>
      <c r="AGN61"/>
      <c r="AGO61"/>
      <c r="AGP61"/>
      <c r="AGQ61"/>
      <c r="AGR61"/>
      <c r="AGS61"/>
      <c r="AGT61"/>
      <c r="AGU61"/>
      <c r="AGV61"/>
      <c r="AGW61"/>
      <c r="AGX61"/>
      <c r="AGY61"/>
      <c r="AGZ61"/>
      <c r="AHA61"/>
      <c r="AHB61"/>
      <c r="AHC61"/>
      <c r="AHD61"/>
      <c r="AHE61"/>
      <c r="AHF61"/>
      <c r="AHG61"/>
      <c r="AHH61"/>
      <c r="AHI61"/>
      <c r="AHJ61"/>
      <c r="AHK61"/>
      <c r="AHL61"/>
      <c r="AHM61"/>
      <c r="AHN61"/>
      <c r="AHO61"/>
      <c r="AHP61"/>
      <c r="AHQ61"/>
      <c r="AHR61"/>
      <c r="AHS61"/>
      <c r="AHT61"/>
      <c r="AHU61"/>
      <c r="AHV61"/>
      <c r="AHW61"/>
      <c r="AHX61"/>
      <c r="AHY61"/>
      <c r="AHZ61"/>
      <c r="AIA61"/>
      <c r="AIB61"/>
      <c r="AIC61"/>
      <c r="AID61"/>
      <c r="AIE61"/>
      <c r="AIF61"/>
      <c r="AIG61"/>
      <c r="AIH61"/>
      <c r="AII61"/>
      <c r="AIJ61"/>
      <c r="AIK61"/>
      <c r="AIL61"/>
      <c r="AIM61"/>
      <c r="AIN61"/>
      <c r="AIO61"/>
      <c r="AIP61"/>
      <c r="AIQ61"/>
      <c r="AIR61"/>
      <c r="AIS61"/>
      <c r="AIT61"/>
      <c r="AIU61"/>
      <c r="AIV61"/>
      <c r="AIW61"/>
      <c r="AIX61"/>
      <c r="AIY61"/>
      <c r="AIZ61"/>
      <c r="AJA61"/>
      <c r="AJB61"/>
      <c r="AJC61"/>
      <c r="AJD61"/>
      <c r="AJE61"/>
      <c r="AJF61"/>
      <c r="AJG61"/>
      <c r="AJH61"/>
      <c r="AJI61"/>
      <c r="AJJ61"/>
      <c r="AJK61"/>
      <c r="AJL61"/>
      <c r="AJM61"/>
      <c r="AJN61"/>
      <c r="AJO61"/>
      <c r="AJP61"/>
      <c r="AJQ61"/>
      <c r="AJR61"/>
      <c r="AJS61"/>
      <c r="AJT61"/>
      <c r="AJU61"/>
      <c r="AJV61"/>
      <c r="AJW61"/>
      <c r="AJX61"/>
      <c r="AJY61"/>
      <c r="AJZ61"/>
      <c r="AKA61"/>
      <c r="AKB61"/>
      <c r="AKC61"/>
      <c r="AKD61"/>
      <c r="AKE61"/>
      <c r="AKF61"/>
      <c r="AKG61"/>
      <c r="AKH61"/>
      <c r="AKI61"/>
      <c r="AKJ61"/>
      <c r="AKK61"/>
      <c r="AKL61"/>
      <c r="AKM61"/>
      <c r="AKN61"/>
      <c r="AKO61"/>
      <c r="AKP61"/>
      <c r="AKQ61"/>
      <c r="AKR61"/>
      <c r="AKS61"/>
      <c r="AKT61"/>
      <c r="AKU61"/>
      <c r="AKV61"/>
      <c r="AKW61"/>
      <c r="AKX61"/>
      <c r="AKY61"/>
      <c r="AKZ61"/>
      <c r="ALA61"/>
      <c r="ALB61"/>
      <c r="ALC61"/>
      <c r="ALD61"/>
      <c r="ALE61"/>
      <c r="ALF61"/>
      <c r="ALG61"/>
      <c r="ALH61"/>
      <c r="ALI61"/>
      <c r="ALJ61"/>
      <c r="ALK61"/>
      <c r="ALL61"/>
      <c r="ALM61"/>
      <c r="ALN61"/>
      <c r="ALO61"/>
      <c r="ALP61"/>
      <c r="ALQ61"/>
      <c r="ALR61"/>
      <c r="ALS61"/>
      <c r="ALT61"/>
      <c r="ALU61"/>
      <c r="ALV61"/>
      <c r="ALW61"/>
      <c r="ALX61"/>
      <c r="ALY61"/>
      <c r="ALZ61"/>
      <c r="AMA61"/>
      <c r="AMB61"/>
      <c r="AMC61"/>
      <c r="AMD61"/>
      <c r="AME61"/>
      <c r="AMF61"/>
      <c r="AMG61"/>
      <c r="AMH61"/>
      <c r="AMI61"/>
      <c r="AMJ61"/>
    </row>
    <row r="62" spans="1:1024" x14ac:dyDescent="0.25">
      <c r="A62" s="257"/>
      <c r="B62" s="257"/>
      <c r="C62" s="257"/>
      <c r="D62" s="257"/>
      <c r="E62" s="257"/>
      <c r="F62" s="257"/>
      <c r="G62" s="257"/>
      <c r="H62" s="257"/>
      <c r="I62" s="257"/>
      <c r="J62" s="257"/>
      <c r="K62" s="257"/>
      <c r="L62" s="257"/>
      <c r="M62" s="257"/>
      <c r="N62" s="257"/>
      <c r="O62" s="257"/>
      <c r="P62" s="257"/>
      <c r="Q62" s="257"/>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c r="GO62"/>
      <c r="GP62"/>
      <c r="GQ62"/>
      <c r="GR62"/>
      <c r="GS62"/>
      <c r="GT62"/>
      <c r="GU62"/>
      <c r="GV62"/>
      <c r="GW62"/>
      <c r="GX62"/>
      <c r="GY62"/>
      <c r="GZ62"/>
      <c r="HA62"/>
      <c r="HB62"/>
      <c r="HC62"/>
      <c r="HD62"/>
      <c r="HE62"/>
      <c r="HF62"/>
      <c r="HG62"/>
      <c r="HH62"/>
      <c r="HI62"/>
      <c r="HJ62"/>
      <c r="HK62"/>
      <c r="HL62"/>
      <c r="HM62"/>
      <c r="HN62"/>
      <c r="HO62"/>
      <c r="HP62"/>
      <c r="HQ62"/>
      <c r="HR62"/>
      <c r="HS62"/>
      <c r="HT62"/>
      <c r="HU62"/>
      <c r="HV62"/>
      <c r="HW62"/>
      <c r="HX62"/>
      <c r="HY62"/>
      <c r="HZ62"/>
      <c r="IA62"/>
      <c r="IB62"/>
      <c r="IC62"/>
      <c r="ID62"/>
      <c r="IE62"/>
      <c r="IF62"/>
      <c r="IG62"/>
      <c r="IH62"/>
      <c r="II62"/>
      <c r="IJ62"/>
      <c r="IK62"/>
      <c r="IL62"/>
      <c r="IM62"/>
      <c r="IN62"/>
      <c r="IO62"/>
      <c r="IP62"/>
      <c r="IQ62"/>
      <c r="IR62"/>
      <c r="IS62"/>
      <c r="IT62"/>
      <c r="IU62"/>
      <c r="IV62"/>
      <c r="IW62"/>
      <c r="IX62"/>
      <c r="IY62"/>
      <c r="IZ62"/>
      <c r="JA62"/>
      <c r="JB62"/>
      <c r="JC62"/>
      <c r="JD62"/>
      <c r="JE62"/>
      <c r="JF62"/>
      <c r="JG62"/>
      <c r="JH62"/>
      <c r="JI62"/>
      <c r="JJ62"/>
      <c r="JK62"/>
      <c r="JL62"/>
      <c r="JM62"/>
      <c r="JN62"/>
      <c r="JO62"/>
      <c r="JP62"/>
      <c r="JQ62"/>
      <c r="JR62"/>
      <c r="JS62"/>
      <c r="JT62"/>
      <c r="JU62"/>
      <c r="JV62"/>
      <c r="JW62"/>
      <c r="JX62"/>
      <c r="JY62"/>
      <c r="JZ62"/>
      <c r="KA62"/>
      <c r="KB62"/>
      <c r="KC62"/>
      <c r="KD62"/>
      <c r="KE62"/>
      <c r="KF62"/>
      <c r="KG62"/>
      <c r="KH62"/>
      <c r="KI62"/>
      <c r="KJ62"/>
      <c r="KK62"/>
      <c r="KL62"/>
      <c r="KM62"/>
      <c r="KN62"/>
      <c r="KO62"/>
      <c r="KP62"/>
      <c r="KQ62"/>
      <c r="KR62"/>
      <c r="KS62"/>
      <c r="KT62"/>
      <c r="KU62"/>
      <c r="KV62"/>
      <c r="KW62"/>
      <c r="KX62"/>
      <c r="KY62"/>
      <c r="KZ62"/>
      <c r="LA62"/>
      <c r="LB62"/>
      <c r="LC62"/>
      <c r="LD62"/>
      <c r="LE62"/>
      <c r="LF62"/>
      <c r="LG62"/>
      <c r="LH62"/>
      <c r="LI62"/>
      <c r="LJ62"/>
      <c r="LK62"/>
      <c r="LL62"/>
      <c r="LM62"/>
      <c r="LN62"/>
      <c r="LO62"/>
      <c r="LP62"/>
      <c r="LQ62"/>
      <c r="LR62"/>
      <c r="LS62"/>
      <c r="LT62"/>
      <c r="LU62"/>
      <c r="LV62"/>
      <c r="LW62"/>
      <c r="LX62"/>
      <c r="LY62"/>
      <c r="LZ62"/>
      <c r="MA62"/>
      <c r="MB62"/>
      <c r="MC62"/>
      <c r="MD62"/>
      <c r="ME62"/>
      <c r="MF62"/>
      <c r="MG62"/>
      <c r="MH62"/>
      <c r="MI62"/>
      <c r="MJ62"/>
      <c r="MK62"/>
      <c r="ML62"/>
      <c r="MM62"/>
      <c r="MN62"/>
      <c r="MO62"/>
      <c r="MP62"/>
      <c r="MQ62"/>
      <c r="MR62"/>
      <c r="MS62"/>
      <c r="MT62"/>
      <c r="MU62"/>
      <c r="MV62"/>
      <c r="MW62"/>
      <c r="MX62"/>
      <c r="MY62"/>
      <c r="MZ62"/>
      <c r="NA62"/>
      <c r="NB62"/>
      <c r="NC62"/>
      <c r="ND62"/>
      <c r="NE62"/>
      <c r="NF62"/>
      <c r="NG62"/>
      <c r="NH62"/>
      <c r="NI62"/>
      <c r="NJ62"/>
      <c r="NK62"/>
      <c r="NL62"/>
      <c r="NM62"/>
      <c r="NN62"/>
      <c r="NO62"/>
      <c r="NP62"/>
      <c r="NQ62"/>
      <c r="NR62"/>
      <c r="NS62"/>
      <c r="NT62"/>
      <c r="NU62"/>
      <c r="NV62"/>
      <c r="NW62"/>
      <c r="NX62"/>
      <c r="NY62"/>
      <c r="NZ62"/>
      <c r="OA62"/>
      <c r="OB62"/>
      <c r="OC62"/>
      <c r="OD62"/>
      <c r="OE62"/>
      <c r="OF62"/>
      <c r="OG62"/>
      <c r="OH62"/>
      <c r="OI62"/>
      <c r="OJ62"/>
      <c r="OK62"/>
      <c r="OL62"/>
      <c r="OM62"/>
      <c r="ON62"/>
      <c r="OO62"/>
      <c r="OP62"/>
      <c r="OQ62"/>
      <c r="OR62"/>
      <c r="OS62"/>
      <c r="OT62"/>
      <c r="OU62"/>
      <c r="OV62"/>
      <c r="OW62"/>
      <c r="OX62"/>
      <c r="OY62"/>
      <c r="OZ62"/>
      <c r="PA62"/>
      <c r="PB62"/>
      <c r="PC62"/>
      <c r="PD62"/>
      <c r="PE62"/>
      <c r="PF62"/>
      <c r="PG62"/>
      <c r="PH62"/>
      <c r="PI62"/>
      <c r="PJ62"/>
      <c r="PK62"/>
      <c r="PL62"/>
      <c r="PM62"/>
      <c r="PN62"/>
      <c r="PO62"/>
      <c r="PP62"/>
      <c r="PQ62"/>
      <c r="PR62"/>
      <c r="PS62"/>
      <c r="PT62"/>
      <c r="PU62"/>
      <c r="PV62"/>
      <c r="PW62"/>
      <c r="PX62"/>
      <c r="PY62"/>
      <c r="PZ62"/>
      <c r="QA62"/>
      <c r="QB62"/>
      <c r="QC62"/>
      <c r="QD62"/>
      <c r="QE62"/>
      <c r="QF62"/>
      <c r="QG62"/>
      <c r="QH62"/>
      <c r="QI62"/>
      <c r="QJ62"/>
      <c r="QK62"/>
      <c r="QL62"/>
      <c r="QM62"/>
      <c r="QN62"/>
      <c r="QO62"/>
      <c r="QP62"/>
      <c r="QQ62"/>
      <c r="QR62"/>
      <c r="QS62"/>
      <c r="QT62"/>
      <c r="QU62"/>
      <c r="QV62"/>
      <c r="QW62"/>
      <c r="QX62"/>
      <c r="QY62"/>
      <c r="QZ62"/>
      <c r="RA62"/>
      <c r="RB62"/>
      <c r="RC62"/>
      <c r="RD62"/>
      <c r="RE62"/>
      <c r="RF62"/>
      <c r="RG62"/>
      <c r="RH62"/>
      <c r="RI62"/>
      <c r="RJ62"/>
      <c r="RK62"/>
      <c r="RL62"/>
      <c r="RM62"/>
      <c r="RN62"/>
      <c r="RO62"/>
      <c r="RP62"/>
      <c r="RQ62"/>
      <c r="RR62"/>
      <c r="RS62"/>
      <c r="RT62"/>
      <c r="RU62"/>
      <c r="RV62"/>
      <c r="RW62"/>
      <c r="RX62"/>
      <c r="RY62"/>
      <c r="RZ62"/>
      <c r="SA62"/>
      <c r="SB62"/>
      <c r="SC62"/>
      <c r="SD62"/>
      <c r="SE62"/>
      <c r="SF62"/>
      <c r="SG62"/>
      <c r="SH62"/>
      <c r="SI62"/>
      <c r="SJ62"/>
      <c r="SK62"/>
      <c r="SL62"/>
      <c r="SM62"/>
      <c r="SN62"/>
      <c r="SO62"/>
      <c r="SP62"/>
      <c r="SQ62"/>
      <c r="SR62"/>
      <c r="SS62"/>
      <c r="ST62"/>
      <c r="SU62"/>
      <c r="SV62"/>
      <c r="SW62"/>
      <c r="SX62"/>
      <c r="SY62"/>
      <c r="SZ62"/>
      <c r="TA62"/>
      <c r="TB62"/>
      <c r="TC62"/>
      <c r="TD62"/>
      <c r="TE62"/>
      <c r="TF62"/>
      <c r="TG62"/>
      <c r="TH62"/>
      <c r="TI62"/>
      <c r="TJ62"/>
      <c r="TK62"/>
      <c r="TL62"/>
      <c r="TM62"/>
      <c r="TN62"/>
      <c r="TO62"/>
      <c r="TP62"/>
      <c r="TQ62"/>
      <c r="TR62"/>
      <c r="TS62"/>
      <c r="TT62"/>
      <c r="TU62"/>
      <c r="TV62"/>
      <c r="TW62"/>
      <c r="TX62"/>
      <c r="TY62"/>
      <c r="TZ62"/>
      <c r="UA62"/>
      <c r="UB62"/>
      <c r="UC62"/>
      <c r="UD62"/>
      <c r="UE62"/>
      <c r="UF62"/>
      <c r="UG62"/>
      <c r="UH62"/>
      <c r="UI62"/>
      <c r="UJ62"/>
      <c r="UK62"/>
      <c r="UL62"/>
      <c r="UM62"/>
      <c r="UN62"/>
      <c r="UO62"/>
      <c r="UP62"/>
      <c r="UQ62"/>
      <c r="UR62"/>
      <c r="US62"/>
      <c r="UT62"/>
      <c r="UU62"/>
      <c r="UV62"/>
      <c r="UW62"/>
      <c r="UX62"/>
      <c r="UY62"/>
      <c r="UZ62"/>
      <c r="VA62"/>
      <c r="VB62"/>
      <c r="VC62"/>
      <c r="VD62"/>
      <c r="VE62"/>
      <c r="VF62"/>
      <c r="VG62"/>
      <c r="VH62"/>
      <c r="VI62"/>
      <c r="VJ62"/>
      <c r="VK62"/>
      <c r="VL62"/>
      <c r="VM62"/>
      <c r="VN62"/>
      <c r="VO62"/>
      <c r="VP62"/>
      <c r="VQ62"/>
      <c r="VR62"/>
      <c r="VS62"/>
      <c r="VT62"/>
      <c r="VU62"/>
      <c r="VV62"/>
      <c r="VW62"/>
      <c r="VX62"/>
      <c r="VY62"/>
      <c r="VZ62"/>
      <c r="WA62"/>
      <c r="WB62"/>
      <c r="WC62"/>
      <c r="WD62"/>
      <c r="WE62"/>
      <c r="WF62"/>
      <c r="WG62"/>
      <c r="WH62"/>
      <c r="WI62"/>
      <c r="WJ62"/>
      <c r="WK62"/>
      <c r="WL62"/>
      <c r="WM62"/>
      <c r="WN62"/>
      <c r="WO62"/>
      <c r="WP62"/>
      <c r="WQ62"/>
      <c r="WR62"/>
      <c r="WS62"/>
      <c r="WT62"/>
      <c r="WU62"/>
      <c r="WV62"/>
      <c r="WW62"/>
      <c r="WX62"/>
      <c r="WY62"/>
      <c r="WZ62"/>
      <c r="XA62"/>
      <c r="XB62"/>
      <c r="XC62"/>
      <c r="XD62"/>
      <c r="XE62"/>
      <c r="XF62"/>
      <c r="XG62"/>
      <c r="XH62"/>
      <c r="XI62"/>
      <c r="XJ62"/>
      <c r="XK62"/>
      <c r="XL62"/>
      <c r="XM62"/>
      <c r="XN62"/>
      <c r="XO62"/>
      <c r="XP62"/>
      <c r="XQ62"/>
      <c r="XR62"/>
      <c r="XS62"/>
      <c r="XT62"/>
      <c r="XU62"/>
      <c r="XV62"/>
      <c r="XW62"/>
      <c r="XX62"/>
      <c r="XY62"/>
      <c r="XZ62"/>
      <c r="YA62"/>
      <c r="YB62"/>
      <c r="YC62"/>
      <c r="YD62"/>
      <c r="YE62"/>
      <c r="YF62"/>
      <c r="YG62"/>
      <c r="YH62"/>
      <c r="YI62"/>
      <c r="YJ62"/>
      <c r="YK62"/>
      <c r="YL62"/>
      <c r="YM62"/>
      <c r="YN62"/>
      <c r="YO62"/>
      <c r="YP62"/>
      <c r="YQ62"/>
      <c r="YR62"/>
      <c r="YS62"/>
      <c r="YT62"/>
      <c r="YU62"/>
      <c r="YV62"/>
      <c r="YW62"/>
      <c r="YX62"/>
      <c r="YY62"/>
      <c r="YZ62"/>
      <c r="ZA62"/>
      <c r="ZB62"/>
      <c r="ZC62"/>
      <c r="ZD62"/>
      <c r="ZE62"/>
      <c r="ZF62"/>
      <c r="ZG62"/>
      <c r="ZH62"/>
      <c r="ZI62"/>
      <c r="ZJ62"/>
      <c r="ZK62"/>
      <c r="ZL62"/>
      <c r="ZM62"/>
      <c r="ZN62"/>
      <c r="ZO62"/>
      <c r="ZP62"/>
      <c r="ZQ62"/>
      <c r="ZR62"/>
      <c r="ZS62"/>
      <c r="ZT62"/>
      <c r="ZU62"/>
      <c r="ZV62"/>
      <c r="ZW62"/>
      <c r="ZX62"/>
      <c r="ZY62"/>
      <c r="ZZ62"/>
      <c r="AAA62"/>
      <c r="AAB62"/>
      <c r="AAC62"/>
      <c r="AAD62"/>
      <c r="AAE62"/>
      <c r="AAF62"/>
      <c r="AAG62"/>
      <c r="AAH62"/>
      <c r="AAI62"/>
      <c r="AAJ62"/>
      <c r="AAK62"/>
      <c r="AAL62"/>
      <c r="AAM62"/>
      <c r="AAN62"/>
      <c r="AAO62"/>
      <c r="AAP62"/>
      <c r="AAQ62"/>
      <c r="AAR62"/>
      <c r="AAS62"/>
      <c r="AAT62"/>
      <c r="AAU62"/>
      <c r="AAV62"/>
      <c r="AAW62"/>
      <c r="AAX62"/>
      <c r="AAY62"/>
      <c r="AAZ62"/>
      <c r="ABA62"/>
      <c r="ABB62"/>
      <c r="ABC62"/>
      <c r="ABD62"/>
      <c r="ABE62"/>
      <c r="ABF62"/>
      <c r="ABG62"/>
      <c r="ABH62"/>
      <c r="ABI62"/>
      <c r="ABJ62"/>
      <c r="ABK62"/>
      <c r="ABL62"/>
      <c r="ABM62"/>
      <c r="ABN62"/>
      <c r="ABO62"/>
      <c r="ABP62"/>
      <c r="ABQ62"/>
      <c r="ABR62"/>
      <c r="ABS62"/>
      <c r="ABT62"/>
      <c r="ABU62"/>
      <c r="ABV62"/>
      <c r="ABW62"/>
      <c r="ABX62"/>
      <c r="ABY62"/>
      <c r="ABZ62"/>
      <c r="ACA62"/>
      <c r="ACB62"/>
      <c r="ACC62"/>
      <c r="ACD62"/>
      <c r="ACE62"/>
      <c r="ACF62"/>
      <c r="ACG62"/>
      <c r="ACH62"/>
      <c r="ACI62"/>
      <c r="ACJ62"/>
      <c r="ACK62"/>
      <c r="ACL62"/>
      <c r="ACM62"/>
      <c r="ACN62"/>
      <c r="ACO62"/>
      <c r="ACP62"/>
      <c r="ACQ62"/>
      <c r="ACR62"/>
      <c r="ACS62"/>
      <c r="ACT62"/>
      <c r="ACU62"/>
      <c r="ACV62"/>
      <c r="ACW62"/>
      <c r="ACX62"/>
      <c r="ACY62"/>
      <c r="ACZ62"/>
      <c r="ADA62"/>
      <c r="ADB62"/>
      <c r="ADC62"/>
      <c r="ADD62"/>
      <c r="ADE62"/>
      <c r="ADF62"/>
      <c r="ADG62"/>
      <c r="ADH62"/>
      <c r="ADI62"/>
      <c r="ADJ62"/>
      <c r="ADK62"/>
      <c r="ADL62"/>
      <c r="ADM62"/>
      <c r="ADN62"/>
      <c r="ADO62"/>
      <c r="ADP62"/>
      <c r="ADQ62"/>
      <c r="ADR62"/>
      <c r="ADS62"/>
      <c r="ADT62"/>
      <c r="ADU62"/>
      <c r="ADV62"/>
      <c r="ADW62"/>
      <c r="ADX62"/>
      <c r="ADY62"/>
      <c r="ADZ62"/>
      <c r="AEA62"/>
      <c r="AEB62"/>
      <c r="AEC62"/>
      <c r="AED62"/>
      <c r="AEE62"/>
      <c r="AEF62"/>
      <c r="AEG62"/>
      <c r="AEH62"/>
      <c r="AEI62"/>
      <c r="AEJ62"/>
      <c r="AEK62"/>
      <c r="AEL62"/>
      <c r="AEM62"/>
      <c r="AEN62"/>
      <c r="AEO62"/>
      <c r="AEP62"/>
      <c r="AEQ62"/>
      <c r="AER62"/>
      <c r="AES62"/>
      <c r="AET62"/>
      <c r="AEU62"/>
      <c r="AEV62"/>
      <c r="AEW62"/>
      <c r="AEX62"/>
      <c r="AEY62"/>
      <c r="AEZ62"/>
      <c r="AFA62"/>
      <c r="AFB62"/>
      <c r="AFC62"/>
      <c r="AFD62"/>
      <c r="AFE62"/>
      <c r="AFF62"/>
      <c r="AFG62"/>
      <c r="AFH62"/>
      <c r="AFI62"/>
      <c r="AFJ62"/>
      <c r="AFK62"/>
      <c r="AFL62"/>
      <c r="AFM62"/>
      <c r="AFN62"/>
      <c r="AFO62"/>
      <c r="AFP62"/>
      <c r="AFQ62"/>
      <c r="AFR62"/>
      <c r="AFS62"/>
      <c r="AFT62"/>
      <c r="AFU62"/>
      <c r="AFV62"/>
      <c r="AFW62"/>
      <c r="AFX62"/>
      <c r="AFY62"/>
      <c r="AFZ62"/>
      <c r="AGA62"/>
      <c r="AGB62"/>
      <c r="AGC62"/>
      <c r="AGD62"/>
      <c r="AGE62"/>
      <c r="AGF62"/>
      <c r="AGG62"/>
      <c r="AGH62"/>
      <c r="AGI62"/>
      <c r="AGJ62"/>
      <c r="AGK62"/>
      <c r="AGL62"/>
      <c r="AGM62"/>
      <c r="AGN62"/>
      <c r="AGO62"/>
      <c r="AGP62"/>
      <c r="AGQ62"/>
      <c r="AGR62"/>
      <c r="AGS62"/>
      <c r="AGT62"/>
      <c r="AGU62"/>
      <c r="AGV62"/>
      <c r="AGW62"/>
      <c r="AGX62"/>
      <c r="AGY62"/>
      <c r="AGZ62"/>
      <c r="AHA62"/>
      <c r="AHB62"/>
      <c r="AHC62"/>
      <c r="AHD62"/>
      <c r="AHE62"/>
      <c r="AHF62"/>
      <c r="AHG62"/>
      <c r="AHH62"/>
      <c r="AHI62"/>
      <c r="AHJ62"/>
      <c r="AHK62"/>
      <c r="AHL62"/>
      <c r="AHM62"/>
      <c r="AHN62"/>
      <c r="AHO62"/>
      <c r="AHP62"/>
      <c r="AHQ62"/>
      <c r="AHR62"/>
      <c r="AHS62"/>
      <c r="AHT62"/>
      <c r="AHU62"/>
      <c r="AHV62"/>
      <c r="AHW62"/>
      <c r="AHX62"/>
      <c r="AHY62"/>
      <c r="AHZ62"/>
      <c r="AIA62"/>
      <c r="AIB62"/>
      <c r="AIC62"/>
      <c r="AID62"/>
      <c r="AIE62"/>
      <c r="AIF62"/>
      <c r="AIG62"/>
      <c r="AIH62"/>
      <c r="AII62"/>
      <c r="AIJ62"/>
      <c r="AIK62"/>
      <c r="AIL62"/>
      <c r="AIM62"/>
      <c r="AIN62"/>
      <c r="AIO62"/>
      <c r="AIP62"/>
      <c r="AIQ62"/>
      <c r="AIR62"/>
      <c r="AIS62"/>
      <c r="AIT62"/>
      <c r="AIU62"/>
      <c r="AIV62"/>
      <c r="AIW62"/>
      <c r="AIX62"/>
      <c r="AIY62"/>
      <c r="AIZ62"/>
      <c r="AJA62"/>
      <c r="AJB62"/>
      <c r="AJC62"/>
      <c r="AJD62"/>
      <c r="AJE62"/>
      <c r="AJF62"/>
      <c r="AJG62"/>
      <c r="AJH62"/>
      <c r="AJI62"/>
      <c r="AJJ62"/>
      <c r="AJK62"/>
      <c r="AJL62"/>
      <c r="AJM62"/>
      <c r="AJN62"/>
      <c r="AJO62"/>
      <c r="AJP62"/>
      <c r="AJQ62"/>
      <c r="AJR62"/>
      <c r="AJS62"/>
      <c r="AJT62"/>
      <c r="AJU62"/>
      <c r="AJV62"/>
      <c r="AJW62"/>
      <c r="AJX62"/>
      <c r="AJY62"/>
      <c r="AJZ62"/>
      <c r="AKA62"/>
      <c r="AKB62"/>
      <c r="AKC62"/>
      <c r="AKD62"/>
      <c r="AKE62"/>
      <c r="AKF62"/>
      <c r="AKG62"/>
      <c r="AKH62"/>
      <c r="AKI62"/>
      <c r="AKJ62"/>
      <c r="AKK62"/>
      <c r="AKL62"/>
      <c r="AKM62"/>
      <c r="AKN62"/>
      <c r="AKO62"/>
      <c r="AKP62"/>
      <c r="AKQ62"/>
      <c r="AKR62"/>
      <c r="AKS62"/>
      <c r="AKT62"/>
      <c r="AKU62"/>
      <c r="AKV62"/>
      <c r="AKW62"/>
      <c r="AKX62"/>
      <c r="AKY62"/>
      <c r="AKZ62"/>
      <c r="ALA62"/>
      <c r="ALB62"/>
      <c r="ALC62"/>
      <c r="ALD62"/>
      <c r="ALE62"/>
      <c r="ALF62"/>
      <c r="ALG62"/>
      <c r="ALH62"/>
      <c r="ALI62"/>
      <c r="ALJ62"/>
      <c r="ALK62"/>
      <c r="ALL62"/>
      <c r="ALM62"/>
      <c r="ALN62"/>
      <c r="ALO62"/>
      <c r="ALP62"/>
      <c r="ALQ62"/>
      <c r="ALR62"/>
      <c r="ALS62"/>
      <c r="ALT62"/>
      <c r="ALU62"/>
      <c r="ALV62"/>
      <c r="ALW62"/>
      <c r="ALX62"/>
      <c r="ALY62"/>
      <c r="ALZ62"/>
      <c r="AMA62"/>
      <c r="AMB62"/>
      <c r="AMC62"/>
      <c r="AMD62"/>
      <c r="AME62"/>
      <c r="AMF62"/>
      <c r="AMG62"/>
      <c r="AMH62"/>
      <c r="AMI62"/>
      <c r="AMJ62"/>
    </row>
    <row r="63" spans="1:1024" ht="29.25" customHeight="1" x14ac:dyDescent="0.25">
      <c r="A63" s="257"/>
      <c r="B63" s="257"/>
      <c r="C63" s="257"/>
      <c r="D63" s="257"/>
      <c r="E63" s="257"/>
      <c r="F63" s="257"/>
      <c r="G63" s="257"/>
      <c r="H63" s="257"/>
      <c r="I63" s="257"/>
      <c r="J63" s="257"/>
      <c r="K63" s="257"/>
      <c r="L63" s="257"/>
      <c r="M63" s="257"/>
      <c r="N63" s="257"/>
      <c r="O63" s="257"/>
      <c r="P63" s="257"/>
      <c r="Q63" s="257"/>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c r="HF63"/>
      <c r="HG63"/>
      <c r="HH63"/>
      <c r="HI63"/>
      <c r="HJ63"/>
      <c r="HK63"/>
      <c r="HL63"/>
      <c r="HM63"/>
      <c r="HN63"/>
      <c r="HO63"/>
      <c r="HP63"/>
      <c r="HQ63"/>
      <c r="HR63"/>
      <c r="HS63"/>
      <c r="HT63"/>
      <c r="HU63"/>
      <c r="HV63"/>
      <c r="HW63"/>
      <c r="HX63"/>
      <c r="HY63"/>
      <c r="HZ63"/>
      <c r="IA63"/>
      <c r="IB63"/>
      <c r="IC63"/>
      <c r="ID63"/>
      <c r="IE63"/>
      <c r="IF63"/>
      <c r="IG63"/>
      <c r="IH63"/>
      <c r="II63"/>
      <c r="IJ63"/>
      <c r="IK63"/>
      <c r="IL63"/>
      <c r="IM63"/>
      <c r="IN63"/>
      <c r="IO63"/>
      <c r="IP63"/>
      <c r="IQ63"/>
      <c r="IR63"/>
      <c r="IS63"/>
      <c r="IT63"/>
      <c r="IU63"/>
      <c r="IV63"/>
      <c r="IW63"/>
      <c r="IX63"/>
      <c r="IY63"/>
      <c r="IZ63"/>
      <c r="JA63"/>
      <c r="JB63"/>
      <c r="JC63"/>
      <c r="JD63"/>
      <c r="JE63"/>
      <c r="JF63"/>
      <c r="JG63"/>
      <c r="JH63"/>
      <c r="JI63"/>
      <c r="JJ63"/>
      <c r="JK63"/>
      <c r="JL63"/>
      <c r="JM63"/>
      <c r="JN63"/>
      <c r="JO63"/>
      <c r="JP63"/>
      <c r="JQ63"/>
      <c r="JR63"/>
      <c r="JS63"/>
      <c r="JT63"/>
      <c r="JU63"/>
      <c r="JV63"/>
      <c r="JW63"/>
      <c r="JX63"/>
      <c r="JY63"/>
      <c r="JZ63"/>
      <c r="KA63"/>
      <c r="KB63"/>
      <c r="KC63"/>
      <c r="KD63"/>
      <c r="KE63"/>
      <c r="KF63"/>
      <c r="KG63"/>
      <c r="KH63"/>
      <c r="KI63"/>
      <c r="KJ63"/>
      <c r="KK63"/>
      <c r="KL63"/>
      <c r="KM63"/>
      <c r="KN63"/>
      <c r="KO63"/>
      <c r="KP63"/>
      <c r="KQ63"/>
      <c r="KR63"/>
      <c r="KS63"/>
      <c r="KT63"/>
      <c r="KU63"/>
      <c r="KV63"/>
      <c r="KW63"/>
      <c r="KX63"/>
      <c r="KY63"/>
      <c r="KZ63"/>
      <c r="LA63"/>
      <c r="LB63"/>
      <c r="LC63"/>
      <c r="LD63"/>
      <c r="LE63"/>
      <c r="LF63"/>
      <c r="LG63"/>
      <c r="LH63"/>
      <c r="LI63"/>
      <c r="LJ63"/>
      <c r="LK63"/>
      <c r="LL63"/>
      <c r="LM63"/>
      <c r="LN63"/>
      <c r="LO63"/>
      <c r="LP63"/>
      <c r="LQ63"/>
      <c r="LR63"/>
      <c r="LS63"/>
      <c r="LT63"/>
      <c r="LU63"/>
      <c r="LV63"/>
      <c r="LW63"/>
      <c r="LX63"/>
      <c r="LY63"/>
      <c r="LZ63"/>
      <c r="MA63"/>
      <c r="MB63"/>
      <c r="MC63"/>
      <c r="MD63"/>
      <c r="ME63"/>
      <c r="MF63"/>
      <c r="MG63"/>
      <c r="MH63"/>
      <c r="MI63"/>
      <c r="MJ63"/>
      <c r="MK63"/>
      <c r="ML63"/>
      <c r="MM63"/>
      <c r="MN63"/>
      <c r="MO63"/>
      <c r="MP63"/>
      <c r="MQ63"/>
      <c r="MR63"/>
      <c r="MS63"/>
      <c r="MT63"/>
      <c r="MU63"/>
      <c r="MV63"/>
      <c r="MW63"/>
      <c r="MX63"/>
      <c r="MY63"/>
      <c r="MZ63"/>
      <c r="NA63"/>
      <c r="NB63"/>
      <c r="NC63"/>
      <c r="ND63"/>
      <c r="NE63"/>
      <c r="NF63"/>
      <c r="NG63"/>
      <c r="NH63"/>
      <c r="NI63"/>
      <c r="NJ63"/>
      <c r="NK63"/>
      <c r="NL63"/>
      <c r="NM63"/>
      <c r="NN63"/>
      <c r="NO63"/>
      <c r="NP63"/>
      <c r="NQ63"/>
      <c r="NR63"/>
      <c r="NS63"/>
      <c r="NT63"/>
      <c r="NU63"/>
      <c r="NV63"/>
      <c r="NW63"/>
      <c r="NX63"/>
      <c r="NY63"/>
      <c r="NZ63"/>
      <c r="OA63"/>
      <c r="OB63"/>
      <c r="OC63"/>
      <c r="OD63"/>
      <c r="OE63"/>
      <c r="OF63"/>
      <c r="OG63"/>
      <c r="OH63"/>
      <c r="OI63"/>
      <c r="OJ63"/>
      <c r="OK63"/>
      <c r="OL63"/>
      <c r="OM63"/>
      <c r="ON63"/>
      <c r="OO63"/>
      <c r="OP63"/>
      <c r="OQ63"/>
      <c r="OR63"/>
      <c r="OS63"/>
      <c r="OT63"/>
      <c r="OU63"/>
      <c r="OV63"/>
      <c r="OW63"/>
      <c r="OX63"/>
      <c r="OY63"/>
      <c r="OZ63"/>
      <c r="PA63"/>
      <c r="PB63"/>
      <c r="PC63"/>
      <c r="PD63"/>
      <c r="PE63"/>
      <c r="PF63"/>
      <c r="PG63"/>
      <c r="PH63"/>
      <c r="PI63"/>
      <c r="PJ63"/>
      <c r="PK63"/>
      <c r="PL63"/>
      <c r="PM63"/>
      <c r="PN63"/>
      <c r="PO63"/>
      <c r="PP63"/>
      <c r="PQ63"/>
      <c r="PR63"/>
      <c r="PS63"/>
      <c r="PT63"/>
      <c r="PU63"/>
      <c r="PV63"/>
      <c r="PW63"/>
      <c r="PX63"/>
      <c r="PY63"/>
      <c r="PZ63"/>
      <c r="QA63"/>
      <c r="QB63"/>
      <c r="QC63"/>
      <c r="QD63"/>
      <c r="QE63"/>
      <c r="QF63"/>
      <c r="QG63"/>
      <c r="QH63"/>
      <c r="QI63"/>
      <c r="QJ63"/>
      <c r="QK63"/>
      <c r="QL63"/>
      <c r="QM63"/>
      <c r="QN63"/>
      <c r="QO63"/>
      <c r="QP63"/>
      <c r="QQ63"/>
      <c r="QR63"/>
      <c r="QS63"/>
      <c r="QT63"/>
      <c r="QU63"/>
      <c r="QV63"/>
      <c r="QW63"/>
      <c r="QX63"/>
      <c r="QY63"/>
      <c r="QZ63"/>
      <c r="RA63"/>
      <c r="RB63"/>
      <c r="RC63"/>
      <c r="RD63"/>
      <c r="RE63"/>
      <c r="RF63"/>
      <c r="RG63"/>
      <c r="RH63"/>
      <c r="RI63"/>
      <c r="RJ63"/>
      <c r="RK63"/>
      <c r="RL63"/>
      <c r="RM63"/>
      <c r="RN63"/>
      <c r="RO63"/>
      <c r="RP63"/>
      <c r="RQ63"/>
      <c r="RR63"/>
      <c r="RS63"/>
      <c r="RT63"/>
      <c r="RU63"/>
      <c r="RV63"/>
      <c r="RW63"/>
      <c r="RX63"/>
      <c r="RY63"/>
      <c r="RZ63"/>
      <c r="SA63"/>
      <c r="SB63"/>
      <c r="SC63"/>
      <c r="SD63"/>
      <c r="SE63"/>
      <c r="SF63"/>
      <c r="SG63"/>
      <c r="SH63"/>
      <c r="SI63"/>
      <c r="SJ63"/>
      <c r="SK63"/>
      <c r="SL63"/>
      <c r="SM63"/>
      <c r="SN63"/>
      <c r="SO63"/>
      <c r="SP63"/>
      <c r="SQ63"/>
      <c r="SR63"/>
      <c r="SS63"/>
      <c r="ST63"/>
      <c r="SU63"/>
      <c r="SV63"/>
      <c r="SW63"/>
      <c r="SX63"/>
      <c r="SY63"/>
      <c r="SZ63"/>
      <c r="TA63"/>
      <c r="TB63"/>
      <c r="TC63"/>
      <c r="TD63"/>
      <c r="TE63"/>
      <c r="TF63"/>
      <c r="TG63"/>
      <c r="TH63"/>
      <c r="TI63"/>
      <c r="TJ63"/>
      <c r="TK63"/>
      <c r="TL63"/>
      <c r="TM63"/>
      <c r="TN63"/>
      <c r="TO63"/>
      <c r="TP63"/>
      <c r="TQ63"/>
      <c r="TR63"/>
      <c r="TS63"/>
      <c r="TT63"/>
      <c r="TU63"/>
      <c r="TV63"/>
      <c r="TW63"/>
      <c r="TX63"/>
      <c r="TY63"/>
      <c r="TZ63"/>
      <c r="UA63"/>
      <c r="UB63"/>
      <c r="UC63"/>
      <c r="UD63"/>
      <c r="UE63"/>
      <c r="UF63"/>
      <c r="UG63"/>
      <c r="UH63"/>
      <c r="UI63"/>
      <c r="UJ63"/>
      <c r="UK63"/>
      <c r="UL63"/>
      <c r="UM63"/>
      <c r="UN63"/>
      <c r="UO63"/>
      <c r="UP63"/>
      <c r="UQ63"/>
      <c r="UR63"/>
      <c r="US63"/>
      <c r="UT63"/>
      <c r="UU63"/>
      <c r="UV63"/>
      <c r="UW63"/>
      <c r="UX63"/>
      <c r="UY63"/>
      <c r="UZ63"/>
      <c r="VA63"/>
      <c r="VB63"/>
      <c r="VC63"/>
      <c r="VD63"/>
      <c r="VE63"/>
      <c r="VF63"/>
      <c r="VG63"/>
      <c r="VH63"/>
      <c r="VI63"/>
      <c r="VJ63"/>
      <c r="VK63"/>
      <c r="VL63"/>
      <c r="VM63"/>
      <c r="VN63"/>
      <c r="VO63"/>
      <c r="VP63"/>
      <c r="VQ63"/>
      <c r="VR63"/>
      <c r="VS63"/>
      <c r="VT63"/>
      <c r="VU63"/>
      <c r="VV63"/>
      <c r="VW63"/>
      <c r="VX63"/>
      <c r="VY63"/>
      <c r="VZ63"/>
      <c r="WA63"/>
      <c r="WB63"/>
      <c r="WC63"/>
      <c r="WD63"/>
      <c r="WE63"/>
      <c r="WF63"/>
      <c r="WG63"/>
      <c r="WH63"/>
      <c r="WI63"/>
      <c r="WJ63"/>
      <c r="WK63"/>
      <c r="WL63"/>
      <c r="WM63"/>
      <c r="WN63"/>
      <c r="WO63"/>
      <c r="WP63"/>
      <c r="WQ63"/>
      <c r="WR63"/>
      <c r="WS63"/>
      <c r="WT63"/>
      <c r="WU63"/>
      <c r="WV63"/>
      <c r="WW63"/>
      <c r="WX63"/>
      <c r="WY63"/>
      <c r="WZ63"/>
      <c r="XA63"/>
      <c r="XB63"/>
      <c r="XC63"/>
      <c r="XD63"/>
      <c r="XE63"/>
      <c r="XF63"/>
      <c r="XG63"/>
      <c r="XH63"/>
      <c r="XI63"/>
      <c r="XJ63"/>
      <c r="XK63"/>
      <c r="XL63"/>
      <c r="XM63"/>
      <c r="XN63"/>
      <c r="XO63"/>
      <c r="XP63"/>
      <c r="XQ63"/>
      <c r="XR63"/>
      <c r="XS63"/>
      <c r="XT63"/>
      <c r="XU63"/>
      <c r="XV63"/>
      <c r="XW63"/>
      <c r="XX63"/>
      <c r="XY63"/>
      <c r="XZ63"/>
      <c r="YA63"/>
      <c r="YB63"/>
      <c r="YC63"/>
      <c r="YD63"/>
      <c r="YE63"/>
      <c r="YF63"/>
      <c r="YG63"/>
      <c r="YH63"/>
      <c r="YI63"/>
      <c r="YJ63"/>
      <c r="YK63"/>
      <c r="YL63"/>
      <c r="YM63"/>
      <c r="YN63"/>
      <c r="YO63"/>
      <c r="YP63"/>
      <c r="YQ63"/>
      <c r="YR63"/>
      <c r="YS63"/>
      <c r="YT63"/>
      <c r="YU63"/>
      <c r="YV63"/>
      <c r="YW63"/>
      <c r="YX63"/>
      <c r="YY63"/>
      <c r="YZ63"/>
      <c r="ZA63"/>
      <c r="ZB63"/>
      <c r="ZC63"/>
      <c r="ZD63"/>
      <c r="ZE63"/>
      <c r="ZF63"/>
      <c r="ZG63"/>
      <c r="ZH63"/>
      <c r="ZI63"/>
      <c r="ZJ63"/>
      <c r="ZK63"/>
      <c r="ZL63"/>
      <c r="ZM63"/>
      <c r="ZN63"/>
      <c r="ZO63"/>
      <c r="ZP63"/>
      <c r="ZQ63"/>
      <c r="ZR63"/>
      <c r="ZS63"/>
      <c r="ZT63"/>
      <c r="ZU63"/>
      <c r="ZV63"/>
      <c r="ZW63"/>
      <c r="ZX63"/>
      <c r="ZY63"/>
      <c r="ZZ63"/>
      <c r="AAA63"/>
      <c r="AAB63"/>
      <c r="AAC63"/>
      <c r="AAD63"/>
      <c r="AAE63"/>
      <c r="AAF63"/>
      <c r="AAG63"/>
      <c r="AAH63"/>
      <c r="AAI63"/>
      <c r="AAJ63"/>
      <c r="AAK63"/>
      <c r="AAL63"/>
      <c r="AAM63"/>
      <c r="AAN63"/>
      <c r="AAO63"/>
      <c r="AAP63"/>
      <c r="AAQ63"/>
      <c r="AAR63"/>
      <c r="AAS63"/>
      <c r="AAT63"/>
      <c r="AAU63"/>
      <c r="AAV63"/>
      <c r="AAW63"/>
      <c r="AAX63"/>
      <c r="AAY63"/>
      <c r="AAZ63"/>
      <c r="ABA63"/>
      <c r="ABB63"/>
      <c r="ABC63"/>
      <c r="ABD63"/>
      <c r="ABE63"/>
      <c r="ABF63"/>
      <c r="ABG63"/>
      <c r="ABH63"/>
      <c r="ABI63"/>
      <c r="ABJ63"/>
      <c r="ABK63"/>
      <c r="ABL63"/>
      <c r="ABM63"/>
      <c r="ABN63"/>
      <c r="ABO63"/>
      <c r="ABP63"/>
      <c r="ABQ63"/>
      <c r="ABR63"/>
      <c r="ABS63"/>
      <c r="ABT63"/>
      <c r="ABU63"/>
      <c r="ABV63"/>
      <c r="ABW63"/>
      <c r="ABX63"/>
      <c r="ABY63"/>
      <c r="ABZ63"/>
      <c r="ACA63"/>
      <c r="ACB63"/>
      <c r="ACC63"/>
      <c r="ACD63"/>
      <c r="ACE63"/>
      <c r="ACF63"/>
      <c r="ACG63"/>
      <c r="ACH63"/>
      <c r="ACI63"/>
      <c r="ACJ63"/>
      <c r="ACK63"/>
      <c r="ACL63"/>
      <c r="ACM63"/>
      <c r="ACN63"/>
      <c r="ACO63"/>
      <c r="ACP63"/>
      <c r="ACQ63"/>
      <c r="ACR63"/>
      <c r="ACS63"/>
      <c r="ACT63"/>
      <c r="ACU63"/>
      <c r="ACV63"/>
      <c r="ACW63"/>
      <c r="ACX63"/>
      <c r="ACY63"/>
      <c r="ACZ63"/>
      <c r="ADA63"/>
      <c r="ADB63"/>
      <c r="ADC63"/>
      <c r="ADD63"/>
      <c r="ADE63"/>
      <c r="ADF63"/>
      <c r="ADG63"/>
      <c r="ADH63"/>
      <c r="ADI63"/>
      <c r="ADJ63"/>
      <c r="ADK63"/>
      <c r="ADL63"/>
      <c r="ADM63"/>
      <c r="ADN63"/>
      <c r="ADO63"/>
      <c r="ADP63"/>
      <c r="ADQ63"/>
      <c r="ADR63"/>
      <c r="ADS63"/>
      <c r="ADT63"/>
      <c r="ADU63"/>
      <c r="ADV63"/>
      <c r="ADW63"/>
      <c r="ADX63"/>
      <c r="ADY63"/>
      <c r="ADZ63"/>
      <c r="AEA63"/>
      <c r="AEB63"/>
      <c r="AEC63"/>
      <c r="AED63"/>
      <c r="AEE63"/>
      <c r="AEF63"/>
      <c r="AEG63"/>
      <c r="AEH63"/>
      <c r="AEI63"/>
      <c r="AEJ63"/>
      <c r="AEK63"/>
      <c r="AEL63"/>
      <c r="AEM63"/>
      <c r="AEN63"/>
      <c r="AEO63"/>
      <c r="AEP63"/>
      <c r="AEQ63"/>
      <c r="AER63"/>
      <c r="AES63"/>
      <c r="AET63"/>
      <c r="AEU63"/>
      <c r="AEV63"/>
      <c r="AEW63"/>
      <c r="AEX63"/>
      <c r="AEY63"/>
      <c r="AEZ63"/>
      <c r="AFA63"/>
      <c r="AFB63"/>
      <c r="AFC63"/>
      <c r="AFD63"/>
      <c r="AFE63"/>
      <c r="AFF63"/>
      <c r="AFG63"/>
      <c r="AFH63"/>
      <c r="AFI63"/>
      <c r="AFJ63"/>
      <c r="AFK63"/>
      <c r="AFL63"/>
      <c r="AFM63"/>
      <c r="AFN63"/>
      <c r="AFO63"/>
      <c r="AFP63"/>
      <c r="AFQ63"/>
      <c r="AFR63"/>
      <c r="AFS63"/>
      <c r="AFT63"/>
      <c r="AFU63"/>
      <c r="AFV63"/>
      <c r="AFW63"/>
      <c r="AFX63"/>
      <c r="AFY63"/>
      <c r="AFZ63"/>
      <c r="AGA63"/>
      <c r="AGB63"/>
      <c r="AGC63"/>
      <c r="AGD63"/>
      <c r="AGE63"/>
      <c r="AGF63"/>
      <c r="AGG63"/>
      <c r="AGH63"/>
      <c r="AGI63"/>
      <c r="AGJ63"/>
      <c r="AGK63"/>
      <c r="AGL63"/>
      <c r="AGM63"/>
      <c r="AGN63"/>
      <c r="AGO63"/>
      <c r="AGP63"/>
      <c r="AGQ63"/>
      <c r="AGR63"/>
      <c r="AGS63"/>
      <c r="AGT63"/>
      <c r="AGU63"/>
      <c r="AGV63"/>
      <c r="AGW63"/>
      <c r="AGX63"/>
      <c r="AGY63"/>
      <c r="AGZ63"/>
      <c r="AHA63"/>
      <c r="AHB63"/>
      <c r="AHC63"/>
      <c r="AHD63"/>
      <c r="AHE63"/>
      <c r="AHF63"/>
      <c r="AHG63"/>
      <c r="AHH63"/>
      <c r="AHI63"/>
      <c r="AHJ63"/>
      <c r="AHK63"/>
      <c r="AHL63"/>
      <c r="AHM63"/>
      <c r="AHN63"/>
      <c r="AHO63"/>
      <c r="AHP63"/>
      <c r="AHQ63"/>
      <c r="AHR63"/>
      <c r="AHS63"/>
      <c r="AHT63"/>
      <c r="AHU63"/>
      <c r="AHV63"/>
      <c r="AHW63"/>
      <c r="AHX63"/>
      <c r="AHY63"/>
      <c r="AHZ63"/>
      <c r="AIA63"/>
      <c r="AIB63"/>
      <c r="AIC63"/>
      <c r="AID63"/>
      <c r="AIE63"/>
      <c r="AIF63"/>
      <c r="AIG63"/>
      <c r="AIH63"/>
      <c r="AII63"/>
      <c r="AIJ63"/>
      <c r="AIK63"/>
      <c r="AIL63"/>
      <c r="AIM63"/>
      <c r="AIN63"/>
      <c r="AIO63"/>
      <c r="AIP63"/>
      <c r="AIQ63"/>
      <c r="AIR63"/>
      <c r="AIS63"/>
      <c r="AIT63"/>
      <c r="AIU63"/>
      <c r="AIV63"/>
      <c r="AIW63"/>
      <c r="AIX63"/>
      <c r="AIY63"/>
      <c r="AIZ63"/>
      <c r="AJA63"/>
      <c r="AJB63"/>
      <c r="AJC63"/>
      <c r="AJD63"/>
      <c r="AJE63"/>
      <c r="AJF63"/>
      <c r="AJG63"/>
      <c r="AJH63"/>
      <c r="AJI63"/>
      <c r="AJJ63"/>
      <c r="AJK63"/>
      <c r="AJL63"/>
      <c r="AJM63"/>
      <c r="AJN63"/>
      <c r="AJO63"/>
      <c r="AJP63"/>
      <c r="AJQ63"/>
      <c r="AJR63"/>
      <c r="AJS63"/>
      <c r="AJT63"/>
      <c r="AJU63"/>
      <c r="AJV63"/>
      <c r="AJW63"/>
      <c r="AJX63"/>
      <c r="AJY63"/>
      <c r="AJZ63"/>
      <c r="AKA63"/>
      <c r="AKB63"/>
      <c r="AKC63"/>
      <c r="AKD63"/>
      <c r="AKE63"/>
      <c r="AKF63"/>
      <c r="AKG63"/>
      <c r="AKH63"/>
      <c r="AKI63"/>
      <c r="AKJ63"/>
      <c r="AKK63"/>
      <c r="AKL63"/>
      <c r="AKM63"/>
      <c r="AKN63"/>
      <c r="AKO63"/>
      <c r="AKP63"/>
      <c r="AKQ63"/>
      <c r="AKR63"/>
      <c r="AKS63"/>
      <c r="AKT63"/>
      <c r="AKU63"/>
      <c r="AKV63"/>
      <c r="AKW63"/>
      <c r="AKX63"/>
      <c r="AKY63"/>
      <c r="AKZ63"/>
      <c r="ALA63"/>
      <c r="ALB63"/>
      <c r="ALC63"/>
      <c r="ALD63"/>
      <c r="ALE63"/>
      <c r="ALF63"/>
      <c r="ALG63"/>
      <c r="ALH63"/>
      <c r="ALI63"/>
      <c r="ALJ63"/>
      <c r="ALK63"/>
      <c r="ALL63"/>
      <c r="ALM63"/>
      <c r="ALN63"/>
      <c r="ALO63"/>
      <c r="ALP63"/>
      <c r="ALQ63"/>
      <c r="ALR63"/>
      <c r="ALS63"/>
      <c r="ALT63"/>
      <c r="ALU63"/>
      <c r="ALV63"/>
      <c r="ALW63"/>
      <c r="ALX63"/>
      <c r="ALY63"/>
      <c r="ALZ63"/>
      <c r="AMA63"/>
      <c r="AMB63"/>
      <c r="AMC63"/>
      <c r="AMD63"/>
      <c r="AME63"/>
      <c r="AMF63"/>
      <c r="AMG63"/>
      <c r="AMH63"/>
      <c r="AMI63"/>
      <c r="AMJ63"/>
    </row>
    <row r="64" spans="1:1024" ht="13.7" customHeight="1" x14ac:dyDescent="0.25">
      <c r="A64" s="257"/>
      <c r="B64" s="257"/>
      <c r="C64" s="257"/>
      <c r="D64" s="257"/>
      <c r="E64" s="257"/>
      <c r="F64" s="257"/>
      <c r="G64" s="257"/>
      <c r="H64" s="257"/>
      <c r="I64" s="257"/>
      <c r="J64" s="257"/>
      <c r="K64" s="257"/>
      <c r="L64" s="257"/>
      <c r="M64" s="257"/>
      <c r="N64" s="257"/>
      <c r="O64" s="257"/>
      <c r="P64" s="257"/>
      <c r="Q64" s="257"/>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c r="GO64"/>
      <c r="GP64"/>
      <c r="GQ64"/>
      <c r="GR64"/>
      <c r="GS64"/>
      <c r="GT64"/>
      <c r="GU64"/>
      <c r="GV64"/>
      <c r="GW64"/>
      <c r="GX64"/>
      <c r="GY64"/>
      <c r="GZ64"/>
      <c r="HA64"/>
      <c r="HB64"/>
      <c r="HC64"/>
      <c r="HD64"/>
      <c r="HE64"/>
      <c r="HF64"/>
      <c r="HG64"/>
      <c r="HH64"/>
      <c r="HI64"/>
      <c r="HJ64"/>
      <c r="HK64"/>
      <c r="HL64"/>
      <c r="HM64"/>
      <c r="HN64"/>
      <c r="HO64"/>
      <c r="HP64"/>
      <c r="HQ64"/>
      <c r="HR64"/>
      <c r="HS64"/>
      <c r="HT64"/>
      <c r="HU64"/>
      <c r="HV64"/>
      <c r="HW64"/>
      <c r="HX64"/>
      <c r="HY64"/>
      <c r="HZ64"/>
      <c r="IA64"/>
      <c r="IB64"/>
      <c r="IC64"/>
      <c r="ID64"/>
      <c r="IE64"/>
      <c r="IF64"/>
      <c r="IG64"/>
      <c r="IH64"/>
      <c r="II64"/>
      <c r="IJ64"/>
      <c r="IK64"/>
      <c r="IL64"/>
      <c r="IM64"/>
      <c r="IN64"/>
      <c r="IO64"/>
      <c r="IP64"/>
      <c r="IQ64"/>
      <c r="IR64"/>
      <c r="IS64"/>
      <c r="IT64"/>
      <c r="IU64"/>
      <c r="IV64"/>
      <c r="IW64"/>
      <c r="IX64"/>
      <c r="IY64"/>
      <c r="IZ64"/>
      <c r="JA64"/>
      <c r="JB64"/>
      <c r="JC64"/>
      <c r="JD64"/>
      <c r="JE64"/>
      <c r="JF64"/>
      <c r="JG64"/>
      <c r="JH64"/>
      <c r="JI64"/>
      <c r="JJ64"/>
      <c r="JK64"/>
      <c r="JL64"/>
      <c r="JM64"/>
      <c r="JN64"/>
      <c r="JO64"/>
      <c r="JP64"/>
      <c r="JQ64"/>
      <c r="JR64"/>
      <c r="JS64"/>
      <c r="JT64"/>
      <c r="JU64"/>
      <c r="JV64"/>
      <c r="JW64"/>
      <c r="JX64"/>
      <c r="JY64"/>
      <c r="JZ64"/>
      <c r="KA64"/>
      <c r="KB64"/>
      <c r="KC64"/>
      <c r="KD64"/>
      <c r="KE64"/>
      <c r="KF64"/>
      <c r="KG64"/>
      <c r="KH64"/>
      <c r="KI64"/>
      <c r="KJ64"/>
      <c r="KK64"/>
      <c r="KL64"/>
      <c r="KM64"/>
      <c r="KN64"/>
      <c r="KO64"/>
      <c r="KP64"/>
      <c r="KQ64"/>
      <c r="KR64"/>
      <c r="KS64"/>
      <c r="KT64"/>
      <c r="KU64"/>
      <c r="KV64"/>
      <c r="KW64"/>
      <c r="KX64"/>
      <c r="KY64"/>
      <c r="KZ64"/>
      <c r="LA64"/>
      <c r="LB64"/>
      <c r="LC64"/>
      <c r="LD64"/>
      <c r="LE64"/>
      <c r="LF64"/>
      <c r="LG64"/>
      <c r="LH64"/>
      <c r="LI64"/>
      <c r="LJ64"/>
      <c r="LK64"/>
      <c r="LL64"/>
      <c r="LM64"/>
      <c r="LN64"/>
      <c r="LO64"/>
      <c r="LP64"/>
      <c r="LQ64"/>
      <c r="LR64"/>
      <c r="LS64"/>
      <c r="LT64"/>
      <c r="LU64"/>
      <c r="LV64"/>
      <c r="LW64"/>
      <c r="LX64"/>
      <c r="LY64"/>
      <c r="LZ64"/>
      <c r="MA64"/>
      <c r="MB64"/>
      <c r="MC64"/>
      <c r="MD64"/>
      <c r="ME64"/>
      <c r="MF64"/>
      <c r="MG64"/>
      <c r="MH64"/>
      <c r="MI64"/>
      <c r="MJ64"/>
      <c r="MK64"/>
      <c r="ML64"/>
      <c r="MM64"/>
      <c r="MN64"/>
      <c r="MO64"/>
      <c r="MP64"/>
      <c r="MQ64"/>
      <c r="MR64"/>
      <c r="MS64"/>
      <c r="MT64"/>
      <c r="MU64"/>
      <c r="MV64"/>
      <c r="MW64"/>
      <c r="MX64"/>
      <c r="MY64"/>
      <c r="MZ64"/>
      <c r="NA64"/>
      <c r="NB64"/>
      <c r="NC64"/>
      <c r="ND64"/>
      <c r="NE64"/>
      <c r="NF64"/>
      <c r="NG64"/>
      <c r="NH64"/>
      <c r="NI64"/>
      <c r="NJ64"/>
      <c r="NK64"/>
      <c r="NL64"/>
      <c r="NM64"/>
      <c r="NN64"/>
      <c r="NO64"/>
      <c r="NP64"/>
      <c r="NQ64"/>
      <c r="NR64"/>
      <c r="NS64"/>
      <c r="NT64"/>
      <c r="NU64"/>
      <c r="NV64"/>
      <c r="NW64"/>
      <c r="NX64"/>
      <c r="NY64"/>
      <c r="NZ64"/>
      <c r="OA64"/>
      <c r="OB64"/>
      <c r="OC64"/>
      <c r="OD64"/>
      <c r="OE64"/>
      <c r="OF64"/>
      <c r="OG64"/>
      <c r="OH64"/>
      <c r="OI64"/>
      <c r="OJ64"/>
      <c r="OK64"/>
      <c r="OL64"/>
      <c r="OM64"/>
      <c r="ON64"/>
      <c r="OO64"/>
      <c r="OP64"/>
      <c r="OQ64"/>
      <c r="OR64"/>
      <c r="OS64"/>
      <c r="OT64"/>
      <c r="OU64"/>
      <c r="OV64"/>
      <c r="OW64"/>
      <c r="OX64"/>
      <c r="OY64"/>
      <c r="OZ64"/>
      <c r="PA64"/>
      <c r="PB64"/>
      <c r="PC64"/>
      <c r="PD64"/>
      <c r="PE64"/>
      <c r="PF64"/>
      <c r="PG64"/>
      <c r="PH64"/>
      <c r="PI64"/>
      <c r="PJ64"/>
      <c r="PK64"/>
      <c r="PL64"/>
      <c r="PM64"/>
      <c r="PN64"/>
      <c r="PO64"/>
      <c r="PP64"/>
      <c r="PQ64"/>
      <c r="PR64"/>
      <c r="PS64"/>
      <c r="PT64"/>
      <c r="PU64"/>
      <c r="PV64"/>
      <c r="PW64"/>
      <c r="PX64"/>
      <c r="PY64"/>
      <c r="PZ64"/>
      <c r="QA64"/>
      <c r="QB64"/>
      <c r="QC64"/>
      <c r="QD64"/>
      <c r="QE64"/>
      <c r="QF64"/>
      <c r="QG64"/>
      <c r="QH64"/>
      <c r="QI64"/>
      <c r="QJ64"/>
      <c r="QK64"/>
      <c r="QL64"/>
      <c r="QM64"/>
      <c r="QN64"/>
      <c r="QO64"/>
      <c r="QP64"/>
      <c r="QQ64"/>
      <c r="QR64"/>
      <c r="QS64"/>
      <c r="QT64"/>
      <c r="QU64"/>
      <c r="QV64"/>
      <c r="QW64"/>
      <c r="QX64"/>
      <c r="QY64"/>
      <c r="QZ64"/>
      <c r="RA64"/>
      <c r="RB64"/>
      <c r="RC64"/>
      <c r="RD64"/>
      <c r="RE64"/>
      <c r="RF64"/>
      <c r="RG64"/>
      <c r="RH64"/>
      <c r="RI64"/>
      <c r="RJ64"/>
      <c r="RK64"/>
      <c r="RL64"/>
      <c r="RM64"/>
      <c r="RN64"/>
      <c r="RO64"/>
      <c r="RP64"/>
      <c r="RQ64"/>
      <c r="RR64"/>
      <c r="RS64"/>
      <c r="RT64"/>
      <c r="RU64"/>
      <c r="RV64"/>
      <c r="RW64"/>
      <c r="RX64"/>
      <c r="RY64"/>
      <c r="RZ64"/>
      <c r="SA64"/>
      <c r="SB64"/>
      <c r="SC64"/>
      <c r="SD64"/>
      <c r="SE64"/>
      <c r="SF64"/>
      <c r="SG64"/>
      <c r="SH64"/>
      <c r="SI64"/>
      <c r="SJ64"/>
      <c r="SK64"/>
      <c r="SL64"/>
      <c r="SM64"/>
      <c r="SN64"/>
      <c r="SO64"/>
      <c r="SP64"/>
      <c r="SQ64"/>
      <c r="SR64"/>
      <c r="SS64"/>
      <c r="ST64"/>
      <c r="SU64"/>
      <c r="SV64"/>
      <c r="SW64"/>
      <c r="SX64"/>
      <c r="SY64"/>
      <c r="SZ64"/>
      <c r="TA64"/>
      <c r="TB64"/>
      <c r="TC64"/>
      <c r="TD64"/>
      <c r="TE64"/>
      <c r="TF64"/>
      <c r="TG64"/>
      <c r="TH64"/>
      <c r="TI64"/>
      <c r="TJ64"/>
      <c r="TK64"/>
      <c r="TL64"/>
      <c r="TM64"/>
      <c r="TN64"/>
      <c r="TO64"/>
      <c r="TP64"/>
      <c r="TQ64"/>
      <c r="TR64"/>
      <c r="TS64"/>
      <c r="TT64"/>
      <c r="TU64"/>
      <c r="TV64"/>
      <c r="TW64"/>
      <c r="TX64"/>
      <c r="TY64"/>
      <c r="TZ64"/>
      <c r="UA64"/>
      <c r="UB64"/>
      <c r="UC64"/>
      <c r="UD64"/>
      <c r="UE64"/>
      <c r="UF64"/>
      <c r="UG64"/>
      <c r="UH64"/>
      <c r="UI64"/>
      <c r="UJ64"/>
      <c r="UK64"/>
      <c r="UL64"/>
      <c r="UM64"/>
      <c r="UN64"/>
      <c r="UO64"/>
      <c r="UP64"/>
      <c r="UQ64"/>
      <c r="UR64"/>
      <c r="US64"/>
      <c r="UT64"/>
      <c r="UU64"/>
      <c r="UV64"/>
      <c r="UW64"/>
      <c r="UX64"/>
      <c r="UY64"/>
      <c r="UZ64"/>
      <c r="VA64"/>
      <c r="VB64"/>
      <c r="VC64"/>
      <c r="VD64"/>
      <c r="VE64"/>
      <c r="VF64"/>
      <c r="VG64"/>
      <c r="VH64"/>
      <c r="VI64"/>
      <c r="VJ64"/>
      <c r="VK64"/>
      <c r="VL64"/>
      <c r="VM64"/>
      <c r="VN64"/>
      <c r="VO64"/>
      <c r="VP64"/>
      <c r="VQ64"/>
      <c r="VR64"/>
      <c r="VS64"/>
      <c r="VT64"/>
      <c r="VU64"/>
      <c r="VV64"/>
      <c r="VW64"/>
      <c r="VX64"/>
      <c r="VY64"/>
      <c r="VZ64"/>
      <c r="WA64"/>
      <c r="WB64"/>
      <c r="WC64"/>
      <c r="WD64"/>
      <c r="WE64"/>
      <c r="WF64"/>
      <c r="WG64"/>
      <c r="WH64"/>
      <c r="WI64"/>
      <c r="WJ64"/>
      <c r="WK64"/>
      <c r="WL64"/>
      <c r="WM64"/>
      <c r="WN64"/>
      <c r="WO64"/>
      <c r="WP64"/>
      <c r="WQ64"/>
      <c r="WR64"/>
      <c r="WS64"/>
      <c r="WT64"/>
      <c r="WU64"/>
      <c r="WV64"/>
      <c r="WW64"/>
      <c r="WX64"/>
      <c r="WY64"/>
      <c r="WZ64"/>
      <c r="XA64"/>
      <c r="XB64"/>
      <c r="XC64"/>
      <c r="XD64"/>
      <c r="XE64"/>
      <c r="XF64"/>
      <c r="XG64"/>
      <c r="XH64"/>
      <c r="XI64"/>
      <c r="XJ64"/>
      <c r="XK64"/>
      <c r="XL64"/>
      <c r="XM64"/>
      <c r="XN64"/>
      <c r="XO64"/>
      <c r="XP64"/>
      <c r="XQ64"/>
      <c r="XR64"/>
      <c r="XS64"/>
      <c r="XT64"/>
      <c r="XU64"/>
      <c r="XV64"/>
      <c r="XW64"/>
      <c r="XX64"/>
      <c r="XY64"/>
      <c r="XZ64"/>
      <c r="YA64"/>
      <c r="YB64"/>
      <c r="YC64"/>
      <c r="YD64"/>
      <c r="YE64"/>
      <c r="YF64"/>
      <c r="YG64"/>
      <c r="YH64"/>
      <c r="YI64"/>
      <c r="YJ64"/>
      <c r="YK64"/>
      <c r="YL64"/>
      <c r="YM64"/>
      <c r="YN64"/>
      <c r="YO64"/>
      <c r="YP64"/>
      <c r="YQ64"/>
      <c r="YR64"/>
      <c r="YS64"/>
      <c r="YT64"/>
      <c r="YU64"/>
      <c r="YV64"/>
      <c r="YW64"/>
      <c r="YX64"/>
      <c r="YY64"/>
      <c r="YZ64"/>
      <c r="ZA64"/>
      <c r="ZB64"/>
      <c r="ZC64"/>
      <c r="ZD64"/>
      <c r="ZE64"/>
      <c r="ZF64"/>
      <c r="ZG64"/>
      <c r="ZH64"/>
      <c r="ZI64"/>
      <c r="ZJ64"/>
      <c r="ZK64"/>
      <c r="ZL64"/>
      <c r="ZM64"/>
      <c r="ZN64"/>
      <c r="ZO64"/>
      <c r="ZP64"/>
      <c r="ZQ64"/>
      <c r="ZR64"/>
      <c r="ZS64"/>
      <c r="ZT64"/>
      <c r="ZU64"/>
      <c r="ZV64"/>
      <c r="ZW64"/>
      <c r="ZX64"/>
      <c r="ZY64"/>
      <c r="ZZ64"/>
      <c r="AAA64"/>
      <c r="AAB64"/>
      <c r="AAC64"/>
      <c r="AAD64"/>
      <c r="AAE64"/>
      <c r="AAF64"/>
      <c r="AAG64"/>
      <c r="AAH64"/>
      <c r="AAI64"/>
      <c r="AAJ64"/>
      <c r="AAK64"/>
      <c r="AAL64"/>
      <c r="AAM64"/>
      <c r="AAN64"/>
      <c r="AAO64"/>
      <c r="AAP64"/>
      <c r="AAQ64"/>
      <c r="AAR64"/>
      <c r="AAS64"/>
      <c r="AAT64"/>
      <c r="AAU64"/>
      <c r="AAV64"/>
      <c r="AAW64"/>
      <c r="AAX64"/>
      <c r="AAY64"/>
      <c r="AAZ64"/>
      <c r="ABA64"/>
      <c r="ABB64"/>
      <c r="ABC64"/>
      <c r="ABD64"/>
      <c r="ABE64"/>
      <c r="ABF64"/>
      <c r="ABG64"/>
      <c r="ABH64"/>
      <c r="ABI64"/>
      <c r="ABJ64"/>
      <c r="ABK64"/>
      <c r="ABL64"/>
      <c r="ABM64"/>
      <c r="ABN64"/>
      <c r="ABO64"/>
      <c r="ABP64"/>
      <c r="ABQ64"/>
      <c r="ABR64"/>
      <c r="ABS64"/>
      <c r="ABT64"/>
      <c r="ABU64"/>
      <c r="ABV64"/>
      <c r="ABW64"/>
      <c r="ABX64"/>
      <c r="ABY64"/>
      <c r="ABZ64"/>
      <c r="ACA64"/>
      <c r="ACB64"/>
      <c r="ACC64"/>
      <c r="ACD64"/>
      <c r="ACE64"/>
      <c r="ACF64"/>
      <c r="ACG64"/>
      <c r="ACH64"/>
      <c r="ACI64"/>
      <c r="ACJ64"/>
      <c r="ACK64"/>
      <c r="ACL64"/>
      <c r="ACM64"/>
      <c r="ACN64"/>
      <c r="ACO64"/>
      <c r="ACP64"/>
      <c r="ACQ64"/>
      <c r="ACR64"/>
      <c r="ACS64"/>
      <c r="ACT64"/>
      <c r="ACU64"/>
      <c r="ACV64"/>
      <c r="ACW64"/>
      <c r="ACX64"/>
      <c r="ACY64"/>
      <c r="ACZ64"/>
      <c r="ADA64"/>
      <c r="ADB64"/>
      <c r="ADC64"/>
      <c r="ADD64"/>
      <c r="ADE64"/>
      <c r="ADF64"/>
      <c r="ADG64"/>
      <c r="ADH64"/>
      <c r="ADI64"/>
      <c r="ADJ64"/>
      <c r="ADK64"/>
      <c r="ADL64"/>
      <c r="ADM64"/>
      <c r="ADN64"/>
      <c r="ADO64"/>
      <c r="ADP64"/>
      <c r="ADQ64"/>
      <c r="ADR64"/>
      <c r="ADS64"/>
      <c r="ADT64"/>
      <c r="ADU64"/>
      <c r="ADV64"/>
      <c r="ADW64"/>
      <c r="ADX64"/>
      <c r="ADY64"/>
      <c r="ADZ64"/>
      <c r="AEA64"/>
      <c r="AEB64"/>
      <c r="AEC64"/>
      <c r="AED64"/>
      <c r="AEE64"/>
      <c r="AEF64"/>
      <c r="AEG64"/>
      <c r="AEH64"/>
      <c r="AEI64"/>
      <c r="AEJ64"/>
      <c r="AEK64"/>
      <c r="AEL64"/>
      <c r="AEM64"/>
      <c r="AEN64"/>
      <c r="AEO64"/>
      <c r="AEP64"/>
      <c r="AEQ64"/>
      <c r="AER64"/>
      <c r="AES64"/>
      <c r="AET64"/>
      <c r="AEU64"/>
      <c r="AEV64"/>
      <c r="AEW64"/>
      <c r="AEX64"/>
      <c r="AEY64"/>
      <c r="AEZ64"/>
      <c r="AFA64"/>
      <c r="AFB64"/>
      <c r="AFC64"/>
      <c r="AFD64"/>
      <c r="AFE64"/>
      <c r="AFF64"/>
      <c r="AFG64"/>
      <c r="AFH64"/>
      <c r="AFI64"/>
      <c r="AFJ64"/>
      <c r="AFK64"/>
      <c r="AFL64"/>
      <c r="AFM64"/>
      <c r="AFN64"/>
      <c r="AFO64"/>
      <c r="AFP64"/>
      <c r="AFQ64"/>
      <c r="AFR64"/>
      <c r="AFS64"/>
      <c r="AFT64"/>
      <c r="AFU64"/>
      <c r="AFV64"/>
      <c r="AFW64"/>
      <c r="AFX64"/>
      <c r="AFY64"/>
      <c r="AFZ64"/>
      <c r="AGA64"/>
      <c r="AGB64"/>
      <c r="AGC64"/>
      <c r="AGD64"/>
      <c r="AGE64"/>
      <c r="AGF64"/>
      <c r="AGG64"/>
      <c r="AGH64"/>
      <c r="AGI64"/>
      <c r="AGJ64"/>
      <c r="AGK64"/>
      <c r="AGL64"/>
      <c r="AGM64"/>
      <c r="AGN64"/>
      <c r="AGO64"/>
      <c r="AGP64"/>
      <c r="AGQ64"/>
      <c r="AGR64"/>
      <c r="AGS64"/>
      <c r="AGT64"/>
      <c r="AGU64"/>
      <c r="AGV64"/>
      <c r="AGW64"/>
      <c r="AGX64"/>
      <c r="AGY64"/>
      <c r="AGZ64"/>
      <c r="AHA64"/>
      <c r="AHB64"/>
      <c r="AHC64"/>
      <c r="AHD64"/>
      <c r="AHE64"/>
      <c r="AHF64"/>
      <c r="AHG64"/>
      <c r="AHH64"/>
      <c r="AHI64"/>
      <c r="AHJ64"/>
      <c r="AHK64"/>
      <c r="AHL64"/>
      <c r="AHM64"/>
      <c r="AHN64"/>
      <c r="AHO64"/>
      <c r="AHP64"/>
      <c r="AHQ64"/>
      <c r="AHR64"/>
      <c r="AHS64"/>
      <c r="AHT64"/>
      <c r="AHU64"/>
      <c r="AHV64"/>
      <c r="AHW64"/>
      <c r="AHX64"/>
      <c r="AHY64"/>
      <c r="AHZ64"/>
      <c r="AIA64"/>
      <c r="AIB64"/>
      <c r="AIC64"/>
      <c r="AID64"/>
      <c r="AIE64"/>
      <c r="AIF64"/>
      <c r="AIG64"/>
      <c r="AIH64"/>
      <c r="AII64"/>
      <c r="AIJ64"/>
      <c r="AIK64"/>
      <c r="AIL64"/>
      <c r="AIM64"/>
      <c r="AIN64"/>
      <c r="AIO64"/>
      <c r="AIP64"/>
      <c r="AIQ64"/>
      <c r="AIR64"/>
      <c r="AIS64"/>
      <c r="AIT64"/>
      <c r="AIU64"/>
      <c r="AIV64"/>
      <c r="AIW64"/>
      <c r="AIX64"/>
      <c r="AIY64"/>
      <c r="AIZ64"/>
      <c r="AJA64"/>
      <c r="AJB64"/>
      <c r="AJC64"/>
      <c r="AJD64"/>
      <c r="AJE64"/>
      <c r="AJF64"/>
      <c r="AJG64"/>
      <c r="AJH64"/>
      <c r="AJI64"/>
      <c r="AJJ64"/>
      <c r="AJK64"/>
      <c r="AJL64"/>
      <c r="AJM64"/>
      <c r="AJN64"/>
      <c r="AJO64"/>
      <c r="AJP64"/>
      <c r="AJQ64"/>
      <c r="AJR64"/>
      <c r="AJS64"/>
      <c r="AJT64"/>
      <c r="AJU64"/>
      <c r="AJV64"/>
      <c r="AJW64"/>
      <c r="AJX64"/>
      <c r="AJY64"/>
      <c r="AJZ64"/>
      <c r="AKA64"/>
      <c r="AKB64"/>
      <c r="AKC64"/>
      <c r="AKD64"/>
      <c r="AKE64"/>
      <c r="AKF64"/>
      <c r="AKG64"/>
      <c r="AKH64"/>
      <c r="AKI64"/>
      <c r="AKJ64"/>
      <c r="AKK64"/>
      <c r="AKL64"/>
      <c r="AKM64"/>
      <c r="AKN64"/>
      <c r="AKO64"/>
      <c r="AKP64"/>
      <c r="AKQ64"/>
      <c r="AKR64"/>
      <c r="AKS64"/>
      <c r="AKT64"/>
      <c r="AKU64"/>
      <c r="AKV64"/>
      <c r="AKW64"/>
      <c r="AKX64"/>
      <c r="AKY64"/>
      <c r="AKZ64"/>
      <c r="ALA64"/>
      <c r="ALB64"/>
      <c r="ALC64"/>
      <c r="ALD64"/>
      <c r="ALE64"/>
      <c r="ALF64"/>
      <c r="ALG64"/>
      <c r="ALH64"/>
      <c r="ALI64"/>
      <c r="ALJ64"/>
      <c r="ALK64"/>
      <c r="ALL64"/>
      <c r="ALM64"/>
      <c r="ALN64"/>
      <c r="ALO64"/>
      <c r="ALP64"/>
      <c r="ALQ64"/>
      <c r="ALR64"/>
      <c r="ALS64"/>
      <c r="ALT64"/>
      <c r="ALU64"/>
      <c r="ALV64"/>
      <c r="ALW64"/>
      <c r="ALX64"/>
      <c r="ALY64"/>
      <c r="ALZ64"/>
      <c r="AMA64"/>
      <c r="AMB64"/>
      <c r="AMC64"/>
      <c r="AMD64"/>
      <c r="AME64"/>
      <c r="AMF64"/>
      <c r="AMG64"/>
      <c r="AMH64"/>
      <c r="AMI64"/>
      <c r="AMJ64"/>
    </row>
    <row r="65" spans="1:1024" ht="15.75" customHeight="1" x14ac:dyDescent="0.25">
      <c r="A65" s="258" t="s">
        <v>3349</v>
      </c>
      <c r="B65" s="258"/>
      <c r="C65" s="258"/>
      <c r="D65" s="258"/>
      <c r="E65" s="258"/>
      <c r="F65" s="258"/>
      <c r="G65" s="258"/>
      <c r="H65" s="258"/>
      <c r="I65" s="258"/>
      <c r="J65" s="258"/>
      <c r="K65" s="258"/>
      <c r="L65" s="258"/>
      <c r="M65" s="258"/>
      <c r="N65" s="258"/>
      <c r="O65" s="258"/>
      <c r="P65" s="258"/>
      <c r="Q65" s="258"/>
      <c r="R65" s="258"/>
      <c r="S65" s="258"/>
      <c r="T65" s="258"/>
      <c r="U65" s="258"/>
      <c r="V65" s="258"/>
      <c r="W65" s="258"/>
      <c r="X65" s="258"/>
      <c r="Y65" s="258"/>
      <c r="Z65" s="258"/>
      <c r="AA65" s="258"/>
      <c r="AB65" s="258"/>
      <c r="AC65" s="258"/>
      <c r="AD65" s="258"/>
      <c r="AE65" s="258"/>
      <c r="AF65" s="258"/>
      <c r="AG65" s="258"/>
      <c r="AH65" s="258"/>
      <c r="AI65" s="258"/>
      <c r="AJ65" s="258"/>
      <c r="AK65" s="258"/>
      <c r="AL65" s="258"/>
      <c r="AM65" s="258"/>
      <c r="AN65" s="258"/>
      <c r="AO65" s="258"/>
      <c r="AP65" s="258"/>
      <c r="AQ65" s="258"/>
      <c r="AR65" s="258"/>
      <c r="AS65" s="258"/>
      <c r="AT65" s="258"/>
      <c r="AU65" s="258"/>
      <c r="AV65" s="258"/>
      <c r="AW65" s="258"/>
      <c r="AX65" s="258"/>
      <c r="AY65" s="258"/>
      <c r="AZ65" s="258"/>
      <c r="BA65" s="258"/>
      <c r="BB65" s="258"/>
      <c r="BC65" s="258"/>
      <c r="BD65" s="258"/>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c r="GN65"/>
      <c r="GO65"/>
      <c r="GP65"/>
      <c r="GQ65"/>
      <c r="GR65"/>
      <c r="GS65"/>
      <c r="GT65"/>
      <c r="GU65"/>
      <c r="GV65"/>
      <c r="GW65"/>
      <c r="GX65"/>
      <c r="GY65"/>
      <c r="GZ65"/>
      <c r="HA65"/>
      <c r="HB65"/>
      <c r="HC65"/>
      <c r="HD65"/>
      <c r="HE65"/>
      <c r="HF65"/>
      <c r="HG65"/>
      <c r="HH65"/>
      <c r="HI65"/>
      <c r="HJ65"/>
      <c r="HK65"/>
      <c r="HL65"/>
      <c r="HM65"/>
      <c r="HN65"/>
      <c r="HO65"/>
      <c r="HP65"/>
      <c r="HQ65"/>
      <c r="HR65"/>
      <c r="HS65"/>
      <c r="HT65"/>
      <c r="HU65"/>
      <c r="HV65"/>
      <c r="HW65"/>
      <c r="HX65"/>
      <c r="HY65"/>
      <c r="HZ65"/>
      <c r="IA65"/>
      <c r="IB65"/>
      <c r="IC65"/>
      <c r="ID65"/>
      <c r="IE65"/>
      <c r="IF65"/>
      <c r="IG65"/>
      <c r="IH65"/>
      <c r="II65"/>
      <c r="IJ65"/>
      <c r="IK65"/>
      <c r="IL65"/>
      <c r="IM65"/>
      <c r="IN65"/>
      <c r="IO65"/>
      <c r="IP65"/>
      <c r="IQ65"/>
      <c r="IR65"/>
      <c r="IS65"/>
      <c r="IT65"/>
      <c r="IU65"/>
      <c r="IV65"/>
      <c r="IW65"/>
      <c r="IX65"/>
      <c r="IY65"/>
      <c r="IZ65"/>
      <c r="JA65"/>
      <c r="JB65"/>
      <c r="JC65"/>
      <c r="JD65"/>
      <c r="JE65"/>
      <c r="JF65"/>
      <c r="JG65"/>
      <c r="JH65"/>
      <c r="JI65"/>
      <c r="JJ65"/>
      <c r="JK65"/>
      <c r="JL65"/>
      <c r="JM65"/>
      <c r="JN65"/>
      <c r="JO65"/>
      <c r="JP65"/>
      <c r="JQ65"/>
      <c r="JR65"/>
      <c r="JS65"/>
      <c r="JT65"/>
      <c r="JU65"/>
      <c r="JV65"/>
      <c r="JW65"/>
      <c r="JX65"/>
      <c r="JY65"/>
      <c r="JZ65"/>
      <c r="KA65"/>
      <c r="KB65"/>
      <c r="KC65"/>
      <c r="KD65"/>
      <c r="KE65"/>
      <c r="KF65"/>
      <c r="KG65"/>
      <c r="KH65"/>
      <c r="KI65"/>
      <c r="KJ65"/>
      <c r="KK65"/>
      <c r="KL65"/>
      <c r="KM65"/>
      <c r="KN65"/>
      <c r="KO65"/>
      <c r="KP65"/>
      <c r="KQ65"/>
      <c r="KR65"/>
      <c r="KS65"/>
      <c r="KT65"/>
      <c r="KU65"/>
      <c r="KV65"/>
      <c r="KW65"/>
      <c r="KX65"/>
      <c r="KY65"/>
      <c r="KZ65"/>
      <c r="LA65"/>
      <c r="LB65"/>
      <c r="LC65"/>
      <c r="LD65"/>
      <c r="LE65"/>
      <c r="LF65"/>
      <c r="LG65"/>
      <c r="LH65"/>
      <c r="LI65"/>
      <c r="LJ65"/>
      <c r="LK65"/>
      <c r="LL65"/>
      <c r="LM65"/>
      <c r="LN65"/>
      <c r="LO65"/>
      <c r="LP65"/>
      <c r="LQ65"/>
      <c r="LR65"/>
      <c r="LS65"/>
      <c r="LT65"/>
      <c r="LU65"/>
      <c r="LV65"/>
      <c r="LW65"/>
      <c r="LX65"/>
      <c r="LY65"/>
      <c r="LZ65"/>
      <c r="MA65"/>
      <c r="MB65"/>
      <c r="MC65"/>
      <c r="MD65"/>
      <c r="ME65"/>
      <c r="MF65"/>
      <c r="MG65"/>
      <c r="MH65"/>
      <c r="MI65"/>
      <c r="MJ65"/>
      <c r="MK65"/>
      <c r="ML65"/>
      <c r="MM65"/>
      <c r="MN65"/>
      <c r="MO65"/>
      <c r="MP65"/>
      <c r="MQ65"/>
      <c r="MR65"/>
      <c r="MS65"/>
      <c r="MT65"/>
      <c r="MU65"/>
      <c r="MV65"/>
      <c r="MW65"/>
      <c r="MX65"/>
      <c r="MY65"/>
      <c r="MZ65"/>
      <c r="NA65"/>
      <c r="NB65"/>
      <c r="NC65"/>
      <c r="ND65"/>
      <c r="NE65"/>
      <c r="NF65"/>
      <c r="NG65"/>
      <c r="NH65"/>
      <c r="NI65"/>
      <c r="NJ65"/>
      <c r="NK65"/>
      <c r="NL65"/>
      <c r="NM65"/>
      <c r="NN65"/>
      <c r="NO65"/>
      <c r="NP65"/>
      <c r="NQ65"/>
      <c r="NR65"/>
      <c r="NS65"/>
      <c r="NT65"/>
      <c r="NU65"/>
      <c r="NV65"/>
      <c r="NW65"/>
      <c r="NX65"/>
      <c r="NY65"/>
      <c r="NZ65"/>
      <c r="OA65"/>
      <c r="OB65"/>
      <c r="OC65"/>
      <c r="OD65"/>
      <c r="OE65"/>
      <c r="OF65"/>
      <c r="OG65"/>
      <c r="OH65"/>
      <c r="OI65"/>
      <c r="OJ65"/>
      <c r="OK65"/>
      <c r="OL65"/>
      <c r="OM65"/>
      <c r="ON65"/>
      <c r="OO65"/>
      <c r="OP65"/>
      <c r="OQ65"/>
      <c r="OR65"/>
      <c r="OS65"/>
      <c r="OT65"/>
      <c r="OU65"/>
      <c r="OV65"/>
      <c r="OW65"/>
      <c r="OX65"/>
      <c r="OY65"/>
      <c r="OZ65"/>
      <c r="PA65"/>
      <c r="PB65"/>
      <c r="PC65"/>
      <c r="PD65"/>
      <c r="PE65"/>
      <c r="PF65"/>
      <c r="PG65"/>
      <c r="PH65"/>
      <c r="PI65"/>
      <c r="PJ65"/>
      <c r="PK65"/>
      <c r="PL65"/>
      <c r="PM65"/>
      <c r="PN65"/>
      <c r="PO65"/>
      <c r="PP65"/>
      <c r="PQ65"/>
      <c r="PR65"/>
      <c r="PS65"/>
      <c r="PT65"/>
      <c r="PU65"/>
      <c r="PV65"/>
      <c r="PW65"/>
      <c r="PX65"/>
      <c r="PY65"/>
      <c r="PZ65"/>
      <c r="QA65"/>
      <c r="QB65"/>
      <c r="QC65"/>
      <c r="QD65"/>
      <c r="QE65"/>
      <c r="QF65"/>
      <c r="QG65"/>
      <c r="QH65"/>
      <c r="QI65"/>
      <c r="QJ65"/>
      <c r="QK65"/>
      <c r="QL65"/>
      <c r="QM65"/>
      <c r="QN65"/>
      <c r="QO65"/>
      <c r="QP65"/>
      <c r="QQ65"/>
      <c r="QR65"/>
      <c r="QS65"/>
      <c r="QT65"/>
      <c r="QU65"/>
      <c r="QV65"/>
      <c r="QW65"/>
      <c r="QX65"/>
      <c r="QY65"/>
      <c r="QZ65"/>
      <c r="RA65"/>
      <c r="RB65"/>
      <c r="RC65"/>
      <c r="RD65"/>
      <c r="RE65"/>
      <c r="RF65"/>
      <c r="RG65"/>
      <c r="RH65"/>
      <c r="RI65"/>
      <c r="RJ65"/>
      <c r="RK65"/>
      <c r="RL65"/>
      <c r="RM65"/>
      <c r="RN65"/>
      <c r="RO65"/>
      <c r="RP65"/>
      <c r="RQ65"/>
      <c r="RR65"/>
      <c r="RS65"/>
      <c r="RT65"/>
      <c r="RU65"/>
      <c r="RV65"/>
      <c r="RW65"/>
      <c r="RX65"/>
      <c r="RY65"/>
      <c r="RZ65"/>
      <c r="SA65"/>
      <c r="SB65"/>
      <c r="SC65"/>
      <c r="SD65"/>
      <c r="SE65"/>
      <c r="SF65"/>
      <c r="SG65"/>
      <c r="SH65"/>
      <c r="SI65"/>
      <c r="SJ65"/>
      <c r="SK65"/>
      <c r="SL65"/>
      <c r="SM65"/>
      <c r="SN65"/>
      <c r="SO65"/>
      <c r="SP65"/>
      <c r="SQ65"/>
      <c r="SR65"/>
      <c r="SS65"/>
      <c r="ST65"/>
      <c r="SU65"/>
      <c r="SV65"/>
      <c r="SW65"/>
      <c r="SX65"/>
      <c r="SY65"/>
      <c r="SZ65"/>
      <c r="TA65"/>
      <c r="TB65"/>
      <c r="TC65"/>
      <c r="TD65"/>
      <c r="TE65"/>
      <c r="TF65"/>
      <c r="TG65"/>
      <c r="TH65"/>
      <c r="TI65"/>
      <c r="TJ65"/>
      <c r="TK65"/>
      <c r="TL65"/>
      <c r="TM65"/>
      <c r="TN65"/>
      <c r="TO65"/>
      <c r="TP65"/>
      <c r="TQ65"/>
      <c r="TR65"/>
      <c r="TS65"/>
      <c r="TT65"/>
      <c r="TU65"/>
      <c r="TV65"/>
      <c r="TW65"/>
      <c r="TX65"/>
      <c r="TY65"/>
      <c r="TZ65"/>
      <c r="UA65"/>
      <c r="UB65"/>
      <c r="UC65"/>
      <c r="UD65"/>
      <c r="UE65"/>
      <c r="UF65"/>
      <c r="UG65"/>
      <c r="UH65"/>
      <c r="UI65"/>
      <c r="UJ65"/>
      <c r="UK65"/>
      <c r="UL65"/>
      <c r="UM65"/>
      <c r="UN65"/>
      <c r="UO65"/>
      <c r="UP65"/>
      <c r="UQ65"/>
      <c r="UR65"/>
      <c r="US65"/>
      <c r="UT65"/>
      <c r="UU65"/>
      <c r="UV65"/>
      <c r="UW65"/>
      <c r="UX65"/>
      <c r="UY65"/>
      <c r="UZ65"/>
      <c r="VA65"/>
      <c r="VB65"/>
      <c r="VC65"/>
      <c r="VD65"/>
      <c r="VE65"/>
      <c r="VF65"/>
      <c r="VG65"/>
      <c r="VH65"/>
      <c r="VI65"/>
      <c r="VJ65"/>
      <c r="VK65"/>
      <c r="VL65"/>
      <c r="VM65"/>
      <c r="VN65"/>
      <c r="VO65"/>
      <c r="VP65"/>
      <c r="VQ65"/>
      <c r="VR65"/>
      <c r="VS65"/>
      <c r="VT65"/>
      <c r="VU65"/>
      <c r="VV65"/>
      <c r="VW65"/>
      <c r="VX65"/>
      <c r="VY65"/>
      <c r="VZ65"/>
      <c r="WA65"/>
      <c r="WB65"/>
      <c r="WC65"/>
      <c r="WD65"/>
      <c r="WE65"/>
      <c r="WF65"/>
      <c r="WG65"/>
      <c r="WH65"/>
      <c r="WI65"/>
      <c r="WJ65"/>
      <c r="WK65"/>
      <c r="WL65"/>
      <c r="WM65"/>
      <c r="WN65"/>
      <c r="WO65"/>
      <c r="WP65"/>
      <c r="WQ65"/>
      <c r="WR65"/>
      <c r="WS65"/>
      <c r="WT65"/>
      <c r="WU65"/>
      <c r="WV65"/>
      <c r="WW65"/>
      <c r="WX65"/>
      <c r="WY65"/>
      <c r="WZ65"/>
      <c r="XA65"/>
      <c r="XB65"/>
      <c r="XC65"/>
      <c r="XD65"/>
      <c r="XE65"/>
      <c r="XF65"/>
      <c r="XG65"/>
      <c r="XH65"/>
      <c r="XI65"/>
      <c r="XJ65"/>
      <c r="XK65"/>
      <c r="XL65"/>
      <c r="XM65"/>
      <c r="XN65"/>
      <c r="XO65"/>
      <c r="XP65"/>
      <c r="XQ65"/>
      <c r="XR65"/>
      <c r="XS65"/>
      <c r="XT65"/>
      <c r="XU65"/>
      <c r="XV65"/>
      <c r="XW65"/>
      <c r="XX65"/>
      <c r="XY65"/>
      <c r="XZ65"/>
      <c r="YA65"/>
      <c r="YB65"/>
      <c r="YC65"/>
      <c r="YD65"/>
      <c r="YE65"/>
      <c r="YF65"/>
      <c r="YG65"/>
      <c r="YH65"/>
      <c r="YI65"/>
      <c r="YJ65"/>
      <c r="YK65"/>
      <c r="YL65"/>
      <c r="YM65"/>
      <c r="YN65"/>
      <c r="YO65"/>
      <c r="YP65"/>
      <c r="YQ65"/>
      <c r="YR65"/>
      <c r="YS65"/>
      <c r="YT65"/>
      <c r="YU65"/>
      <c r="YV65"/>
      <c r="YW65"/>
      <c r="YX65"/>
      <c r="YY65"/>
      <c r="YZ65"/>
      <c r="ZA65"/>
      <c r="ZB65"/>
      <c r="ZC65"/>
      <c r="ZD65"/>
      <c r="ZE65"/>
      <c r="ZF65"/>
      <c r="ZG65"/>
      <c r="ZH65"/>
      <c r="ZI65"/>
      <c r="ZJ65"/>
      <c r="ZK65"/>
      <c r="ZL65"/>
      <c r="ZM65"/>
      <c r="ZN65"/>
      <c r="ZO65"/>
      <c r="ZP65"/>
      <c r="ZQ65"/>
      <c r="ZR65"/>
      <c r="ZS65"/>
      <c r="ZT65"/>
      <c r="ZU65"/>
      <c r="ZV65"/>
      <c r="ZW65"/>
      <c r="ZX65"/>
      <c r="ZY65"/>
      <c r="ZZ65"/>
      <c r="AAA65"/>
      <c r="AAB65"/>
      <c r="AAC65"/>
      <c r="AAD65"/>
      <c r="AAE65"/>
      <c r="AAF65"/>
      <c r="AAG65"/>
      <c r="AAH65"/>
      <c r="AAI65"/>
      <c r="AAJ65"/>
      <c r="AAK65"/>
      <c r="AAL65"/>
      <c r="AAM65"/>
      <c r="AAN65"/>
      <c r="AAO65"/>
      <c r="AAP65"/>
      <c r="AAQ65"/>
      <c r="AAR65"/>
      <c r="AAS65"/>
      <c r="AAT65"/>
      <c r="AAU65"/>
      <c r="AAV65"/>
      <c r="AAW65"/>
      <c r="AAX65"/>
      <c r="AAY65"/>
      <c r="AAZ65"/>
      <c r="ABA65"/>
      <c r="ABB65"/>
      <c r="ABC65"/>
      <c r="ABD65"/>
      <c r="ABE65"/>
      <c r="ABF65"/>
      <c r="ABG65"/>
      <c r="ABH65"/>
      <c r="ABI65"/>
      <c r="ABJ65"/>
      <c r="ABK65"/>
      <c r="ABL65"/>
      <c r="ABM65"/>
      <c r="ABN65"/>
      <c r="ABO65"/>
      <c r="ABP65"/>
      <c r="ABQ65"/>
      <c r="ABR65"/>
      <c r="ABS65"/>
      <c r="ABT65"/>
      <c r="ABU65"/>
      <c r="ABV65"/>
      <c r="ABW65"/>
      <c r="ABX65"/>
      <c r="ABY65"/>
      <c r="ABZ65"/>
      <c r="ACA65"/>
      <c r="ACB65"/>
      <c r="ACC65"/>
      <c r="ACD65"/>
      <c r="ACE65"/>
      <c r="ACF65"/>
      <c r="ACG65"/>
      <c r="ACH65"/>
      <c r="ACI65"/>
      <c r="ACJ65"/>
      <c r="ACK65"/>
      <c r="ACL65"/>
      <c r="ACM65"/>
      <c r="ACN65"/>
      <c r="ACO65"/>
      <c r="ACP65"/>
      <c r="ACQ65"/>
      <c r="ACR65"/>
      <c r="ACS65"/>
      <c r="ACT65"/>
      <c r="ACU65"/>
      <c r="ACV65"/>
      <c r="ACW65"/>
      <c r="ACX65"/>
      <c r="ACY65"/>
      <c r="ACZ65"/>
      <c r="ADA65"/>
      <c r="ADB65"/>
      <c r="ADC65"/>
      <c r="ADD65"/>
      <c r="ADE65"/>
      <c r="ADF65"/>
      <c r="ADG65"/>
      <c r="ADH65"/>
      <c r="ADI65"/>
      <c r="ADJ65"/>
      <c r="ADK65"/>
      <c r="ADL65"/>
      <c r="ADM65"/>
      <c r="ADN65"/>
      <c r="ADO65"/>
      <c r="ADP65"/>
      <c r="ADQ65"/>
      <c r="ADR65"/>
      <c r="ADS65"/>
      <c r="ADT65"/>
      <c r="ADU65"/>
      <c r="ADV65"/>
      <c r="ADW65"/>
      <c r="ADX65"/>
      <c r="ADY65"/>
      <c r="ADZ65"/>
      <c r="AEA65"/>
      <c r="AEB65"/>
      <c r="AEC65"/>
      <c r="AED65"/>
      <c r="AEE65"/>
      <c r="AEF65"/>
      <c r="AEG65"/>
      <c r="AEH65"/>
      <c r="AEI65"/>
      <c r="AEJ65"/>
      <c r="AEK65"/>
      <c r="AEL65"/>
      <c r="AEM65"/>
      <c r="AEN65"/>
      <c r="AEO65"/>
      <c r="AEP65"/>
      <c r="AEQ65"/>
      <c r="AER65"/>
      <c r="AES65"/>
      <c r="AET65"/>
      <c r="AEU65"/>
      <c r="AEV65"/>
      <c r="AEW65"/>
      <c r="AEX65"/>
      <c r="AEY65"/>
      <c r="AEZ65"/>
      <c r="AFA65"/>
      <c r="AFB65"/>
      <c r="AFC65"/>
      <c r="AFD65"/>
      <c r="AFE65"/>
      <c r="AFF65"/>
      <c r="AFG65"/>
      <c r="AFH65"/>
      <c r="AFI65"/>
      <c r="AFJ65"/>
      <c r="AFK65"/>
      <c r="AFL65"/>
      <c r="AFM65"/>
      <c r="AFN65"/>
      <c r="AFO65"/>
      <c r="AFP65"/>
      <c r="AFQ65"/>
      <c r="AFR65"/>
      <c r="AFS65"/>
      <c r="AFT65"/>
      <c r="AFU65"/>
      <c r="AFV65"/>
      <c r="AFW65"/>
      <c r="AFX65"/>
      <c r="AFY65"/>
      <c r="AFZ65"/>
      <c r="AGA65"/>
      <c r="AGB65"/>
      <c r="AGC65"/>
      <c r="AGD65"/>
      <c r="AGE65"/>
      <c r="AGF65"/>
      <c r="AGG65"/>
      <c r="AGH65"/>
      <c r="AGI65"/>
      <c r="AGJ65"/>
      <c r="AGK65"/>
      <c r="AGL65"/>
      <c r="AGM65"/>
      <c r="AGN65"/>
      <c r="AGO65"/>
      <c r="AGP65"/>
      <c r="AGQ65"/>
      <c r="AGR65"/>
      <c r="AGS65"/>
      <c r="AGT65"/>
      <c r="AGU65"/>
      <c r="AGV65"/>
      <c r="AGW65"/>
      <c r="AGX65"/>
      <c r="AGY65"/>
      <c r="AGZ65"/>
      <c r="AHA65"/>
      <c r="AHB65"/>
      <c r="AHC65"/>
      <c r="AHD65"/>
      <c r="AHE65"/>
      <c r="AHF65"/>
      <c r="AHG65"/>
      <c r="AHH65"/>
      <c r="AHI65"/>
      <c r="AHJ65"/>
      <c r="AHK65"/>
      <c r="AHL65"/>
      <c r="AHM65"/>
      <c r="AHN65"/>
      <c r="AHO65"/>
      <c r="AHP65"/>
      <c r="AHQ65"/>
      <c r="AHR65"/>
      <c r="AHS65"/>
      <c r="AHT65"/>
      <c r="AHU65"/>
      <c r="AHV65"/>
      <c r="AHW65"/>
      <c r="AHX65"/>
      <c r="AHY65"/>
      <c r="AHZ65"/>
      <c r="AIA65"/>
      <c r="AIB65"/>
      <c r="AIC65"/>
      <c r="AID65"/>
      <c r="AIE65"/>
      <c r="AIF65"/>
      <c r="AIG65"/>
      <c r="AIH65"/>
      <c r="AII65"/>
      <c r="AIJ65"/>
      <c r="AIK65"/>
      <c r="AIL65"/>
      <c r="AIM65"/>
      <c r="AIN65"/>
      <c r="AIO65"/>
      <c r="AIP65"/>
      <c r="AIQ65"/>
      <c r="AIR65"/>
      <c r="AIS65"/>
      <c r="AIT65"/>
      <c r="AIU65"/>
      <c r="AIV65"/>
      <c r="AIW65"/>
      <c r="AIX65"/>
      <c r="AIY65"/>
      <c r="AIZ65"/>
      <c r="AJA65"/>
      <c r="AJB65"/>
      <c r="AJC65"/>
      <c r="AJD65"/>
      <c r="AJE65"/>
      <c r="AJF65"/>
      <c r="AJG65"/>
      <c r="AJH65"/>
      <c r="AJI65"/>
      <c r="AJJ65"/>
      <c r="AJK65"/>
      <c r="AJL65"/>
      <c r="AJM65"/>
      <c r="AJN65"/>
      <c r="AJO65"/>
      <c r="AJP65"/>
      <c r="AJQ65"/>
      <c r="AJR65"/>
      <c r="AJS65"/>
      <c r="AJT65"/>
      <c r="AJU65"/>
      <c r="AJV65"/>
      <c r="AJW65"/>
      <c r="AJX65"/>
      <c r="AJY65"/>
      <c r="AJZ65"/>
      <c r="AKA65"/>
      <c r="AKB65"/>
      <c r="AKC65"/>
      <c r="AKD65"/>
      <c r="AKE65"/>
      <c r="AKF65"/>
      <c r="AKG65"/>
      <c r="AKH65"/>
      <c r="AKI65"/>
      <c r="AKJ65"/>
      <c r="AKK65"/>
      <c r="AKL65"/>
      <c r="AKM65"/>
      <c r="AKN65"/>
      <c r="AKO65"/>
      <c r="AKP65"/>
      <c r="AKQ65"/>
      <c r="AKR65"/>
      <c r="AKS65"/>
      <c r="AKT65"/>
      <c r="AKU65"/>
      <c r="AKV65"/>
      <c r="AKW65"/>
      <c r="AKX65"/>
      <c r="AKY65"/>
      <c r="AKZ65"/>
      <c r="ALA65"/>
      <c r="ALB65"/>
      <c r="ALC65"/>
      <c r="ALD65"/>
      <c r="ALE65"/>
      <c r="ALF65"/>
      <c r="ALG65"/>
      <c r="ALH65"/>
      <c r="ALI65"/>
      <c r="ALJ65"/>
      <c r="ALK65"/>
      <c r="ALL65"/>
      <c r="ALM65"/>
      <c r="ALN65"/>
      <c r="ALO65"/>
      <c r="ALP65"/>
      <c r="ALQ65"/>
      <c r="ALR65"/>
      <c r="ALS65"/>
      <c r="ALT65"/>
      <c r="ALU65"/>
      <c r="ALV65"/>
      <c r="ALW65"/>
      <c r="ALX65"/>
      <c r="ALY65"/>
      <c r="ALZ65"/>
      <c r="AMA65"/>
      <c r="AMB65"/>
      <c r="AMC65"/>
      <c r="AMD65"/>
      <c r="AME65"/>
      <c r="AMF65"/>
      <c r="AMG65"/>
      <c r="AMH65"/>
      <c r="AMI65"/>
      <c r="AMJ65"/>
    </row>
    <row r="66" spans="1:1024" ht="22.7" customHeight="1" x14ac:dyDescent="0.25">
      <c r="A66" s="215" t="s">
        <v>3350</v>
      </c>
      <c r="B66" s="215"/>
      <c r="C66" s="215"/>
      <c r="D66" s="215"/>
      <c r="E66" s="215"/>
      <c r="F66" s="215"/>
      <c r="G66" s="215"/>
      <c r="H66" s="215"/>
      <c r="I66" s="215"/>
      <c r="J66" s="215"/>
      <c r="K66" s="215"/>
      <c r="L66" s="215"/>
      <c r="M66" s="215"/>
      <c r="N66" s="215"/>
      <c r="O66" s="215"/>
      <c r="P66" s="215"/>
      <c r="Q66" s="215"/>
      <c r="R66" s="215"/>
      <c r="S66" s="215"/>
      <c r="T66" s="215"/>
      <c r="U66" s="215"/>
      <c r="V66" s="215"/>
      <c r="W66" s="215"/>
      <c r="X66" s="215"/>
      <c r="Y66" s="215"/>
      <c r="Z66" s="215"/>
      <c r="AA66" s="215"/>
      <c r="AB66" s="215"/>
      <c r="AC66" s="215"/>
      <c r="AD66" s="215"/>
      <c r="AE66" s="215"/>
      <c r="AF66" s="215"/>
      <c r="AG66" s="215"/>
      <c r="AH66" s="215"/>
      <c r="AI66" s="215"/>
      <c r="AJ66" s="215"/>
      <c r="AK66" s="215"/>
      <c r="AL66" s="215"/>
      <c r="AM66" s="215"/>
      <c r="AN66" s="215"/>
      <c r="AO66" s="215"/>
      <c r="AP66" s="215"/>
      <c r="AQ66" s="215"/>
      <c r="AR66" s="215"/>
      <c r="AS66" s="215"/>
      <c r="AT66" s="215"/>
      <c r="AU66" s="215"/>
      <c r="AV66" s="215"/>
      <c r="AW66" s="215"/>
      <c r="AX66" s="215"/>
      <c r="AY66" s="215"/>
      <c r="AZ66" s="215"/>
      <c r="BA66" s="215"/>
      <c r="BB66" s="215"/>
      <c r="BC66" s="215"/>
      <c r="BD66" s="215"/>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c r="GN66"/>
      <c r="GO66"/>
      <c r="GP66"/>
      <c r="GQ66"/>
      <c r="GR66"/>
      <c r="GS66"/>
      <c r="GT66"/>
      <c r="GU66"/>
      <c r="GV66"/>
      <c r="GW66"/>
      <c r="GX66"/>
      <c r="GY66"/>
      <c r="GZ66"/>
      <c r="HA66"/>
      <c r="HB66"/>
      <c r="HC66"/>
      <c r="HD66"/>
      <c r="HE66"/>
      <c r="HF66"/>
      <c r="HG66"/>
      <c r="HH66"/>
      <c r="HI66"/>
      <c r="HJ66"/>
      <c r="HK66"/>
      <c r="HL66"/>
      <c r="HM66"/>
      <c r="HN66"/>
      <c r="HO66"/>
      <c r="HP66"/>
      <c r="HQ66"/>
      <c r="HR66"/>
      <c r="HS66"/>
      <c r="HT66"/>
      <c r="HU66"/>
      <c r="HV66"/>
      <c r="HW66"/>
      <c r="HX66"/>
      <c r="HY66"/>
      <c r="HZ66"/>
      <c r="IA66"/>
      <c r="IB66"/>
      <c r="IC66"/>
      <c r="ID66"/>
      <c r="IE66"/>
      <c r="IF66"/>
      <c r="IG66"/>
      <c r="IH66"/>
      <c r="II66"/>
      <c r="IJ66"/>
      <c r="IK66"/>
      <c r="IL66"/>
      <c r="IM66"/>
      <c r="IN66"/>
      <c r="IO66"/>
      <c r="IP66"/>
      <c r="IQ66"/>
      <c r="IR66"/>
      <c r="IS66"/>
      <c r="IT66"/>
      <c r="IU66"/>
      <c r="IV66"/>
      <c r="IW66"/>
      <c r="IX66"/>
      <c r="IY66"/>
      <c r="IZ66"/>
      <c r="JA66"/>
      <c r="JB66"/>
      <c r="JC66"/>
      <c r="JD66"/>
      <c r="JE66"/>
      <c r="JF66"/>
      <c r="JG66"/>
      <c r="JH66"/>
      <c r="JI66"/>
      <c r="JJ66"/>
      <c r="JK66"/>
      <c r="JL66"/>
      <c r="JM66"/>
      <c r="JN66"/>
      <c r="JO66"/>
      <c r="JP66"/>
      <c r="JQ66"/>
      <c r="JR66"/>
      <c r="JS66"/>
      <c r="JT66"/>
      <c r="JU66"/>
      <c r="JV66"/>
      <c r="JW66"/>
      <c r="JX66"/>
      <c r="JY66"/>
      <c r="JZ66"/>
      <c r="KA66"/>
      <c r="KB66"/>
      <c r="KC66"/>
      <c r="KD66"/>
      <c r="KE66"/>
      <c r="KF66"/>
      <c r="KG66"/>
      <c r="KH66"/>
      <c r="KI66"/>
      <c r="KJ66"/>
      <c r="KK66"/>
      <c r="KL66"/>
      <c r="KM66"/>
      <c r="KN66"/>
      <c r="KO66"/>
      <c r="KP66"/>
      <c r="KQ66"/>
      <c r="KR66"/>
      <c r="KS66"/>
      <c r="KT66"/>
      <c r="KU66"/>
      <c r="KV66"/>
      <c r="KW66"/>
      <c r="KX66"/>
      <c r="KY66"/>
      <c r="KZ66"/>
      <c r="LA66"/>
      <c r="LB66"/>
      <c r="LC66"/>
      <c r="LD66"/>
      <c r="LE66"/>
      <c r="LF66"/>
      <c r="LG66"/>
      <c r="LH66"/>
      <c r="LI66"/>
      <c r="LJ66"/>
      <c r="LK66"/>
      <c r="LL66"/>
      <c r="LM66"/>
      <c r="LN66"/>
      <c r="LO66"/>
      <c r="LP66"/>
      <c r="LQ66"/>
      <c r="LR66"/>
      <c r="LS66"/>
      <c r="LT66"/>
      <c r="LU66"/>
      <c r="LV66"/>
      <c r="LW66"/>
      <c r="LX66"/>
      <c r="LY66"/>
      <c r="LZ66"/>
      <c r="MA66"/>
      <c r="MB66"/>
      <c r="MC66"/>
      <c r="MD66"/>
      <c r="ME66"/>
      <c r="MF66"/>
      <c r="MG66"/>
      <c r="MH66"/>
      <c r="MI66"/>
      <c r="MJ66"/>
      <c r="MK66"/>
      <c r="ML66"/>
      <c r="MM66"/>
      <c r="MN66"/>
      <c r="MO66"/>
      <c r="MP66"/>
      <c r="MQ66"/>
      <c r="MR66"/>
      <c r="MS66"/>
      <c r="MT66"/>
      <c r="MU66"/>
      <c r="MV66"/>
      <c r="MW66"/>
      <c r="MX66"/>
      <c r="MY66"/>
      <c r="MZ66"/>
      <c r="NA66"/>
      <c r="NB66"/>
      <c r="NC66"/>
      <c r="ND66"/>
      <c r="NE66"/>
      <c r="NF66"/>
      <c r="NG66"/>
      <c r="NH66"/>
      <c r="NI66"/>
      <c r="NJ66"/>
      <c r="NK66"/>
      <c r="NL66"/>
      <c r="NM66"/>
      <c r="NN66"/>
      <c r="NO66"/>
      <c r="NP66"/>
      <c r="NQ66"/>
      <c r="NR66"/>
      <c r="NS66"/>
      <c r="NT66"/>
      <c r="NU66"/>
      <c r="NV66"/>
      <c r="NW66"/>
      <c r="NX66"/>
      <c r="NY66"/>
      <c r="NZ66"/>
      <c r="OA66"/>
      <c r="OB66"/>
      <c r="OC66"/>
      <c r="OD66"/>
      <c r="OE66"/>
      <c r="OF66"/>
      <c r="OG66"/>
      <c r="OH66"/>
      <c r="OI66"/>
      <c r="OJ66"/>
      <c r="OK66"/>
      <c r="OL66"/>
      <c r="OM66"/>
      <c r="ON66"/>
      <c r="OO66"/>
      <c r="OP66"/>
      <c r="OQ66"/>
      <c r="OR66"/>
      <c r="OS66"/>
      <c r="OT66"/>
      <c r="OU66"/>
      <c r="OV66"/>
      <c r="OW66"/>
      <c r="OX66"/>
      <c r="OY66"/>
      <c r="OZ66"/>
      <c r="PA66"/>
      <c r="PB66"/>
      <c r="PC66"/>
      <c r="PD66"/>
      <c r="PE66"/>
      <c r="PF66"/>
      <c r="PG66"/>
      <c r="PH66"/>
      <c r="PI66"/>
      <c r="PJ66"/>
      <c r="PK66"/>
      <c r="PL66"/>
      <c r="PM66"/>
      <c r="PN66"/>
      <c r="PO66"/>
      <c r="PP66"/>
      <c r="PQ66"/>
      <c r="PR66"/>
      <c r="PS66"/>
      <c r="PT66"/>
      <c r="PU66"/>
      <c r="PV66"/>
      <c r="PW66"/>
      <c r="PX66"/>
      <c r="PY66"/>
      <c r="PZ66"/>
      <c r="QA66"/>
      <c r="QB66"/>
      <c r="QC66"/>
      <c r="QD66"/>
      <c r="QE66"/>
      <c r="QF66"/>
      <c r="QG66"/>
      <c r="QH66"/>
      <c r="QI66"/>
      <c r="QJ66"/>
      <c r="QK66"/>
      <c r="QL66"/>
      <c r="QM66"/>
      <c r="QN66"/>
      <c r="QO66"/>
      <c r="QP66"/>
      <c r="QQ66"/>
      <c r="QR66"/>
      <c r="QS66"/>
      <c r="QT66"/>
      <c r="QU66"/>
      <c r="QV66"/>
      <c r="QW66"/>
      <c r="QX66"/>
      <c r="QY66"/>
      <c r="QZ66"/>
      <c r="RA66"/>
      <c r="RB66"/>
      <c r="RC66"/>
      <c r="RD66"/>
      <c r="RE66"/>
      <c r="RF66"/>
      <c r="RG66"/>
      <c r="RH66"/>
      <c r="RI66"/>
      <c r="RJ66"/>
      <c r="RK66"/>
      <c r="RL66"/>
      <c r="RM66"/>
      <c r="RN66"/>
      <c r="RO66"/>
      <c r="RP66"/>
      <c r="RQ66"/>
      <c r="RR66"/>
      <c r="RS66"/>
      <c r="RT66"/>
      <c r="RU66"/>
      <c r="RV66"/>
      <c r="RW66"/>
      <c r="RX66"/>
      <c r="RY66"/>
      <c r="RZ66"/>
      <c r="SA66"/>
      <c r="SB66"/>
      <c r="SC66"/>
      <c r="SD66"/>
      <c r="SE66"/>
      <c r="SF66"/>
      <c r="SG66"/>
      <c r="SH66"/>
      <c r="SI66"/>
      <c r="SJ66"/>
      <c r="SK66"/>
      <c r="SL66"/>
      <c r="SM66"/>
      <c r="SN66"/>
      <c r="SO66"/>
      <c r="SP66"/>
      <c r="SQ66"/>
      <c r="SR66"/>
      <c r="SS66"/>
      <c r="ST66"/>
      <c r="SU66"/>
      <c r="SV66"/>
      <c r="SW66"/>
      <c r="SX66"/>
      <c r="SY66"/>
      <c r="SZ66"/>
      <c r="TA66"/>
      <c r="TB66"/>
      <c r="TC66"/>
      <c r="TD66"/>
      <c r="TE66"/>
      <c r="TF66"/>
      <c r="TG66"/>
      <c r="TH66"/>
      <c r="TI66"/>
      <c r="TJ66"/>
      <c r="TK66"/>
      <c r="TL66"/>
      <c r="TM66"/>
      <c r="TN66"/>
      <c r="TO66"/>
      <c r="TP66"/>
      <c r="TQ66"/>
      <c r="TR66"/>
      <c r="TS66"/>
      <c r="TT66"/>
      <c r="TU66"/>
      <c r="TV66"/>
      <c r="TW66"/>
      <c r="TX66"/>
      <c r="TY66"/>
      <c r="TZ66"/>
      <c r="UA66"/>
      <c r="UB66"/>
      <c r="UC66"/>
      <c r="UD66"/>
      <c r="UE66"/>
      <c r="UF66"/>
      <c r="UG66"/>
      <c r="UH66"/>
      <c r="UI66"/>
      <c r="UJ66"/>
      <c r="UK66"/>
      <c r="UL66"/>
      <c r="UM66"/>
      <c r="UN66"/>
      <c r="UO66"/>
      <c r="UP66"/>
      <c r="UQ66"/>
      <c r="UR66"/>
      <c r="US66"/>
      <c r="UT66"/>
      <c r="UU66"/>
      <c r="UV66"/>
      <c r="UW66"/>
      <c r="UX66"/>
      <c r="UY66"/>
      <c r="UZ66"/>
      <c r="VA66"/>
      <c r="VB66"/>
      <c r="VC66"/>
      <c r="VD66"/>
      <c r="VE66"/>
      <c r="VF66"/>
      <c r="VG66"/>
      <c r="VH66"/>
      <c r="VI66"/>
      <c r="VJ66"/>
      <c r="VK66"/>
      <c r="VL66"/>
      <c r="VM66"/>
      <c r="VN66"/>
      <c r="VO66"/>
      <c r="VP66"/>
      <c r="VQ66"/>
      <c r="VR66"/>
      <c r="VS66"/>
      <c r="VT66"/>
      <c r="VU66"/>
      <c r="VV66"/>
      <c r="VW66"/>
      <c r="VX66"/>
      <c r="VY66"/>
      <c r="VZ66"/>
      <c r="WA66"/>
      <c r="WB66"/>
      <c r="WC66"/>
      <c r="WD66"/>
      <c r="WE66"/>
      <c r="WF66"/>
      <c r="WG66"/>
      <c r="WH66"/>
      <c r="WI66"/>
      <c r="WJ66"/>
      <c r="WK66"/>
      <c r="WL66"/>
      <c r="WM66"/>
      <c r="WN66"/>
      <c r="WO66"/>
      <c r="WP66"/>
      <c r="WQ66"/>
      <c r="WR66"/>
      <c r="WS66"/>
      <c r="WT66"/>
      <c r="WU66"/>
      <c r="WV66"/>
      <c r="WW66"/>
      <c r="WX66"/>
      <c r="WY66"/>
      <c r="WZ66"/>
      <c r="XA66"/>
      <c r="XB66"/>
      <c r="XC66"/>
      <c r="XD66"/>
      <c r="XE66"/>
      <c r="XF66"/>
      <c r="XG66"/>
      <c r="XH66"/>
      <c r="XI66"/>
      <c r="XJ66"/>
      <c r="XK66"/>
      <c r="XL66"/>
      <c r="XM66"/>
      <c r="XN66"/>
      <c r="XO66"/>
      <c r="XP66"/>
      <c r="XQ66"/>
      <c r="XR66"/>
      <c r="XS66"/>
      <c r="XT66"/>
      <c r="XU66"/>
      <c r="XV66"/>
      <c r="XW66"/>
      <c r="XX66"/>
      <c r="XY66"/>
      <c r="XZ66"/>
      <c r="YA66"/>
      <c r="YB66"/>
      <c r="YC66"/>
      <c r="YD66"/>
      <c r="YE66"/>
      <c r="YF66"/>
      <c r="YG66"/>
      <c r="YH66"/>
      <c r="YI66"/>
      <c r="YJ66"/>
      <c r="YK66"/>
      <c r="YL66"/>
      <c r="YM66"/>
      <c r="YN66"/>
      <c r="YO66"/>
      <c r="YP66"/>
      <c r="YQ66"/>
      <c r="YR66"/>
      <c r="YS66"/>
      <c r="YT66"/>
      <c r="YU66"/>
      <c r="YV66"/>
      <c r="YW66"/>
      <c r="YX66"/>
      <c r="YY66"/>
      <c r="YZ66"/>
      <c r="ZA66"/>
      <c r="ZB66"/>
      <c r="ZC66"/>
      <c r="ZD66"/>
      <c r="ZE66"/>
      <c r="ZF66"/>
      <c r="ZG66"/>
      <c r="ZH66"/>
      <c r="ZI66"/>
      <c r="ZJ66"/>
      <c r="ZK66"/>
      <c r="ZL66"/>
      <c r="ZM66"/>
      <c r="ZN66"/>
      <c r="ZO66"/>
      <c r="ZP66"/>
      <c r="ZQ66"/>
      <c r="ZR66"/>
      <c r="ZS66"/>
      <c r="ZT66"/>
      <c r="ZU66"/>
      <c r="ZV66"/>
      <c r="ZW66"/>
      <c r="ZX66"/>
      <c r="ZY66"/>
      <c r="ZZ66"/>
      <c r="AAA66"/>
      <c r="AAB66"/>
      <c r="AAC66"/>
      <c r="AAD66"/>
      <c r="AAE66"/>
      <c r="AAF66"/>
      <c r="AAG66"/>
      <c r="AAH66"/>
      <c r="AAI66"/>
      <c r="AAJ66"/>
      <c r="AAK66"/>
      <c r="AAL66"/>
      <c r="AAM66"/>
      <c r="AAN66"/>
      <c r="AAO66"/>
      <c r="AAP66"/>
      <c r="AAQ66"/>
      <c r="AAR66"/>
      <c r="AAS66"/>
      <c r="AAT66"/>
      <c r="AAU66"/>
      <c r="AAV66"/>
      <c r="AAW66"/>
      <c r="AAX66"/>
      <c r="AAY66"/>
      <c r="AAZ66"/>
      <c r="ABA66"/>
      <c r="ABB66"/>
      <c r="ABC66"/>
      <c r="ABD66"/>
      <c r="ABE66"/>
      <c r="ABF66"/>
      <c r="ABG66"/>
      <c r="ABH66"/>
      <c r="ABI66"/>
      <c r="ABJ66"/>
      <c r="ABK66"/>
      <c r="ABL66"/>
      <c r="ABM66"/>
      <c r="ABN66"/>
      <c r="ABO66"/>
      <c r="ABP66"/>
      <c r="ABQ66"/>
      <c r="ABR66"/>
      <c r="ABS66"/>
      <c r="ABT66"/>
      <c r="ABU66"/>
      <c r="ABV66"/>
      <c r="ABW66"/>
      <c r="ABX66"/>
      <c r="ABY66"/>
      <c r="ABZ66"/>
      <c r="ACA66"/>
      <c r="ACB66"/>
      <c r="ACC66"/>
      <c r="ACD66"/>
      <c r="ACE66"/>
      <c r="ACF66"/>
      <c r="ACG66"/>
      <c r="ACH66"/>
      <c r="ACI66"/>
      <c r="ACJ66"/>
      <c r="ACK66"/>
      <c r="ACL66"/>
      <c r="ACM66"/>
      <c r="ACN66"/>
      <c r="ACO66"/>
      <c r="ACP66"/>
      <c r="ACQ66"/>
      <c r="ACR66"/>
      <c r="ACS66"/>
      <c r="ACT66"/>
      <c r="ACU66"/>
      <c r="ACV66"/>
      <c r="ACW66"/>
      <c r="ACX66"/>
      <c r="ACY66"/>
      <c r="ACZ66"/>
      <c r="ADA66"/>
      <c r="ADB66"/>
      <c r="ADC66"/>
      <c r="ADD66"/>
      <c r="ADE66"/>
      <c r="ADF66"/>
      <c r="ADG66"/>
      <c r="ADH66"/>
      <c r="ADI66"/>
      <c r="ADJ66"/>
      <c r="ADK66"/>
      <c r="ADL66"/>
      <c r="ADM66"/>
      <c r="ADN66"/>
      <c r="ADO66"/>
      <c r="ADP66"/>
      <c r="ADQ66"/>
      <c r="ADR66"/>
      <c r="ADS66"/>
      <c r="ADT66"/>
      <c r="ADU66"/>
      <c r="ADV66"/>
      <c r="ADW66"/>
      <c r="ADX66"/>
      <c r="ADY66"/>
      <c r="ADZ66"/>
      <c r="AEA66"/>
      <c r="AEB66"/>
      <c r="AEC66"/>
      <c r="AED66"/>
      <c r="AEE66"/>
      <c r="AEF66"/>
      <c r="AEG66"/>
      <c r="AEH66"/>
      <c r="AEI66"/>
      <c r="AEJ66"/>
      <c r="AEK66"/>
      <c r="AEL66"/>
      <c r="AEM66"/>
      <c r="AEN66"/>
      <c r="AEO66"/>
      <c r="AEP66"/>
      <c r="AEQ66"/>
      <c r="AER66"/>
      <c r="AES66"/>
      <c r="AET66"/>
      <c r="AEU66"/>
      <c r="AEV66"/>
      <c r="AEW66"/>
      <c r="AEX66"/>
      <c r="AEY66"/>
      <c r="AEZ66"/>
      <c r="AFA66"/>
      <c r="AFB66"/>
      <c r="AFC66"/>
      <c r="AFD66"/>
      <c r="AFE66"/>
      <c r="AFF66"/>
      <c r="AFG66"/>
      <c r="AFH66"/>
      <c r="AFI66"/>
      <c r="AFJ66"/>
      <c r="AFK66"/>
      <c r="AFL66"/>
      <c r="AFM66"/>
      <c r="AFN66"/>
      <c r="AFO66"/>
      <c r="AFP66"/>
      <c r="AFQ66"/>
      <c r="AFR66"/>
      <c r="AFS66"/>
      <c r="AFT66"/>
      <c r="AFU66"/>
      <c r="AFV66"/>
      <c r="AFW66"/>
      <c r="AFX66"/>
      <c r="AFY66"/>
      <c r="AFZ66"/>
      <c r="AGA66"/>
      <c r="AGB66"/>
      <c r="AGC66"/>
      <c r="AGD66"/>
      <c r="AGE66"/>
      <c r="AGF66"/>
      <c r="AGG66"/>
      <c r="AGH66"/>
      <c r="AGI66"/>
      <c r="AGJ66"/>
      <c r="AGK66"/>
      <c r="AGL66"/>
      <c r="AGM66"/>
      <c r="AGN66"/>
      <c r="AGO66"/>
      <c r="AGP66"/>
      <c r="AGQ66"/>
      <c r="AGR66"/>
      <c r="AGS66"/>
      <c r="AGT66"/>
      <c r="AGU66"/>
      <c r="AGV66"/>
      <c r="AGW66"/>
      <c r="AGX66"/>
      <c r="AGY66"/>
      <c r="AGZ66"/>
      <c r="AHA66"/>
      <c r="AHB66"/>
      <c r="AHC66"/>
      <c r="AHD66"/>
      <c r="AHE66"/>
      <c r="AHF66"/>
      <c r="AHG66"/>
      <c r="AHH66"/>
      <c r="AHI66"/>
      <c r="AHJ66"/>
      <c r="AHK66"/>
      <c r="AHL66"/>
      <c r="AHM66"/>
      <c r="AHN66"/>
      <c r="AHO66"/>
      <c r="AHP66"/>
      <c r="AHQ66"/>
      <c r="AHR66"/>
      <c r="AHS66"/>
      <c r="AHT66"/>
      <c r="AHU66"/>
      <c r="AHV66"/>
      <c r="AHW66"/>
      <c r="AHX66"/>
      <c r="AHY66"/>
      <c r="AHZ66"/>
      <c r="AIA66"/>
      <c r="AIB66"/>
      <c r="AIC66"/>
      <c r="AID66"/>
      <c r="AIE66"/>
      <c r="AIF66"/>
      <c r="AIG66"/>
      <c r="AIH66"/>
      <c r="AII66"/>
      <c r="AIJ66"/>
      <c r="AIK66"/>
      <c r="AIL66"/>
      <c r="AIM66"/>
      <c r="AIN66"/>
      <c r="AIO66"/>
      <c r="AIP66"/>
      <c r="AIQ66"/>
      <c r="AIR66"/>
      <c r="AIS66"/>
      <c r="AIT66"/>
      <c r="AIU66"/>
      <c r="AIV66"/>
      <c r="AIW66"/>
      <c r="AIX66"/>
      <c r="AIY66"/>
      <c r="AIZ66"/>
      <c r="AJA66"/>
      <c r="AJB66"/>
      <c r="AJC66"/>
      <c r="AJD66"/>
      <c r="AJE66"/>
      <c r="AJF66"/>
      <c r="AJG66"/>
      <c r="AJH66"/>
      <c r="AJI66"/>
      <c r="AJJ66"/>
      <c r="AJK66"/>
      <c r="AJL66"/>
      <c r="AJM66"/>
      <c r="AJN66"/>
      <c r="AJO66"/>
      <c r="AJP66"/>
      <c r="AJQ66"/>
      <c r="AJR66"/>
      <c r="AJS66"/>
      <c r="AJT66"/>
      <c r="AJU66"/>
      <c r="AJV66"/>
      <c r="AJW66"/>
      <c r="AJX66"/>
      <c r="AJY66"/>
      <c r="AJZ66"/>
      <c r="AKA66"/>
      <c r="AKB66"/>
      <c r="AKC66"/>
      <c r="AKD66"/>
      <c r="AKE66"/>
      <c r="AKF66"/>
      <c r="AKG66"/>
      <c r="AKH66"/>
      <c r="AKI66"/>
      <c r="AKJ66"/>
      <c r="AKK66"/>
      <c r="AKL66"/>
      <c r="AKM66"/>
      <c r="AKN66"/>
      <c r="AKO66"/>
      <c r="AKP66"/>
      <c r="AKQ66"/>
      <c r="AKR66"/>
      <c r="AKS66"/>
      <c r="AKT66"/>
      <c r="AKU66"/>
      <c r="AKV66"/>
      <c r="AKW66"/>
      <c r="AKX66"/>
      <c r="AKY66"/>
      <c r="AKZ66"/>
      <c r="ALA66"/>
      <c r="ALB66"/>
      <c r="ALC66"/>
      <c r="ALD66"/>
      <c r="ALE66"/>
      <c r="ALF66"/>
      <c r="ALG66"/>
      <c r="ALH66"/>
      <c r="ALI66"/>
      <c r="ALJ66"/>
      <c r="ALK66"/>
      <c r="ALL66"/>
      <c r="ALM66"/>
      <c r="ALN66"/>
      <c r="ALO66"/>
      <c r="ALP66"/>
      <c r="ALQ66"/>
      <c r="ALR66"/>
      <c r="ALS66"/>
      <c r="ALT66"/>
      <c r="ALU66"/>
      <c r="ALV66"/>
      <c r="ALW66"/>
      <c r="ALX66"/>
      <c r="ALY66"/>
      <c r="ALZ66"/>
      <c r="AMA66"/>
      <c r="AMB66"/>
      <c r="AMC66"/>
      <c r="AMD66"/>
      <c r="AME66"/>
      <c r="AMF66"/>
      <c r="AMG66"/>
      <c r="AMH66"/>
      <c r="AMI66"/>
      <c r="AMJ66"/>
    </row>
    <row r="67" spans="1:1024" ht="18" customHeight="1" x14ac:dyDescent="0.25">
      <c r="A67" s="201" t="s">
        <v>3351</v>
      </c>
      <c r="B67" s="201"/>
      <c r="C67" s="201"/>
      <c r="D67" s="201"/>
      <c r="E67" s="201"/>
      <c r="F67" s="201"/>
      <c r="G67" s="201"/>
      <c r="H67" s="201"/>
      <c r="I67" s="212" t="str">
        <f>IF('Vorversicherung Bank'!C3=0,"",'Vorversicherung Bank'!C3)</f>
        <v/>
      </c>
      <c r="J67" s="212"/>
      <c r="K67" s="212"/>
      <c r="L67" s="212"/>
      <c r="M67" s="212"/>
      <c r="N67" s="212"/>
      <c r="O67" s="212"/>
      <c r="P67" s="212"/>
      <c r="Q67" s="212"/>
      <c r="R67" s="212"/>
      <c r="S67" s="212"/>
      <c r="T67" s="212"/>
      <c r="U67" s="212"/>
      <c r="V67" s="212"/>
      <c r="W67" s="212"/>
      <c r="X67" s="212"/>
      <c r="Y67" s="212"/>
      <c r="Z67" s="212"/>
      <c r="AA67" s="204" t="s">
        <v>3352</v>
      </c>
      <c r="AB67" s="204"/>
      <c r="AC67" s="204"/>
      <c r="AD67" s="204"/>
      <c r="AE67" s="204"/>
      <c r="AF67" s="204"/>
      <c r="AG67" s="204"/>
      <c r="AH67" s="204"/>
      <c r="AI67" s="212" t="str">
        <f>IF('Vorversicherung Bank'!C4=0,"",'Vorversicherung Bank'!C4)</f>
        <v/>
      </c>
      <c r="AJ67" s="212"/>
      <c r="AK67" s="212"/>
      <c r="AL67" s="212"/>
      <c r="AM67" s="212"/>
      <c r="AN67" s="212"/>
      <c r="AO67" s="212"/>
      <c r="AP67" s="212"/>
      <c r="AQ67" s="212"/>
      <c r="AR67" s="212"/>
      <c r="AS67" s="212"/>
      <c r="AT67" s="212"/>
      <c r="AU67" s="212"/>
      <c r="AV67" s="212"/>
      <c r="AW67" s="212"/>
      <c r="AX67" s="212"/>
      <c r="AY67" s="212"/>
      <c r="AZ67" s="212"/>
      <c r="BA67" s="212"/>
      <c r="BB67" s="212"/>
      <c r="BC67" s="212"/>
      <c r="BD67" s="212"/>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c r="GO67"/>
      <c r="GP67"/>
      <c r="GQ67"/>
      <c r="GR67"/>
      <c r="GS67"/>
      <c r="GT67"/>
      <c r="GU67"/>
      <c r="GV67"/>
      <c r="GW67"/>
      <c r="GX67"/>
      <c r="GY67"/>
      <c r="GZ67"/>
      <c r="HA67"/>
      <c r="HB67"/>
      <c r="HC67"/>
      <c r="HD67"/>
      <c r="HE67"/>
      <c r="HF67"/>
      <c r="HG67"/>
      <c r="HH67"/>
      <c r="HI67"/>
      <c r="HJ67"/>
      <c r="HK67"/>
      <c r="HL67"/>
      <c r="HM67"/>
      <c r="HN67"/>
      <c r="HO67"/>
      <c r="HP67"/>
      <c r="HQ67"/>
      <c r="HR67"/>
      <c r="HS67"/>
      <c r="HT67"/>
      <c r="HU67"/>
      <c r="HV67"/>
      <c r="HW67"/>
      <c r="HX67"/>
      <c r="HY67"/>
      <c r="HZ67"/>
      <c r="IA67"/>
      <c r="IB67"/>
      <c r="IC67"/>
      <c r="ID67"/>
      <c r="IE67"/>
      <c r="IF67"/>
      <c r="IG67"/>
      <c r="IH67"/>
      <c r="II67"/>
      <c r="IJ67"/>
      <c r="IK67"/>
      <c r="IL67"/>
      <c r="IM67"/>
      <c r="IN67"/>
      <c r="IO67"/>
      <c r="IP67"/>
      <c r="IQ67"/>
      <c r="IR67"/>
      <c r="IS67"/>
      <c r="IT67"/>
      <c r="IU67"/>
      <c r="IV67"/>
      <c r="IW67"/>
      <c r="IX67"/>
      <c r="IY67"/>
      <c r="IZ67"/>
      <c r="JA67"/>
      <c r="JB67"/>
      <c r="JC67"/>
      <c r="JD67"/>
      <c r="JE67"/>
      <c r="JF67"/>
      <c r="JG67"/>
      <c r="JH67"/>
      <c r="JI67"/>
      <c r="JJ67"/>
      <c r="JK67"/>
      <c r="JL67"/>
      <c r="JM67"/>
      <c r="JN67"/>
      <c r="JO67"/>
      <c r="JP67"/>
      <c r="JQ67"/>
      <c r="JR67"/>
      <c r="JS67"/>
      <c r="JT67"/>
      <c r="JU67"/>
      <c r="JV67"/>
      <c r="JW67"/>
      <c r="JX67"/>
      <c r="JY67"/>
      <c r="JZ67"/>
      <c r="KA67"/>
      <c r="KB67"/>
      <c r="KC67"/>
      <c r="KD67"/>
      <c r="KE67"/>
      <c r="KF67"/>
      <c r="KG67"/>
      <c r="KH67"/>
      <c r="KI67"/>
      <c r="KJ67"/>
      <c r="KK67"/>
      <c r="KL67"/>
      <c r="KM67"/>
      <c r="KN67"/>
      <c r="KO67"/>
      <c r="KP67"/>
      <c r="KQ67"/>
      <c r="KR67"/>
      <c r="KS67"/>
      <c r="KT67"/>
      <c r="KU67"/>
      <c r="KV67"/>
      <c r="KW67"/>
      <c r="KX67"/>
      <c r="KY67"/>
      <c r="KZ67"/>
      <c r="LA67"/>
      <c r="LB67"/>
      <c r="LC67"/>
      <c r="LD67"/>
      <c r="LE67"/>
      <c r="LF67"/>
      <c r="LG67"/>
      <c r="LH67"/>
      <c r="LI67"/>
      <c r="LJ67"/>
      <c r="LK67"/>
      <c r="LL67"/>
      <c r="LM67"/>
      <c r="LN67"/>
      <c r="LO67"/>
      <c r="LP67"/>
      <c r="LQ67"/>
      <c r="LR67"/>
      <c r="LS67"/>
      <c r="LT67"/>
      <c r="LU67"/>
      <c r="LV67"/>
      <c r="LW67"/>
      <c r="LX67"/>
      <c r="LY67"/>
      <c r="LZ67"/>
      <c r="MA67"/>
      <c r="MB67"/>
      <c r="MC67"/>
      <c r="MD67"/>
      <c r="ME67"/>
      <c r="MF67"/>
      <c r="MG67"/>
      <c r="MH67"/>
      <c r="MI67"/>
      <c r="MJ67"/>
      <c r="MK67"/>
      <c r="ML67"/>
      <c r="MM67"/>
      <c r="MN67"/>
      <c r="MO67"/>
      <c r="MP67"/>
      <c r="MQ67"/>
      <c r="MR67"/>
      <c r="MS67"/>
      <c r="MT67"/>
      <c r="MU67"/>
      <c r="MV67"/>
      <c r="MW67"/>
      <c r="MX67"/>
      <c r="MY67"/>
      <c r="MZ67"/>
      <c r="NA67"/>
      <c r="NB67"/>
      <c r="NC67"/>
      <c r="ND67"/>
      <c r="NE67"/>
      <c r="NF67"/>
      <c r="NG67"/>
      <c r="NH67"/>
      <c r="NI67"/>
      <c r="NJ67"/>
      <c r="NK67"/>
      <c r="NL67"/>
      <c r="NM67"/>
      <c r="NN67"/>
      <c r="NO67"/>
      <c r="NP67"/>
      <c r="NQ67"/>
      <c r="NR67"/>
      <c r="NS67"/>
      <c r="NT67"/>
      <c r="NU67"/>
      <c r="NV67"/>
      <c r="NW67"/>
      <c r="NX67"/>
      <c r="NY67"/>
      <c r="NZ67"/>
      <c r="OA67"/>
      <c r="OB67"/>
      <c r="OC67"/>
      <c r="OD67"/>
      <c r="OE67"/>
      <c r="OF67"/>
      <c r="OG67"/>
      <c r="OH67"/>
      <c r="OI67"/>
      <c r="OJ67"/>
      <c r="OK67"/>
      <c r="OL67"/>
      <c r="OM67"/>
      <c r="ON67"/>
      <c r="OO67"/>
      <c r="OP67"/>
      <c r="OQ67"/>
      <c r="OR67"/>
      <c r="OS67"/>
      <c r="OT67"/>
      <c r="OU67"/>
      <c r="OV67"/>
      <c r="OW67"/>
      <c r="OX67"/>
      <c r="OY67"/>
      <c r="OZ67"/>
      <c r="PA67"/>
      <c r="PB67"/>
      <c r="PC67"/>
      <c r="PD67"/>
      <c r="PE67"/>
      <c r="PF67"/>
      <c r="PG67"/>
      <c r="PH67"/>
      <c r="PI67"/>
      <c r="PJ67"/>
      <c r="PK67"/>
      <c r="PL67"/>
      <c r="PM67"/>
      <c r="PN67"/>
      <c r="PO67"/>
      <c r="PP67"/>
      <c r="PQ67"/>
      <c r="PR67"/>
      <c r="PS67"/>
      <c r="PT67"/>
      <c r="PU67"/>
      <c r="PV67"/>
      <c r="PW67"/>
      <c r="PX67"/>
      <c r="PY67"/>
      <c r="PZ67"/>
      <c r="QA67"/>
      <c r="QB67"/>
      <c r="QC67"/>
      <c r="QD67"/>
      <c r="QE67"/>
      <c r="QF67"/>
      <c r="QG67"/>
      <c r="QH67"/>
      <c r="QI67"/>
      <c r="QJ67"/>
      <c r="QK67"/>
      <c r="QL67"/>
      <c r="QM67"/>
      <c r="QN67"/>
      <c r="QO67"/>
      <c r="QP67"/>
      <c r="QQ67"/>
      <c r="QR67"/>
      <c r="QS67"/>
      <c r="QT67"/>
      <c r="QU67"/>
      <c r="QV67"/>
      <c r="QW67"/>
      <c r="QX67"/>
      <c r="QY67"/>
      <c r="QZ67"/>
      <c r="RA67"/>
      <c r="RB67"/>
      <c r="RC67"/>
      <c r="RD67"/>
      <c r="RE67"/>
      <c r="RF67"/>
      <c r="RG67"/>
      <c r="RH67"/>
      <c r="RI67"/>
      <c r="RJ67"/>
      <c r="RK67"/>
      <c r="RL67"/>
      <c r="RM67"/>
      <c r="RN67"/>
      <c r="RO67"/>
      <c r="RP67"/>
      <c r="RQ67"/>
      <c r="RR67"/>
      <c r="RS67"/>
      <c r="RT67"/>
      <c r="RU67"/>
      <c r="RV67"/>
      <c r="RW67"/>
      <c r="RX67"/>
      <c r="RY67"/>
      <c r="RZ67"/>
      <c r="SA67"/>
      <c r="SB67"/>
      <c r="SC67"/>
      <c r="SD67"/>
      <c r="SE67"/>
      <c r="SF67"/>
      <c r="SG67"/>
      <c r="SH67"/>
      <c r="SI67"/>
      <c r="SJ67"/>
      <c r="SK67"/>
      <c r="SL67"/>
      <c r="SM67"/>
      <c r="SN67"/>
      <c r="SO67"/>
      <c r="SP67"/>
      <c r="SQ67"/>
      <c r="SR67"/>
      <c r="SS67"/>
      <c r="ST67"/>
      <c r="SU67"/>
      <c r="SV67"/>
      <c r="SW67"/>
      <c r="SX67"/>
      <c r="SY67"/>
      <c r="SZ67"/>
      <c r="TA67"/>
      <c r="TB67"/>
      <c r="TC67"/>
      <c r="TD67"/>
      <c r="TE67"/>
      <c r="TF67"/>
      <c r="TG67"/>
      <c r="TH67"/>
      <c r="TI67"/>
      <c r="TJ67"/>
      <c r="TK67"/>
      <c r="TL67"/>
      <c r="TM67"/>
      <c r="TN67"/>
      <c r="TO67"/>
      <c r="TP67"/>
      <c r="TQ67"/>
      <c r="TR67"/>
      <c r="TS67"/>
      <c r="TT67"/>
      <c r="TU67"/>
      <c r="TV67"/>
      <c r="TW67"/>
      <c r="TX67"/>
      <c r="TY67"/>
      <c r="TZ67"/>
      <c r="UA67"/>
      <c r="UB67"/>
      <c r="UC67"/>
      <c r="UD67"/>
      <c r="UE67"/>
      <c r="UF67"/>
      <c r="UG67"/>
      <c r="UH67"/>
      <c r="UI67"/>
      <c r="UJ67"/>
      <c r="UK67"/>
      <c r="UL67"/>
      <c r="UM67"/>
      <c r="UN67"/>
      <c r="UO67"/>
      <c r="UP67"/>
      <c r="UQ67"/>
      <c r="UR67"/>
      <c r="US67"/>
      <c r="UT67"/>
      <c r="UU67"/>
      <c r="UV67"/>
      <c r="UW67"/>
      <c r="UX67"/>
      <c r="UY67"/>
      <c r="UZ67"/>
      <c r="VA67"/>
      <c r="VB67"/>
      <c r="VC67"/>
      <c r="VD67"/>
      <c r="VE67"/>
      <c r="VF67"/>
      <c r="VG67"/>
      <c r="VH67"/>
      <c r="VI67"/>
      <c r="VJ67"/>
      <c r="VK67"/>
      <c r="VL67"/>
      <c r="VM67"/>
      <c r="VN67"/>
      <c r="VO67"/>
      <c r="VP67"/>
      <c r="VQ67"/>
      <c r="VR67"/>
      <c r="VS67"/>
      <c r="VT67"/>
      <c r="VU67"/>
      <c r="VV67"/>
      <c r="VW67"/>
      <c r="VX67"/>
      <c r="VY67"/>
      <c r="VZ67"/>
      <c r="WA67"/>
      <c r="WB67"/>
      <c r="WC67"/>
      <c r="WD67"/>
      <c r="WE67"/>
      <c r="WF67"/>
      <c r="WG67"/>
      <c r="WH67"/>
      <c r="WI67"/>
      <c r="WJ67"/>
      <c r="WK67"/>
      <c r="WL67"/>
      <c r="WM67"/>
      <c r="WN67"/>
      <c r="WO67"/>
      <c r="WP67"/>
      <c r="WQ67"/>
      <c r="WR67"/>
      <c r="WS67"/>
      <c r="WT67"/>
      <c r="WU67"/>
      <c r="WV67"/>
      <c r="WW67"/>
      <c r="WX67"/>
      <c r="WY67"/>
      <c r="WZ67"/>
      <c r="XA67"/>
      <c r="XB67"/>
      <c r="XC67"/>
      <c r="XD67"/>
      <c r="XE67"/>
      <c r="XF67"/>
      <c r="XG67"/>
      <c r="XH67"/>
      <c r="XI67"/>
      <c r="XJ67"/>
      <c r="XK67"/>
      <c r="XL67"/>
      <c r="XM67"/>
      <c r="XN67"/>
      <c r="XO67"/>
      <c r="XP67"/>
      <c r="XQ67"/>
      <c r="XR67"/>
      <c r="XS67"/>
      <c r="XT67"/>
      <c r="XU67"/>
      <c r="XV67"/>
      <c r="XW67"/>
      <c r="XX67"/>
      <c r="XY67"/>
      <c r="XZ67"/>
      <c r="YA67"/>
      <c r="YB67"/>
      <c r="YC67"/>
      <c r="YD67"/>
      <c r="YE67"/>
      <c r="YF67"/>
      <c r="YG67"/>
      <c r="YH67"/>
      <c r="YI67"/>
      <c r="YJ67"/>
      <c r="YK67"/>
      <c r="YL67"/>
      <c r="YM67"/>
      <c r="YN67"/>
      <c r="YO67"/>
      <c r="YP67"/>
      <c r="YQ67"/>
      <c r="YR67"/>
      <c r="YS67"/>
      <c r="YT67"/>
      <c r="YU67"/>
      <c r="YV67"/>
      <c r="YW67"/>
      <c r="YX67"/>
      <c r="YY67"/>
      <c r="YZ67"/>
      <c r="ZA67"/>
      <c r="ZB67"/>
      <c r="ZC67"/>
      <c r="ZD67"/>
      <c r="ZE67"/>
      <c r="ZF67"/>
      <c r="ZG67"/>
      <c r="ZH67"/>
      <c r="ZI67"/>
      <c r="ZJ67"/>
      <c r="ZK67"/>
      <c r="ZL67"/>
      <c r="ZM67"/>
      <c r="ZN67"/>
      <c r="ZO67"/>
      <c r="ZP67"/>
      <c r="ZQ67"/>
      <c r="ZR67"/>
      <c r="ZS67"/>
      <c r="ZT67"/>
      <c r="ZU67"/>
      <c r="ZV67"/>
      <c r="ZW67"/>
      <c r="ZX67"/>
      <c r="ZY67"/>
      <c r="ZZ67"/>
      <c r="AAA67"/>
      <c r="AAB67"/>
      <c r="AAC67"/>
      <c r="AAD67"/>
      <c r="AAE67"/>
      <c r="AAF67"/>
      <c r="AAG67"/>
      <c r="AAH67"/>
      <c r="AAI67"/>
      <c r="AAJ67"/>
      <c r="AAK67"/>
      <c r="AAL67"/>
      <c r="AAM67"/>
      <c r="AAN67"/>
      <c r="AAO67"/>
      <c r="AAP67"/>
      <c r="AAQ67"/>
      <c r="AAR67"/>
      <c r="AAS67"/>
      <c r="AAT67"/>
      <c r="AAU67"/>
      <c r="AAV67"/>
      <c r="AAW67"/>
      <c r="AAX67"/>
      <c r="AAY67"/>
      <c r="AAZ67"/>
      <c r="ABA67"/>
      <c r="ABB67"/>
      <c r="ABC67"/>
      <c r="ABD67"/>
      <c r="ABE67"/>
      <c r="ABF67"/>
      <c r="ABG67"/>
      <c r="ABH67"/>
      <c r="ABI67"/>
      <c r="ABJ67"/>
      <c r="ABK67"/>
      <c r="ABL67"/>
      <c r="ABM67"/>
      <c r="ABN67"/>
      <c r="ABO67"/>
      <c r="ABP67"/>
      <c r="ABQ67"/>
      <c r="ABR67"/>
      <c r="ABS67"/>
      <c r="ABT67"/>
      <c r="ABU67"/>
      <c r="ABV67"/>
      <c r="ABW67"/>
      <c r="ABX67"/>
      <c r="ABY67"/>
      <c r="ABZ67"/>
      <c r="ACA67"/>
      <c r="ACB67"/>
      <c r="ACC67"/>
      <c r="ACD67"/>
      <c r="ACE67"/>
      <c r="ACF67"/>
      <c r="ACG67"/>
      <c r="ACH67"/>
      <c r="ACI67"/>
      <c r="ACJ67"/>
      <c r="ACK67"/>
      <c r="ACL67"/>
      <c r="ACM67"/>
      <c r="ACN67"/>
      <c r="ACO67"/>
      <c r="ACP67"/>
      <c r="ACQ67"/>
      <c r="ACR67"/>
      <c r="ACS67"/>
      <c r="ACT67"/>
      <c r="ACU67"/>
      <c r="ACV67"/>
      <c r="ACW67"/>
      <c r="ACX67"/>
      <c r="ACY67"/>
      <c r="ACZ67"/>
      <c r="ADA67"/>
      <c r="ADB67"/>
      <c r="ADC67"/>
      <c r="ADD67"/>
      <c r="ADE67"/>
      <c r="ADF67"/>
      <c r="ADG67"/>
      <c r="ADH67"/>
      <c r="ADI67"/>
      <c r="ADJ67"/>
      <c r="ADK67"/>
      <c r="ADL67"/>
      <c r="ADM67"/>
      <c r="ADN67"/>
      <c r="ADO67"/>
      <c r="ADP67"/>
      <c r="ADQ67"/>
      <c r="ADR67"/>
      <c r="ADS67"/>
      <c r="ADT67"/>
      <c r="ADU67"/>
      <c r="ADV67"/>
      <c r="ADW67"/>
      <c r="ADX67"/>
      <c r="ADY67"/>
      <c r="ADZ67"/>
      <c r="AEA67"/>
      <c r="AEB67"/>
      <c r="AEC67"/>
      <c r="AED67"/>
      <c r="AEE67"/>
      <c r="AEF67"/>
      <c r="AEG67"/>
      <c r="AEH67"/>
      <c r="AEI67"/>
      <c r="AEJ67"/>
      <c r="AEK67"/>
      <c r="AEL67"/>
      <c r="AEM67"/>
      <c r="AEN67"/>
      <c r="AEO67"/>
      <c r="AEP67"/>
      <c r="AEQ67"/>
      <c r="AER67"/>
      <c r="AES67"/>
      <c r="AET67"/>
      <c r="AEU67"/>
      <c r="AEV67"/>
      <c r="AEW67"/>
      <c r="AEX67"/>
      <c r="AEY67"/>
      <c r="AEZ67"/>
      <c r="AFA67"/>
      <c r="AFB67"/>
      <c r="AFC67"/>
      <c r="AFD67"/>
      <c r="AFE67"/>
      <c r="AFF67"/>
      <c r="AFG67"/>
      <c r="AFH67"/>
      <c r="AFI67"/>
      <c r="AFJ67"/>
      <c r="AFK67"/>
      <c r="AFL67"/>
      <c r="AFM67"/>
      <c r="AFN67"/>
      <c r="AFO67"/>
      <c r="AFP67"/>
      <c r="AFQ67"/>
      <c r="AFR67"/>
      <c r="AFS67"/>
      <c r="AFT67"/>
      <c r="AFU67"/>
      <c r="AFV67"/>
      <c r="AFW67"/>
      <c r="AFX67"/>
      <c r="AFY67"/>
      <c r="AFZ67"/>
      <c r="AGA67"/>
      <c r="AGB67"/>
      <c r="AGC67"/>
      <c r="AGD67"/>
      <c r="AGE67"/>
      <c r="AGF67"/>
      <c r="AGG67"/>
      <c r="AGH67"/>
      <c r="AGI67"/>
      <c r="AGJ67"/>
      <c r="AGK67"/>
      <c r="AGL67"/>
      <c r="AGM67"/>
      <c r="AGN67"/>
      <c r="AGO67"/>
      <c r="AGP67"/>
      <c r="AGQ67"/>
      <c r="AGR67"/>
      <c r="AGS67"/>
      <c r="AGT67"/>
      <c r="AGU67"/>
      <c r="AGV67"/>
      <c r="AGW67"/>
      <c r="AGX67"/>
      <c r="AGY67"/>
      <c r="AGZ67"/>
      <c r="AHA67"/>
      <c r="AHB67"/>
      <c r="AHC67"/>
      <c r="AHD67"/>
      <c r="AHE67"/>
      <c r="AHF67"/>
      <c r="AHG67"/>
      <c r="AHH67"/>
      <c r="AHI67"/>
      <c r="AHJ67"/>
      <c r="AHK67"/>
      <c r="AHL67"/>
      <c r="AHM67"/>
      <c r="AHN67"/>
      <c r="AHO67"/>
      <c r="AHP67"/>
      <c r="AHQ67"/>
      <c r="AHR67"/>
      <c r="AHS67"/>
      <c r="AHT67"/>
      <c r="AHU67"/>
      <c r="AHV67"/>
      <c r="AHW67"/>
      <c r="AHX67"/>
      <c r="AHY67"/>
      <c r="AHZ67"/>
      <c r="AIA67"/>
      <c r="AIB67"/>
      <c r="AIC67"/>
      <c r="AID67"/>
      <c r="AIE67"/>
      <c r="AIF67"/>
      <c r="AIG67"/>
      <c r="AIH67"/>
      <c r="AII67"/>
      <c r="AIJ67"/>
      <c r="AIK67"/>
      <c r="AIL67"/>
      <c r="AIM67"/>
      <c r="AIN67"/>
      <c r="AIO67"/>
      <c r="AIP67"/>
      <c r="AIQ67"/>
      <c r="AIR67"/>
      <c r="AIS67"/>
      <c r="AIT67"/>
      <c r="AIU67"/>
      <c r="AIV67"/>
      <c r="AIW67"/>
      <c r="AIX67"/>
      <c r="AIY67"/>
      <c r="AIZ67"/>
      <c r="AJA67"/>
      <c r="AJB67"/>
      <c r="AJC67"/>
      <c r="AJD67"/>
      <c r="AJE67"/>
      <c r="AJF67"/>
      <c r="AJG67"/>
      <c r="AJH67"/>
      <c r="AJI67"/>
      <c r="AJJ67"/>
      <c r="AJK67"/>
      <c r="AJL67"/>
      <c r="AJM67"/>
      <c r="AJN67"/>
      <c r="AJO67"/>
      <c r="AJP67"/>
      <c r="AJQ67"/>
      <c r="AJR67"/>
      <c r="AJS67"/>
      <c r="AJT67"/>
      <c r="AJU67"/>
      <c r="AJV67"/>
      <c r="AJW67"/>
      <c r="AJX67"/>
      <c r="AJY67"/>
      <c r="AJZ67"/>
      <c r="AKA67"/>
      <c r="AKB67"/>
      <c r="AKC67"/>
      <c r="AKD67"/>
      <c r="AKE67"/>
      <c r="AKF67"/>
      <c r="AKG67"/>
      <c r="AKH67"/>
      <c r="AKI67"/>
      <c r="AKJ67"/>
      <c r="AKK67"/>
      <c r="AKL67"/>
      <c r="AKM67"/>
      <c r="AKN67"/>
      <c r="AKO67"/>
      <c r="AKP67"/>
      <c r="AKQ67"/>
      <c r="AKR67"/>
      <c r="AKS67"/>
      <c r="AKT67"/>
      <c r="AKU67"/>
      <c r="AKV67"/>
      <c r="AKW67"/>
      <c r="AKX67"/>
      <c r="AKY67"/>
      <c r="AKZ67"/>
      <c r="ALA67"/>
      <c r="ALB67"/>
      <c r="ALC67"/>
      <c r="ALD67"/>
      <c r="ALE67"/>
      <c r="ALF67"/>
      <c r="ALG67"/>
      <c r="ALH67"/>
      <c r="ALI67"/>
      <c r="ALJ67"/>
      <c r="ALK67"/>
      <c r="ALL67"/>
      <c r="ALM67"/>
      <c r="ALN67"/>
      <c r="ALO67"/>
      <c r="ALP67"/>
      <c r="ALQ67"/>
      <c r="ALR67"/>
      <c r="ALS67"/>
      <c r="ALT67"/>
      <c r="ALU67"/>
      <c r="ALV67"/>
      <c r="ALW67"/>
      <c r="ALX67"/>
      <c r="ALY67"/>
      <c r="ALZ67"/>
      <c r="AMA67"/>
      <c r="AMB67"/>
      <c r="AMC67"/>
      <c r="AMD67"/>
      <c r="AME67"/>
      <c r="AMF67"/>
      <c r="AMG67"/>
      <c r="AMH67"/>
      <c r="AMI67"/>
      <c r="AMJ67"/>
    </row>
    <row r="68" spans="1:1024" ht="18" customHeight="1" x14ac:dyDescent="0.25">
      <c r="A68" s="201" t="s">
        <v>3353</v>
      </c>
      <c r="B68" s="201"/>
      <c r="C68" s="201"/>
      <c r="D68" s="201"/>
      <c r="E68" s="201"/>
      <c r="F68" s="201"/>
      <c r="G68" s="201"/>
      <c r="H68" s="201"/>
      <c r="I68" s="205" t="str">
        <f ca="1">IF(AND(Umdeckung!D24,Umdeckung!C14="Versicherungsnehmer"),"X","")</f>
        <v/>
      </c>
      <c r="J68" s="205"/>
      <c r="K68" s="204" t="s">
        <v>3354</v>
      </c>
      <c r="L68" s="204"/>
      <c r="M68" s="204"/>
      <c r="N68" s="204"/>
      <c r="O68" s="204"/>
      <c r="P68" s="204"/>
      <c r="Q68" s="204"/>
      <c r="R68" s="205" t="str">
        <f ca="1">IF(AND(Umdeckung!D24,Umdeckung!C14="Versicherer"),"X","")</f>
        <v/>
      </c>
      <c r="S68" s="205"/>
      <c r="T68" s="204" t="s">
        <v>3355</v>
      </c>
      <c r="U68" s="204"/>
      <c r="V68" s="204"/>
      <c r="W68" s="204"/>
      <c r="X68" s="204"/>
      <c r="Y68" s="204"/>
      <c r="Z68" s="204"/>
      <c r="AA68" s="204" t="s">
        <v>3356</v>
      </c>
      <c r="AB68" s="204"/>
      <c r="AC68" s="204"/>
      <c r="AD68" s="204"/>
      <c r="AE68" s="204"/>
      <c r="AF68" s="204"/>
      <c r="AG68" s="204"/>
      <c r="AH68" s="204"/>
      <c r="AI68" s="196" t="str">
        <f ca="1">IF(Umdeckung!D24,Umdeckung!C10,"")</f>
        <v/>
      </c>
      <c r="AJ68" s="196"/>
      <c r="AK68" s="196"/>
      <c r="AL68" s="196"/>
      <c r="AM68" s="196"/>
      <c r="AN68" s="196"/>
      <c r="AO68" s="196"/>
      <c r="AP68" s="196"/>
      <c r="AQ68" s="196"/>
      <c r="AR68" s="196"/>
      <c r="AS68" s="196"/>
      <c r="AT68" s="196"/>
      <c r="AU68" s="196"/>
      <c r="AV68" s="196"/>
      <c r="AW68" s="196"/>
      <c r="AX68" s="196"/>
      <c r="AY68" s="196"/>
      <c r="AZ68" s="196"/>
      <c r="BA68" s="196"/>
      <c r="BB68" s="196"/>
      <c r="BC68" s="196"/>
      <c r="BD68" s="196"/>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c r="GO68"/>
      <c r="GP68"/>
      <c r="GQ68"/>
      <c r="GR68"/>
      <c r="GS68"/>
      <c r="GT68"/>
      <c r="GU68"/>
      <c r="GV68"/>
      <c r="GW68"/>
      <c r="GX68"/>
      <c r="GY68"/>
      <c r="GZ68"/>
      <c r="HA68"/>
      <c r="HB68"/>
      <c r="HC68"/>
      <c r="HD68"/>
      <c r="HE68"/>
      <c r="HF68"/>
      <c r="HG68"/>
      <c r="HH68"/>
      <c r="HI68"/>
      <c r="HJ68"/>
      <c r="HK68"/>
      <c r="HL68"/>
      <c r="HM68"/>
      <c r="HN68"/>
      <c r="HO68"/>
      <c r="HP68"/>
      <c r="HQ68"/>
      <c r="HR68"/>
      <c r="HS68"/>
      <c r="HT68"/>
      <c r="HU68"/>
      <c r="HV68"/>
      <c r="HW68"/>
      <c r="HX68"/>
      <c r="HY68"/>
      <c r="HZ68"/>
      <c r="IA68"/>
      <c r="IB68"/>
      <c r="IC68"/>
      <c r="ID68"/>
      <c r="IE68"/>
      <c r="IF68"/>
      <c r="IG68"/>
      <c r="IH68"/>
      <c r="II68"/>
      <c r="IJ68"/>
      <c r="IK68"/>
      <c r="IL68"/>
      <c r="IM68"/>
      <c r="IN68"/>
      <c r="IO68"/>
      <c r="IP68"/>
      <c r="IQ68"/>
      <c r="IR68"/>
      <c r="IS68"/>
      <c r="IT68"/>
      <c r="IU68"/>
      <c r="IV68"/>
      <c r="IW68"/>
      <c r="IX68"/>
      <c r="IY68"/>
      <c r="IZ68"/>
      <c r="JA68"/>
      <c r="JB68"/>
      <c r="JC68"/>
      <c r="JD68"/>
      <c r="JE68"/>
      <c r="JF68"/>
      <c r="JG68"/>
      <c r="JH68"/>
      <c r="JI68"/>
      <c r="JJ68"/>
      <c r="JK68"/>
      <c r="JL68"/>
      <c r="JM68"/>
      <c r="JN68"/>
      <c r="JO68"/>
      <c r="JP68"/>
      <c r="JQ68"/>
      <c r="JR68"/>
      <c r="JS68"/>
      <c r="JT68"/>
      <c r="JU68"/>
      <c r="JV68"/>
      <c r="JW68"/>
      <c r="JX68"/>
      <c r="JY68"/>
      <c r="JZ68"/>
      <c r="KA68"/>
      <c r="KB68"/>
      <c r="KC68"/>
      <c r="KD68"/>
      <c r="KE68"/>
      <c r="KF68"/>
      <c r="KG68"/>
      <c r="KH68"/>
      <c r="KI68"/>
      <c r="KJ68"/>
      <c r="KK68"/>
      <c r="KL68"/>
      <c r="KM68"/>
      <c r="KN68"/>
      <c r="KO68"/>
      <c r="KP68"/>
      <c r="KQ68"/>
      <c r="KR68"/>
      <c r="KS68"/>
      <c r="KT68"/>
      <c r="KU68"/>
      <c r="KV68"/>
      <c r="KW68"/>
      <c r="KX68"/>
      <c r="KY68"/>
      <c r="KZ68"/>
      <c r="LA68"/>
      <c r="LB68"/>
      <c r="LC68"/>
      <c r="LD68"/>
      <c r="LE68"/>
      <c r="LF68"/>
      <c r="LG68"/>
      <c r="LH68"/>
      <c r="LI68"/>
      <c r="LJ68"/>
      <c r="LK68"/>
      <c r="LL68"/>
      <c r="LM68"/>
      <c r="LN68"/>
      <c r="LO68"/>
      <c r="LP68"/>
      <c r="LQ68"/>
      <c r="LR68"/>
      <c r="LS68"/>
      <c r="LT68"/>
      <c r="LU68"/>
      <c r="LV68"/>
      <c r="LW68"/>
      <c r="LX68"/>
      <c r="LY68"/>
      <c r="LZ68"/>
      <c r="MA68"/>
      <c r="MB68"/>
      <c r="MC68"/>
      <c r="MD68"/>
      <c r="ME68"/>
      <c r="MF68"/>
      <c r="MG68"/>
      <c r="MH68"/>
      <c r="MI68"/>
      <c r="MJ68"/>
      <c r="MK68"/>
      <c r="ML68"/>
      <c r="MM68"/>
      <c r="MN68"/>
      <c r="MO68"/>
      <c r="MP68"/>
      <c r="MQ68"/>
      <c r="MR68"/>
      <c r="MS68"/>
      <c r="MT68"/>
      <c r="MU68"/>
      <c r="MV68"/>
      <c r="MW68"/>
      <c r="MX68"/>
      <c r="MY68"/>
      <c r="MZ68"/>
      <c r="NA68"/>
      <c r="NB68"/>
      <c r="NC68"/>
      <c r="ND68"/>
      <c r="NE68"/>
      <c r="NF68"/>
      <c r="NG68"/>
      <c r="NH68"/>
      <c r="NI68"/>
      <c r="NJ68"/>
      <c r="NK68"/>
      <c r="NL68"/>
      <c r="NM68"/>
      <c r="NN68"/>
      <c r="NO68"/>
      <c r="NP68"/>
      <c r="NQ68"/>
      <c r="NR68"/>
      <c r="NS68"/>
      <c r="NT68"/>
      <c r="NU68"/>
      <c r="NV68"/>
      <c r="NW68"/>
      <c r="NX68"/>
      <c r="NY68"/>
      <c r="NZ68"/>
      <c r="OA68"/>
      <c r="OB68"/>
      <c r="OC68"/>
      <c r="OD68"/>
      <c r="OE68"/>
      <c r="OF68"/>
      <c r="OG68"/>
      <c r="OH68"/>
      <c r="OI68"/>
      <c r="OJ68"/>
      <c r="OK68"/>
      <c r="OL68"/>
      <c r="OM68"/>
      <c r="ON68"/>
      <c r="OO68"/>
      <c r="OP68"/>
      <c r="OQ68"/>
      <c r="OR68"/>
      <c r="OS68"/>
      <c r="OT68"/>
      <c r="OU68"/>
      <c r="OV68"/>
      <c r="OW68"/>
      <c r="OX68"/>
      <c r="OY68"/>
      <c r="OZ68"/>
      <c r="PA68"/>
      <c r="PB68"/>
      <c r="PC68"/>
      <c r="PD68"/>
      <c r="PE68"/>
      <c r="PF68"/>
      <c r="PG68"/>
      <c r="PH68"/>
      <c r="PI68"/>
      <c r="PJ68"/>
      <c r="PK68"/>
      <c r="PL68"/>
      <c r="PM68"/>
      <c r="PN68"/>
      <c r="PO68"/>
      <c r="PP68"/>
      <c r="PQ68"/>
      <c r="PR68"/>
      <c r="PS68"/>
      <c r="PT68"/>
      <c r="PU68"/>
      <c r="PV68"/>
      <c r="PW68"/>
      <c r="PX68"/>
      <c r="PY68"/>
      <c r="PZ68"/>
      <c r="QA68"/>
      <c r="QB68"/>
      <c r="QC68"/>
      <c r="QD68"/>
      <c r="QE68"/>
      <c r="QF68"/>
      <c r="QG68"/>
      <c r="QH68"/>
      <c r="QI68"/>
      <c r="QJ68"/>
      <c r="QK68"/>
      <c r="QL68"/>
      <c r="QM68"/>
      <c r="QN68"/>
      <c r="QO68"/>
      <c r="QP68"/>
      <c r="QQ68"/>
      <c r="QR68"/>
      <c r="QS68"/>
      <c r="QT68"/>
      <c r="QU68"/>
      <c r="QV68"/>
      <c r="QW68"/>
      <c r="QX68"/>
      <c r="QY68"/>
      <c r="QZ68"/>
      <c r="RA68"/>
      <c r="RB68"/>
      <c r="RC68"/>
      <c r="RD68"/>
      <c r="RE68"/>
      <c r="RF68"/>
      <c r="RG68"/>
      <c r="RH68"/>
      <c r="RI68"/>
      <c r="RJ68"/>
      <c r="RK68"/>
      <c r="RL68"/>
      <c r="RM68"/>
      <c r="RN68"/>
      <c r="RO68"/>
      <c r="RP68"/>
      <c r="RQ68"/>
      <c r="RR68"/>
      <c r="RS68"/>
      <c r="RT68"/>
      <c r="RU68"/>
      <c r="RV68"/>
      <c r="RW68"/>
      <c r="RX68"/>
      <c r="RY68"/>
      <c r="RZ68"/>
      <c r="SA68"/>
      <c r="SB68"/>
      <c r="SC68"/>
      <c r="SD68"/>
      <c r="SE68"/>
      <c r="SF68"/>
      <c r="SG68"/>
      <c r="SH68"/>
      <c r="SI68"/>
      <c r="SJ68"/>
      <c r="SK68"/>
      <c r="SL68"/>
      <c r="SM68"/>
      <c r="SN68"/>
      <c r="SO68"/>
      <c r="SP68"/>
      <c r="SQ68"/>
      <c r="SR68"/>
      <c r="SS68"/>
      <c r="ST68"/>
      <c r="SU68"/>
      <c r="SV68"/>
      <c r="SW68"/>
      <c r="SX68"/>
      <c r="SY68"/>
      <c r="SZ68"/>
      <c r="TA68"/>
      <c r="TB68"/>
      <c r="TC68"/>
      <c r="TD68"/>
      <c r="TE68"/>
      <c r="TF68"/>
      <c r="TG68"/>
      <c r="TH68"/>
      <c r="TI68"/>
      <c r="TJ68"/>
      <c r="TK68"/>
      <c r="TL68"/>
      <c r="TM68"/>
      <c r="TN68"/>
      <c r="TO68"/>
      <c r="TP68"/>
      <c r="TQ68"/>
      <c r="TR68"/>
      <c r="TS68"/>
      <c r="TT68"/>
      <c r="TU68"/>
      <c r="TV68"/>
      <c r="TW68"/>
      <c r="TX68"/>
      <c r="TY68"/>
      <c r="TZ68"/>
      <c r="UA68"/>
      <c r="UB68"/>
      <c r="UC68"/>
      <c r="UD68"/>
      <c r="UE68"/>
      <c r="UF68"/>
      <c r="UG68"/>
      <c r="UH68"/>
      <c r="UI68"/>
      <c r="UJ68"/>
      <c r="UK68"/>
      <c r="UL68"/>
      <c r="UM68"/>
      <c r="UN68"/>
      <c r="UO68"/>
      <c r="UP68"/>
      <c r="UQ68"/>
      <c r="UR68"/>
      <c r="US68"/>
      <c r="UT68"/>
      <c r="UU68"/>
      <c r="UV68"/>
      <c r="UW68"/>
      <c r="UX68"/>
      <c r="UY68"/>
      <c r="UZ68"/>
      <c r="VA68"/>
      <c r="VB68"/>
      <c r="VC68"/>
      <c r="VD68"/>
      <c r="VE68"/>
      <c r="VF68"/>
      <c r="VG68"/>
      <c r="VH68"/>
      <c r="VI68"/>
      <c r="VJ68"/>
      <c r="VK68"/>
      <c r="VL68"/>
      <c r="VM68"/>
      <c r="VN68"/>
      <c r="VO68"/>
      <c r="VP68"/>
      <c r="VQ68"/>
      <c r="VR68"/>
      <c r="VS68"/>
      <c r="VT68"/>
      <c r="VU68"/>
      <c r="VV68"/>
      <c r="VW68"/>
      <c r="VX68"/>
      <c r="VY68"/>
      <c r="VZ68"/>
      <c r="WA68"/>
      <c r="WB68"/>
      <c r="WC68"/>
      <c r="WD68"/>
      <c r="WE68"/>
      <c r="WF68"/>
      <c r="WG68"/>
      <c r="WH68"/>
      <c r="WI68"/>
      <c r="WJ68"/>
      <c r="WK68"/>
      <c r="WL68"/>
      <c r="WM68"/>
      <c r="WN68"/>
      <c r="WO68"/>
      <c r="WP68"/>
      <c r="WQ68"/>
      <c r="WR68"/>
      <c r="WS68"/>
      <c r="WT68"/>
      <c r="WU68"/>
      <c r="WV68"/>
      <c r="WW68"/>
      <c r="WX68"/>
      <c r="WY68"/>
      <c r="WZ68"/>
      <c r="XA68"/>
      <c r="XB68"/>
      <c r="XC68"/>
      <c r="XD68"/>
      <c r="XE68"/>
      <c r="XF68"/>
      <c r="XG68"/>
      <c r="XH68"/>
      <c r="XI68"/>
      <c r="XJ68"/>
      <c r="XK68"/>
      <c r="XL68"/>
      <c r="XM68"/>
      <c r="XN68"/>
      <c r="XO68"/>
      <c r="XP68"/>
      <c r="XQ68"/>
      <c r="XR68"/>
      <c r="XS68"/>
      <c r="XT68"/>
      <c r="XU68"/>
      <c r="XV68"/>
      <c r="XW68"/>
      <c r="XX68"/>
      <c r="XY68"/>
      <c r="XZ68"/>
      <c r="YA68"/>
      <c r="YB68"/>
      <c r="YC68"/>
      <c r="YD68"/>
      <c r="YE68"/>
      <c r="YF68"/>
      <c r="YG68"/>
      <c r="YH68"/>
      <c r="YI68"/>
      <c r="YJ68"/>
      <c r="YK68"/>
      <c r="YL68"/>
      <c r="YM68"/>
      <c r="YN68"/>
      <c r="YO68"/>
      <c r="YP68"/>
      <c r="YQ68"/>
      <c r="YR68"/>
      <c r="YS68"/>
      <c r="YT68"/>
      <c r="YU68"/>
      <c r="YV68"/>
      <c r="YW68"/>
      <c r="YX68"/>
      <c r="YY68"/>
      <c r="YZ68"/>
      <c r="ZA68"/>
      <c r="ZB68"/>
      <c r="ZC68"/>
      <c r="ZD68"/>
      <c r="ZE68"/>
      <c r="ZF68"/>
      <c r="ZG68"/>
      <c r="ZH68"/>
      <c r="ZI68"/>
      <c r="ZJ68"/>
      <c r="ZK68"/>
      <c r="ZL68"/>
      <c r="ZM68"/>
      <c r="ZN68"/>
      <c r="ZO68"/>
      <c r="ZP68"/>
      <c r="ZQ68"/>
      <c r="ZR68"/>
      <c r="ZS68"/>
      <c r="ZT68"/>
      <c r="ZU68"/>
      <c r="ZV68"/>
      <c r="ZW68"/>
      <c r="ZX68"/>
      <c r="ZY68"/>
      <c r="ZZ68"/>
      <c r="AAA68"/>
      <c r="AAB68"/>
      <c r="AAC68"/>
      <c r="AAD68"/>
      <c r="AAE68"/>
      <c r="AAF68"/>
      <c r="AAG68"/>
      <c r="AAH68"/>
      <c r="AAI68"/>
      <c r="AAJ68"/>
      <c r="AAK68"/>
      <c r="AAL68"/>
      <c r="AAM68"/>
      <c r="AAN68"/>
      <c r="AAO68"/>
      <c r="AAP68"/>
      <c r="AAQ68"/>
      <c r="AAR68"/>
      <c r="AAS68"/>
      <c r="AAT68"/>
      <c r="AAU68"/>
      <c r="AAV68"/>
      <c r="AAW68"/>
      <c r="AAX68"/>
      <c r="AAY68"/>
      <c r="AAZ68"/>
      <c r="ABA68"/>
      <c r="ABB68"/>
      <c r="ABC68"/>
      <c r="ABD68"/>
      <c r="ABE68"/>
      <c r="ABF68"/>
      <c r="ABG68"/>
      <c r="ABH68"/>
      <c r="ABI68"/>
      <c r="ABJ68"/>
      <c r="ABK68"/>
      <c r="ABL68"/>
      <c r="ABM68"/>
      <c r="ABN68"/>
      <c r="ABO68"/>
      <c r="ABP68"/>
      <c r="ABQ68"/>
      <c r="ABR68"/>
      <c r="ABS68"/>
      <c r="ABT68"/>
      <c r="ABU68"/>
      <c r="ABV68"/>
      <c r="ABW68"/>
      <c r="ABX68"/>
      <c r="ABY68"/>
      <c r="ABZ68"/>
      <c r="ACA68"/>
      <c r="ACB68"/>
      <c r="ACC68"/>
      <c r="ACD68"/>
      <c r="ACE68"/>
      <c r="ACF68"/>
      <c r="ACG68"/>
      <c r="ACH68"/>
      <c r="ACI68"/>
      <c r="ACJ68"/>
      <c r="ACK68"/>
      <c r="ACL68"/>
      <c r="ACM68"/>
      <c r="ACN68"/>
      <c r="ACO68"/>
      <c r="ACP68"/>
      <c r="ACQ68"/>
      <c r="ACR68"/>
      <c r="ACS68"/>
      <c r="ACT68"/>
      <c r="ACU68"/>
      <c r="ACV68"/>
      <c r="ACW68"/>
      <c r="ACX68"/>
      <c r="ACY68"/>
      <c r="ACZ68"/>
      <c r="ADA68"/>
      <c r="ADB68"/>
      <c r="ADC68"/>
      <c r="ADD68"/>
      <c r="ADE68"/>
      <c r="ADF68"/>
      <c r="ADG68"/>
      <c r="ADH68"/>
      <c r="ADI68"/>
      <c r="ADJ68"/>
      <c r="ADK68"/>
      <c r="ADL68"/>
      <c r="ADM68"/>
      <c r="ADN68"/>
      <c r="ADO68"/>
      <c r="ADP68"/>
      <c r="ADQ68"/>
      <c r="ADR68"/>
      <c r="ADS68"/>
      <c r="ADT68"/>
      <c r="ADU68"/>
      <c r="ADV68"/>
      <c r="ADW68"/>
      <c r="ADX68"/>
      <c r="ADY68"/>
      <c r="ADZ68"/>
      <c r="AEA68"/>
      <c r="AEB68"/>
      <c r="AEC68"/>
      <c r="AED68"/>
      <c r="AEE68"/>
      <c r="AEF68"/>
      <c r="AEG68"/>
      <c r="AEH68"/>
      <c r="AEI68"/>
      <c r="AEJ68"/>
      <c r="AEK68"/>
      <c r="AEL68"/>
      <c r="AEM68"/>
      <c r="AEN68"/>
      <c r="AEO68"/>
      <c r="AEP68"/>
      <c r="AEQ68"/>
      <c r="AER68"/>
      <c r="AES68"/>
      <c r="AET68"/>
      <c r="AEU68"/>
      <c r="AEV68"/>
      <c r="AEW68"/>
      <c r="AEX68"/>
      <c r="AEY68"/>
      <c r="AEZ68"/>
      <c r="AFA68"/>
      <c r="AFB68"/>
      <c r="AFC68"/>
      <c r="AFD68"/>
      <c r="AFE68"/>
      <c r="AFF68"/>
      <c r="AFG68"/>
      <c r="AFH68"/>
      <c r="AFI68"/>
      <c r="AFJ68"/>
      <c r="AFK68"/>
      <c r="AFL68"/>
      <c r="AFM68"/>
      <c r="AFN68"/>
      <c r="AFO68"/>
      <c r="AFP68"/>
      <c r="AFQ68"/>
      <c r="AFR68"/>
      <c r="AFS68"/>
      <c r="AFT68"/>
      <c r="AFU68"/>
      <c r="AFV68"/>
      <c r="AFW68"/>
      <c r="AFX68"/>
      <c r="AFY68"/>
      <c r="AFZ68"/>
      <c r="AGA68"/>
      <c r="AGB68"/>
      <c r="AGC68"/>
      <c r="AGD68"/>
      <c r="AGE68"/>
      <c r="AGF68"/>
      <c r="AGG68"/>
      <c r="AGH68"/>
      <c r="AGI68"/>
      <c r="AGJ68"/>
      <c r="AGK68"/>
      <c r="AGL68"/>
      <c r="AGM68"/>
      <c r="AGN68"/>
      <c r="AGO68"/>
      <c r="AGP68"/>
      <c r="AGQ68"/>
      <c r="AGR68"/>
      <c r="AGS68"/>
      <c r="AGT68"/>
      <c r="AGU68"/>
      <c r="AGV68"/>
      <c r="AGW68"/>
      <c r="AGX68"/>
      <c r="AGY68"/>
      <c r="AGZ68"/>
      <c r="AHA68"/>
      <c r="AHB68"/>
      <c r="AHC68"/>
      <c r="AHD68"/>
      <c r="AHE68"/>
      <c r="AHF68"/>
      <c r="AHG68"/>
      <c r="AHH68"/>
      <c r="AHI68"/>
      <c r="AHJ68"/>
      <c r="AHK68"/>
      <c r="AHL68"/>
      <c r="AHM68"/>
      <c r="AHN68"/>
      <c r="AHO68"/>
      <c r="AHP68"/>
      <c r="AHQ68"/>
      <c r="AHR68"/>
      <c r="AHS68"/>
      <c r="AHT68"/>
      <c r="AHU68"/>
      <c r="AHV68"/>
      <c r="AHW68"/>
      <c r="AHX68"/>
      <c r="AHY68"/>
      <c r="AHZ68"/>
      <c r="AIA68"/>
      <c r="AIB68"/>
      <c r="AIC68"/>
      <c r="AID68"/>
      <c r="AIE68"/>
      <c r="AIF68"/>
      <c r="AIG68"/>
      <c r="AIH68"/>
      <c r="AII68"/>
      <c r="AIJ68"/>
      <c r="AIK68"/>
      <c r="AIL68"/>
      <c r="AIM68"/>
      <c r="AIN68"/>
      <c r="AIO68"/>
      <c r="AIP68"/>
      <c r="AIQ68"/>
      <c r="AIR68"/>
      <c r="AIS68"/>
      <c r="AIT68"/>
      <c r="AIU68"/>
      <c r="AIV68"/>
      <c r="AIW68"/>
      <c r="AIX68"/>
      <c r="AIY68"/>
      <c r="AIZ68"/>
      <c r="AJA68"/>
      <c r="AJB68"/>
      <c r="AJC68"/>
      <c r="AJD68"/>
      <c r="AJE68"/>
      <c r="AJF68"/>
      <c r="AJG68"/>
      <c r="AJH68"/>
      <c r="AJI68"/>
      <c r="AJJ68"/>
      <c r="AJK68"/>
      <c r="AJL68"/>
      <c r="AJM68"/>
      <c r="AJN68"/>
      <c r="AJO68"/>
      <c r="AJP68"/>
      <c r="AJQ68"/>
      <c r="AJR68"/>
      <c r="AJS68"/>
      <c r="AJT68"/>
      <c r="AJU68"/>
      <c r="AJV68"/>
      <c r="AJW68"/>
      <c r="AJX68"/>
      <c r="AJY68"/>
      <c r="AJZ68"/>
      <c r="AKA68"/>
      <c r="AKB68"/>
      <c r="AKC68"/>
      <c r="AKD68"/>
      <c r="AKE68"/>
      <c r="AKF68"/>
      <c r="AKG68"/>
      <c r="AKH68"/>
      <c r="AKI68"/>
      <c r="AKJ68"/>
      <c r="AKK68"/>
      <c r="AKL68"/>
      <c r="AKM68"/>
      <c r="AKN68"/>
      <c r="AKO68"/>
      <c r="AKP68"/>
      <c r="AKQ68"/>
      <c r="AKR68"/>
      <c r="AKS68"/>
      <c r="AKT68"/>
      <c r="AKU68"/>
      <c r="AKV68"/>
      <c r="AKW68"/>
      <c r="AKX68"/>
      <c r="AKY68"/>
      <c r="AKZ68"/>
      <c r="ALA68"/>
      <c r="ALB68"/>
      <c r="ALC68"/>
      <c r="ALD68"/>
      <c r="ALE68"/>
      <c r="ALF68"/>
      <c r="ALG68"/>
      <c r="ALH68"/>
      <c r="ALI68"/>
      <c r="ALJ68"/>
      <c r="ALK68"/>
      <c r="ALL68"/>
      <c r="ALM68"/>
      <c r="ALN68"/>
      <c r="ALO68"/>
      <c r="ALP68"/>
      <c r="ALQ68"/>
      <c r="ALR68"/>
      <c r="ALS68"/>
      <c r="ALT68"/>
      <c r="ALU68"/>
      <c r="ALV68"/>
      <c r="ALW68"/>
      <c r="ALX68"/>
      <c r="ALY68"/>
      <c r="ALZ68"/>
      <c r="AMA68"/>
      <c r="AMB68"/>
      <c r="AMC68"/>
      <c r="AMD68"/>
      <c r="AME68"/>
      <c r="AMF68"/>
      <c r="AMG68"/>
      <c r="AMH68"/>
      <c r="AMI68"/>
      <c r="AMJ68"/>
    </row>
    <row r="69" spans="1:1024" ht="10.15" customHeight="1" x14ac:dyDescent="0.25">
      <c r="A69" s="75"/>
      <c r="B69" s="76"/>
      <c r="C69" s="76"/>
      <c r="D69" s="76"/>
      <c r="E69" s="76"/>
      <c r="F69" s="76"/>
      <c r="G69" s="76"/>
      <c r="H69" s="76"/>
      <c r="I69" s="76"/>
      <c r="J69" s="76"/>
      <c r="K69" s="76"/>
      <c r="L69" s="76"/>
      <c r="M69" s="76"/>
      <c r="N69" s="76"/>
      <c r="O69" s="76"/>
      <c r="P69" s="76"/>
      <c r="Q69" s="76"/>
      <c r="R69" s="76"/>
      <c r="S69" s="76"/>
      <c r="T69" s="76"/>
      <c r="U69" s="76"/>
      <c r="V69" s="76"/>
      <c r="W69" s="76"/>
      <c r="X69" s="76"/>
      <c r="Y69" s="76"/>
      <c r="Z69" s="76"/>
      <c r="AA69" s="76"/>
      <c r="AB69" s="76"/>
      <c r="AC69" s="76"/>
      <c r="AD69" s="76"/>
      <c r="AE69" s="76"/>
      <c r="AF69" s="76"/>
      <c r="AG69" s="76"/>
      <c r="AH69" s="76"/>
      <c r="AI69" s="76"/>
      <c r="AJ69" s="76"/>
      <c r="AK69" s="76"/>
      <c r="AL69" s="76"/>
      <c r="AM69" s="76"/>
      <c r="AN69" s="76"/>
      <c r="AO69" s="76"/>
      <c r="AP69" s="76"/>
      <c r="AQ69" s="76"/>
      <c r="AR69" s="76"/>
      <c r="AS69" s="76"/>
      <c r="AT69" s="76"/>
      <c r="AU69" s="76"/>
      <c r="AV69" s="76"/>
      <c r="AW69" s="76"/>
      <c r="AX69" s="76"/>
      <c r="AY69" s="76"/>
      <c r="AZ69" s="76"/>
      <c r="BA69" s="76"/>
      <c r="BB69" s="76"/>
      <c r="BC69" s="76"/>
      <c r="BD69" s="77"/>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c r="FU69"/>
      <c r="FV69"/>
      <c r="FW69"/>
      <c r="FX69"/>
      <c r="FY69"/>
      <c r="FZ69"/>
      <c r="GA69"/>
      <c r="GB69"/>
      <c r="GC69"/>
      <c r="GD69"/>
      <c r="GE69"/>
      <c r="GF69"/>
      <c r="GG69"/>
      <c r="GH69"/>
      <c r="GI69"/>
      <c r="GJ69"/>
      <c r="GK69"/>
      <c r="GL69"/>
      <c r="GM69"/>
      <c r="GN69"/>
      <c r="GO69"/>
      <c r="GP69"/>
      <c r="GQ69"/>
      <c r="GR69"/>
      <c r="GS69"/>
      <c r="GT69"/>
      <c r="GU69"/>
      <c r="GV69"/>
      <c r="GW69"/>
      <c r="GX69"/>
      <c r="GY69"/>
      <c r="GZ69"/>
      <c r="HA69"/>
      <c r="HB69"/>
      <c r="HC69"/>
      <c r="HD69"/>
      <c r="HE69"/>
      <c r="HF69"/>
      <c r="HG69"/>
      <c r="HH69"/>
      <c r="HI69"/>
      <c r="HJ69"/>
      <c r="HK69"/>
      <c r="HL69"/>
      <c r="HM69"/>
      <c r="HN69"/>
      <c r="HO69"/>
      <c r="HP69"/>
      <c r="HQ69"/>
      <c r="HR69"/>
      <c r="HS69"/>
      <c r="HT69"/>
      <c r="HU69"/>
      <c r="HV69"/>
      <c r="HW69"/>
      <c r="HX69"/>
      <c r="HY69"/>
      <c r="HZ69"/>
      <c r="IA69"/>
      <c r="IB69"/>
      <c r="IC69"/>
      <c r="ID69"/>
      <c r="IE69"/>
      <c r="IF69"/>
      <c r="IG69"/>
      <c r="IH69"/>
      <c r="II69"/>
      <c r="IJ69"/>
      <c r="IK69"/>
      <c r="IL69"/>
      <c r="IM69"/>
      <c r="IN69"/>
      <c r="IO69"/>
      <c r="IP69"/>
      <c r="IQ69"/>
      <c r="IR69"/>
      <c r="IS69"/>
      <c r="IT69"/>
      <c r="IU69"/>
      <c r="IV69"/>
      <c r="IW69"/>
      <c r="IX69"/>
      <c r="IY69"/>
      <c r="IZ69"/>
      <c r="JA69"/>
      <c r="JB69"/>
      <c r="JC69"/>
      <c r="JD69"/>
      <c r="JE69"/>
      <c r="JF69"/>
      <c r="JG69"/>
      <c r="JH69"/>
      <c r="JI69"/>
      <c r="JJ69"/>
      <c r="JK69"/>
      <c r="JL69"/>
      <c r="JM69"/>
      <c r="JN69"/>
      <c r="JO69"/>
      <c r="JP69"/>
      <c r="JQ69"/>
      <c r="JR69"/>
      <c r="JS69"/>
      <c r="JT69"/>
      <c r="JU69"/>
      <c r="JV69"/>
      <c r="JW69"/>
      <c r="JX69"/>
      <c r="JY69"/>
      <c r="JZ69"/>
      <c r="KA69"/>
      <c r="KB69"/>
      <c r="KC69"/>
      <c r="KD69"/>
      <c r="KE69"/>
      <c r="KF69"/>
      <c r="KG69"/>
      <c r="KH69"/>
      <c r="KI69"/>
      <c r="KJ69"/>
      <c r="KK69"/>
      <c r="KL69"/>
      <c r="KM69"/>
      <c r="KN69"/>
      <c r="KO69"/>
      <c r="KP69"/>
      <c r="KQ69"/>
      <c r="KR69"/>
      <c r="KS69"/>
      <c r="KT69"/>
      <c r="KU69"/>
      <c r="KV69"/>
      <c r="KW69"/>
      <c r="KX69"/>
      <c r="KY69"/>
      <c r="KZ69"/>
      <c r="LA69"/>
      <c r="LB69"/>
      <c r="LC69"/>
      <c r="LD69"/>
      <c r="LE69"/>
      <c r="LF69"/>
      <c r="LG69"/>
      <c r="LH69"/>
      <c r="LI69"/>
      <c r="LJ69"/>
      <c r="LK69"/>
      <c r="LL69"/>
      <c r="LM69"/>
      <c r="LN69"/>
      <c r="LO69"/>
      <c r="LP69"/>
      <c r="LQ69"/>
      <c r="LR69"/>
      <c r="LS69"/>
      <c r="LT69"/>
      <c r="LU69"/>
      <c r="LV69"/>
      <c r="LW69"/>
      <c r="LX69"/>
      <c r="LY69"/>
      <c r="LZ69"/>
      <c r="MA69"/>
      <c r="MB69"/>
      <c r="MC69"/>
      <c r="MD69"/>
      <c r="ME69"/>
      <c r="MF69"/>
      <c r="MG69"/>
      <c r="MH69"/>
      <c r="MI69"/>
      <c r="MJ69"/>
      <c r="MK69"/>
      <c r="ML69"/>
      <c r="MM69"/>
      <c r="MN69"/>
      <c r="MO69"/>
      <c r="MP69"/>
      <c r="MQ69"/>
      <c r="MR69"/>
      <c r="MS69"/>
      <c r="MT69"/>
      <c r="MU69"/>
      <c r="MV69"/>
      <c r="MW69"/>
      <c r="MX69"/>
      <c r="MY69"/>
      <c r="MZ69"/>
      <c r="NA69"/>
      <c r="NB69"/>
      <c r="NC69"/>
      <c r="ND69"/>
      <c r="NE69"/>
      <c r="NF69"/>
      <c r="NG69"/>
      <c r="NH69"/>
      <c r="NI69"/>
      <c r="NJ69"/>
      <c r="NK69"/>
      <c r="NL69"/>
      <c r="NM69"/>
      <c r="NN69"/>
      <c r="NO69"/>
      <c r="NP69"/>
      <c r="NQ69"/>
      <c r="NR69"/>
      <c r="NS69"/>
      <c r="NT69"/>
      <c r="NU69"/>
      <c r="NV69"/>
      <c r="NW69"/>
      <c r="NX69"/>
      <c r="NY69"/>
      <c r="NZ69"/>
      <c r="OA69"/>
      <c r="OB69"/>
      <c r="OC69"/>
      <c r="OD69"/>
      <c r="OE69"/>
      <c r="OF69"/>
      <c r="OG69"/>
      <c r="OH69"/>
      <c r="OI69"/>
      <c r="OJ69"/>
      <c r="OK69"/>
      <c r="OL69"/>
      <c r="OM69"/>
      <c r="ON69"/>
      <c r="OO69"/>
      <c r="OP69"/>
      <c r="OQ69"/>
      <c r="OR69"/>
      <c r="OS69"/>
      <c r="OT69"/>
      <c r="OU69"/>
      <c r="OV69"/>
      <c r="OW69"/>
      <c r="OX69"/>
      <c r="OY69"/>
      <c r="OZ69"/>
      <c r="PA69"/>
      <c r="PB69"/>
      <c r="PC69"/>
      <c r="PD69"/>
      <c r="PE69"/>
      <c r="PF69"/>
      <c r="PG69"/>
      <c r="PH69"/>
      <c r="PI69"/>
      <c r="PJ69"/>
      <c r="PK69"/>
      <c r="PL69"/>
      <c r="PM69"/>
      <c r="PN69"/>
      <c r="PO69"/>
      <c r="PP69"/>
      <c r="PQ69"/>
      <c r="PR69"/>
      <c r="PS69"/>
      <c r="PT69"/>
      <c r="PU69"/>
      <c r="PV69"/>
      <c r="PW69"/>
      <c r="PX69"/>
      <c r="PY69"/>
      <c r="PZ69"/>
      <c r="QA69"/>
      <c r="QB69"/>
      <c r="QC69"/>
      <c r="QD69"/>
      <c r="QE69"/>
      <c r="QF69"/>
      <c r="QG69"/>
      <c r="QH69"/>
      <c r="QI69"/>
      <c r="QJ69"/>
      <c r="QK69"/>
      <c r="QL69"/>
      <c r="QM69"/>
      <c r="QN69"/>
      <c r="QO69"/>
      <c r="QP69"/>
      <c r="QQ69"/>
      <c r="QR69"/>
      <c r="QS69"/>
      <c r="QT69"/>
      <c r="QU69"/>
      <c r="QV69"/>
      <c r="QW69"/>
      <c r="QX69"/>
      <c r="QY69"/>
      <c r="QZ69"/>
      <c r="RA69"/>
      <c r="RB69"/>
      <c r="RC69"/>
      <c r="RD69"/>
      <c r="RE69"/>
      <c r="RF69"/>
      <c r="RG69"/>
      <c r="RH69"/>
      <c r="RI69"/>
      <c r="RJ69"/>
      <c r="RK69"/>
      <c r="RL69"/>
      <c r="RM69"/>
      <c r="RN69"/>
      <c r="RO69"/>
      <c r="RP69"/>
      <c r="RQ69"/>
      <c r="RR69"/>
      <c r="RS69"/>
      <c r="RT69"/>
      <c r="RU69"/>
      <c r="RV69"/>
      <c r="RW69"/>
      <c r="RX69"/>
      <c r="RY69"/>
      <c r="RZ69"/>
      <c r="SA69"/>
      <c r="SB69"/>
      <c r="SC69"/>
      <c r="SD69"/>
      <c r="SE69"/>
      <c r="SF69"/>
      <c r="SG69"/>
      <c r="SH69"/>
      <c r="SI69"/>
      <c r="SJ69"/>
      <c r="SK69"/>
      <c r="SL69"/>
      <c r="SM69"/>
      <c r="SN69"/>
      <c r="SO69"/>
      <c r="SP69"/>
      <c r="SQ69"/>
      <c r="SR69"/>
      <c r="SS69"/>
      <c r="ST69"/>
      <c r="SU69"/>
      <c r="SV69"/>
      <c r="SW69"/>
      <c r="SX69"/>
      <c r="SY69"/>
      <c r="SZ69"/>
      <c r="TA69"/>
      <c r="TB69"/>
      <c r="TC69"/>
      <c r="TD69"/>
      <c r="TE69"/>
      <c r="TF69"/>
      <c r="TG69"/>
      <c r="TH69"/>
      <c r="TI69"/>
      <c r="TJ69"/>
      <c r="TK69"/>
      <c r="TL69"/>
      <c r="TM69"/>
      <c r="TN69"/>
      <c r="TO69"/>
      <c r="TP69"/>
      <c r="TQ69"/>
      <c r="TR69"/>
      <c r="TS69"/>
      <c r="TT69"/>
      <c r="TU69"/>
      <c r="TV69"/>
      <c r="TW69"/>
      <c r="TX69"/>
      <c r="TY69"/>
      <c r="TZ69"/>
      <c r="UA69"/>
      <c r="UB69"/>
      <c r="UC69"/>
      <c r="UD69"/>
      <c r="UE69"/>
      <c r="UF69"/>
      <c r="UG69"/>
      <c r="UH69"/>
      <c r="UI69"/>
      <c r="UJ69"/>
      <c r="UK69"/>
      <c r="UL69"/>
      <c r="UM69"/>
      <c r="UN69"/>
      <c r="UO69"/>
      <c r="UP69"/>
      <c r="UQ69"/>
      <c r="UR69"/>
      <c r="US69"/>
      <c r="UT69"/>
      <c r="UU69"/>
      <c r="UV69"/>
      <c r="UW69"/>
      <c r="UX69"/>
      <c r="UY69"/>
      <c r="UZ69"/>
      <c r="VA69"/>
      <c r="VB69"/>
      <c r="VC69"/>
      <c r="VD69"/>
      <c r="VE69"/>
      <c r="VF69"/>
      <c r="VG69"/>
      <c r="VH69"/>
      <c r="VI69"/>
      <c r="VJ69"/>
      <c r="VK69"/>
      <c r="VL69"/>
      <c r="VM69"/>
      <c r="VN69"/>
      <c r="VO69"/>
      <c r="VP69"/>
      <c r="VQ69"/>
      <c r="VR69"/>
      <c r="VS69"/>
      <c r="VT69"/>
      <c r="VU69"/>
      <c r="VV69"/>
      <c r="VW69"/>
      <c r="VX69"/>
      <c r="VY69"/>
      <c r="VZ69"/>
      <c r="WA69"/>
      <c r="WB69"/>
      <c r="WC69"/>
      <c r="WD69"/>
      <c r="WE69"/>
      <c r="WF69"/>
      <c r="WG69"/>
      <c r="WH69"/>
      <c r="WI69"/>
      <c r="WJ69"/>
      <c r="WK69"/>
      <c r="WL69"/>
      <c r="WM69"/>
      <c r="WN69"/>
      <c r="WO69"/>
      <c r="WP69"/>
      <c r="WQ69"/>
      <c r="WR69"/>
      <c r="WS69"/>
      <c r="WT69"/>
      <c r="WU69"/>
      <c r="WV69"/>
      <c r="WW69"/>
      <c r="WX69"/>
      <c r="WY69"/>
      <c r="WZ69"/>
      <c r="XA69"/>
      <c r="XB69"/>
      <c r="XC69"/>
      <c r="XD69"/>
      <c r="XE69"/>
      <c r="XF69"/>
      <c r="XG69"/>
      <c r="XH69"/>
      <c r="XI69"/>
      <c r="XJ69"/>
      <c r="XK69"/>
      <c r="XL69"/>
      <c r="XM69"/>
      <c r="XN69"/>
      <c r="XO69"/>
      <c r="XP69"/>
      <c r="XQ69"/>
      <c r="XR69"/>
      <c r="XS69"/>
      <c r="XT69"/>
      <c r="XU69"/>
      <c r="XV69"/>
      <c r="XW69"/>
      <c r="XX69"/>
      <c r="XY69"/>
      <c r="XZ69"/>
      <c r="YA69"/>
      <c r="YB69"/>
      <c r="YC69"/>
      <c r="YD69"/>
      <c r="YE69"/>
      <c r="YF69"/>
      <c r="YG69"/>
      <c r="YH69"/>
      <c r="YI69"/>
      <c r="YJ69"/>
      <c r="YK69"/>
      <c r="YL69"/>
      <c r="YM69"/>
      <c r="YN69"/>
      <c r="YO69"/>
      <c r="YP69"/>
      <c r="YQ69"/>
      <c r="YR69"/>
      <c r="YS69"/>
      <c r="YT69"/>
      <c r="YU69"/>
      <c r="YV69"/>
      <c r="YW69"/>
      <c r="YX69"/>
      <c r="YY69"/>
      <c r="YZ69"/>
      <c r="ZA69"/>
      <c r="ZB69"/>
      <c r="ZC69"/>
      <c r="ZD69"/>
      <c r="ZE69"/>
      <c r="ZF69"/>
      <c r="ZG69"/>
      <c r="ZH69"/>
      <c r="ZI69"/>
      <c r="ZJ69"/>
      <c r="ZK69"/>
      <c r="ZL69"/>
      <c r="ZM69"/>
      <c r="ZN69"/>
      <c r="ZO69"/>
      <c r="ZP69"/>
      <c r="ZQ69"/>
      <c r="ZR69"/>
      <c r="ZS69"/>
      <c r="ZT69"/>
      <c r="ZU69"/>
      <c r="ZV69"/>
      <c r="ZW69"/>
      <c r="ZX69"/>
      <c r="ZY69"/>
      <c r="ZZ69"/>
      <c r="AAA69"/>
      <c r="AAB69"/>
      <c r="AAC69"/>
      <c r="AAD69"/>
      <c r="AAE69"/>
      <c r="AAF69"/>
      <c r="AAG69"/>
      <c r="AAH69"/>
      <c r="AAI69"/>
      <c r="AAJ69"/>
      <c r="AAK69"/>
      <c r="AAL69"/>
      <c r="AAM69"/>
      <c r="AAN69"/>
      <c r="AAO69"/>
      <c r="AAP69"/>
      <c r="AAQ69"/>
      <c r="AAR69"/>
      <c r="AAS69"/>
      <c r="AAT69"/>
      <c r="AAU69"/>
      <c r="AAV69"/>
      <c r="AAW69"/>
      <c r="AAX69"/>
      <c r="AAY69"/>
      <c r="AAZ69"/>
      <c r="ABA69"/>
      <c r="ABB69"/>
      <c r="ABC69"/>
      <c r="ABD69"/>
      <c r="ABE69"/>
      <c r="ABF69"/>
      <c r="ABG69"/>
      <c r="ABH69"/>
      <c r="ABI69"/>
      <c r="ABJ69"/>
      <c r="ABK69"/>
      <c r="ABL69"/>
      <c r="ABM69"/>
      <c r="ABN69"/>
      <c r="ABO69"/>
      <c r="ABP69"/>
      <c r="ABQ69"/>
      <c r="ABR69"/>
      <c r="ABS69"/>
      <c r="ABT69"/>
      <c r="ABU69"/>
      <c r="ABV69"/>
      <c r="ABW69"/>
      <c r="ABX69"/>
      <c r="ABY69"/>
      <c r="ABZ69"/>
      <c r="ACA69"/>
      <c r="ACB69"/>
      <c r="ACC69"/>
      <c r="ACD69"/>
      <c r="ACE69"/>
      <c r="ACF69"/>
      <c r="ACG69"/>
      <c r="ACH69"/>
      <c r="ACI69"/>
      <c r="ACJ69"/>
      <c r="ACK69"/>
      <c r="ACL69"/>
      <c r="ACM69"/>
      <c r="ACN69"/>
      <c r="ACO69"/>
      <c r="ACP69"/>
      <c r="ACQ69"/>
      <c r="ACR69"/>
      <c r="ACS69"/>
      <c r="ACT69"/>
      <c r="ACU69"/>
      <c r="ACV69"/>
      <c r="ACW69"/>
      <c r="ACX69"/>
      <c r="ACY69"/>
      <c r="ACZ69"/>
      <c r="ADA69"/>
      <c r="ADB69"/>
      <c r="ADC69"/>
      <c r="ADD69"/>
      <c r="ADE69"/>
      <c r="ADF69"/>
      <c r="ADG69"/>
      <c r="ADH69"/>
      <c r="ADI69"/>
      <c r="ADJ69"/>
      <c r="ADK69"/>
      <c r="ADL69"/>
      <c r="ADM69"/>
      <c r="ADN69"/>
      <c r="ADO69"/>
      <c r="ADP69"/>
      <c r="ADQ69"/>
      <c r="ADR69"/>
      <c r="ADS69"/>
      <c r="ADT69"/>
      <c r="ADU69"/>
      <c r="ADV69"/>
      <c r="ADW69"/>
      <c r="ADX69"/>
      <c r="ADY69"/>
      <c r="ADZ69"/>
      <c r="AEA69"/>
      <c r="AEB69"/>
      <c r="AEC69"/>
      <c r="AED69"/>
      <c r="AEE69"/>
      <c r="AEF69"/>
      <c r="AEG69"/>
      <c r="AEH69"/>
      <c r="AEI69"/>
      <c r="AEJ69"/>
      <c r="AEK69"/>
      <c r="AEL69"/>
      <c r="AEM69"/>
      <c r="AEN69"/>
      <c r="AEO69"/>
      <c r="AEP69"/>
      <c r="AEQ69"/>
      <c r="AER69"/>
      <c r="AES69"/>
      <c r="AET69"/>
      <c r="AEU69"/>
      <c r="AEV69"/>
      <c r="AEW69"/>
      <c r="AEX69"/>
      <c r="AEY69"/>
      <c r="AEZ69"/>
      <c r="AFA69"/>
      <c r="AFB69"/>
      <c r="AFC69"/>
      <c r="AFD69"/>
      <c r="AFE69"/>
      <c r="AFF69"/>
      <c r="AFG69"/>
      <c r="AFH69"/>
      <c r="AFI69"/>
      <c r="AFJ69"/>
      <c r="AFK69"/>
      <c r="AFL69"/>
      <c r="AFM69"/>
      <c r="AFN69"/>
      <c r="AFO69"/>
      <c r="AFP69"/>
      <c r="AFQ69"/>
      <c r="AFR69"/>
      <c r="AFS69"/>
      <c r="AFT69"/>
      <c r="AFU69"/>
      <c r="AFV69"/>
      <c r="AFW69"/>
      <c r="AFX69"/>
      <c r="AFY69"/>
      <c r="AFZ69"/>
      <c r="AGA69"/>
      <c r="AGB69"/>
      <c r="AGC69"/>
      <c r="AGD69"/>
      <c r="AGE69"/>
      <c r="AGF69"/>
      <c r="AGG69"/>
      <c r="AGH69"/>
      <c r="AGI69"/>
      <c r="AGJ69"/>
      <c r="AGK69"/>
      <c r="AGL69"/>
      <c r="AGM69"/>
      <c r="AGN69"/>
      <c r="AGO69"/>
      <c r="AGP69"/>
      <c r="AGQ69"/>
      <c r="AGR69"/>
      <c r="AGS69"/>
      <c r="AGT69"/>
      <c r="AGU69"/>
      <c r="AGV69"/>
      <c r="AGW69"/>
      <c r="AGX69"/>
      <c r="AGY69"/>
      <c r="AGZ69"/>
      <c r="AHA69"/>
      <c r="AHB69"/>
      <c r="AHC69"/>
      <c r="AHD69"/>
      <c r="AHE69"/>
      <c r="AHF69"/>
      <c r="AHG69"/>
      <c r="AHH69"/>
      <c r="AHI69"/>
      <c r="AHJ69"/>
      <c r="AHK69"/>
      <c r="AHL69"/>
      <c r="AHM69"/>
      <c r="AHN69"/>
      <c r="AHO69"/>
      <c r="AHP69"/>
      <c r="AHQ69"/>
      <c r="AHR69"/>
      <c r="AHS69"/>
      <c r="AHT69"/>
      <c r="AHU69"/>
      <c r="AHV69"/>
      <c r="AHW69"/>
      <c r="AHX69"/>
      <c r="AHY69"/>
      <c r="AHZ69"/>
      <c r="AIA69"/>
      <c r="AIB69"/>
      <c r="AIC69"/>
      <c r="AID69"/>
      <c r="AIE69"/>
      <c r="AIF69"/>
      <c r="AIG69"/>
      <c r="AIH69"/>
      <c r="AII69"/>
      <c r="AIJ69"/>
      <c r="AIK69"/>
      <c r="AIL69"/>
      <c r="AIM69"/>
      <c r="AIN69"/>
      <c r="AIO69"/>
      <c r="AIP69"/>
      <c r="AIQ69"/>
      <c r="AIR69"/>
      <c r="AIS69"/>
      <c r="AIT69"/>
      <c r="AIU69"/>
      <c r="AIV69"/>
      <c r="AIW69"/>
      <c r="AIX69"/>
      <c r="AIY69"/>
      <c r="AIZ69"/>
      <c r="AJA69"/>
      <c r="AJB69"/>
      <c r="AJC69"/>
      <c r="AJD69"/>
      <c r="AJE69"/>
      <c r="AJF69"/>
      <c r="AJG69"/>
      <c r="AJH69"/>
      <c r="AJI69"/>
      <c r="AJJ69"/>
      <c r="AJK69"/>
      <c r="AJL69"/>
      <c r="AJM69"/>
      <c r="AJN69"/>
      <c r="AJO69"/>
      <c r="AJP69"/>
      <c r="AJQ69"/>
      <c r="AJR69"/>
      <c r="AJS69"/>
      <c r="AJT69"/>
      <c r="AJU69"/>
      <c r="AJV69"/>
      <c r="AJW69"/>
      <c r="AJX69"/>
      <c r="AJY69"/>
      <c r="AJZ69"/>
      <c r="AKA69"/>
      <c r="AKB69"/>
      <c r="AKC69"/>
      <c r="AKD69"/>
      <c r="AKE69"/>
      <c r="AKF69"/>
      <c r="AKG69"/>
      <c r="AKH69"/>
      <c r="AKI69"/>
      <c r="AKJ69"/>
      <c r="AKK69"/>
      <c r="AKL69"/>
      <c r="AKM69"/>
      <c r="AKN69"/>
      <c r="AKO69"/>
      <c r="AKP69"/>
      <c r="AKQ69"/>
      <c r="AKR69"/>
      <c r="AKS69"/>
      <c r="AKT69"/>
      <c r="AKU69"/>
      <c r="AKV69"/>
      <c r="AKW69"/>
      <c r="AKX69"/>
      <c r="AKY69"/>
      <c r="AKZ69"/>
      <c r="ALA69"/>
      <c r="ALB69"/>
      <c r="ALC69"/>
      <c r="ALD69"/>
      <c r="ALE69"/>
      <c r="ALF69"/>
      <c r="ALG69"/>
      <c r="ALH69"/>
      <c r="ALI69"/>
      <c r="ALJ69"/>
      <c r="ALK69"/>
      <c r="ALL69"/>
      <c r="ALM69"/>
      <c r="ALN69"/>
      <c r="ALO69"/>
      <c r="ALP69"/>
      <c r="ALQ69"/>
      <c r="ALR69"/>
      <c r="ALS69"/>
      <c r="ALT69"/>
      <c r="ALU69"/>
      <c r="ALV69"/>
      <c r="ALW69"/>
      <c r="ALX69"/>
      <c r="ALY69"/>
      <c r="ALZ69"/>
      <c r="AMA69"/>
      <c r="AMB69"/>
      <c r="AMC69"/>
      <c r="AMD69"/>
      <c r="AME69"/>
      <c r="AMF69"/>
      <c r="AMG69"/>
      <c r="AMH69"/>
      <c r="AMI69"/>
      <c r="AMJ69"/>
    </row>
    <row r="70" spans="1:1024" ht="11.25" customHeight="1" x14ac:dyDescent="0.25">
      <c r="A70" s="197"/>
      <c r="B70" s="197"/>
      <c r="C70" s="197"/>
      <c r="D70" s="197"/>
      <c r="E70" s="197"/>
      <c r="F70" s="197"/>
      <c r="G70" s="197"/>
      <c r="H70" s="197"/>
      <c r="I70" s="197"/>
      <c r="J70" s="197"/>
      <c r="K70" s="197"/>
      <c r="L70" s="197"/>
      <c r="M70" s="197"/>
      <c r="N70" s="197"/>
      <c r="O70" s="197"/>
      <c r="P70" s="197"/>
      <c r="Q70" s="197"/>
      <c r="R70" s="197"/>
      <c r="S70" s="197"/>
      <c r="T70" s="197"/>
      <c r="U70" s="197"/>
      <c r="V70" s="197"/>
      <c r="W70" s="197"/>
      <c r="X70" s="197"/>
      <c r="Y70" s="197"/>
      <c r="Z70" s="197"/>
      <c r="AA70" s="197"/>
      <c r="AB70" s="197"/>
      <c r="AC70" s="197"/>
      <c r="AD70" s="197"/>
      <c r="AE70" s="197"/>
      <c r="AF70" s="197"/>
      <c r="AG70" s="197"/>
      <c r="AH70" s="197"/>
      <c r="AI70" s="197"/>
      <c r="AJ70" s="197"/>
      <c r="AK70" s="197"/>
      <c r="AL70" s="197"/>
      <c r="AM70" s="197"/>
      <c r="AN70" s="197"/>
      <c r="AO70" s="197"/>
      <c r="AP70" s="197"/>
      <c r="AQ70" s="197"/>
      <c r="AR70" s="197"/>
      <c r="AS70" s="197"/>
      <c r="AT70" s="197"/>
      <c r="AU70" s="197"/>
      <c r="AV70" s="197"/>
      <c r="AW70" s="197"/>
      <c r="AX70" s="197"/>
      <c r="AY70" s="197"/>
      <c r="AZ70" s="197"/>
      <c r="BA70" s="197"/>
      <c r="BB70" s="197"/>
      <c r="BC70" s="197"/>
      <c r="BD70" s="197"/>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c r="HF70"/>
      <c r="HG70"/>
      <c r="HH70"/>
      <c r="HI70"/>
      <c r="HJ70"/>
      <c r="HK70"/>
      <c r="HL70"/>
      <c r="HM70"/>
      <c r="HN70"/>
      <c r="HO70"/>
      <c r="HP70"/>
      <c r="HQ70"/>
      <c r="HR70"/>
      <c r="HS70"/>
      <c r="HT70"/>
      <c r="HU70"/>
      <c r="HV70"/>
      <c r="HW70"/>
      <c r="HX70"/>
      <c r="HY70"/>
      <c r="HZ70"/>
      <c r="IA70"/>
      <c r="IB70"/>
      <c r="IC70"/>
      <c r="ID70"/>
      <c r="IE70"/>
      <c r="IF70"/>
      <c r="IG70"/>
      <c r="IH70"/>
      <c r="II70"/>
      <c r="IJ70"/>
      <c r="IK70"/>
      <c r="IL70"/>
      <c r="IM70"/>
      <c r="IN70"/>
      <c r="IO70"/>
      <c r="IP70"/>
      <c r="IQ70"/>
      <c r="IR70"/>
      <c r="IS70"/>
      <c r="IT70"/>
      <c r="IU70"/>
      <c r="IV70"/>
      <c r="IW70"/>
      <c r="IX70"/>
      <c r="IY70"/>
      <c r="IZ70"/>
      <c r="JA70"/>
      <c r="JB70"/>
      <c r="JC70"/>
      <c r="JD70"/>
      <c r="JE70"/>
      <c r="JF70"/>
      <c r="JG70"/>
      <c r="JH70"/>
      <c r="JI70"/>
      <c r="JJ70"/>
      <c r="JK70"/>
      <c r="JL70"/>
      <c r="JM70"/>
      <c r="JN70"/>
      <c r="JO70"/>
      <c r="JP70"/>
      <c r="JQ70"/>
      <c r="JR70"/>
      <c r="JS70"/>
      <c r="JT70"/>
      <c r="JU70"/>
      <c r="JV70"/>
      <c r="JW70"/>
      <c r="JX70"/>
      <c r="JY70"/>
      <c r="JZ70"/>
      <c r="KA70"/>
      <c r="KB70"/>
      <c r="KC70"/>
      <c r="KD70"/>
      <c r="KE70"/>
      <c r="KF70"/>
      <c r="KG70"/>
      <c r="KH70"/>
      <c r="KI70"/>
      <c r="KJ70"/>
      <c r="KK70"/>
      <c r="KL70"/>
      <c r="KM70"/>
      <c r="KN70"/>
      <c r="KO70"/>
      <c r="KP70"/>
      <c r="KQ70"/>
      <c r="KR70"/>
      <c r="KS70"/>
      <c r="KT70"/>
      <c r="KU70"/>
      <c r="KV70"/>
      <c r="KW70"/>
      <c r="KX70"/>
      <c r="KY70"/>
      <c r="KZ70"/>
      <c r="LA70"/>
      <c r="LB70"/>
      <c r="LC70"/>
      <c r="LD70"/>
      <c r="LE70"/>
      <c r="LF70"/>
      <c r="LG70"/>
      <c r="LH70"/>
      <c r="LI70"/>
      <c r="LJ70"/>
      <c r="LK70"/>
      <c r="LL70"/>
      <c r="LM70"/>
      <c r="LN70"/>
      <c r="LO70"/>
      <c r="LP70"/>
      <c r="LQ70"/>
      <c r="LR70"/>
      <c r="LS70"/>
      <c r="LT70"/>
      <c r="LU70"/>
      <c r="LV70"/>
      <c r="LW70"/>
      <c r="LX70"/>
      <c r="LY70"/>
      <c r="LZ70"/>
      <c r="MA70"/>
      <c r="MB70"/>
      <c r="MC70"/>
      <c r="MD70"/>
      <c r="ME70"/>
      <c r="MF70"/>
      <c r="MG70"/>
      <c r="MH70"/>
      <c r="MI70"/>
      <c r="MJ70"/>
      <c r="MK70"/>
      <c r="ML70"/>
      <c r="MM70"/>
      <c r="MN70"/>
      <c r="MO70"/>
      <c r="MP70"/>
      <c r="MQ70"/>
      <c r="MR70"/>
      <c r="MS70"/>
      <c r="MT70"/>
      <c r="MU70"/>
      <c r="MV70"/>
      <c r="MW70"/>
      <c r="MX70"/>
      <c r="MY70"/>
      <c r="MZ70"/>
      <c r="NA70"/>
      <c r="NB70"/>
      <c r="NC70"/>
      <c r="ND70"/>
      <c r="NE70"/>
      <c r="NF70"/>
      <c r="NG70"/>
      <c r="NH70"/>
      <c r="NI70"/>
      <c r="NJ70"/>
      <c r="NK70"/>
      <c r="NL70"/>
      <c r="NM70"/>
      <c r="NN70"/>
      <c r="NO70"/>
      <c r="NP70"/>
      <c r="NQ70"/>
      <c r="NR70"/>
      <c r="NS70"/>
      <c r="NT70"/>
      <c r="NU70"/>
      <c r="NV70"/>
      <c r="NW70"/>
      <c r="NX70"/>
      <c r="NY70"/>
      <c r="NZ70"/>
      <c r="OA70"/>
      <c r="OB70"/>
      <c r="OC70"/>
      <c r="OD70"/>
      <c r="OE70"/>
      <c r="OF70"/>
      <c r="OG70"/>
      <c r="OH70"/>
      <c r="OI70"/>
      <c r="OJ70"/>
      <c r="OK70"/>
      <c r="OL70"/>
      <c r="OM70"/>
      <c r="ON70"/>
      <c r="OO70"/>
      <c r="OP70"/>
      <c r="OQ70"/>
      <c r="OR70"/>
      <c r="OS70"/>
      <c r="OT70"/>
      <c r="OU70"/>
      <c r="OV70"/>
      <c r="OW70"/>
      <c r="OX70"/>
      <c r="OY70"/>
      <c r="OZ70"/>
      <c r="PA70"/>
      <c r="PB70"/>
      <c r="PC70"/>
      <c r="PD70"/>
      <c r="PE70"/>
      <c r="PF70"/>
      <c r="PG70"/>
      <c r="PH70"/>
      <c r="PI70"/>
      <c r="PJ70"/>
      <c r="PK70"/>
      <c r="PL70"/>
      <c r="PM70"/>
      <c r="PN70"/>
      <c r="PO70"/>
      <c r="PP70"/>
      <c r="PQ70"/>
      <c r="PR70"/>
      <c r="PS70"/>
      <c r="PT70"/>
      <c r="PU70"/>
      <c r="PV70"/>
      <c r="PW70"/>
      <c r="PX70"/>
      <c r="PY70"/>
      <c r="PZ70"/>
      <c r="QA70"/>
      <c r="QB70"/>
      <c r="QC70"/>
      <c r="QD70"/>
      <c r="QE70"/>
      <c r="QF70"/>
      <c r="QG70"/>
      <c r="QH70"/>
      <c r="QI70"/>
      <c r="QJ70"/>
      <c r="QK70"/>
      <c r="QL70"/>
      <c r="QM70"/>
      <c r="QN70"/>
      <c r="QO70"/>
      <c r="QP70"/>
      <c r="QQ70"/>
      <c r="QR70"/>
      <c r="QS70"/>
      <c r="QT70"/>
      <c r="QU70"/>
      <c r="QV70"/>
      <c r="QW70"/>
      <c r="QX70"/>
      <c r="QY70"/>
      <c r="QZ70"/>
      <c r="RA70"/>
      <c r="RB70"/>
      <c r="RC70"/>
      <c r="RD70"/>
      <c r="RE70"/>
      <c r="RF70"/>
      <c r="RG70"/>
      <c r="RH70"/>
      <c r="RI70"/>
      <c r="RJ70"/>
      <c r="RK70"/>
      <c r="RL70"/>
      <c r="RM70"/>
      <c r="RN70"/>
      <c r="RO70"/>
      <c r="RP70"/>
      <c r="RQ70"/>
      <c r="RR70"/>
      <c r="RS70"/>
      <c r="RT70"/>
      <c r="RU70"/>
      <c r="RV70"/>
      <c r="RW70"/>
      <c r="RX70"/>
      <c r="RY70"/>
      <c r="RZ70"/>
      <c r="SA70"/>
      <c r="SB70"/>
      <c r="SC70"/>
      <c r="SD70"/>
      <c r="SE70"/>
      <c r="SF70"/>
      <c r="SG70"/>
      <c r="SH70"/>
      <c r="SI70"/>
      <c r="SJ70"/>
      <c r="SK70"/>
      <c r="SL70"/>
      <c r="SM70"/>
      <c r="SN70"/>
      <c r="SO70"/>
      <c r="SP70"/>
      <c r="SQ70"/>
      <c r="SR70"/>
      <c r="SS70"/>
      <c r="ST70"/>
      <c r="SU70"/>
      <c r="SV70"/>
      <c r="SW70"/>
      <c r="SX70"/>
      <c r="SY70"/>
      <c r="SZ70"/>
      <c r="TA70"/>
      <c r="TB70"/>
      <c r="TC70"/>
      <c r="TD70"/>
      <c r="TE70"/>
      <c r="TF70"/>
      <c r="TG70"/>
      <c r="TH70"/>
      <c r="TI70"/>
      <c r="TJ70"/>
      <c r="TK70"/>
      <c r="TL70"/>
      <c r="TM70"/>
      <c r="TN70"/>
      <c r="TO70"/>
      <c r="TP70"/>
      <c r="TQ70"/>
      <c r="TR70"/>
      <c r="TS70"/>
      <c r="TT70"/>
      <c r="TU70"/>
      <c r="TV70"/>
      <c r="TW70"/>
      <c r="TX70"/>
      <c r="TY70"/>
      <c r="TZ70"/>
      <c r="UA70"/>
      <c r="UB70"/>
      <c r="UC70"/>
      <c r="UD70"/>
      <c r="UE70"/>
      <c r="UF70"/>
      <c r="UG70"/>
      <c r="UH70"/>
      <c r="UI70"/>
      <c r="UJ70"/>
      <c r="UK70"/>
      <c r="UL70"/>
      <c r="UM70"/>
      <c r="UN70"/>
      <c r="UO70"/>
      <c r="UP70"/>
      <c r="UQ70"/>
      <c r="UR70"/>
      <c r="US70"/>
      <c r="UT70"/>
      <c r="UU70"/>
      <c r="UV70"/>
      <c r="UW70"/>
      <c r="UX70"/>
      <c r="UY70"/>
      <c r="UZ70"/>
      <c r="VA70"/>
      <c r="VB70"/>
      <c r="VC70"/>
      <c r="VD70"/>
      <c r="VE70"/>
      <c r="VF70"/>
      <c r="VG70"/>
      <c r="VH70"/>
      <c r="VI70"/>
      <c r="VJ70"/>
      <c r="VK70"/>
      <c r="VL70"/>
      <c r="VM70"/>
      <c r="VN70"/>
      <c r="VO70"/>
      <c r="VP70"/>
      <c r="VQ70"/>
      <c r="VR70"/>
      <c r="VS70"/>
      <c r="VT70"/>
      <c r="VU70"/>
      <c r="VV70"/>
      <c r="VW70"/>
      <c r="VX70"/>
      <c r="VY70"/>
      <c r="VZ70"/>
      <c r="WA70"/>
      <c r="WB70"/>
      <c r="WC70"/>
      <c r="WD70"/>
      <c r="WE70"/>
      <c r="WF70"/>
      <c r="WG70"/>
      <c r="WH70"/>
      <c r="WI70"/>
      <c r="WJ70"/>
      <c r="WK70"/>
      <c r="WL70"/>
      <c r="WM70"/>
      <c r="WN70"/>
      <c r="WO70"/>
      <c r="WP70"/>
      <c r="WQ70"/>
      <c r="WR70"/>
      <c r="WS70"/>
      <c r="WT70"/>
      <c r="WU70"/>
      <c r="WV70"/>
      <c r="WW70"/>
      <c r="WX70"/>
      <c r="WY70"/>
      <c r="WZ70"/>
      <c r="XA70"/>
      <c r="XB70"/>
      <c r="XC70"/>
      <c r="XD70"/>
      <c r="XE70"/>
      <c r="XF70"/>
      <c r="XG70"/>
      <c r="XH70"/>
      <c r="XI70"/>
      <c r="XJ70"/>
      <c r="XK70"/>
      <c r="XL70"/>
      <c r="XM70"/>
      <c r="XN70"/>
      <c r="XO70"/>
      <c r="XP70"/>
      <c r="XQ70"/>
      <c r="XR70"/>
      <c r="XS70"/>
      <c r="XT70"/>
      <c r="XU70"/>
      <c r="XV70"/>
      <c r="XW70"/>
      <c r="XX70"/>
      <c r="XY70"/>
      <c r="XZ70"/>
      <c r="YA70"/>
      <c r="YB70"/>
      <c r="YC70"/>
      <c r="YD70"/>
      <c r="YE70"/>
      <c r="YF70"/>
      <c r="YG70"/>
      <c r="YH70"/>
      <c r="YI70"/>
      <c r="YJ70"/>
      <c r="YK70"/>
      <c r="YL70"/>
      <c r="YM70"/>
      <c r="YN70"/>
      <c r="YO70"/>
      <c r="YP70"/>
      <c r="YQ70"/>
      <c r="YR70"/>
      <c r="YS70"/>
      <c r="YT70"/>
      <c r="YU70"/>
      <c r="YV70"/>
      <c r="YW70"/>
      <c r="YX70"/>
      <c r="YY70"/>
      <c r="YZ70"/>
      <c r="ZA70"/>
      <c r="ZB70"/>
      <c r="ZC70"/>
      <c r="ZD70"/>
      <c r="ZE70"/>
      <c r="ZF70"/>
      <c r="ZG70"/>
      <c r="ZH70"/>
      <c r="ZI70"/>
      <c r="ZJ70"/>
      <c r="ZK70"/>
      <c r="ZL70"/>
      <c r="ZM70"/>
      <c r="ZN70"/>
      <c r="ZO70"/>
      <c r="ZP70"/>
      <c r="ZQ70"/>
      <c r="ZR70"/>
      <c r="ZS70"/>
      <c r="ZT70"/>
      <c r="ZU70"/>
      <c r="ZV70"/>
      <c r="ZW70"/>
      <c r="ZX70"/>
      <c r="ZY70"/>
      <c r="ZZ70"/>
      <c r="AAA70"/>
      <c r="AAB70"/>
      <c r="AAC70"/>
      <c r="AAD70"/>
      <c r="AAE70"/>
      <c r="AAF70"/>
      <c r="AAG70"/>
      <c r="AAH70"/>
      <c r="AAI70"/>
      <c r="AAJ70"/>
      <c r="AAK70"/>
      <c r="AAL70"/>
      <c r="AAM70"/>
      <c r="AAN70"/>
      <c r="AAO70"/>
      <c r="AAP70"/>
      <c r="AAQ70"/>
      <c r="AAR70"/>
      <c r="AAS70"/>
      <c r="AAT70"/>
      <c r="AAU70"/>
      <c r="AAV70"/>
      <c r="AAW70"/>
      <c r="AAX70"/>
      <c r="AAY70"/>
      <c r="AAZ70"/>
      <c r="ABA70"/>
      <c r="ABB70"/>
      <c r="ABC70"/>
      <c r="ABD70"/>
      <c r="ABE70"/>
      <c r="ABF70"/>
      <c r="ABG70"/>
      <c r="ABH70"/>
      <c r="ABI70"/>
      <c r="ABJ70"/>
      <c r="ABK70"/>
      <c r="ABL70"/>
      <c r="ABM70"/>
      <c r="ABN70"/>
      <c r="ABO70"/>
      <c r="ABP70"/>
      <c r="ABQ70"/>
      <c r="ABR70"/>
      <c r="ABS70"/>
      <c r="ABT70"/>
      <c r="ABU70"/>
      <c r="ABV70"/>
      <c r="ABW70"/>
      <c r="ABX70"/>
      <c r="ABY70"/>
      <c r="ABZ70"/>
      <c r="ACA70"/>
      <c r="ACB70"/>
      <c r="ACC70"/>
      <c r="ACD70"/>
      <c r="ACE70"/>
      <c r="ACF70"/>
      <c r="ACG70"/>
      <c r="ACH70"/>
      <c r="ACI70"/>
      <c r="ACJ70"/>
      <c r="ACK70"/>
      <c r="ACL70"/>
      <c r="ACM70"/>
      <c r="ACN70"/>
      <c r="ACO70"/>
      <c r="ACP70"/>
      <c r="ACQ70"/>
      <c r="ACR70"/>
      <c r="ACS70"/>
      <c r="ACT70"/>
      <c r="ACU70"/>
      <c r="ACV70"/>
      <c r="ACW70"/>
      <c r="ACX70"/>
      <c r="ACY70"/>
      <c r="ACZ70"/>
      <c r="ADA70"/>
      <c r="ADB70"/>
      <c r="ADC70"/>
      <c r="ADD70"/>
      <c r="ADE70"/>
      <c r="ADF70"/>
      <c r="ADG70"/>
      <c r="ADH70"/>
      <c r="ADI70"/>
      <c r="ADJ70"/>
      <c r="ADK70"/>
      <c r="ADL70"/>
      <c r="ADM70"/>
      <c r="ADN70"/>
      <c r="ADO70"/>
      <c r="ADP70"/>
      <c r="ADQ70"/>
      <c r="ADR70"/>
      <c r="ADS70"/>
      <c r="ADT70"/>
      <c r="ADU70"/>
      <c r="ADV70"/>
      <c r="ADW70"/>
      <c r="ADX70"/>
      <c r="ADY70"/>
      <c r="ADZ70"/>
      <c r="AEA70"/>
      <c r="AEB70"/>
      <c r="AEC70"/>
      <c r="AED70"/>
      <c r="AEE70"/>
      <c r="AEF70"/>
      <c r="AEG70"/>
      <c r="AEH70"/>
      <c r="AEI70"/>
      <c r="AEJ70"/>
      <c r="AEK70"/>
      <c r="AEL70"/>
      <c r="AEM70"/>
      <c r="AEN70"/>
      <c r="AEO70"/>
      <c r="AEP70"/>
      <c r="AEQ70"/>
      <c r="AER70"/>
      <c r="AES70"/>
      <c r="AET70"/>
      <c r="AEU70"/>
      <c r="AEV70"/>
      <c r="AEW70"/>
      <c r="AEX70"/>
      <c r="AEY70"/>
      <c r="AEZ70"/>
      <c r="AFA70"/>
      <c r="AFB70"/>
      <c r="AFC70"/>
      <c r="AFD70"/>
      <c r="AFE70"/>
      <c r="AFF70"/>
      <c r="AFG70"/>
      <c r="AFH70"/>
      <c r="AFI70"/>
      <c r="AFJ70"/>
      <c r="AFK70"/>
      <c r="AFL70"/>
      <c r="AFM70"/>
      <c r="AFN70"/>
      <c r="AFO70"/>
      <c r="AFP70"/>
      <c r="AFQ70"/>
      <c r="AFR70"/>
      <c r="AFS70"/>
      <c r="AFT70"/>
      <c r="AFU70"/>
      <c r="AFV70"/>
      <c r="AFW70"/>
      <c r="AFX70"/>
      <c r="AFY70"/>
      <c r="AFZ70"/>
      <c r="AGA70"/>
      <c r="AGB70"/>
      <c r="AGC70"/>
      <c r="AGD70"/>
      <c r="AGE70"/>
      <c r="AGF70"/>
      <c r="AGG70"/>
      <c r="AGH70"/>
      <c r="AGI70"/>
      <c r="AGJ70"/>
      <c r="AGK70"/>
      <c r="AGL70"/>
      <c r="AGM70"/>
      <c r="AGN70"/>
      <c r="AGO70"/>
      <c r="AGP70"/>
      <c r="AGQ70"/>
      <c r="AGR70"/>
      <c r="AGS70"/>
      <c r="AGT70"/>
      <c r="AGU70"/>
      <c r="AGV70"/>
      <c r="AGW70"/>
      <c r="AGX70"/>
      <c r="AGY70"/>
      <c r="AGZ70"/>
      <c r="AHA70"/>
      <c r="AHB70"/>
      <c r="AHC70"/>
      <c r="AHD70"/>
      <c r="AHE70"/>
      <c r="AHF70"/>
      <c r="AHG70"/>
      <c r="AHH70"/>
      <c r="AHI70"/>
      <c r="AHJ70"/>
      <c r="AHK70"/>
      <c r="AHL70"/>
      <c r="AHM70"/>
      <c r="AHN70"/>
      <c r="AHO70"/>
      <c r="AHP70"/>
      <c r="AHQ70"/>
      <c r="AHR70"/>
      <c r="AHS70"/>
      <c r="AHT70"/>
      <c r="AHU70"/>
      <c r="AHV70"/>
      <c r="AHW70"/>
      <c r="AHX70"/>
      <c r="AHY70"/>
      <c r="AHZ70"/>
      <c r="AIA70"/>
      <c r="AIB70"/>
      <c r="AIC70"/>
      <c r="AID70"/>
      <c r="AIE70"/>
      <c r="AIF70"/>
      <c r="AIG70"/>
      <c r="AIH70"/>
      <c r="AII70"/>
      <c r="AIJ70"/>
      <c r="AIK70"/>
      <c r="AIL70"/>
      <c r="AIM70"/>
      <c r="AIN70"/>
      <c r="AIO70"/>
      <c r="AIP70"/>
      <c r="AIQ70"/>
      <c r="AIR70"/>
      <c r="AIS70"/>
      <c r="AIT70"/>
      <c r="AIU70"/>
      <c r="AIV70"/>
      <c r="AIW70"/>
      <c r="AIX70"/>
      <c r="AIY70"/>
      <c r="AIZ70"/>
      <c r="AJA70"/>
      <c r="AJB70"/>
      <c r="AJC70"/>
      <c r="AJD70"/>
      <c r="AJE70"/>
      <c r="AJF70"/>
      <c r="AJG70"/>
      <c r="AJH70"/>
      <c r="AJI70"/>
      <c r="AJJ70"/>
      <c r="AJK70"/>
      <c r="AJL70"/>
      <c r="AJM70"/>
      <c r="AJN70"/>
      <c r="AJO70"/>
      <c r="AJP70"/>
      <c r="AJQ70"/>
      <c r="AJR70"/>
      <c r="AJS70"/>
      <c r="AJT70"/>
      <c r="AJU70"/>
      <c r="AJV70"/>
      <c r="AJW70"/>
      <c r="AJX70"/>
      <c r="AJY70"/>
      <c r="AJZ70"/>
      <c r="AKA70"/>
      <c r="AKB70"/>
      <c r="AKC70"/>
      <c r="AKD70"/>
      <c r="AKE70"/>
      <c r="AKF70"/>
      <c r="AKG70"/>
      <c r="AKH70"/>
      <c r="AKI70"/>
      <c r="AKJ70"/>
      <c r="AKK70"/>
      <c r="AKL70"/>
      <c r="AKM70"/>
      <c r="AKN70"/>
      <c r="AKO70"/>
      <c r="AKP70"/>
      <c r="AKQ70"/>
      <c r="AKR70"/>
      <c r="AKS70"/>
      <c r="AKT70"/>
      <c r="AKU70"/>
      <c r="AKV70"/>
      <c r="AKW70"/>
      <c r="AKX70"/>
      <c r="AKY70"/>
      <c r="AKZ70"/>
      <c r="ALA70"/>
      <c r="ALB70"/>
      <c r="ALC70"/>
      <c r="ALD70"/>
      <c r="ALE70"/>
      <c r="ALF70"/>
      <c r="ALG70"/>
      <c r="ALH70"/>
      <c r="ALI70"/>
      <c r="ALJ70"/>
      <c r="ALK70"/>
      <c r="ALL70"/>
      <c r="ALM70"/>
      <c r="ALN70"/>
      <c r="ALO70"/>
      <c r="ALP70"/>
      <c r="ALQ70"/>
      <c r="ALR70"/>
      <c r="ALS70"/>
      <c r="ALT70"/>
      <c r="ALU70"/>
      <c r="ALV70"/>
      <c r="ALW70"/>
      <c r="ALX70"/>
      <c r="ALY70"/>
      <c r="ALZ70"/>
      <c r="AMA70"/>
      <c r="AMB70"/>
      <c r="AMC70"/>
      <c r="AMD70"/>
      <c r="AME70"/>
      <c r="AMF70"/>
      <c r="AMG70"/>
      <c r="AMH70"/>
      <c r="AMI70"/>
      <c r="AMJ70"/>
    </row>
    <row r="71" spans="1:1024" ht="3.2" customHeight="1" x14ac:dyDescent="0.25">
      <c r="A71" s="75"/>
      <c r="B71" s="76"/>
      <c r="C71" s="76"/>
      <c r="D71" s="76"/>
      <c r="E71" s="76"/>
      <c r="F71" s="76"/>
      <c r="G71" s="76"/>
      <c r="H71" s="76"/>
      <c r="I71" s="76"/>
      <c r="J71" s="76"/>
      <c r="K71" s="76"/>
      <c r="L71" s="76"/>
      <c r="M71" s="76"/>
      <c r="N71" s="76"/>
      <c r="O71" s="76"/>
      <c r="P71" s="76"/>
      <c r="Q71" s="76"/>
      <c r="R71" s="76"/>
      <c r="S71" s="76"/>
      <c r="T71" s="76"/>
      <c r="U71" s="76"/>
      <c r="V71" s="76"/>
      <c r="W71" s="76"/>
      <c r="X71" s="76"/>
      <c r="Y71" s="76"/>
      <c r="Z71" s="76"/>
      <c r="AA71" s="76"/>
      <c r="AB71" s="76"/>
      <c r="AC71" s="76"/>
      <c r="AD71" s="76"/>
      <c r="AE71" s="76"/>
      <c r="AF71" s="76"/>
      <c r="AG71" s="76"/>
      <c r="AH71" s="76"/>
      <c r="AI71" s="76"/>
      <c r="AJ71" s="76"/>
      <c r="AK71" s="76"/>
      <c r="AL71" s="76"/>
      <c r="AM71" s="76"/>
      <c r="AN71" s="76"/>
      <c r="AO71" s="76"/>
      <c r="AP71" s="76"/>
      <c r="AQ71" s="76"/>
      <c r="AR71" s="76"/>
      <c r="AS71" s="76"/>
      <c r="AT71" s="76"/>
      <c r="AU71" s="76"/>
      <c r="AV71" s="76"/>
      <c r="AW71" s="76"/>
      <c r="AX71" s="76"/>
      <c r="AY71" s="76"/>
      <c r="AZ71" s="76"/>
      <c r="BA71" s="76"/>
      <c r="BB71" s="76"/>
      <c r="BC71" s="76"/>
      <c r="BD71" s="77"/>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c r="GO71"/>
      <c r="GP71"/>
      <c r="GQ71"/>
      <c r="GR71"/>
      <c r="GS71"/>
      <c r="GT71"/>
      <c r="GU71"/>
      <c r="GV71"/>
      <c r="GW71"/>
      <c r="GX71"/>
      <c r="GY71"/>
      <c r="GZ71"/>
      <c r="HA71"/>
      <c r="HB71"/>
      <c r="HC71"/>
      <c r="HD71"/>
      <c r="HE71"/>
      <c r="HF71"/>
      <c r="HG71"/>
      <c r="HH71"/>
      <c r="HI71"/>
      <c r="HJ71"/>
      <c r="HK71"/>
      <c r="HL71"/>
      <c r="HM71"/>
      <c r="HN71"/>
      <c r="HO71"/>
      <c r="HP71"/>
      <c r="HQ71"/>
      <c r="HR71"/>
      <c r="HS71"/>
      <c r="HT71"/>
      <c r="HU71"/>
      <c r="HV71"/>
      <c r="HW71"/>
      <c r="HX71"/>
      <c r="HY71"/>
      <c r="HZ71"/>
      <c r="IA71"/>
      <c r="IB71"/>
      <c r="IC71"/>
      <c r="ID71"/>
      <c r="IE71"/>
      <c r="IF71"/>
      <c r="IG71"/>
      <c r="IH71"/>
      <c r="II71"/>
      <c r="IJ71"/>
      <c r="IK71"/>
      <c r="IL71"/>
      <c r="IM71"/>
      <c r="IN71"/>
      <c r="IO71"/>
      <c r="IP71"/>
      <c r="IQ71"/>
      <c r="IR71"/>
      <c r="IS71"/>
      <c r="IT71"/>
      <c r="IU71"/>
      <c r="IV71"/>
      <c r="IW71"/>
      <c r="IX71"/>
      <c r="IY71"/>
      <c r="IZ71"/>
      <c r="JA71"/>
      <c r="JB71"/>
      <c r="JC71"/>
      <c r="JD71"/>
      <c r="JE71"/>
      <c r="JF71"/>
      <c r="JG71"/>
      <c r="JH71"/>
      <c r="JI71"/>
      <c r="JJ71"/>
      <c r="JK71"/>
      <c r="JL71"/>
      <c r="JM71"/>
      <c r="JN71"/>
      <c r="JO71"/>
      <c r="JP71"/>
      <c r="JQ71"/>
      <c r="JR71"/>
      <c r="JS71"/>
      <c r="JT71"/>
      <c r="JU71"/>
      <c r="JV71"/>
      <c r="JW71"/>
      <c r="JX71"/>
      <c r="JY71"/>
      <c r="JZ71"/>
      <c r="KA71"/>
      <c r="KB71"/>
      <c r="KC71"/>
      <c r="KD71"/>
      <c r="KE71"/>
      <c r="KF71"/>
      <c r="KG71"/>
      <c r="KH71"/>
      <c r="KI71"/>
      <c r="KJ71"/>
      <c r="KK71"/>
      <c r="KL71"/>
      <c r="KM71"/>
      <c r="KN71"/>
      <c r="KO71"/>
      <c r="KP71"/>
      <c r="KQ71"/>
      <c r="KR71"/>
      <c r="KS71"/>
      <c r="KT71"/>
      <c r="KU71"/>
      <c r="KV71"/>
      <c r="KW71"/>
      <c r="KX71"/>
      <c r="KY71"/>
      <c r="KZ71"/>
      <c r="LA71"/>
      <c r="LB71"/>
      <c r="LC71"/>
      <c r="LD71"/>
      <c r="LE71"/>
      <c r="LF71"/>
      <c r="LG71"/>
      <c r="LH71"/>
      <c r="LI71"/>
      <c r="LJ71"/>
      <c r="LK71"/>
      <c r="LL71"/>
      <c r="LM71"/>
      <c r="LN71"/>
      <c r="LO71"/>
      <c r="LP71"/>
      <c r="LQ71"/>
      <c r="LR71"/>
      <c r="LS71"/>
      <c r="LT71"/>
      <c r="LU71"/>
      <c r="LV71"/>
      <c r="LW71"/>
      <c r="LX71"/>
      <c r="LY71"/>
      <c r="LZ71"/>
      <c r="MA71"/>
      <c r="MB71"/>
      <c r="MC71"/>
      <c r="MD71"/>
      <c r="ME71"/>
      <c r="MF71"/>
      <c r="MG71"/>
      <c r="MH71"/>
      <c r="MI71"/>
      <c r="MJ71"/>
      <c r="MK71"/>
      <c r="ML71"/>
      <c r="MM71"/>
      <c r="MN71"/>
      <c r="MO71"/>
      <c r="MP71"/>
      <c r="MQ71"/>
      <c r="MR71"/>
      <c r="MS71"/>
      <c r="MT71"/>
      <c r="MU71"/>
      <c r="MV71"/>
      <c r="MW71"/>
      <c r="MX71"/>
      <c r="MY71"/>
      <c r="MZ71"/>
      <c r="NA71"/>
      <c r="NB71"/>
      <c r="NC71"/>
      <c r="ND71"/>
      <c r="NE71"/>
      <c r="NF71"/>
      <c r="NG71"/>
      <c r="NH71"/>
      <c r="NI71"/>
      <c r="NJ71"/>
      <c r="NK71"/>
      <c r="NL71"/>
      <c r="NM71"/>
      <c r="NN71"/>
      <c r="NO71"/>
      <c r="NP71"/>
      <c r="NQ71"/>
      <c r="NR71"/>
      <c r="NS71"/>
      <c r="NT71"/>
      <c r="NU71"/>
      <c r="NV71"/>
      <c r="NW71"/>
      <c r="NX71"/>
      <c r="NY71"/>
      <c r="NZ71"/>
      <c r="OA71"/>
      <c r="OB71"/>
      <c r="OC71"/>
      <c r="OD71"/>
      <c r="OE71"/>
      <c r="OF71"/>
      <c r="OG71"/>
      <c r="OH71"/>
      <c r="OI71"/>
      <c r="OJ71"/>
      <c r="OK71"/>
      <c r="OL71"/>
      <c r="OM71"/>
      <c r="ON71"/>
      <c r="OO71"/>
      <c r="OP71"/>
      <c r="OQ71"/>
      <c r="OR71"/>
      <c r="OS71"/>
      <c r="OT71"/>
      <c r="OU71"/>
      <c r="OV71"/>
      <c r="OW71"/>
      <c r="OX71"/>
      <c r="OY71"/>
      <c r="OZ71"/>
      <c r="PA71"/>
      <c r="PB71"/>
      <c r="PC71"/>
      <c r="PD71"/>
      <c r="PE71"/>
      <c r="PF71"/>
      <c r="PG71"/>
      <c r="PH71"/>
      <c r="PI71"/>
      <c r="PJ71"/>
      <c r="PK71"/>
      <c r="PL71"/>
      <c r="PM71"/>
      <c r="PN71"/>
      <c r="PO71"/>
      <c r="PP71"/>
      <c r="PQ71"/>
      <c r="PR71"/>
      <c r="PS71"/>
      <c r="PT71"/>
      <c r="PU71"/>
      <c r="PV71"/>
      <c r="PW71"/>
      <c r="PX71"/>
      <c r="PY71"/>
      <c r="PZ71"/>
      <c r="QA71"/>
      <c r="QB71"/>
      <c r="QC71"/>
      <c r="QD71"/>
      <c r="QE71"/>
      <c r="QF71"/>
      <c r="QG71"/>
      <c r="QH71"/>
      <c r="QI71"/>
      <c r="QJ71"/>
      <c r="QK71"/>
      <c r="QL71"/>
      <c r="QM71"/>
      <c r="QN71"/>
      <c r="QO71"/>
      <c r="QP71"/>
      <c r="QQ71"/>
      <c r="QR71"/>
      <c r="QS71"/>
      <c r="QT71"/>
      <c r="QU71"/>
      <c r="QV71"/>
      <c r="QW71"/>
      <c r="QX71"/>
      <c r="QY71"/>
      <c r="QZ71"/>
      <c r="RA71"/>
      <c r="RB71"/>
      <c r="RC71"/>
      <c r="RD71"/>
      <c r="RE71"/>
      <c r="RF71"/>
      <c r="RG71"/>
      <c r="RH71"/>
      <c r="RI71"/>
      <c r="RJ71"/>
      <c r="RK71"/>
      <c r="RL71"/>
      <c r="RM71"/>
      <c r="RN71"/>
      <c r="RO71"/>
      <c r="RP71"/>
      <c r="RQ71"/>
      <c r="RR71"/>
      <c r="RS71"/>
      <c r="RT71"/>
      <c r="RU71"/>
      <c r="RV71"/>
      <c r="RW71"/>
      <c r="RX71"/>
      <c r="RY71"/>
      <c r="RZ71"/>
      <c r="SA71"/>
      <c r="SB71"/>
      <c r="SC71"/>
      <c r="SD71"/>
      <c r="SE71"/>
      <c r="SF71"/>
      <c r="SG71"/>
      <c r="SH71"/>
      <c r="SI71"/>
      <c r="SJ71"/>
      <c r="SK71"/>
      <c r="SL71"/>
      <c r="SM71"/>
      <c r="SN71"/>
      <c r="SO71"/>
      <c r="SP71"/>
      <c r="SQ71"/>
      <c r="SR71"/>
      <c r="SS71"/>
      <c r="ST71"/>
      <c r="SU71"/>
      <c r="SV71"/>
      <c r="SW71"/>
      <c r="SX71"/>
      <c r="SY71"/>
      <c r="SZ71"/>
      <c r="TA71"/>
      <c r="TB71"/>
      <c r="TC71"/>
      <c r="TD71"/>
      <c r="TE71"/>
      <c r="TF71"/>
      <c r="TG71"/>
      <c r="TH71"/>
      <c r="TI71"/>
      <c r="TJ71"/>
      <c r="TK71"/>
      <c r="TL71"/>
      <c r="TM71"/>
      <c r="TN71"/>
      <c r="TO71"/>
      <c r="TP71"/>
      <c r="TQ71"/>
      <c r="TR71"/>
      <c r="TS71"/>
      <c r="TT71"/>
      <c r="TU71"/>
      <c r="TV71"/>
      <c r="TW71"/>
      <c r="TX71"/>
      <c r="TY71"/>
      <c r="TZ71"/>
      <c r="UA71"/>
      <c r="UB71"/>
      <c r="UC71"/>
      <c r="UD71"/>
      <c r="UE71"/>
      <c r="UF71"/>
      <c r="UG71"/>
      <c r="UH71"/>
      <c r="UI71"/>
      <c r="UJ71"/>
      <c r="UK71"/>
      <c r="UL71"/>
      <c r="UM71"/>
      <c r="UN71"/>
      <c r="UO71"/>
      <c r="UP71"/>
      <c r="UQ71"/>
      <c r="UR71"/>
      <c r="US71"/>
      <c r="UT71"/>
      <c r="UU71"/>
      <c r="UV71"/>
      <c r="UW71"/>
      <c r="UX71"/>
      <c r="UY71"/>
      <c r="UZ71"/>
      <c r="VA71"/>
      <c r="VB71"/>
      <c r="VC71"/>
      <c r="VD71"/>
      <c r="VE71"/>
      <c r="VF71"/>
      <c r="VG71"/>
      <c r="VH71"/>
      <c r="VI71"/>
      <c r="VJ71"/>
      <c r="VK71"/>
      <c r="VL71"/>
      <c r="VM71"/>
      <c r="VN71"/>
      <c r="VO71"/>
      <c r="VP71"/>
      <c r="VQ71"/>
      <c r="VR71"/>
      <c r="VS71"/>
      <c r="VT71"/>
      <c r="VU71"/>
      <c r="VV71"/>
      <c r="VW71"/>
      <c r="VX71"/>
      <c r="VY71"/>
      <c r="VZ71"/>
      <c r="WA71"/>
      <c r="WB71"/>
      <c r="WC71"/>
      <c r="WD71"/>
      <c r="WE71"/>
      <c r="WF71"/>
      <c r="WG71"/>
      <c r="WH71"/>
      <c r="WI71"/>
      <c r="WJ71"/>
      <c r="WK71"/>
      <c r="WL71"/>
      <c r="WM71"/>
      <c r="WN71"/>
      <c r="WO71"/>
      <c r="WP71"/>
      <c r="WQ71"/>
      <c r="WR71"/>
      <c r="WS71"/>
      <c r="WT71"/>
      <c r="WU71"/>
      <c r="WV71"/>
      <c r="WW71"/>
      <c r="WX71"/>
      <c r="WY71"/>
      <c r="WZ71"/>
      <c r="XA71"/>
      <c r="XB71"/>
      <c r="XC71"/>
      <c r="XD71"/>
      <c r="XE71"/>
      <c r="XF71"/>
      <c r="XG71"/>
      <c r="XH71"/>
      <c r="XI71"/>
      <c r="XJ71"/>
      <c r="XK71"/>
      <c r="XL71"/>
      <c r="XM71"/>
      <c r="XN71"/>
      <c r="XO71"/>
      <c r="XP71"/>
      <c r="XQ71"/>
      <c r="XR71"/>
      <c r="XS71"/>
      <c r="XT71"/>
      <c r="XU71"/>
      <c r="XV71"/>
      <c r="XW71"/>
      <c r="XX71"/>
      <c r="XY71"/>
      <c r="XZ71"/>
      <c r="YA71"/>
      <c r="YB71"/>
      <c r="YC71"/>
      <c r="YD71"/>
      <c r="YE71"/>
      <c r="YF71"/>
      <c r="YG71"/>
      <c r="YH71"/>
      <c r="YI71"/>
      <c r="YJ71"/>
      <c r="YK71"/>
      <c r="YL71"/>
      <c r="YM71"/>
      <c r="YN71"/>
      <c r="YO71"/>
      <c r="YP71"/>
      <c r="YQ71"/>
      <c r="YR71"/>
      <c r="YS71"/>
      <c r="YT71"/>
      <c r="YU71"/>
      <c r="YV71"/>
      <c r="YW71"/>
      <c r="YX71"/>
      <c r="YY71"/>
      <c r="YZ71"/>
      <c r="ZA71"/>
      <c r="ZB71"/>
      <c r="ZC71"/>
      <c r="ZD71"/>
      <c r="ZE71"/>
      <c r="ZF71"/>
      <c r="ZG71"/>
      <c r="ZH71"/>
      <c r="ZI71"/>
      <c r="ZJ71"/>
      <c r="ZK71"/>
      <c r="ZL71"/>
      <c r="ZM71"/>
      <c r="ZN71"/>
      <c r="ZO71"/>
      <c r="ZP71"/>
      <c r="ZQ71"/>
      <c r="ZR71"/>
      <c r="ZS71"/>
      <c r="ZT71"/>
      <c r="ZU71"/>
      <c r="ZV71"/>
      <c r="ZW71"/>
      <c r="ZX71"/>
      <c r="ZY71"/>
      <c r="ZZ71"/>
      <c r="AAA71"/>
      <c r="AAB71"/>
      <c r="AAC71"/>
      <c r="AAD71"/>
      <c r="AAE71"/>
      <c r="AAF71"/>
      <c r="AAG71"/>
      <c r="AAH71"/>
      <c r="AAI71"/>
      <c r="AAJ71"/>
      <c r="AAK71"/>
      <c r="AAL71"/>
      <c r="AAM71"/>
      <c r="AAN71"/>
      <c r="AAO71"/>
      <c r="AAP71"/>
      <c r="AAQ71"/>
      <c r="AAR71"/>
      <c r="AAS71"/>
      <c r="AAT71"/>
      <c r="AAU71"/>
      <c r="AAV71"/>
      <c r="AAW71"/>
      <c r="AAX71"/>
      <c r="AAY71"/>
      <c r="AAZ71"/>
      <c r="ABA71"/>
      <c r="ABB71"/>
      <c r="ABC71"/>
      <c r="ABD71"/>
      <c r="ABE71"/>
      <c r="ABF71"/>
      <c r="ABG71"/>
      <c r="ABH71"/>
      <c r="ABI71"/>
      <c r="ABJ71"/>
      <c r="ABK71"/>
      <c r="ABL71"/>
      <c r="ABM71"/>
      <c r="ABN71"/>
      <c r="ABO71"/>
      <c r="ABP71"/>
      <c r="ABQ71"/>
      <c r="ABR71"/>
      <c r="ABS71"/>
      <c r="ABT71"/>
      <c r="ABU71"/>
      <c r="ABV71"/>
      <c r="ABW71"/>
      <c r="ABX71"/>
      <c r="ABY71"/>
      <c r="ABZ71"/>
      <c r="ACA71"/>
      <c r="ACB71"/>
      <c r="ACC71"/>
      <c r="ACD71"/>
      <c r="ACE71"/>
      <c r="ACF71"/>
      <c r="ACG71"/>
      <c r="ACH71"/>
      <c r="ACI71"/>
      <c r="ACJ71"/>
      <c r="ACK71"/>
      <c r="ACL71"/>
      <c r="ACM71"/>
      <c r="ACN71"/>
      <c r="ACO71"/>
      <c r="ACP71"/>
      <c r="ACQ71"/>
      <c r="ACR71"/>
      <c r="ACS71"/>
      <c r="ACT71"/>
      <c r="ACU71"/>
      <c r="ACV71"/>
      <c r="ACW71"/>
      <c r="ACX71"/>
      <c r="ACY71"/>
      <c r="ACZ71"/>
      <c r="ADA71"/>
      <c r="ADB71"/>
      <c r="ADC71"/>
      <c r="ADD71"/>
      <c r="ADE71"/>
      <c r="ADF71"/>
      <c r="ADG71"/>
      <c r="ADH71"/>
      <c r="ADI71"/>
      <c r="ADJ71"/>
      <c r="ADK71"/>
      <c r="ADL71"/>
      <c r="ADM71"/>
      <c r="ADN71"/>
      <c r="ADO71"/>
      <c r="ADP71"/>
      <c r="ADQ71"/>
      <c r="ADR71"/>
      <c r="ADS71"/>
      <c r="ADT71"/>
      <c r="ADU71"/>
      <c r="ADV71"/>
      <c r="ADW71"/>
      <c r="ADX71"/>
      <c r="ADY71"/>
      <c r="ADZ71"/>
      <c r="AEA71"/>
      <c r="AEB71"/>
      <c r="AEC71"/>
      <c r="AED71"/>
      <c r="AEE71"/>
      <c r="AEF71"/>
      <c r="AEG71"/>
      <c r="AEH71"/>
      <c r="AEI71"/>
      <c r="AEJ71"/>
      <c r="AEK71"/>
      <c r="AEL71"/>
      <c r="AEM71"/>
      <c r="AEN71"/>
      <c r="AEO71"/>
      <c r="AEP71"/>
      <c r="AEQ71"/>
      <c r="AER71"/>
      <c r="AES71"/>
      <c r="AET71"/>
      <c r="AEU71"/>
      <c r="AEV71"/>
      <c r="AEW71"/>
      <c r="AEX71"/>
      <c r="AEY71"/>
      <c r="AEZ71"/>
      <c r="AFA71"/>
      <c r="AFB71"/>
      <c r="AFC71"/>
      <c r="AFD71"/>
      <c r="AFE71"/>
      <c r="AFF71"/>
      <c r="AFG71"/>
      <c r="AFH71"/>
      <c r="AFI71"/>
      <c r="AFJ71"/>
      <c r="AFK71"/>
      <c r="AFL71"/>
      <c r="AFM71"/>
      <c r="AFN71"/>
      <c r="AFO71"/>
      <c r="AFP71"/>
      <c r="AFQ71"/>
      <c r="AFR71"/>
      <c r="AFS71"/>
      <c r="AFT71"/>
      <c r="AFU71"/>
      <c r="AFV71"/>
      <c r="AFW71"/>
      <c r="AFX71"/>
      <c r="AFY71"/>
      <c r="AFZ71"/>
      <c r="AGA71"/>
      <c r="AGB71"/>
      <c r="AGC71"/>
      <c r="AGD71"/>
      <c r="AGE71"/>
      <c r="AGF71"/>
      <c r="AGG71"/>
      <c r="AGH71"/>
      <c r="AGI71"/>
      <c r="AGJ71"/>
      <c r="AGK71"/>
      <c r="AGL71"/>
      <c r="AGM71"/>
      <c r="AGN71"/>
      <c r="AGO71"/>
      <c r="AGP71"/>
      <c r="AGQ71"/>
      <c r="AGR71"/>
      <c r="AGS71"/>
      <c r="AGT71"/>
      <c r="AGU71"/>
      <c r="AGV71"/>
      <c r="AGW71"/>
      <c r="AGX71"/>
      <c r="AGY71"/>
      <c r="AGZ71"/>
      <c r="AHA71"/>
      <c r="AHB71"/>
      <c r="AHC71"/>
      <c r="AHD71"/>
      <c r="AHE71"/>
      <c r="AHF71"/>
      <c r="AHG71"/>
      <c r="AHH71"/>
      <c r="AHI71"/>
      <c r="AHJ71"/>
      <c r="AHK71"/>
      <c r="AHL71"/>
      <c r="AHM71"/>
      <c r="AHN71"/>
      <c r="AHO71"/>
      <c r="AHP71"/>
      <c r="AHQ71"/>
      <c r="AHR71"/>
      <c r="AHS71"/>
      <c r="AHT71"/>
      <c r="AHU71"/>
      <c r="AHV71"/>
      <c r="AHW71"/>
      <c r="AHX71"/>
      <c r="AHY71"/>
      <c r="AHZ71"/>
      <c r="AIA71"/>
      <c r="AIB71"/>
      <c r="AIC71"/>
      <c r="AID71"/>
      <c r="AIE71"/>
      <c r="AIF71"/>
      <c r="AIG71"/>
      <c r="AIH71"/>
      <c r="AII71"/>
      <c r="AIJ71"/>
      <c r="AIK71"/>
      <c r="AIL71"/>
      <c r="AIM71"/>
      <c r="AIN71"/>
      <c r="AIO71"/>
      <c r="AIP71"/>
      <c r="AIQ71"/>
      <c r="AIR71"/>
      <c r="AIS71"/>
      <c r="AIT71"/>
      <c r="AIU71"/>
      <c r="AIV71"/>
      <c r="AIW71"/>
      <c r="AIX71"/>
      <c r="AIY71"/>
      <c r="AIZ71"/>
      <c r="AJA71"/>
      <c r="AJB71"/>
      <c r="AJC71"/>
      <c r="AJD71"/>
      <c r="AJE71"/>
      <c r="AJF71"/>
      <c r="AJG71"/>
      <c r="AJH71"/>
      <c r="AJI71"/>
      <c r="AJJ71"/>
      <c r="AJK71"/>
      <c r="AJL71"/>
      <c r="AJM71"/>
      <c r="AJN71"/>
      <c r="AJO71"/>
      <c r="AJP71"/>
      <c r="AJQ71"/>
      <c r="AJR71"/>
      <c r="AJS71"/>
      <c r="AJT71"/>
      <c r="AJU71"/>
      <c r="AJV71"/>
      <c r="AJW71"/>
      <c r="AJX71"/>
      <c r="AJY71"/>
      <c r="AJZ71"/>
      <c r="AKA71"/>
      <c r="AKB71"/>
      <c r="AKC71"/>
      <c r="AKD71"/>
      <c r="AKE71"/>
      <c r="AKF71"/>
      <c r="AKG71"/>
      <c r="AKH71"/>
      <c r="AKI71"/>
      <c r="AKJ71"/>
      <c r="AKK71"/>
      <c r="AKL71"/>
      <c r="AKM71"/>
      <c r="AKN71"/>
      <c r="AKO71"/>
      <c r="AKP71"/>
      <c r="AKQ71"/>
      <c r="AKR71"/>
      <c r="AKS71"/>
      <c r="AKT71"/>
      <c r="AKU71"/>
      <c r="AKV71"/>
      <c r="AKW71"/>
      <c r="AKX71"/>
      <c r="AKY71"/>
      <c r="AKZ71"/>
      <c r="ALA71"/>
      <c r="ALB71"/>
      <c r="ALC71"/>
      <c r="ALD71"/>
      <c r="ALE71"/>
      <c r="ALF71"/>
      <c r="ALG71"/>
      <c r="ALH71"/>
      <c r="ALI71"/>
      <c r="ALJ71"/>
      <c r="ALK71"/>
      <c r="ALL71"/>
      <c r="ALM71"/>
      <c r="ALN71"/>
      <c r="ALO71"/>
      <c r="ALP71"/>
      <c r="ALQ71"/>
      <c r="ALR71"/>
      <c r="ALS71"/>
      <c r="ALT71"/>
      <c r="ALU71"/>
      <c r="ALV71"/>
      <c r="ALW71"/>
      <c r="ALX71"/>
      <c r="ALY71"/>
      <c r="ALZ71"/>
      <c r="AMA71"/>
      <c r="AMB71"/>
      <c r="AMC71"/>
      <c r="AMD71"/>
      <c r="AME71"/>
      <c r="AMF71"/>
      <c r="AMG71"/>
      <c r="AMH71"/>
      <c r="AMI71"/>
      <c r="AMJ71"/>
    </row>
    <row r="72" spans="1:1024" ht="12.75" customHeight="1" x14ac:dyDescent="0.25">
      <c r="A72" s="198" t="s">
        <v>3460</v>
      </c>
      <c r="B72" s="198"/>
      <c r="C72" s="198"/>
      <c r="D72" s="198"/>
      <c r="E72" s="198"/>
      <c r="F72" s="198"/>
      <c r="G72" s="198"/>
      <c r="H72" s="198"/>
      <c r="I72" s="198"/>
      <c r="J72" s="198"/>
      <c r="K72" s="198"/>
      <c r="L72" s="198"/>
      <c r="M72" s="198"/>
      <c r="N72" s="198"/>
      <c r="O72" s="198"/>
      <c r="P72" s="198"/>
      <c r="Q72" s="198"/>
      <c r="R72" s="198"/>
      <c r="S72" s="198"/>
      <c r="T72" s="198"/>
      <c r="U72" s="198"/>
      <c r="V72" s="198"/>
      <c r="W72" s="198"/>
      <c r="X72" s="198"/>
      <c r="Y72" s="198"/>
      <c r="Z72" s="198"/>
      <c r="AA72" s="198"/>
      <c r="AB72" s="198"/>
      <c r="AC72" s="198"/>
      <c r="AD72" s="198"/>
      <c r="AE72" s="198"/>
      <c r="AF72" s="198"/>
      <c r="AG72" s="198"/>
      <c r="AH72" s="198"/>
      <c r="AI72" s="198"/>
      <c r="AJ72" s="198"/>
      <c r="AK72" s="198"/>
      <c r="AL72" s="198"/>
      <c r="AM72" s="198"/>
      <c r="AN72" s="198"/>
      <c r="AO72" s="198"/>
      <c r="AP72" s="198"/>
      <c r="AQ72" s="198"/>
      <c r="AR72" s="198"/>
      <c r="AS72" s="198"/>
      <c r="AT72" s="198"/>
      <c r="AU72" s="198"/>
      <c r="AV72" s="198"/>
      <c r="AW72" s="198"/>
      <c r="AX72" s="198"/>
      <c r="AY72" s="198"/>
      <c r="AZ72" s="198"/>
      <c r="BA72" s="198"/>
      <c r="BB72" s="198"/>
      <c r="BC72" s="198"/>
      <c r="BD72" s="198"/>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c r="GO72"/>
      <c r="GP72"/>
      <c r="GQ72"/>
      <c r="GR72"/>
      <c r="GS72"/>
      <c r="GT72"/>
      <c r="GU72"/>
      <c r="GV72"/>
      <c r="GW72"/>
      <c r="GX72"/>
      <c r="GY72"/>
      <c r="GZ72"/>
      <c r="HA72"/>
      <c r="HB72"/>
      <c r="HC72"/>
      <c r="HD72"/>
      <c r="HE72"/>
      <c r="HF72"/>
      <c r="HG72"/>
      <c r="HH72"/>
      <c r="HI72"/>
      <c r="HJ72"/>
      <c r="HK72"/>
      <c r="HL72"/>
      <c r="HM72"/>
      <c r="HN72"/>
      <c r="HO72"/>
      <c r="HP72"/>
      <c r="HQ72"/>
      <c r="HR72"/>
      <c r="HS72"/>
      <c r="HT72"/>
      <c r="HU72"/>
      <c r="HV72"/>
      <c r="HW72"/>
      <c r="HX72"/>
      <c r="HY72"/>
      <c r="HZ72"/>
      <c r="IA72"/>
      <c r="IB72"/>
      <c r="IC72"/>
      <c r="ID72"/>
      <c r="IE72"/>
      <c r="IF72"/>
      <c r="IG72"/>
      <c r="IH72"/>
      <c r="II72"/>
      <c r="IJ72"/>
      <c r="IK72"/>
      <c r="IL72"/>
      <c r="IM72"/>
      <c r="IN72"/>
      <c r="IO72"/>
      <c r="IP72"/>
      <c r="IQ72"/>
      <c r="IR72"/>
      <c r="IS72"/>
      <c r="IT72"/>
      <c r="IU72"/>
      <c r="IV72"/>
      <c r="IW72"/>
      <c r="IX72"/>
      <c r="IY72"/>
      <c r="IZ72"/>
      <c r="JA72"/>
      <c r="JB72"/>
      <c r="JC72"/>
      <c r="JD72"/>
      <c r="JE72"/>
      <c r="JF72"/>
      <c r="JG72"/>
      <c r="JH72"/>
      <c r="JI72"/>
      <c r="JJ72"/>
      <c r="JK72"/>
      <c r="JL72"/>
      <c r="JM72"/>
      <c r="JN72"/>
      <c r="JO72"/>
      <c r="JP72"/>
      <c r="JQ72"/>
      <c r="JR72"/>
      <c r="JS72"/>
      <c r="JT72"/>
      <c r="JU72"/>
      <c r="JV72"/>
      <c r="JW72"/>
      <c r="JX72"/>
      <c r="JY72"/>
      <c r="JZ72"/>
      <c r="KA72"/>
      <c r="KB72"/>
      <c r="KC72"/>
      <c r="KD72"/>
      <c r="KE72"/>
      <c r="KF72"/>
      <c r="KG72"/>
      <c r="KH72"/>
      <c r="KI72"/>
      <c r="KJ72"/>
      <c r="KK72"/>
      <c r="KL72"/>
      <c r="KM72"/>
      <c r="KN72"/>
      <c r="KO72"/>
      <c r="KP72"/>
      <c r="KQ72"/>
      <c r="KR72"/>
      <c r="KS72"/>
      <c r="KT72"/>
      <c r="KU72"/>
      <c r="KV72"/>
      <c r="KW72"/>
      <c r="KX72"/>
      <c r="KY72"/>
      <c r="KZ72"/>
      <c r="LA72"/>
      <c r="LB72"/>
      <c r="LC72"/>
      <c r="LD72"/>
      <c r="LE72"/>
      <c r="LF72"/>
      <c r="LG72"/>
      <c r="LH72"/>
      <c r="LI72"/>
      <c r="LJ72"/>
      <c r="LK72"/>
      <c r="LL72"/>
      <c r="LM72"/>
      <c r="LN72"/>
      <c r="LO72"/>
      <c r="LP72"/>
      <c r="LQ72"/>
      <c r="LR72"/>
      <c r="LS72"/>
      <c r="LT72"/>
      <c r="LU72"/>
      <c r="LV72"/>
      <c r="LW72"/>
      <c r="LX72"/>
      <c r="LY72"/>
      <c r="LZ72"/>
      <c r="MA72"/>
      <c r="MB72"/>
      <c r="MC72"/>
      <c r="MD72"/>
      <c r="ME72"/>
      <c r="MF72"/>
      <c r="MG72"/>
      <c r="MH72"/>
      <c r="MI72"/>
      <c r="MJ72"/>
      <c r="MK72"/>
      <c r="ML72"/>
      <c r="MM72"/>
      <c r="MN72"/>
      <c r="MO72"/>
      <c r="MP72"/>
      <c r="MQ72"/>
      <c r="MR72"/>
      <c r="MS72"/>
      <c r="MT72"/>
      <c r="MU72"/>
      <c r="MV72"/>
      <c r="MW72"/>
      <c r="MX72"/>
      <c r="MY72"/>
      <c r="MZ72"/>
      <c r="NA72"/>
      <c r="NB72"/>
      <c r="NC72"/>
      <c r="ND72"/>
      <c r="NE72"/>
      <c r="NF72"/>
      <c r="NG72"/>
      <c r="NH72"/>
      <c r="NI72"/>
      <c r="NJ72"/>
      <c r="NK72"/>
      <c r="NL72"/>
      <c r="NM72"/>
      <c r="NN72"/>
      <c r="NO72"/>
      <c r="NP72"/>
      <c r="NQ72"/>
      <c r="NR72"/>
      <c r="NS72"/>
      <c r="NT72"/>
      <c r="NU72"/>
      <c r="NV72"/>
      <c r="NW72"/>
      <c r="NX72"/>
      <c r="NY72"/>
      <c r="NZ72"/>
      <c r="OA72"/>
      <c r="OB72"/>
      <c r="OC72"/>
      <c r="OD72"/>
      <c r="OE72"/>
      <c r="OF72"/>
      <c r="OG72"/>
      <c r="OH72"/>
      <c r="OI72"/>
      <c r="OJ72"/>
      <c r="OK72"/>
      <c r="OL72"/>
      <c r="OM72"/>
      <c r="ON72"/>
      <c r="OO72"/>
      <c r="OP72"/>
      <c r="OQ72"/>
      <c r="OR72"/>
      <c r="OS72"/>
      <c r="OT72"/>
      <c r="OU72"/>
      <c r="OV72"/>
      <c r="OW72"/>
      <c r="OX72"/>
      <c r="OY72"/>
      <c r="OZ72"/>
      <c r="PA72"/>
      <c r="PB72"/>
      <c r="PC72"/>
      <c r="PD72"/>
      <c r="PE72"/>
      <c r="PF72"/>
      <c r="PG72"/>
      <c r="PH72"/>
      <c r="PI72"/>
      <c r="PJ72"/>
      <c r="PK72"/>
      <c r="PL72"/>
      <c r="PM72"/>
      <c r="PN72"/>
      <c r="PO72"/>
      <c r="PP72"/>
      <c r="PQ72"/>
      <c r="PR72"/>
      <c r="PS72"/>
      <c r="PT72"/>
      <c r="PU72"/>
      <c r="PV72"/>
      <c r="PW72"/>
      <c r="PX72"/>
      <c r="PY72"/>
      <c r="PZ72"/>
      <c r="QA72"/>
      <c r="QB72"/>
      <c r="QC72"/>
      <c r="QD72"/>
      <c r="QE72"/>
      <c r="QF72"/>
      <c r="QG72"/>
      <c r="QH72"/>
      <c r="QI72"/>
      <c r="QJ72"/>
      <c r="QK72"/>
      <c r="QL72"/>
      <c r="QM72"/>
      <c r="QN72"/>
      <c r="QO72"/>
      <c r="QP72"/>
      <c r="QQ72"/>
      <c r="QR72"/>
      <c r="QS72"/>
      <c r="QT72"/>
      <c r="QU72"/>
      <c r="QV72"/>
      <c r="QW72"/>
      <c r="QX72"/>
      <c r="QY72"/>
      <c r="QZ72"/>
      <c r="RA72"/>
      <c r="RB72"/>
      <c r="RC72"/>
      <c r="RD72"/>
      <c r="RE72"/>
      <c r="RF72"/>
      <c r="RG72"/>
      <c r="RH72"/>
      <c r="RI72"/>
      <c r="RJ72"/>
      <c r="RK72"/>
      <c r="RL72"/>
      <c r="RM72"/>
      <c r="RN72"/>
      <c r="RO72"/>
      <c r="RP72"/>
      <c r="RQ72"/>
      <c r="RR72"/>
      <c r="RS72"/>
      <c r="RT72"/>
      <c r="RU72"/>
      <c r="RV72"/>
      <c r="RW72"/>
      <c r="RX72"/>
      <c r="RY72"/>
      <c r="RZ72"/>
      <c r="SA72"/>
      <c r="SB72"/>
      <c r="SC72"/>
      <c r="SD72"/>
      <c r="SE72"/>
      <c r="SF72"/>
      <c r="SG72"/>
      <c r="SH72"/>
      <c r="SI72"/>
      <c r="SJ72"/>
      <c r="SK72"/>
      <c r="SL72"/>
      <c r="SM72"/>
      <c r="SN72"/>
      <c r="SO72"/>
      <c r="SP72"/>
      <c r="SQ72"/>
      <c r="SR72"/>
      <c r="SS72"/>
      <c r="ST72"/>
      <c r="SU72"/>
      <c r="SV72"/>
      <c r="SW72"/>
      <c r="SX72"/>
      <c r="SY72"/>
      <c r="SZ72"/>
      <c r="TA72"/>
      <c r="TB72"/>
      <c r="TC72"/>
      <c r="TD72"/>
      <c r="TE72"/>
      <c r="TF72"/>
      <c r="TG72"/>
      <c r="TH72"/>
      <c r="TI72"/>
      <c r="TJ72"/>
      <c r="TK72"/>
      <c r="TL72"/>
      <c r="TM72"/>
      <c r="TN72"/>
      <c r="TO72"/>
      <c r="TP72"/>
      <c r="TQ72"/>
      <c r="TR72"/>
      <c r="TS72"/>
      <c r="TT72"/>
      <c r="TU72"/>
      <c r="TV72"/>
      <c r="TW72"/>
      <c r="TX72"/>
      <c r="TY72"/>
      <c r="TZ72"/>
      <c r="UA72"/>
      <c r="UB72"/>
      <c r="UC72"/>
      <c r="UD72"/>
      <c r="UE72"/>
      <c r="UF72"/>
      <c r="UG72"/>
      <c r="UH72"/>
      <c r="UI72"/>
      <c r="UJ72"/>
      <c r="UK72"/>
      <c r="UL72"/>
      <c r="UM72"/>
      <c r="UN72"/>
      <c r="UO72"/>
      <c r="UP72"/>
      <c r="UQ72"/>
      <c r="UR72"/>
      <c r="US72"/>
      <c r="UT72"/>
      <c r="UU72"/>
      <c r="UV72"/>
      <c r="UW72"/>
      <c r="UX72"/>
      <c r="UY72"/>
      <c r="UZ72"/>
      <c r="VA72"/>
      <c r="VB72"/>
      <c r="VC72"/>
      <c r="VD72"/>
      <c r="VE72"/>
      <c r="VF72"/>
      <c r="VG72"/>
      <c r="VH72"/>
      <c r="VI72"/>
      <c r="VJ72"/>
      <c r="VK72"/>
      <c r="VL72"/>
      <c r="VM72"/>
      <c r="VN72"/>
      <c r="VO72"/>
      <c r="VP72"/>
      <c r="VQ72"/>
      <c r="VR72"/>
      <c r="VS72"/>
      <c r="VT72"/>
      <c r="VU72"/>
      <c r="VV72"/>
      <c r="VW72"/>
      <c r="VX72"/>
      <c r="VY72"/>
      <c r="VZ72"/>
      <c r="WA72"/>
      <c r="WB72"/>
      <c r="WC72"/>
      <c r="WD72"/>
      <c r="WE72"/>
      <c r="WF72"/>
      <c r="WG72"/>
      <c r="WH72"/>
      <c r="WI72"/>
      <c r="WJ72"/>
      <c r="WK72"/>
      <c r="WL72"/>
      <c r="WM72"/>
      <c r="WN72"/>
      <c r="WO72"/>
      <c r="WP72"/>
      <c r="WQ72"/>
      <c r="WR72"/>
      <c r="WS72"/>
      <c r="WT72"/>
      <c r="WU72"/>
      <c r="WV72"/>
      <c r="WW72"/>
      <c r="WX72"/>
      <c r="WY72"/>
      <c r="WZ72"/>
      <c r="XA72"/>
      <c r="XB72"/>
      <c r="XC72"/>
      <c r="XD72"/>
      <c r="XE72"/>
      <c r="XF72"/>
      <c r="XG72"/>
      <c r="XH72"/>
      <c r="XI72"/>
      <c r="XJ72"/>
      <c r="XK72"/>
      <c r="XL72"/>
      <c r="XM72"/>
      <c r="XN72"/>
      <c r="XO72"/>
      <c r="XP72"/>
      <c r="XQ72"/>
      <c r="XR72"/>
      <c r="XS72"/>
      <c r="XT72"/>
      <c r="XU72"/>
      <c r="XV72"/>
      <c r="XW72"/>
      <c r="XX72"/>
      <c r="XY72"/>
      <c r="XZ72"/>
      <c r="YA72"/>
      <c r="YB72"/>
      <c r="YC72"/>
      <c r="YD72"/>
      <c r="YE72"/>
      <c r="YF72"/>
      <c r="YG72"/>
      <c r="YH72"/>
      <c r="YI72"/>
      <c r="YJ72"/>
      <c r="YK72"/>
      <c r="YL72"/>
      <c r="YM72"/>
      <c r="YN72"/>
      <c r="YO72"/>
      <c r="YP72"/>
      <c r="YQ72"/>
      <c r="YR72"/>
      <c r="YS72"/>
      <c r="YT72"/>
      <c r="YU72"/>
      <c r="YV72"/>
      <c r="YW72"/>
      <c r="YX72"/>
      <c r="YY72"/>
      <c r="YZ72"/>
      <c r="ZA72"/>
      <c r="ZB72"/>
      <c r="ZC72"/>
      <c r="ZD72"/>
      <c r="ZE72"/>
      <c r="ZF72"/>
      <c r="ZG72"/>
      <c r="ZH72"/>
      <c r="ZI72"/>
      <c r="ZJ72"/>
      <c r="ZK72"/>
      <c r="ZL72"/>
      <c r="ZM72"/>
      <c r="ZN72"/>
      <c r="ZO72"/>
      <c r="ZP72"/>
      <c r="ZQ72"/>
      <c r="ZR72"/>
      <c r="ZS72"/>
      <c r="ZT72"/>
      <c r="ZU72"/>
      <c r="ZV72"/>
      <c r="ZW72"/>
      <c r="ZX72"/>
      <c r="ZY72"/>
      <c r="ZZ72"/>
      <c r="AAA72"/>
      <c r="AAB72"/>
      <c r="AAC72"/>
      <c r="AAD72"/>
      <c r="AAE72"/>
      <c r="AAF72"/>
      <c r="AAG72"/>
      <c r="AAH72"/>
      <c r="AAI72"/>
      <c r="AAJ72"/>
      <c r="AAK72"/>
      <c r="AAL72"/>
      <c r="AAM72"/>
      <c r="AAN72"/>
      <c r="AAO72"/>
      <c r="AAP72"/>
      <c r="AAQ72"/>
      <c r="AAR72"/>
      <c r="AAS72"/>
      <c r="AAT72"/>
      <c r="AAU72"/>
      <c r="AAV72"/>
      <c r="AAW72"/>
      <c r="AAX72"/>
      <c r="AAY72"/>
      <c r="AAZ72"/>
      <c r="ABA72"/>
      <c r="ABB72"/>
      <c r="ABC72"/>
      <c r="ABD72"/>
      <c r="ABE72"/>
      <c r="ABF72"/>
      <c r="ABG72"/>
      <c r="ABH72"/>
      <c r="ABI72"/>
      <c r="ABJ72"/>
      <c r="ABK72"/>
      <c r="ABL72"/>
      <c r="ABM72"/>
      <c r="ABN72"/>
      <c r="ABO72"/>
      <c r="ABP72"/>
      <c r="ABQ72"/>
      <c r="ABR72"/>
      <c r="ABS72"/>
      <c r="ABT72"/>
      <c r="ABU72"/>
      <c r="ABV72"/>
      <c r="ABW72"/>
      <c r="ABX72"/>
      <c r="ABY72"/>
      <c r="ABZ72"/>
      <c r="ACA72"/>
      <c r="ACB72"/>
      <c r="ACC72"/>
      <c r="ACD72"/>
      <c r="ACE72"/>
      <c r="ACF72"/>
      <c r="ACG72"/>
      <c r="ACH72"/>
      <c r="ACI72"/>
      <c r="ACJ72"/>
      <c r="ACK72"/>
      <c r="ACL72"/>
      <c r="ACM72"/>
      <c r="ACN72"/>
      <c r="ACO72"/>
      <c r="ACP72"/>
      <c r="ACQ72"/>
      <c r="ACR72"/>
      <c r="ACS72"/>
      <c r="ACT72"/>
      <c r="ACU72"/>
      <c r="ACV72"/>
      <c r="ACW72"/>
      <c r="ACX72"/>
      <c r="ACY72"/>
      <c r="ACZ72"/>
      <c r="ADA72"/>
      <c r="ADB72"/>
      <c r="ADC72"/>
      <c r="ADD72"/>
      <c r="ADE72"/>
      <c r="ADF72"/>
      <c r="ADG72"/>
      <c r="ADH72"/>
      <c r="ADI72"/>
      <c r="ADJ72"/>
      <c r="ADK72"/>
      <c r="ADL72"/>
      <c r="ADM72"/>
      <c r="ADN72"/>
      <c r="ADO72"/>
      <c r="ADP72"/>
      <c r="ADQ72"/>
      <c r="ADR72"/>
      <c r="ADS72"/>
      <c r="ADT72"/>
      <c r="ADU72"/>
      <c r="ADV72"/>
      <c r="ADW72"/>
      <c r="ADX72"/>
      <c r="ADY72"/>
      <c r="ADZ72"/>
      <c r="AEA72"/>
      <c r="AEB72"/>
      <c r="AEC72"/>
      <c r="AED72"/>
      <c r="AEE72"/>
      <c r="AEF72"/>
      <c r="AEG72"/>
      <c r="AEH72"/>
      <c r="AEI72"/>
      <c r="AEJ72"/>
      <c r="AEK72"/>
      <c r="AEL72"/>
      <c r="AEM72"/>
      <c r="AEN72"/>
      <c r="AEO72"/>
      <c r="AEP72"/>
      <c r="AEQ72"/>
      <c r="AER72"/>
      <c r="AES72"/>
      <c r="AET72"/>
      <c r="AEU72"/>
      <c r="AEV72"/>
      <c r="AEW72"/>
      <c r="AEX72"/>
      <c r="AEY72"/>
      <c r="AEZ72"/>
      <c r="AFA72"/>
      <c r="AFB72"/>
      <c r="AFC72"/>
      <c r="AFD72"/>
      <c r="AFE72"/>
      <c r="AFF72"/>
      <c r="AFG72"/>
      <c r="AFH72"/>
      <c r="AFI72"/>
      <c r="AFJ72"/>
      <c r="AFK72"/>
      <c r="AFL72"/>
      <c r="AFM72"/>
      <c r="AFN72"/>
      <c r="AFO72"/>
      <c r="AFP72"/>
      <c r="AFQ72"/>
      <c r="AFR72"/>
      <c r="AFS72"/>
      <c r="AFT72"/>
      <c r="AFU72"/>
      <c r="AFV72"/>
      <c r="AFW72"/>
      <c r="AFX72"/>
      <c r="AFY72"/>
      <c r="AFZ72"/>
      <c r="AGA72"/>
      <c r="AGB72"/>
      <c r="AGC72"/>
      <c r="AGD72"/>
      <c r="AGE72"/>
      <c r="AGF72"/>
      <c r="AGG72"/>
      <c r="AGH72"/>
      <c r="AGI72"/>
      <c r="AGJ72"/>
      <c r="AGK72"/>
      <c r="AGL72"/>
      <c r="AGM72"/>
      <c r="AGN72"/>
      <c r="AGO72"/>
      <c r="AGP72"/>
      <c r="AGQ72"/>
      <c r="AGR72"/>
      <c r="AGS72"/>
      <c r="AGT72"/>
      <c r="AGU72"/>
      <c r="AGV72"/>
      <c r="AGW72"/>
      <c r="AGX72"/>
      <c r="AGY72"/>
      <c r="AGZ72"/>
      <c r="AHA72"/>
      <c r="AHB72"/>
      <c r="AHC72"/>
      <c r="AHD72"/>
      <c r="AHE72"/>
      <c r="AHF72"/>
      <c r="AHG72"/>
      <c r="AHH72"/>
      <c r="AHI72"/>
      <c r="AHJ72"/>
      <c r="AHK72"/>
      <c r="AHL72"/>
      <c r="AHM72"/>
      <c r="AHN72"/>
      <c r="AHO72"/>
      <c r="AHP72"/>
      <c r="AHQ72"/>
      <c r="AHR72"/>
      <c r="AHS72"/>
      <c r="AHT72"/>
      <c r="AHU72"/>
      <c r="AHV72"/>
      <c r="AHW72"/>
      <c r="AHX72"/>
      <c r="AHY72"/>
      <c r="AHZ72"/>
      <c r="AIA72"/>
      <c r="AIB72"/>
      <c r="AIC72"/>
      <c r="AID72"/>
      <c r="AIE72"/>
      <c r="AIF72"/>
      <c r="AIG72"/>
      <c r="AIH72"/>
      <c r="AII72"/>
      <c r="AIJ72"/>
      <c r="AIK72"/>
      <c r="AIL72"/>
      <c r="AIM72"/>
      <c r="AIN72"/>
      <c r="AIO72"/>
      <c r="AIP72"/>
      <c r="AIQ72"/>
      <c r="AIR72"/>
      <c r="AIS72"/>
      <c r="AIT72"/>
      <c r="AIU72"/>
      <c r="AIV72"/>
      <c r="AIW72"/>
      <c r="AIX72"/>
      <c r="AIY72"/>
      <c r="AIZ72"/>
      <c r="AJA72"/>
      <c r="AJB72"/>
      <c r="AJC72"/>
      <c r="AJD72"/>
      <c r="AJE72"/>
      <c r="AJF72"/>
      <c r="AJG72"/>
      <c r="AJH72"/>
      <c r="AJI72"/>
      <c r="AJJ72"/>
      <c r="AJK72"/>
      <c r="AJL72"/>
      <c r="AJM72"/>
      <c r="AJN72"/>
      <c r="AJO72"/>
      <c r="AJP72"/>
      <c r="AJQ72"/>
      <c r="AJR72"/>
      <c r="AJS72"/>
      <c r="AJT72"/>
      <c r="AJU72"/>
      <c r="AJV72"/>
      <c r="AJW72"/>
      <c r="AJX72"/>
      <c r="AJY72"/>
      <c r="AJZ72"/>
      <c r="AKA72"/>
      <c r="AKB72"/>
      <c r="AKC72"/>
      <c r="AKD72"/>
      <c r="AKE72"/>
      <c r="AKF72"/>
      <c r="AKG72"/>
      <c r="AKH72"/>
      <c r="AKI72"/>
      <c r="AKJ72"/>
      <c r="AKK72"/>
      <c r="AKL72"/>
      <c r="AKM72"/>
      <c r="AKN72"/>
      <c r="AKO72"/>
      <c r="AKP72"/>
      <c r="AKQ72"/>
      <c r="AKR72"/>
      <c r="AKS72"/>
      <c r="AKT72"/>
      <c r="AKU72"/>
      <c r="AKV72"/>
      <c r="AKW72"/>
      <c r="AKX72"/>
      <c r="AKY72"/>
      <c r="AKZ72"/>
      <c r="ALA72"/>
      <c r="ALB72"/>
      <c r="ALC72"/>
      <c r="ALD72"/>
      <c r="ALE72"/>
      <c r="ALF72"/>
      <c r="ALG72"/>
      <c r="ALH72"/>
      <c r="ALI72"/>
      <c r="ALJ72"/>
      <c r="ALK72"/>
      <c r="ALL72"/>
      <c r="ALM72"/>
      <c r="ALN72"/>
      <c r="ALO72"/>
      <c r="ALP72"/>
      <c r="ALQ72"/>
      <c r="ALR72"/>
      <c r="ALS72"/>
      <c r="ALT72"/>
      <c r="ALU72"/>
      <c r="ALV72"/>
      <c r="ALW72"/>
      <c r="ALX72"/>
      <c r="ALY72"/>
      <c r="ALZ72"/>
      <c r="AMA72"/>
      <c r="AMB72"/>
      <c r="AMC72"/>
      <c r="AMD72"/>
      <c r="AME72"/>
      <c r="AMF72"/>
      <c r="AMG72"/>
      <c r="AMH72"/>
      <c r="AMI72"/>
      <c r="AMJ72"/>
    </row>
    <row r="73" spans="1:1024" x14ac:dyDescent="0.25">
      <c r="A73" s="198"/>
      <c r="B73" s="198"/>
      <c r="C73" s="198"/>
      <c r="D73" s="198"/>
      <c r="E73" s="198"/>
      <c r="F73" s="198"/>
      <c r="G73" s="198"/>
      <c r="H73" s="198"/>
      <c r="I73" s="198"/>
      <c r="J73" s="198"/>
      <c r="K73" s="198"/>
      <c r="L73" s="198"/>
      <c r="M73" s="198"/>
      <c r="N73" s="198"/>
      <c r="O73" s="198"/>
      <c r="P73" s="198"/>
      <c r="Q73" s="198"/>
      <c r="R73" s="198"/>
      <c r="S73" s="198"/>
      <c r="T73" s="198"/>
      <c r="U73" s="198"/>
      <c r="V73" s="198"/>
      <c r="W73" s="198"/>
      <c r="X73" s="198"/>
      <c r="Y73" s="198"/>
      <c r="Z73" s="198"/>
      <c r="AA73" s="198"/>
      <c r="AB73" s="198"/>
      <c r="AC73" s="198"/>
      <c r="AD73" s="198"/>
      <c r="AE73" s="198"/>
      <c r="AF73" s="198"/>
      <c r="AG73" s="198"/>
      <c r="AH73" s="198"/>
      <c r="AI73" s="198"/>
      <c r="AJ73" s="198"/>
      <c r="AK73" s="198"/>
      <c r="AL73" s="198"/>
      <c r="AM73" s="198"/>
      <c r="AN73" s="198"/>
      <c r="AO73" s="198"/>
      <c r="AP73" s="198"/>
      <c r="AQ73" s="198"/>
      <c r="AR73" s="198"/>
      <c r="AS73" s="198"/>
      <c r="AT73" s="198"/>
      <c r="AU73" s="198"/>
      <c r="AV73" s="198"/>
      <c r="AW73" s="198"/>
      <c r="AX73" s="198"/>
      <c r="AY73" s="198"/>
      <c r="AZ73" s="198"/>
      <c r="BA73" s="198"/>
      <c r="BB73" s="198"/>
      <c r="BC73" s="198"/>
      <c r="BD73" s="198"/>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c r="HF73"/>
      <c r="HG73"/>
      <c r="HH73"/>
      <c r="HI73"/>
      <c r="HJ73"/>
      <c r="HK73"/>
      <c r="HL73"/>
      <c r="HM73"/>
      <c r="HN73"/>
      <c r="HO73"/>
      <c r="HP73"/>
      <c r="HQ73"/>
      <c r="HR73"/>
      <c r="HS73"/>
      <c r="HT73"/>
      <c r="HU73"/>
      <c r="HV73"/>
      <c r="HW73"/>
      <c r="HX73"/>
      <c r="HY73"/>
      <c r="HZ73"/>
      <c r="IA73"/>
      <c r="IB73"/>
      <c r="IC73"/>
      <c r="ID73"/>
      <c r="IE73"/>
      <c r="IF73"/>
      <c r="IG73"/>
      <c r="IH73"/>
      <c r="II73"/>
      <c r="IJ73"/>
      <c r="IK73"/>
      <c r="IL73"/>
      <c r="IM73"/>
      <c r="IN73"/>
      <c r="IO73"/>
      <c r="IP73"/>
      <c r="IQ73"/>
      <c r="IR73"/>
      <c r="IS73"/>
      <c r="IT73"/>
      <c r="IU73"/>
      <c r="IV73"/>
      <c r="IW73"/>
      <c r="IX73"/>
      <c r="IY73"/>
      <c r="IZ73"/>
      <c r="JA73"/>
      <c r="JB73"/>
      <c r="JC73"/>
      <c r="JD73"/>
      <c r="JE73"/>
      <c r="JF73"/>
      <c r="JG73"/>
      <c r="JH73"/>
      <c r="JI73"/>
      <c r="JJ73"/>
      <c r="JK73"/>
      <c r="JL73"/>
      <c r="JM73"/>
      <c r="JN73"/>
      <c r="JO73"/>
      <c r="JP73"/>
      <c r="JQ73"/>
      <c r="JR73"/>
      <c r="JS73"/>
      <c r="JT73"/>
      <c r="JU73"/>
      <c r="JV73"/>
      <c r="JW73"/>
      <c r="JX73"/>
      <c r="JY73"/>
      <c r="JZ73"/>
      <c r="KA73"/>
      <c r="KB73"/>
      <c r="KC73"/>
      <c r="KD73"/>
      <c r="KE73"/>
      <c r="KF73"/>
      <c r="KG73"/>
      <c r="KH73"/>
      <c r="KI73"/>
      <c r="KJ73"/>
      <c r="KK73"/>
      <c r="KL73"/>
      <c r="KM73"/>
      <c r="KN73"/>
      <c r="KO73"/>
      <c r="KP73"/>
      <c r="KQ73"/>
      <c r="KR73"/>
      <c r="KS73"/>
      <c r="KT73"/>
      <c r="KU73"/>
      <c r="KV73"/>
      <c r="KW73"/>
      <c r="KX73"/>
      <c r="KY73"/>
      <c r="KZ73"/>
      <c r="LA73"/>
      <c r="LB73"/>
      <c r="LC73"/>
      <c r="LD73"/>
      <c r="LE73"/>
      <c r="LF73"/>
      <c r="LG73"/>
      <c r="LH73"/>
      <c r="LI73"/>
      <c r="LJ73"/>
      <c r="LK73"/>
      <c r="LL73"/>
      <c r="LM73"/>
      <c r="LN73"/>
      <c r="LO73"/>
      <c r="LP73"/>
      <c r="LQ73"/>
      <c r="LR73"/>
      <c r="LS73"/>
      <c r="LT73"/>
      <c r="LU73"/>
      <c r="LV73"/>
      <c r="LW73"/>
      <c r="LX73"/>
      <c r="LY73"/>
      <c r="LZ73"/>
      <c r="MA73"/>
      <c r="MB73"/>
      <c r="MC73"/>
      <c r="MD73"/>
      <c r="ME73"/>
      <c r="MF73"/>
      <c r="MG73"/>
      <c r="MH73"/>
      <c r="MI73"/>
      <c r="MJ73"/>
      <c r="MK73"/>
      <c r="ML73"/>
      <c r="MM73"/>
      <c r="MN73"/>
      <c r="MO73"/>
      <c r="MP73"/>
      <c r="MQ73"/>
      <c r="MR73"/>
      <c r="MS73"/>
      <c r="MT73"/>
      <c r="MU73"/>
      <c r="MV73"/>
      <c r="MW73"/>
      <c r="MX73"/>
      <c r="MY73"/>
      <c r="MZ73"/>
      <c r="NA73"/>
      <c r="NB73"/>
      <c r="NC73"/>
      <c r="ND73"/>
      <c r="NE73"/>
      <c r="NF73"/>
      <c r="NG73"/>
      <c r="NH73"/>
      <c r="NI73"/>
      <c r="NJ73"/>
      <c r="NK73"/>
      <c r="NL73"/>
      <c r="NM73"/>
      <c r="NN73"/>
      <c r="NO73"/>
      <c r="NP73"/>
      <c r="NQ73"/>
      <c r="NR73"/>
      <c r="NS73"/>
      <c r="NT73"/>
      <c r="NU73"/>
      <c r="NV73"/>
      <c r="NW73"/>
      <c r="NX73"/>
      <c r="NY73"/>
      <c r="NZ73"/>
      <c r="OA73"/>
      <c r="OB73"/>
      <c r="OC73"/>
      <c r="OD73"/>
      <c r="OE73"/>
      <c r="OF73"/>
      <c r="OG73"/>
      <c r="OH73"/>
      <c r="OI73"/>
      <c r="OJ73"/>
      <c r="OK73"/>
      <c r="OL73"/>
      <c r="OM73"/>
      <c r="ON73"/>
      <c r="OO73"/>
      <c r="OP73"/>
      <c r="OQ73"/>
      <c r="OR73"/>
      <c r="OS73"/>
      <c r="OT73"/>
      <c r="OU73"/>
      <c r="OV73"/>
      <c r="OW73"/>
      <c r="OX73"/>
      <c r="OY73"/>
      <c r="OZ73"/>
      <c r="PA73"/>
      <c r="PB73"/>
      <c r="PC73"/>
      <c r="PD73"/>
      <c r="PE73"/>
      <c r="PF73"/>
      <c r="PG73"/>
      <c r="PH73"/>
      <c r="PI73"/>
      <c r="PJ73"/>
      <c r="PK73"/>
      <c r="PL73"/>
      <c r="PM73"/>
      <c r="PN73"/>
      <c r="PO73"/>
      <c r="PP73"/>
      <c r="PQ73"/>
      <c r="PR73"/>
      <c r="PS73"/>
      <c r="PT73"/>
      <c r="PU73"/>
      <c r="PV73"/>
      <c r="PW73"/>
      <c r="PX73"/>
      <c r="PY73"/>
      <c r="PZ73"/>
      <c r="QA73"/>
      <c r="QB73"/>
      <c r="QC73"/>
      <c r="QD73"/>
      <c r="QE73"/>
      <c r="QF73"/>
      <c r="QG73"/>
      <c r="QH73"/>
      <c r="QI73"/>
      <c r="QJ73"/>
      <c r="QK73"/>
      <c r="QL73"/>
      <c r="QM73"/>
      <c r="QN73"/>
      <c r="QO73"/>
      <c r="QP73"/>
      <c r="QQ73"/>
      <c r="QR73"/>
      <c r="QS73"/>
      <c r="QT73"/>
      <c r="QU73"/>
      <c r="QV73"/>
      <c r="QW73"/>
      <c r="QX73"/>
      <c r="QY73"/>
      <c r="QZ73"/>
      <c r="RA73"/>
      <c r="RB73"/>
      <c r="RC73"/>
      <c r="RD73"/>
      <c r="RE73"/>
      <c r="RF73"/>
      <c r="RG73"/>
      <c r="RH73"/>
      <c r="RI73"/>
      <c r="RJ73"/>
      <c r="RK73"/>
      <c r="RL73"/>
      <c r="RM73"/>
      <c r="RN73"/>
      <c r="RO73"/>
      <c r="RP73"/>
      <c r="RQ73"/>
      <c r="RR73"/>
      <c r="RS73"/>
      <c r="RT73"/>
      <c r="RU73"/>
      <c r="RV73"/>
      <c r="RW73"/>
      <c r="RX73"/>
      <c r="RY73"/>
      <c r="RZ73"/>
      <c r="SA73"/>
      <c r="SB73"/>
      <c r="SC73"/>
      <c r="SD73"/>
      <c r="SE73"/>
      <c r="SF73"/>
      <c r="SG73"/>
      <c r="SH73"/>
      <c r="SI73"/>
      <c r="SJ73"/>
      <c r="SK73"/>
      <c r="SL73"/>
      <c r="SM73"/>
      <c r="SN73"/>
      <c r="SO73"/>
      <c r="SP73"/>
      <c r="SQ73"/>
      <c r="SR73"/>
      <c r="SS73"/>
      <c r="ST73"/>
      <c r="SU73"/>
      <c r="SV73"/>
      <c r="SW73"/>
      <c r="SX73"/>
      <c r="SY73"/>
      <c r="SZ73"/>
      <c r="TA73"/>
      <c r="TB73"/>
      <c r="TC73"/>
      <c r="TD73"/>
      <c r="TE73"/>
      <c r="TF73"/>
      <c r="TG73"/>
      <c r="TH73"/>
      <c r="TI73"/>
      <c r="TJ73"/>
      <c r="TK73"/>
      <c r="TL73"/>
      <c r="TM73"/>
      <c r="TN73"/>
      <c r="TO73"/>
      <c r="TP73"/>
      <c r="TQ73"/>
      <c r="TR73"/>
      <c r="TS73"/>
      <c r="TT73"/>
      <c r="TU73"/>
      <c r="TV73"/>
      <c r="TW73"/>
      <c r="TX73"/>
      <c r="TY73"/>
      <c r="TZ73"/>
      <c r="UA73"/>
      <c r="UB73"/>
      <c r="UC73"/>
      <c r="UD73"/>
      <c r="UE73"/>
      <c r="UF73"/>
      <c r="UG73"/>
      <c r="UH73"/>
      <c r="UI73"/>
      <c r="UJ73"/>
      <c r="UK73"/>
      <c r="UL73"/>
      <c r="UM73"/>
      <c r="UN73"/>
      <c r="UO73"/>
      <c r="UP73"/>
      <c r="UQ73"/>
      <c r="UR73"/>
      <c r="US73"/>
      <c r="UT73"/>
      <c r="UU73"/>
      <c r="UV73"/>
      <c r="UW73"/>
      <c r="UX73"/>
      <c r="UY73"/>
      <c r="UZ73"/>
      <c r="VA73"/>
      <c r="VB73"/>
      <c r="VC73"/>
      <c r="VD73"/>
      <c r="VE73"/>
      <c r="VF73"/>
      <c r="VG73"/>
      <c r="VH73"/>
      <c r="VI73"/>
      <c r="VJ73"/>
      <c r="VK73"/>
      <c r="VL73"/>
      <c r="VM73"/>
      <c r="VN73"/>
      <c r="VO73"/>
      <c r="VP73"/>
      <c r="VQ73"/>
      <c r="VR73"/>
      <c r="VS73"/>
      <c r="VT73"/>
      <c r="VU73"/>
      <c r="VV73"/>
      <c r="VW73"/>
      <c r="VX73"/>
      <c r="VY73"/>
      <c r="VZ73"/>
      <c r="WA73"/>
      <c r="WB73"/>
      <c r="WC73"/>
      <c r="WD73"/>
      <c r="WE73"/>
      <c r="WF73"/>
      <c r="WG73"/>
      <c r="WH73"/>
      <c r="WI73"/>
      <c r="WJ73"/>
      <c r="WK73"/>
      <c r="WL73"/>
      <c r="WM73"/>
      <c r="WN73"/>
      <c r="WO73"/>
      <c r="WP73"/>
      <c r="WQ73"/>
      <c r="WR73"/>
      <c r="WS73"/>
      <c r="WT73"/>
      <c r="WU73"/>
      <c r="WV73"/>
      <c r="WW73"/>
      <c r="WX73"/>
      <c r="WY73"/>
      <c r="WZ73"/>
      <c r="XA73"/>
      <c r="XB73"/>
      <c r="XC73"/>
      <c r="XD73"/>
      <c r="XE73"/>
      <c r="XF73"/>
      <c r="XG73"/>
      <c r="XH73"/>
      <c r="XI73"/>
      <c r="XJ73"/>
      <c r="XK73"/>
      <c r="XL73"/>
      <c r="XM73"/>
      <c r="XN73"/>
      <c r="XO73"/>
      <c r="XP73"/>
      <c r="XQ73"/>
      <c r="XR73"/>
      <c r="XS73"/>
      <c r="XT73"/>
      <c r="XU73"/>
      <c r="XV73"/>
      <c r="XW73"/>
      <c r="XX73"/>
      <c r="XY73"/>
      <c r="XZ73"/>
      <c r="YA73"/>
      <c r="YB73"/>
      <c r="YC73"/>
      <c r="YD73"/>
      <c r="YE73"/>
      <c r="YF73"/>
      <c r="YG73"/>
      <c r="YH73"/>
      <c r="YI73"/>
      <c r="YJ73"/>
      <c r="YK73"/>
      <c r="YL73"/>
      <c r="YM73"/>
      <c r="YN73"/>
      <c r="YO73"/>
      <c r="YP73"/>
      <c r="YQ73"/>
      <c r="YR73"/>
      <c r="YS73"/>
      <c r="YT73"/>
      <c r="YU73"/>
      <c r="YV73"/>
      <c r="YW73"/>
      <c r="YX73"/>
      <c r="YY73"/>
      <c r="YZ73"/>
      <c r="ZA73"/>
      <c r="ZB73"/>
      <c r="ZC73"/>
      <c r="ZD73"/>
      <c r="ZE73"/>
      <c r="ZF73"/>
      <c r="ZG73"/>
      <c r="ZH73"/>
      <c r="ZI73"/>
      <c r="ZJ73"/>
      <c r="ZK73"/>
      <c r="ZL73"/>
      <c r="ZM73"/>
      <c r="ZN73"/>
      <c r="ZO73"/>
      <c r="ZP73"/>
      <c r="ZQ73"/>
      <c r="ZR73"/>
      <c r="ZS73"/>
      <c r="ZT73"/>
      <c r="ZU73"/>
      <c r="ZV73"/>
      <c r="ZW73"/>
      <c r="ZX73"/>
      <c r="ZY73"/>
      <c r="ZZ73"/>
      <c r="AAA73"/>
      <c r="AAB73"/>
      <c r="AAC73"/>
      <c r="AAD73"/>
      <c r="AAE73"/>
      <c r="AAF73"/>
      <c r="AAG73"/>
      <c r="AAH73"/>
      <c r="AAI73"/>
      <c r="AAJ73"/>
      <c r="AAK73"/>
      <c r="AAL73"/>
      <c r="AAM73"/>
      <c r="AAN73"/>
      <c r="AAO73"/>
      <c r="AAP73"/>
      <c r="AAQ73"/>
      <c r="AAR73"/>
      <c r="AAS73"/>
      <c r="AAT73"/>
      <c r="AAU73"/>
      <c r="AAV73"/>
      <c r="AAW73"/>
      <c r="AAX73"/>
      <c r="AAY73"/>
      <c r="AAZ73"/>
      <c r="ABA73"/>
      <c r="ABB73"/>
      <c r="ABC73"/>
      <c r="ABD73"/>
      <c r="ABE73"/>
      <c r="ABF73"/>
      <c r="ABG73"/>
      <c r="ABH73"/>
      <c r="ABI73"/>
      <c r="ABJ73"/>
      <c r="ABK73"/>
      <c r="ABL73"/>
      <c r="ABM73"/>
      <c r="ABN73"/>
      <c r="ABO73"/>
      <c r="ABP73"/>
      <c r="ABQ73"/>
      <c r="ABR73"/>
      <c r="ABS73"/>
      <c r="ABT73"/>
      <c r="ABU73"/>
      <c r="ABV73"/>
      <c r="ABW73"/>
      <c r="ABX73"/>
      <c r="ABY73"/>
      <c r="ABZ73"/>
      <c r="ACA73"/>
      <c r="ACB73"/>
      <c r="ACC73"/>
      <c r="ACD73"/>
      <c r="ACE73"/>
      <c r="ACF73"/>
      <c r="ACG73"/>
      <c r="ACH73"/>
      <c r="ACI73"/>
      <c r="ACJ73"/>
      <c r="ACK73"/>
      <c r="ACL73"/>
      <c r="ACM73"/>
      <c r="ACN73"/>
      <c r="ACO73"/>
      <c r="ACP73"/>
      <c r="ACQ73"/>
      <c r="ACR73"/>
      <c r="ACS73"/>
      <c r="ACT73"/>
      <c r="ACU73"/>
      <c r="ACV73"/>
      <c r="ACW73"/>
      <c r="ACX73"/>
      <c r="ACY73"/>
      <c r="ACZ73"/>
      <c r="ADA73"/>
      <c r="ADB73"/>
      <c r="ADC73"/>
      <c r="ADD73"/>
      <c r="ADE73"/>
      <c r="ADF73"/>
      <c r="ADG73"/>
      <c r="ADH73"/>
      <c r="ADI73"/>
      <c r="ADJ73"/>
      <c r="ADK73"/>
      <c r="ADL73"/>
      <c r="ADM73"/>
      <c r="ADN73"/>
      <c r="ADO73"/>
      <c r="ADP73"/>
      <c r="ADQ73"/>
      <c r="ADR73"/>
      <c r="ADS73"/>
      <c r="ADT73"/>
      <c r="ADU73"/>
      <c r="ADV73"/>
      <c r="ADW73"/>
      <c r="ADX73"/>
      <c r="ADY73"/>
      <c r="ADZ73"/>
      <c r="AEA73"/>
      <c r="AEB73"/>
      <c r="AEC73"/>
      <c r="AED73"/>
      <c r="AEE73"/>
      <c r="AEF73"/>
      <c r="AEG73"/>
      <c r="AEH73"/>
      <c r="AEI73"/>
      <c r="AEJ73"/>
      <c r="AEK73"/>
      <c r="AEL73"/>
      <c r="AEM73"/>
      <c r="AEN73"/>
      <c r="AEO73"/>
      <c r="AEP73"/>
      <c r="AEQ73"/>
      <c r="AER73"/>
      <c r="AES73"/>
      <c r="AET73"/>
      <c r="AEU73"/>
      <c r="AEV73"/>
      <c r="AEW73"/>
      <c r="AEX73"/>
      <c r="AEY73"/>
      <c r="AEZ73"/>
      <c r="AFA73"/>
      <c r="AFB73"/>
      <c r="AFC73"/>
      <c r="AFD73"/>
      <c r="AFE73"/>
      <c r="AFF73"/>
      <c r="AFG73"/>
      <c r="AFH73"/>
      <c r="AFI73"/>
      <c r="AFJ73"/>
      <c r="AFK73"/>
      <c r="AFL73"/>
      <c r="AFM73"/>
      <c r="AFN73"/>
      <c r="AFO73"/>
      <c r="AFP73"/>
      <c r="AFQ73"/>
      <c r="AFR73"/>
      <c r="AFS73"/>
      <c r="AFT73"/>
      <c r="AFU73"/>
      <c r="AFV73"/>
      <c r="AFW73"/>
      <c r="AFX73"/>
      <c r="AFY73"/>
      <c r="AFZ73"/>
      <c r="AGA73"/>
      <c r="AGB73"/>
      <c r="AGC73"/>
      <c r="AGD73"/>
      <c r="AGE73"/>
      <c r="AGF73"/>
      <c r="AGG73"/>
      <c r="AGH73"/>
      <c r="AGI73"/>
      <c r="AGJ73"/>
      <c r="AGK73"/>
      <c r="AGL73"/>
      <c r="AGM73"/>
      <c r="AGN73"/>
      <c r="AGO73"/>
      <c r="AGP73"/>
      <c r="AGQ73"/>
      <c r="AGR73"/>
      <c r="AGS73"/>
      <c r="AGT73"/>
      <c r="AGU73"/>
      <c r="AGV73"/>
      <c r="AGW73"/>
      <c r="AGX73"/>
      <c r="AGY73"/>
      <c r="AGZ73"/>
      <c r="AHA73"/>
      <c r="AHB73"/>
      <c r="AHC73"/>
      <c r="AHD73"/>
      <c r="AHE73"/>
      <c r="AHF73"/>
      <c r="AHG73"/>
      <c r="AHH73"/>
      <c r="AHI73"/>
      <c r="AHJ73"/>
      <c r="AHK73"/>
      <c r="AHL73"/>
      <c r="AHM73"/>
      <c r="AHN73"/>
      <c r="AHO73"/>
      <c r="AHP73"/>
      <c r="AHQ73"/>
      <c r="AHR73"/>
      <c r="AHS73"/>
      <c r="AHT73"/>
      <c r="AHU73"/>
      <c r="AHV73"/>
      <c r="AHW73"/>
      <c r="AHX73"/>
      <c r="AHY73"/>
      <c r="AHZ73"/>
      <c r="AIA73"/>
      <c r="AIB73"/>
      <c r="AIC73"/>
      <c r="AID73"/>
      <c r="AIE73"/>
      <c r="AIF73"/>
      <c r="AIG73"/>
      <c r="AIH73"/>
      <c r="AII73"/>
      <c r="AIJ73"/>
      <c r="AIK73"/>
      <c r="AIL73"/>
      <c r="AIM73"/>
      <c r="AIN73"/>
      <c r="AIO73"/>
      <c r="AIP73"/>
      <c r="AIQ73"/>
      <c r="AIR73"/>
      <c r="AIS73"/>
      <c r="AIT73"/>
      <c r="AIU73"/>
      <c r="AIV73"/>
      <c r="AIW73"/>
      <c r="AIX73"/>
      <c r="AIY73"/>
      <c r="AIZ73"/>
      <c r="AJA73"/>
      <c r="AJB73"/>
      <c r="AJC73"/>
      <c r="AJD73"/>
      <c r="AJE73"/>
      <c r="AJF73"/>
      <c r="AJG73"/>
      <c r="AJH73"/>
      <c r="AJI73"/>
      <c r="AJJ73"/>
      <c r="AJK73"/>
      <c r="AJL73"/>
      <c r="AJM73"/>
      <c r="AJN73"/>
      <c r="AJO73"/>
      <c r="AJP73"/>
      <c r="AJQ73"/>
      <c r="AJR73"/>
      <c r="AJS73"/>
      <c r="AJT73"/>
      <c r="AJU73"/>
      <c r="AJV73"/>
      <c r="AJW73"/>
      <c r="AJX73"/>
      <c r="AJY73"/>
      <c r="AJZ73"/>
      <c r="AKA73"/>
      <c r="AKB73"/>
      <c r="AKC73"/>
      <c r="AKD73"/>
      <c r="AKE73"/>
      <c r="AKF73"/>
      <c r="AKG73"/>
      <c r="AKH73"/>
      <c r="AKI73"/>
      <c r="AKJ73"/>
      <c r="AKK73"/>
      <c r="AKL73"/>
      <c r="AKM73"/>
      <c r="AKN73"/>
      <c r="AKO73"/>
      <c r="AKP73"/>
      <c r="AKQ73"/>
      <c r="AKR73"/>
      <c r="AKS73"/>
      <c r="AKT73"/>
      <c r="AKU73"/>
      <c r="AKV73"/>
      <c r="AKW73"/>
      <c r="AKX73"/>
      <c r="AKY73"/>
      <c r="AKZ73"/>
      <c r="ALA73"/>
      <c r="ALB73"/>
      <c r="ALC73"/>
      <c r="ALD73"/>
      <c r="ALE73"/>
      <c r="ALF73"/>
      <c r="ALG73"/>
      <c r="ALH73"/>
      <c r="ALI73"/>
      <c r="ALJ73"/>
      <c r="ALK73"/>
      <c r="ALL73"/>
      <c r="ALM73"/>
      <c r="ALN73"/>
      <c r="ALO73"/>
      <c r="ALP73"/>
      <c r="ALQ73"/>
      <c r="ALR73"/>
      <c r="ALS73"/>
      <c r="ALT73"/>
      <c r="ALU73"/>
      <c r="ALV73"/>
      <c r="ALW73"/>
      <c r="ALX73"/>
      <c r="ALY73"/>
      <c r="ALZ73"/>
      <c r="AMA73"/>
      <c r="AMB73"/>
      <c r="AMC73"/>
      <c r="AMD73"/>
      <c r="AME73"/>
      <c r="AMF73"/>
      <c r="AMG73"/>
      <c r="AMH73"/>
      <c r="AMI73"/>
      <c r="AMJ73"/>
    </row>
    <row r="74" spans="1:1024" x14ac:dyDescent="0.25">
      <c r="A74" s="198"/>
      <c r="B74" s="198"/>
      <c r="C74" s="198"/>
      <c r="D74" s="198"/>
      <c r="E74" s="198"/>
      <c r="F74" s="198"/>
      <c r="G74" s="198"/>
      <c r="H74" s="198"/>
      <c r="I74" s="198"/>
      <c r="J74" s="198"/>
      <c r="K74" s="198"/>
      <c r="L74" s="198"/>
      <c r="M74" s="198"/>
      <c r="N74" s="198"/>
      <c r="O74" s="198"/>
      <c r="P74" s="198"/>
      <c r="Q74" s="198"/>
      <c r="R74" s="198"/>
      <c r="S74" s="198"/>
      <c r="T74" s="198"/>
      <c r="U74" s="198"/>
      <c r="V74" s="198"/>
      <c r="W74" s="198"/>
      <c r="X74" s="198"/>
      <c r="Y74" s="198"/>
      <c r="Z74" s="198"/>
      <c r="AA74" s="198"/>
      <c r="AB74" s="198"/>
      <c r="AC74" s="198"/>
      <c r="AD74" s="198"/>
      <c r="AE74" s="198"/>
      <c r="AF74" s="198"/>
      <c r="AG74" s="198"/>
      <c r="AH74" s="198"/>
      <c r="AI74" s="198"/>
      <c r="AJ74" s="198"/>
      <c r="AK74" s="198"/>
      <c r="AL74" s="198"/>
      <c r="AM74" s="198"/>
      <c r="AN74" s="198"/>
      <c r="AO74" s="198"/>
      <c r="AP74" s="198"/>
      <c r="AQ74" s="198"/>
      <c r="AR74" s="198"/>
      <c r="AS74" s="198"/>
      <c r="AT74" s="198"/>
      <c r="AU74" s="198"/>
      <c r="AV74" s="198"/>
      <c r="AW74" s="198"/>
      <c r="AX74" s="198"/>
      <c r="AY74" s="198"/>
      <c r="AZ74" s="198"/>
      <c r="BA74" s="198"/>
      <c r="BB74" s="198"/>
      <c r="BC74" s="198"/>
      <c r="BD74" s="198"/>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c r="GO74"/>
      <c r="GP74"/>
      <c r="GQ74"/>
      <c r="GR74"/>
      <c r="GS74"/>
      <c r="GT74"/>
      <c r="GU74"/>
      <c r="GV74"/>
      <c r="GW74"/>
      <c r="GX74"/>
      <c r="GY74"/>
      <c r="GZ74"/>
      <c r="HA74"/>
      <c r="HB74"/>
      <c r="HC74"/>
      <c r="HD74"/>
      <c r="HE74"/>
      <c r="HF74"/>
      <c r="HG74"/>
      <c r="HH74"/>
      <c r="HI74"/>
      <c r="HJ74"/>
      <c r="HK74"/>
      <c r="HL74"/>
      <c r="HM74"/>
      <c r="HN74"/>
      <c r="HO74"/>
      <c r="HP74"/>
      <c r="HQ74"/>
      <c r="HR74"/>
      <c r="HS74"/>
      <c r="HT74"/>
      <c r="HU74"/>
      <c r="HV74"/>
      <c r="HW74"/>
      <c r="HX74"/>
      <c r="HY74"/>
      <c r="HZ74"/>
      <c r="IA74"/>
      <c r="IB74"/>
      <c r="IC74"/>
      <c r="ID74"/>
      <c r="IE74"/>
      <c r="IF74"/>
      <c r="IG74"/>
      <c r="IH74"/>
      <c r="II74"/>
      <c r="IJ74"/>
      <c r="IK74"/>
      <c r="IL74"/>
      <c r="IM74"/>
      <c r="IN74"/>
      <c r="IO74"/>
      <c r="IP74"/>
      <c r="IQ74"/>
      <c r="IR74"/>
      <c r="IS74"/>
      <c r="IT74"/>
      <c r="IU74"/>
      <c r="IV74"/>
      <c r="IW74"/>
      <c r="IX74"/>
      <c r="IY74"/>
      <c r="IZ74"/>
      <c r="JA74"/>
      <c r="JB74"/>
      <c r="JC74"/>
      <c r="JD74"/>
      <c r="JE74"/>
      <c r="JF74"/>
      <c r="JG74"/>
      <c r="JH74"/>
      <c r="JI74"/>
      <c r="JJ74"/>
      <c r="JK74"/>
      <c r="JL74"/>
      <c r="JM74"/>
      <c r="JN74"/>
      <c r="JO74"/>
      <c r="JP74"/>
      <c r="JQ74"/>
      <c r="JR74"/>
      <c r="JS74"/>
      <c r="JT74"/>
      <c r="JU74"/>
      <c r="JV74"/>
      <c r="JW74"/>
      <c r="JX74"/>
      <c r="JY74"/>
      <c r="JZ74"/>
      <c r="KA74"/>
      <c r="KB74"/>
      <c r="KC74"/>
      <c r="KD74"/>
      <c r="KE74"/>
      <c r="KF74"/>
      <c r="KG74"/>
      <c r="KH74"/>
      <c r="KI74"/>
      <c r="KJ74"/>
      <c r="KK74"/>
      <c r="KL74"/>
      <c r="KM74"/>
      <c r="KN74"/>
      <c r="KO74"/>
      <c r="KP74"/>
      <c r="KQ74"/>
      <c r="KR74"/>
      <c r="KS74"/>
      <c r="KT74"/>
      <c r="KU74"/>
      <c r="KV74"/>
      <c r="KW74"/>
      <c r="KX74"/>
      <c r="KY74"/>
      <c r="KZ74"/>
      <c r="LA74"/>
      <c r="LB74"/>
      <c r="LC74"/>
      <c r="LD74"/>
      <c r="LE74"/>
      <c r="LF74"/>
      <c r="LG74"/>
      <c r="LH74"/>
      <c r="LI74"/>
      <c r="LJ74"/>
      <c r="LK74"/>
      <c r="LL74"/>
      <c r="LM74"/>
      <c r="LN74"/>
      <c r="LO74"/>
      <c r="LP74"/>
      <c r="LQ74"/>
      <c r="LR74"/>
      <c r="LS74"/>
      <c r="LT74"/>
      <c r="LU74"/>
      <c r="LV74"/>
      <c r="LW74"/>
      <c r="LX74"/>
      <c r="LY74"/>
      <c r="LZ74"/>
      <c r="MA74"/>
      <c r="MB74"/>
      <c r="MC74"/>
      <c r="MD74"/>
      <c r="ME74"/>
      <c r="MF74"/>
      <c r="MG74"/>
      <c r="MH74"/>
      <c r="MI74"/>
      <c r="MJ74"/>
      <c r="MK74"/>
      <c r="ML74"/>
      <c r="MM74"/>
      <c r="MN74"/>
      <c r="MO74"/>
      <c r="MP74"/>
      <c r="MQ74"/>
      <c r="MR74"/>
      <c r="MS74"/>
      <c r="MT74"/>
      <c r="MU74"/>
      <c r="MV74"/>
      <c r="MW74"/>
      <c r="MX74"/>
      <c r="MY74"/>
      <c r="MZ74"/>
      <c r="NA74"/>
      <c r="NB74"/>
      <c r="NC74"/>
      <c r="ND74"/>
      <c r="NE74"/>
      <c r="NF74"/>
      <c r="NG74"/>
      <c r="NH74"/>
      <c r="NI74"/>
      <c r="NJ74"/>
      <c r="NK74"/>
      <c r="NL74"/>
      <c r="NM74"/>
      <c r="NN74"/>
      <c r="NO74"/>
      <c r="NP74"/>
      <c r="NQ74"/>
      <c r="NR74"/>
      <c r="NS74"/>
      <c r="NT74"/>
      <c r="NU74"/>
      <c r="NV74"/>
      <c r="NW74"/>
      <c r="NX74"/>
      <c r="NY74"/>
      <c r="NZ74"/>
      <c r="OA74"/>
      <c r="OB74"/>
      <c r="OC74"/>
      <c r="OD74"/>
      <c r="OE74"/>
      <c r="OF74"/>
      <c r="OG74"/>
      <c r="OH74"/>
      <c r="OI74"/>
      <c r="OJ74"/>
      <c r="OK74"/>
      <c r="OL74"/>
      <c r="OM74"/>
      <c r="ON74"/>
      <c r="OO74"/>
      <c r="OP74"/>
      <c r="OQ74"/>
      <c r="OR74"/>
      <c r="OS74"/>
      <c r="OT74"/>
      <c r="OU74"/>
      <c r="OV74"/>
      <c r="OW74"/>
      <c r="OX74"/>
      <c r="OY74"/>
      <c r="OZ74"/>
      <c r="PA74"/>
      <c r="PB74"/>
      <c r="PC74"/>
      <c r="PD74"/>
      <c r="PE74"/>
      <c r="PF74"/>
      <c r="PG74"/>
      <c r="PH74"/>
      <c r="PI74"/>
      <c r="PJ74"/>
      <c r="PK74"/>
      <c r="PL74"/>
      <c r="PM74"/>
      <c r="PN74"/>
      <c r="PO74"/>
      <c r="PP74"/>
      <c r="PQ74"/>
      <c r="PR74"/>
      <c r="PS74"/>
      <c r="PT74"/>
      <c r="PU74"/>
      <c r="PV74"/>
      <c r="PW74"/>
      <c r="PX74"/>
      <c r="PY74"/>
      <c r="PZ74"/>
      <c r="QA74"/>
      <c r="QB74"/>
      <c r="QC74"/>
      <c r="QD74"/>
      <c r="QE74"/>
      <c r="QF74"/>
      <c r="QG74"/>
      <c r="QH74"/>
      <c r="QI74"/>
      <c r="QJ74"/>
      <c r="QK74"/>
      <c r="QL74"/>
      <c r="QM74"/>
      <c r="QN74"/>
      <c r="QO74"/>
      <c r="QP74"/>
      <c r="QQ74"/>
      <c r="QR74"/>
      <c r="QS74"/>
      <c r="QT74"/>
      <c r="QU74"/>
      <c r="QV74"/>
      <c r="QW74"/>
      <c r="QX74"/>
      <c r="QY74"/>
      <c r="QZ74"/>
      <c r="RA74"/>
      <c r="RB74"/>
      <c r="RC74"/>
      <c r="RD74"/>
      <c r="RE74"/>
      <c r="RF74"/>
      <c r="RG74"/>
      <c r="RH74"/>
      <c r="RI74"/>
      <c r="RJ74"/>
      <c r="RK74"/>
      <c r="RL74"/>
      <c r="RM74"/>
      <c r="RN74"/>
      <c r="RO74"/>
      <c r="RP74"/>
      <c r="RQ74"/>
      <c r="RR74"/>
      <c r="RS74"/>
      <c r="RT74"/>
      <c r="RU74"/>
      <c r="RV74"/>
      <c r="RW74"/>
      <c r="RX74"/>
      <c r="RY74"/>
      <c r="RZ74"/>
      <c r="SA74"/>
      <c r="SB74"/>
      <c r="SC74"/>
      <c r="SD74"/>
      <c r="SE74"/>
      <c r="SF74"/>
      <c r="SG74"/>
      <c r="SH74"/>
      <c r="SI74"/>
      <c r="SJ74"/>
      <c r="SK74"/>
      <c r="SL74"/>
      <c r="SM74"/>
      <c r="SN74"/>
      <c r="SO74"/>
      <c r="SP74"/>
      <c r="SQ74"/>
      <c r="SR74"/>
      <c r="SS74"/>
      <c r="ST74"/>
      <c r="SU74"/>
      <c r="SV74"/>
      <c r="SW74"/>
      <c r="SX74"/>
      <c r="SY74"/>
      <c r="SZ74"/>
      <c r="TA74"/>
      <c r="TB74"/>
      <c r="TC74"/>
      <c r="TD74"/>
      <c r="TE74"/>
      <c r="TF74"/>
      <c r="TG74"/>
      <c r="TH74"/>
      <c r="TI74"/>
      <c r="TJ74"/>
      <c r="TK74"/>
      <c r="TL74"/>
      <c r="TM74"/>
      <c r="TN74"/>
      <c r="TO74"/>
      <c r="TP74"/>
      <c r="TQ74"/>
      <c r="TR74"/>
      <c r="TS74"/>
      <c r="TT74"/>
      <c r="TU74"/>
      <c r="TV74"/>
      <c r="TW74"/>
      <c r="TX74"/>
      <c r="TY74"/>
      <c r="TZ74"/>
      <c r="UA74"/>
      <c r="UB74"/>
      <c r="UC74"/>
      <c r="UD74"/>
      <c r="UE74"/>
      <c r="UF74"/>
      <c r="UG74"/>
      <c r="UH74"/>
      <c r="UI74"/>
      <c r="UJ74"/>
      <c r="UK74"/>
      <c r="UL74"/>
      <c r="UM74"/>
      <c r="UN74"/>
      <c r="UO74"/>
      <c r="UP74"/>
      <c r="UQ74"/>
      <c r="UR74"/>
      <c r="US74"/>
      <c r="UT74"/>
      <c r="UU74"/>
      <c r="UV74"/>
      <c r="UW74"/>
      <c r="UX74"/>
      <c r="UY74"/>
      <c r="UZ74"/>
      <c r="VA74"/>
      <c r="VB74"/>
      <c r="VC74"/>
      <c r="VD74"/>
      <c r="VE74"/>
      <c r="VF74"/>
      <c r="VG74"/>
      <c r="VH74"/>
      <c r="VI74"/>
      <c r="VJ74"/>
      <c r="VK74"/>
      <c r="VL74"/>
      <c r="VM74"/>
      <c r="VN74"/>
      <c r="VO74"/>
      <c r="VP74"/>
      <c r="VQ74"/>
      <c r="VR74"/>
      <c r="VS74"/>
      <c r="VT74"/>
      <c r="VU74"/>
      <c r="VV74"/>
      <c r="VW74"/>
      <c r="VX74"/>
      <c r="VY74"/>
      <c r="VZ74"/>
      <c r="WA74"/>
      <c r="WB74"/>
      <c r="WC74"/>
      <c r="WD74"/>
      <c r="WE74"/>
      <c r="WF74"/>
      <c r="WG74"/>
      <c r="WH74"/>
      <c r="WI74"/>
      <c r="WJ74"/>
      <c r="WK74"/>
      <c r="WL74"/>
      <c r="WM74"/>
      <c r="WN74"/>
      <c r="WO74"/>
      <c r="WP74"/>
      <c r="WQ74"/>
      <c r="WR74"/>
      <c r="WS74"/>
      <c r="WT74"/>
      <c r="WU74"/>
      <c r="WV74"/>
      <c r="WW74"/>
      <c r="WX74"/>
      <c r="WY74"/>
      <c r="WZ74"/>
      <c r="XA74"/>
      <c r="XB74"/>
      <c r="XC74"/>
      <c r="XD74"/>
      <c r="XE74"/>
      <c r="XF74"/>
      <c r="XG74"/>
      <c r="XH74"/>
      <c r="XI74"/>
      <c r="XJ74"/>
      <c r="XK74"/>
      <c r="XL74"/>
      <c r="XM74"/>
      <c r="XN74"/>
      <c r="XO74"/>
      <c r="XP74"/>
      <c r="XQ74"/>
      <c r="XR74"/>
      <c r="XS74"/>
      <c r="XT74"/>
      <c r="XU74"/>
      <c r="XV74"/>
      <c r="XW74"/>
      <c r="XX74"/>
      <c r="XY74"/>
      <c r="XZ74"/>
      <c r="YA74"/>
      <c r="YB74"/>
      <c r="YC74"/>
      <c r="YD74"/>
      <c r="YE74"/>
      <c r="YF74"/>
      <c r="YG74"/>
      <c r="YH74"/>
      <c r="YI74"/>
      <c r="YJ74"/>
      <c r="YK74"/>
      <c r="YL74"/>
      <c r="YM74"/>
      <c r="YN74"/>
      <c r="YO74"/>
      <c r="YP74"/>
      <c r="YQ74"/>
      <c r="YR74"/>
      <c r="YS74"/>
      <c r="YT74"/>
      <c r="YU74"/>
      <c r="YV74"/>
      <c r="YW74"/>
      <c r="YX74"/>
      <c r="YY74"/>
      <c r="YZ74"/>
      <c r="ZA74"/>
      <c r="ZB74"/>
      <c r="ZC74"/>
      <c r="ZD74"/>
      <c r="ZE74"/>
      <c r="ZF74"/>
      <c r="ZG74"/>
      <c r="ZH74"/>
      <c r="ZI74"/>
      <c r="ZJ74"/>
      <c r="ZK74"/>
      <c r="ZL74"/>
      <c r="ZM74"/>
      <c r="ZN74"/>
      <c r="ZO74"/>
      <c r="ZP74"/>
      <c r="ZQ74"/>
      <c r="ZR74"/>
      <c r="ZS74"/>
      <c r="ZT74"/>
      <c r="ZU74"/>
      <c r="ZV74"/>
      <c r="ZW74"/>
      <c r="ZX74"/>
      <c r="ZY74"/>
      <c r="ZZ74"/>
      <c r="AAA74"/>
      <c r="AAB74"/>
      <c r="AAC74"/>
      <c r="AAD74"/>
      <c r="AAE74"/>
      <c r="AAF74"/>
      <c r="AAG74"/>
      <c r="AAH74"/>
      <c r="AAI74"/>
      <c r="AAJ74"/>
      <c r="AAK74"/>
      <c r="AAL74"/>
      <c r="AAM74"/>
      <c r="AAN74"/>
      <c r="AAO74"/>
      <c r="AAP74"/>
      <c r="AAQ74"/>
      <c r="AAR74"/>
      <c r="AAS74"/>
      <c r="AAT74"/>
      <c r="AAU74"/>
      <c r="AAV74"/>
      <c r="AAW74"/>
      <c r="AAX74"/>
      <c r="AAY74"/>
      <c r="AAZ74"/>
      <c r="ABA74"/>
      <c r="ABB74"/>
      <c r="ABC74"/>
      <c r="ABD74"/>
      <c r="ABE74"/>
      <c r="ABF74"/>
      <c r="ABG74"/>
      <c r="ABH74"/>
      <c r="ABI74"/>
      <c r="ABJ74"/>
      <c r="ABK74"/>
      <c r="ABL74"/>
      <c r="ABM74"/>
      <c r="ABN74"/>
      <c r="ABO74"/>
      <c r="ABP74"/>
      <c r="ABQ74"/>
      <c r="ABR74"/>
      <c r="ABS74"/>
      <c r="ABT74"/>
      <c r="ABU74"/>
      <c r="ABV74"/>
      <c r="ABW74"/>
      <c r="ABX74"/>
      <c r="ABY74"/>
      <c r="ABZ74"/>
      <c r="ACA74"/>
      <c r="ACB74"/>
      <c r="ACC74"/>
      <c r="ACD74"/>
      <c r="ACE74"/>
      <c r="ACF74"/>
      <c r="ACG74"/>
      <c r="ACH74"/>
      <c r="ACI74"/>
      <c r="ACJ74"/>
      <c r="ACK74"/>
      <c r="ACL74"/>
      <c r="ACM74"/>
      <c r="ACN74"/>
      <c r="ACO74"/>
      <c r="ACP74"/>
      <c r="ACQ74"/>
      <c r="ACR74"/>
      <c r="ACS74"/>
      <c r="ACT74"/>
      <c r="ACU74"/>
      <c r="ACV74"/>
      <c r="ACW74"/>
      <c r="ACX74"/>
      <c r="ACY74"/>
      <c r="ACZ74"/>
      <c r="ADA74"/>
      <c r="ADB74"/>
      <c r="ADC74"/>
      <c r="ADD74"/>
      <c r="ADE74"/>
      <c r="ADF74"/>
      <c r="ADG74"/>
      <c r="ADH74"/>
      <c r="ADI74"/>
      <c r="ADJ74"/>
      <c r="ADK74"/>
      <c r="ADL74"/>
      <c r="ADM74"/>
      <c r="ADN74"/>
      <c r="ADO74"/>
      <c r="ADP74"/>
      <c r="ADQ74"/>
      <c r="ADR74"/>
      <c r="ADS74"/>
      <c r="ADT74"/>
      <c r="ADU74"/>
      <c r="ADV74"/>
      <c r="ADW74"/>
      <c r="ADX74"/>
      <c r="ADY74"/>
      <c r="ADZ74"/>
      <c r="AEA74"/>
      <c r="AEB74"/>
      <c r="AEC74"/>
      <c r="AED74"/>
      <c r="AEE74"/>
      <c r="AEF74"/>
      <c r="AEG74"/>
      <c r="AEH74"/>
      <c r="AEI74"/>
      <c r="AEJ74"/>
      <c r="AEK74"/>
      <c r="AEL74"/>
      <c r="AEM74"/>
      <c r="AEN74"/>
      <c r="AEO74"/>
      <c r="AEP74"/>
      <c r="AEQ74"/>
      <c r="AER74"/>
      <c r="AES74"/>
      <c r="AET74"/>
      <c r="AEU74"/>
      <c r="AEV74"/>
      <c r="AEW74"/>
      <c r="AEX74"/>
      <c r="AEY74"/>
      <c r="AEZ74"/>
      <c r="AFA74"/>
      <c r="AFB74"/>
      <c r="AFC74"/>
      <c r="AFD74"/>
      <c r="AFE74"/>
      <c r="AFF74"/>
      <c r="AFG74"/>
      <c r="AFH74"/>
      <c r="AFI74"/>
      <c r="AFJ74"/>
      <c r="AFK74"/>
      <c r="AFL74"/>
      <c r="AFM74"/>
      <c r="AFN74"/>
      <c r="AFO74"/>
      <c r="AFP74"/>
      <c r="AFQ74"/>
      <c r="AFR74"/>
      <c r="AFS74"/>
      <c r="AFT74"/>
      <c r="AFU74"/>
      <c r="AFV74"/>
      <c r="AFW74"/>
      <c r="AFX74"/>
      <c r="AFY74"/>
      <c r="AFZ74"/>
      <c r="AGA74"/>
      <c r="AGB74"/>
      <c r="AGC74"/>
      <c r="AGD74"/>
      <c r="AGE74"/>
      <c r="AGF74"/>
      <c r="AGG74"/>
      <c r="AGH74"/>
      <c r="AGI74"/>
      <c r="AGJ74"/>
      <c r="AGK74"/>
      <c r="AGL74"/>
      <c r="AGM74"/>
      <c r="AGN74"/>
      <c r="AGO74"/>
      <c r="AGP74"/>
      <c r="AGQ74"/>
      <c r="AGR74"/>
      <c r="AGS74"/>
      <c r="AGT74"/>
      <c r="AGU74"/>
      <c r="AGV74"/>
      <c r="AGW74"/>
      <c r="AGX74"/>
      <c r="AGY74"/>
      <c r="AGZ74"/>
      <c r="AHA74"/>
      <c r="AHB74"/>
      <c r="AHC74"/>
      <c r="AHD74"/>
      <c r="AHE74"/>
      <c r="AHF74"/>
      <c r="AHG74"/>
      <c r="AHH74"/>
      <c r="AHI74"/>
      <c r="AHJ74"/>
      <c r="AHK74"/>
      <c r="AHL74"/>
      <c r="AHM74"/>
      <c r="AHN74"/>
      <c r="AHO74"/>
      <c r="AHP74"/>
      <c r="AHQ74"/>
      <c r="AHR74"/>
      <c r="AHS74"/>
      <c r="AHT74"/>
      <c r="AHU74"/>
      <c r="AHV74"/>
      <c r="AHW74"/>
      <c r="AHX74"/>
      <c r="AHY74"/>
      <c r="AHZ74"/>
      <c r="AIA74"/>
      <c r="AIB74"/>
      <c r="AIC74"/>
      <c r="AID74"/>
      <c r="AIE74"/>
      <c r="AIF74"/>
      <c r="AIG74"/>
      <c r="AIH74"/>
      <c r="AII74"/>
      <c r="AIJ74"/>
      <c r="AIK74"/>
      <c r="AIL74"/>
      <c r="AIM74"/>
      <c r="AIN74"/>
      <c r="AIO74"/>
      <c r="AIP74"/>
      <c r="AIQ74"/>
      <c r="AIR74"/>
      <c r="AIS74"/>
      <c r="AIT74"/>
      <c r="AIU74"/>
      <c r="AIV74"/>
      <c r="AIW74"/>
      <c r="AIX74"/>
      <c r="AIY74"/>
      <c r="AIZ74"/>
      <c r="AJA74"/>
      <c r="AJB74"/>
      <c r="AJC74"/>
      <c r="AJD74"/>
      <c r="AJE74"/>
      <c r="AJF74"/>
      <c r="AJG74"/>
      <c r="AJH74"/>
      <c r="AJI74"/>
      <c r="AJJ74"/>
      <c r="AJK74"/>
      <c r="AJL74"/>
      <c r="AJM74"/>
      <c r="AJN74"/>
      <c r="AJO74"/>
      <c r="AJP74"/>
      <c r="AJQ74"/>
      <c r="AJR74"/>
      <c r="AJS74"/>
      <c r="AJT74"/>
      <c r="AJU74"/>
      <c r="AJV74"/>
      <c r="AJW74"/>
      <c r="AJX74"/>
      <c r="AJY74"/>
      <c r="AJZ74"/>
      <c r="AKA74"/>
      <c r="AKB74"/>
      <c r="AKC74"/>
      <c r="AKD74"/>
      <c r="AKE74"/>
      <c r="AKF74"/>
      <c r="AKG74"/>
      <c r="AKH74"/>
      <c r="AKI74"/>
      <c r="AKJ74"/>
      <c r="AKK74"/>
      <c r="AKL74"/>
      <c r="AKM74"/>
      <c r="AKN74"/>
      <c r="AKO74"/>
      <c r="AKP74"/>
      <c r="AKQ74"/>
      <c r="AKR74"/>
      <c r="AKS74"/>
      <c r="AKT74"/>
      <c r="AKU74"/>
      <c r="AKV74"/>
      <c r="AKW74"/>
      <c r="AKX74"/>
      <c r="AKY74"/>
      <c r="AKZ74"/>
      <c r="ALA74"/>
      <c r="ALB74"/>
      <c r="ALC74"/>
      <c r="ALD74"/>
      <c r="ALE74"/>
      <c r="ALF74"/>
      <c r="ALG74"/>
      <c r="ALH74"/>
      <c r="ALI74"/>
      <c r="ALJ74"/>
      <c r="ALK74"/>
      <c r="ALL74"/>
      <c r="ALM74"/>
      <c r="ALN74"/>
      <c r="ALO74"/>
      <c r="ALP74"/>
      <c r="ALQ74"/>
      <c r="ALR74"/>
      <c r="ALS74"/>
      <c r="ALT74"/>
      <c r="ALU74"/>
      <c r="ALV74"/>
      <c r="ALW74"/>
      <c r="ALX74"/>
      <c r="ALY74"/>
      <c r="ALZ74"/>
      <c r="AMA74"/>
      <c r="AMB74"/>
      <c r="AMC74"/>
      <c r="AMD74"/>
      <c r="AME74"/>
      <c r="AMF74"/>
      <c r="AMG74"/>
      <c r="AMH74"/>
      <c r="AMI74"/>
      <c r="AMJ74"/>
    </row>
    <row r="75" spans="1:1024" x14ac:dyDescent="0.25">
      <c r="A75" s="198"/>
      <c r="B75" s="198"/>
      <c r="C75" s="198"/>
      <c r="D75" s="198"/>
      <c r="E75" s="198"/>
      <c r="F75" s="198"/>
      <c r="G75" s="198"/>
      <c r="H75" s="198"/>
      <c r="I75" s="198"/>
      <c r="J75" s="198"/>
      <c r="K75" s="198"/>
      <c r="L75" s="198"/>
      <c r="M75" s="198"/>
      <c r="N75" s="198"/>
      <c r="O75" s="198"/>
      <c r="P75" s="198"/>
      <c r="Q75" s="198"/>
      <c r="R75" s="198"/>
      <c r="S75" s="198"/>
      <c r="T75" s="198"/>
      <c r="U75" s="198"/>
      <c r="V75" s="198"/>
      <c r="W75" s="198"/>
      <c r="X75" s="198"/>
      <c r="Y75" s="198"/>
      <c r="Z75" s="198"/>
      <c r="AA75" s="198"/>
      <c r="AB75" s="198"/>
      <c r="AC75" s="198"/>
      <c r="AD75" s="198"/>
      <c r="AE75" s="198"/>
      <c r="AF75" s="198"/>
      <c r="AG75" s="198"/>
      <c r="AH75" s="198"/>
      <c r="AI75" s="198"/>
      <c r="AJ75" s="198"/>
      <c r="AK75" s="198"/>
      <c r="AL75" s="198"/>
      <c r="AM75" s="198"/>
      <c r="AN75" s="198"/>
      <c r="AO75" s="198"/>
      <c r="AP75" s="198"/>
      <c r="AQ75" s="198"/>
      <c r="AR75" s="198"/>
      <c r="AS75" s="198"/>
      <c r="AT75" s="198"/>
      <c r="AU75" s="198"/>
      <c r="AV75" s="198"/>
      <c r="AW75" s="198"/>
      <c r="AX75" s="198"/>
      <c r="AY75" s="198"/>
      <c r="AZ75" s="198"/>
      <c r="BA75" s="198"/>
      <c r="BB75" s="198"/>
      <c r="BC75" s="198"/>
      <c r="BD75" s="198"/>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c r="FL75"/>
      <c r="FM75"/>
      <c r="FN75"/>
      <c r="FO75"/>
      <c r="FP75"/>
      <c r="FQ75"/>
      <c r="FR75"/>
      <c r="FS75"/>
      <c r="FT75"/>
      <c r="FU75"/>
      <c r="FV75"/>
      <c r="FW75"/>
      <c r="FX75"/>
      <c r="FY75"/>
      <c r="FZ75"/>
      <c r="GA75"/>
      <c r="GB75"/>
      <c r="GC75"/>
      <c r="GD75"/>
      <c r="GE75"/>
      <c r="GF75"/>
      <c r="GG75"/>
      <c r="GH75"/>
      <c r="GI75"/>
      <c r="GJ75"/>
      <c r="GK75"/>
      <c r="GL75"/>
      <c r="GM75"/>
      <c r="GN75"/>
      <c r="GO75"/>
      <c r="GP75"/>
      <c r="GQ75"/>
      <c r="GR75"/>
      <c r="GS75"/>
      <c r="GT75"/>
      <c r="GU75"/>
      <c r="GV75"/>
      <c r="GW75"/>
      <c r="GX75"/>
      <c r="GY75"/>
      <c r="GZ75"/>
      <c r="HA75"/>
      <c r="HB75"/>
      <c r="HC75"/>
      <c r="HD75"/>
      <c r="HE75"/>
      <c r="HF75"/>
      <c r="HG75"/>
      <c r="HH75"/>
      <c r="HI75"/>
      <c r="HJ75"/>
      <c r="HK75"/>
      <c r="HL75"/>
      <c r="HM75"/>
      <c r="HN75"/>
      <c r="HO75"/>
      <c r="HP75"/>
      <c r="HQ75"/>
      <c r="HR75"/>
      <c r="HS75"/>
      <c r="HT75"/>
      <c r="HU75"/>
      <c r="HV75"/>
      <c r="HW75"/>
      <c r="HX75"/>
      <c r="HY75"/>
      <c r="HZ75"/>
      <c r="IA75"/>
      <c r="IB75"/>
      <c r="IC75"/>
      <c r="ID75"/>
      <c r="IE75"/>
      <c r="IF75"/>
      <c r="IG75"/>
      <c r="IH75"/>
      <c r="II75"/>
      <c r="IJ75"/>
      <c r="IK75"/>
      <c r="IL75"/>
      <c r="IM75"/>
      <c r="IN75"/>
      <c r="IO75"/>
      <c r="IP75"/>
      <c r="IQ75"/>
      <c r="IR75"/>
      <c r="IS75"/>
      <c r="IT75"/>
      <c r="IU75"/>
      <c r="IV75"/>
      <c r="IW75"/>
      <c r="IX75"/>
      <c r="IY75"/>
      <c r="IZ75"/>
      <c r="JA75"/>
      <c r="JB75"/>
      <c r="JC75"/>
      <c r="JD75"/>
      <c r="JE75"/>
      <c r="JF75"/>
      <c r="JG75"/>
      <c r="JH75"/>
      <c r="JI75"/>
      <c r="JJ75"/>
      <c r="JK75"/>
      <c r="JL75"/>
      <c r="JM75"/>
      <c r="JN75"/>
      <c r="JO75"/>
      <c r="JP75"/>
      <c r="JQ75"/>
      <c r="JR75"/>
      <c r="JS75"/>
      <c r="JT75"/>
      <c r="JU75"/>
      <c r="JV75"/>
      <c r="JW75"/>
      <c r="JX75"/>
      <c r="JY75"/>
      <c r="JZ75"/>
      <c r="KA75"/>
      <c r="KB75"/>
      <c r="KC75"/>
      <c r="KD75"/>
      <c r="KE75"/>
      <c r="KF75"/>
      <c r="KG75"/>
      <c r="KH75"/>
      <c r="KI75"/>
      <c r="KJ75"/>
      <c r="KK75"/>
      <c r="KL75"/>
      <c r="KM75"/>
      <c r="KN75"/>
      <c r="KO75"/>
      <c r="KP75"/>
      <c r="KQ75"/>
      <c r="KR75"/>
      <c r="KS75"/>
      <c r="KT75"/>
      <c r="KU75"/>
      <c r="KV75"/>
      <c r="KW75"/>
      <c r="KX75"/>
      <c r="KY75"/>
      <c r="KZ75"/>
      <c r="LA75"/>
      <c r="LB75"/>
      <c r="LC75"/>
      <c r="LD75"/>
      <c r="LE75"/>
      <c r="LF75"/>
      <c r="LG75"/>
      <c r="LH75"/>
      <c r="LI75"/>
      <c r="LJ75"/>
      <c r="LK75"/>
      <c r="LL75"/>
      <c r="LM75"/>
      <c r="LN75"/>
      <c r="LO75"/>
      <c r="LP75"/>
      <c r="LQ75"/>
      <c r="LR75"/>
      <c r="LS75"/>
      <c r="LT75"/>
      <c r="LU75"/>
      <c r="LV75"/>
      <c r="LW75"/>
      <c r="LX75"/>
      <c r="LY75"/>
      <c r="LZ75"/>
      <c r="MA75"/>
      <c r="MB75"/>
      <c r="MC75"/>
      <c r="MD75"/>
      <c r="ME75"/>
      <c r="MF75"/>
      <c r="MG75"/>
      <c r="MH75"/>
      <c r="MI75"/>
      <c r="MJ75"/>
      <c r="MK75"/>
      <c r="ML75"/>
      <c r="MM75"/>
      <c r="MN75"/>
      <c r="MO75"/>
      <c r="MP75"/>
      <c r="MQ75"/>
      <c r="MR75"/>
      <c r="MS75"/>
      <c r="MT75"/>
      <c r="MU75"/>
      <c r="MV75"/>
      <c r="MW75"/>
      <c r="MX75"/>
      <c r="MY75"/>
      <c r="MZ75"/>
      <c r="NA75"/>
      <c r="NB75"/>
      <c r="NC75"/>
      <c r="ND75"/>
      <c r="NE75"/>
      <c r="NF75"/>
      <c r="NG75"/>
      <c r="NH75"/>
      <c r="NI75"/>
      <c r="NJ75"/>
      <c r="NK75"/>
      <c r="NL75"/>
      <c r="NM75"/>
      <c r="NN75"/>
      <c r="NO75"/>
      <c r="NP75"/>
      <c r="NQ75"/>
      <c r="NR75"/>
      <c r="NS75"/>
      <c r="NT75"/>
      <c r="NU75"/>
      <c r="NV75"/>
      <c r="NW75"/>
      <c r="NX75"/>
      <c r="NY75"/>
      <c r="NZ75"/>
      <c r="OA75"/>
      <c r="OB75"/>
      <c r="OC75"/>
      <c r="OD75"/>
      <c r="OE75"/>
      <c r="OF75"/>
      <c r="OG75"/>
      <c r="OH75"/>
      <c r="OI75"/>
      <c r="OJ75"/>
      <c r="OK75"/>
      <c r="OL75"/>
      <c r="OM75"/>
      <c r="ON75"/>
      <c r="OO75"/>
      <c r="OP75"/>
      <c r="OQ75"/>
      <c r="OR75"/>
      <c r="OS75"/>
      <c r="OT75"/>
      <c r="OU75"/>
      <c r="OV75"/>
      <c r="OW75"/>
      <c r="OX75"/>
      <c r="OY75"/>
      <c r="OZ75"/>
      <c r="PA75"/>
      <c r="PB75"/>
      <c r="PC75"/>
      <c r="PD75"/>
      <c r="PE75"/>
      <c r="PF75"/>
      <c r="PG75"/>
      <c r="PH75"/>
      <c r="PI75"/>
      <c r="PJ75"/>
      <c r="PK75"/>
      <c r="PL75"/>
      <c r="PM75"/>
      <c r="PN75"/>
      <c r="PO75"/>
      <c r="PP75"/>
      <c r="PQ75"/>
      <c r="PR75"/>
      <c r="PS75"/>
      <c r="PT75"/>
      <c r="PU75"/>
      <c r="PV75"/>
      <c r="PW75"/>
      <c r="PX75"/>
      <c r="PY75"/>
      <c r="PZ75"/>
      <c r="QA75"/>
      <c r="QB75"/>
      <c r="QC75"/>
      <c r="QD75"/>
      <c r="QE75"/>
      <c r="QF75"/>
      <c r="QG75"/>
      <c r="QH75"/>
      <c r="QI75"/>
      <c r="QJ75"/>
      <c r="QK75"/>
      <c r="QL75"/>
      <c r="QM75"/>
      <c r="QN75"/>
      <c r="QO75"/>
      <c r="QP75"/>
      <c r="QQ75"/>
      <c r="QR75"/>
      <c r="QS75"/>
      <c r="QT75"/>
      <c r="QU75"/>
      <c r="QV75"/>
      <c r="QW75"/>
      <c r="QX75"/>
      <c r="QY75"/>
      <c r="QZ75"/>
      <c r="RA75"/>
      <c r="RB75"/>
      <c r="RC75"/>
      <c r="RD75"/>
      <c r="RE75"/>
      <c r="RF75"/>
      <c r="RG75"/>
      <c r="RH75"/>
      <c r="RI75"/>
      <c r="RJ75"/>
      <c r="RK75"/>
      <c r="RL75"/>
      <c r="RM75"/>
      <c r="RN75"/>
      <c r="RO75"/>
      <c r="RP75"/>
      <c r="RQ75"/>
      <c r="RR75"/>
      <c r="RS75"/>
      <c r="RT75"/>
      <c r="RU75"/>
      <c r="RV75"/>
      <c r="RW75"/>
      <c r="RX75"/>
      <c r="RY75"/>
      <c r="RZ75"/>
      <c r="SA75"/>
      <c r="SB75"/>
      <c r="SC75"/>
      <c r="SD75"/>
      <c r="SE75"/>
      <c r="SF75"/>
      <c r="SG75"/>
      <c r="SH75"/>
      <c r="SI75"/>
      <c r="SJ75"/>
      <c r="SK75"/>
      <c r="SL75"/>
      <c r="SM75"/>
      <c r="SN75"/>
      <c r="SO75"/>
      <c r="SP75"/>
      <c r="SQ75"/>
      <c r="SR75"/>
      <c r="SS75"/>
      <c r="ST75"/>
      <c r="SU75"/>
      <c r="SV75"/>
      <c r="SW75"/>
      <c r="SX75"/>
      <c r="SY75"/>
      <c r="SZ75"/>
      <c r="TA75"/>
      <c r="TB75"/>
      <c r="TC75"/>
      <c r="TD75"/>
      <c r="TE75"/>
      <c r="TF75"/>
      <c r="TG75"/>
      <c r="TH75"/>
      <c r="TI75"/>
      <c r="TJ75"/>
      <c r="TK75"/>
      <c r="TL75"/>
      <c r="TM75"/>
      <c r="TN75"/>
      <c r="TO75"/>
      <c r="TP75"/>
      <c r="TQ75"/>
      <c r="TR75"/>
      <c r="TS75"/>
      <c r="TT75"/>
      <c r="TU75"/>
      <c r="TV75"/>
      <c r="TW75"/>
      <c r="TX75"/>
      <c r="TY75"/>
      <c r="TZ75"/>
      <c r="UA75"/>
      <c r="UB75"/>
      <c r="UC75"/>
      <c r="UD75"/>
      <c r="UE75"/>
      <c r="UF75"/>
      <c r="UG75"/>
      <c r="UH75"/>
      <c r="UI75"/>
      <c r="UJ75"/>
      <c r="UK75"/>
      <c r="UL75"/>
      <c r="UM75"/>
      <c r="UN75"/>
      <c r="UO75"/>
      <c r="UP75"/>
      <c r="UQ75"/>
      <c r="UR75"/>
      <c r="US75"/>
      <c r="UT75"/>
      <c r="UU75"/>
      <c r="UV75"/>
      <c r="UW75"/>
      <c r="UX75"/>
      <c r="UY75"/>
      <c r="UZ75"/>
      <c r="VA75"/>
      <c r="VB75"/>
      <c r="VC75"/>
      <c r="VD75"/>
      <c r="VE75"/>
      <c r="VF75"/>
      <c r="VG75"/>
      <c r="VH75"/>
      <c r="VI75"/>
      <c r="VJ75"/>
      <c r="VK75"/>
      <c r="VL75"/>
      <c r="VM75"/>
      <c r="VN75"/>
      <c r="VO75"/>
      <c r="VP75"/>
      <c r="VQ75"/>
      <c r="VR75"/>
      <c r="VS75"/>
      <c r="VT75"/>
      <c r="VU75"/>
      <c r="VV75"/>
      <c r="VW75"/>
      <c r="VX75"/>
      <c r="VY75"/>
      <c r="VZ75"/>
      <c r="WA75"/>
      <c r="WB75"/>
      <c r="WC75"/>
      <c r="WD75"/>
      <c r="WE75"/>
      <c r="WF75"/>
      <c r="WG75"/>
      <c r="WH75"/>
      <c r="WI75"/>
      <c r="WJ75"/>
      <c r="WK75"/>
      <c r="WL75"/>
      <c r="WM75"/>
      <c r="WN75"/>
      <c r="WO75"/>
      <c r="WP75"/>
      <c r="WQ75"/>
      <c r="WR75"/>
      <c r="WS75"/>
      <c r="WT75"/>
      <c r="WU75"/>
      <c r="WV75"/>
      <c r="WW75"/>
      <c r="WX75"/>
      <c r="WY75"/>
      <c r="WZ75"/>
      <c r="XA75"/>
      <c r="XB75"/>
      <c r="XC75"/>
      <c r="XD75"/>
      <c r="XE75"/>
      <c r="XF75"/>
      <c r="XG75"/>
      <c r="XH75"/>
      <c r="XI75"/>
      <c r="XJ75"/>
      <c r="XK75"/>
      <c r="XL75"/>
      <c r="XM75"/>
      <c r="XN75"/>
      <c r="XO75"/>
      <c r="XP75"/>
      <c r="XQ75"/>
      <c r="XR75"/>
      <c r="XS75"/>
      <c r="XT75"/>
      <c r="XU75"/>
      <c r="XV75"/>
      <c r="XW75"/>
      <c r="XX75"/>
      <c r="XY75"/>
      <c r="XZ75"/>
      <c r="YA75"/>
      <c r="YB75"/>
      <c r="YC75"/>
      <c r="YD75"/>
      <c r="YE75"/>
      <c r="YF75"/>
      <c r="YG75"/>
      <c r="YH75"/>
      <c r="YI75"/>
      <c r="YJ75"/>
      <c r="YK75"/>
      <c r="YL75"/>
      <c r="YM75"/>
      <c r="YN75"/>
      <c r="YO75"/>
      <c r="YP75"/>
      <c r="YQ75"/>
      <c r="YR75"/>
      <c r="YS75"/>
      <c r="YT75"/>
      <c r="YU75"/>
      <c r="YV75"/>
      <c r="YW75"/>
      <c r="YX75"/>
      <c r="YY75"/>
      <c r="YZ75"/>
      <c r="ZA75"/>
      <c r="ZB75"/>
      <c r="ZC75"/>
      <c r="ZD75"/>
      <c r="ZE75"/>
      <c r="ZF75"/>
      <c r="ZG75"/>
      <c r="ZH75"/>
      <c r="ZI75"/>
      <c r="ZJ75"/>
      <c r="ZK75"/>
      <c r="ZL75"/>
      <c r="ZM75"/>
      <c r="ZN75"/>
      <c r="ZO75"/>
      <c r="ZP75"/>
      <c r="ZQ75"/>
      <c r="ZR75"/>
      <c r="ZS75"/>
      <c r="ZT75"/>
      <c r="ZU75"/>
      <c r="ZV75"/>
      <c r="ZW75"/>
      <c r="ZX75"/>
      <c r="ZY75"/>
      <c r="ZZ75"/>
      <c r="AAA75"/>
      <c r="AAB75"/>
      <c r="AAC75"/>
      <c r="AAD75"/>
      <c r="AAE75"/>
      <c r="AAF75"/>
      <c r="AAG75"/>
      <c r="AAH75"/>
      <c r="AAI75"/>
      <c r="AAJ75"/>
      <c r="AAK75"/>
      <c r="AAL75"/>
      <c r="AAM75"/>
      <c r="AAN75"/>
      <c r="AAO75"/>
      <c r="AAP75"/>
      <c r="AAQ75"/>
      <c r="AAR75"/>
      <c r="AAS75"/>
      <c r="AAT75"/>
      <c r="AAU75"/>
      <c r="AAV75"/>
      <c r="AAW75"/>
      <c r="AAX75"/>
      <c r="AAY75"/>
      <c r="AAZ75"/>
      <c r="ABA75"/>
      <c r="ABB75"/>
      <c r="ABC75"/>
      <c r="ABD75"/>
      <c r="ABE75"/>
      <c r="ABF75"/>
      <c r="ABG75"/>
      <c r="ABH75"/>
      <c r="ABI75"/>
      <c r="ABJ75"/>
      <c r="ABK75"/>
      <c r="ABL75"/>
      <c r="ABM75"/>
      <c r="ABN75"/>
      <c r="ABO75"/>
      <c r="ABP75"/>
      <c r="ABQ75"/>
      <c r="ABR75"/>
      <c r="ABS75"/>
      <c r="ABT75"/>
      <c r="ABU75"/>
      <c r="ABV75"/>
      <c r="ABW75"/>
      <c r="ABX75"/>
      <c r="ABY75"/>
      <c r="ABZ75"/>
      <c r="ACA75"/>
      <c r="ACB75"/>
      <c r="ACC75"/>
      <c r="ACD75"/>
      <c r="ACE75"/>
      <c r="ACF75"/>
      <c r="ACG75"/>
      <c r="ACH75"/>
      <c r="ACI75"/>
      <c r="ACJ75"/>
      <c r="ACK75"/>
      <c r="ACL75"/>
      <c r="ACM75"/>
      <c r="ACN75"/>
      <c r="ACO75"/>
      <c r="ACP75"/>
      <c r="ACQ75"/>
      <c r="ACR75"/>
      <c r="ACS75"/>
      <c r="ACT75"/>
      <c r="ACU75"/>
      <c r="ACV75"/>
      <c r="ACW75"/>
      <c r="ACX75"/>
      <c r="ACY75"/>
      <c r="ACZ75"/>
      <c r="ADA75"/>
      <c r="ADB75"/>
      <c r="ADC75"/>
      <c r="ADD75"/>
      <c r="ADE75"/>
      <c r="ADF75"/>
      <c r="ADG75"/>
      <c r="ADH75"/>
      <c r="ADI75"/>
      <c r="ADJ75"/>
      <c r="ADK75"/>
      <c r="ADL75"/>
      <c r="ADM75"/>
      <c r="ADN75"/>
      <c r="ADO75"/>
      <c r="ADP75"/>
      <c r="ADQ75"/>
      <c r="ADR75"/>
      <c r="ADS75"/>
      <c r="ADT75"/>
      <c r="ADU75"/>
      <c r="ADV75"/>
      <c r="ADW75"/>
      <c r="ADX75"/>
      <c r="ADY75"/>
      <c r="ADZ75"/>
      <c r="AEA75"/>
      <c r="AEB75"/>
      <c r="AEC75"/>
      <c r="AED75"/>
      <c r="AEE75"/>
      <c r="AEF75"/>
      <c r="AEG75"/>
      <c r="AEH75"/>
      <c r="AEI75"/>
      <c r="AEJ75"/>
      <c r="AEK75"/>
      <c r="AEL75"/>
      <c r="AEM75"/>
      <c r="AEN75"/>
      <c r="AEO75"/>
      <c r="AEP75"/>
      <c r="AEQ75"/>
      <c r="AER75"/>
      <c r="AES75"/>
      <c r="AET75"/>
      <c r="AEU75"/>
      <c r="AEV75"/>
      <c r="AEW75"/>
      <c r="AEX75"/>
      <c r="AEY75"/>
      <c r="AEZ75"/>
      <c r="AFA75"/>
      <c r="AFB75"/>
      <c r="AFC75"/>
      <c r="AFD75"/>
      <c r="AFE75"/>
      <c r="AFF75"/>
      <c r="AFG75"/>
      <c r="AFH75"/>
      <c r="AFI75"/>
      <c r="AFJ75"/>
      <c r="AFK75"/>
      <c r="AFL75"/>
      <c r="AFM75"/>
      <c r="AFN75"/>
      <c r="AFO75"/>
      <c r="AFP75"/>
      <c r="AFQ75"/>
      <c r="AFR75"/>
      <c r="AFS75"/>
      <c r="AFT75"/>
      <c r="AFU75"/>
      <c r="AFV75"/>
      <c r="AFW75"/>
      <c r="AFX75"/>
      <c r="AFY75"/>
      <c r="AFZ75"/>
      <c r="AGA75"/>
      <c r="AGB75"/>
      <c r="AGC75"/>
      <c r="AGD75"/>
      <c r="AGE75"/>
      <c r="AGF75"/>
      <c r="AGG75"/>
      <c r="AGH75"/>
      <c r="AGI75"/>
      <c r="AGJ75"/>
      <c r="AGK75"/>
      <c r="AGL75"/>
      <c r="AGM75"/>
      <c r="AGN75"/>
      <c r="AGO75"/>
      <c r="AGP75"/>
      <c r="AGQ75"/>
      <c r="AGR75"/>
      <c r="AGS75"/>
      <c r="AGT75"/>
      <c r="AGU75"/>
      <c r="AGV75"/>
      <c r="AGW75"/>
      <c r="AGX75"/>
      <c r="AGY75"/>
      <c r="AGZ75"/>
      <c r="AHA75"/>
      <c r="AHB75"/>
      <c r="AHC75"/>
      <c r="AHD75"/>
      <c r="AHE75"/>
      <c r="AHF75"/>
      <c r="AHG75"/>
      <c r="AHH75"/>
      <c r="AHI75"/>
      <c r="AHJ75"/>
      <c r="AHK75"/>
      <c r="AHL75"/>
      <c r="AHM75"/>
      <c r="AHN75"/>
      <c r="AHO75"/>
      <c r="AHP75"/>
      <c r="AHQ75"/>
      <c r="AHR75"/>
      <c r="AHS75"/>
      <c r="AHT75"/>
      <c r="AHU75"/>
      <c r="AHV75"/>
      <c r="AHW75"/>
      <c r="AHX75"/>
      <c r="AHY75"/>
      <c r="AHZ75"/>
      <c r="AIA75"/>
      <c r="AIB75"/>
      <c r="AIC75"/>
      <c r="AID75"/>
      <c r="AIE75"/>
      <c r="AIF75"/>
      <c r="AIG75"/>
      <c r="AIH75"/>
      <c r="AII75"/>
      <c r="AIJ75"/>
      <c r="AIK75"/>
      <c r="AIL75"/>
      <c r="AIM75"/>
      <c r="AIN75"/>
      <c r="AIO75"/>
      <c r="AIP75"/>
      <c r="AIQ75"/>
      <c r="AIR75"/>
      <c r="AIS75"/>
      <c r="AIT75"/>
      <c r="AIU75"/>
      <c r="AIV75"/>
      <c r="AIW75"/>
      <c r="AIX75"/>
      <c r="AIY75"/>
      <c r="AIZ75"/>
      <c r="AJA75"/>
      <c r="AJB75"/>
      <c r="AJC75"/>
      <c r="AJD75"/>
      <c r="AJE75"/>
      <c r="AJF75"/>
      <c r="AJG75"/>
      <c r="AJH75"/>
      <c r="AJI75"/>
      <c r="AJJ75"/>
      <c r="AJK75"/>
      <c r="AJL75"/>
      <c r="AJM75"/>
      <c r="AJN75"/>
      <c r="AJO75"/>
      <c r="AJP75"/>
      <c r="AJQ75"/>
      <c r="AJR75"/>
      <c r="AJS75"/>
      <c r="AJT75"/>
      <c r="AJU75"/>
      <c r="AJV75"/>
      <c r="AJW75"/>
      <c r="AJX75"/>
      <c r="AJY75"/>
      <c r="AJZ75"/>
      <c r="AKA75"/>
      <c r="AKB75"/>
      <c r="AKC75"/>
      <c r="AKD75"/>
      <c r="AKE75"/>
      <c r="AKF75"/>
      <c r="AKG75"/>
      <c r="AKH75"/>
      <c r="AKI75"/>
      <c r="AKJ75"/>
      <c r="AKK75"/>
      <c r="AKL75"/>
      <c r="AKM75"/>
      <c r="AKN75"/>
      <c r="AKO75"/>
      <c r="AKP75"/>
      <c r="AKQ75"/>
      <c r="AKR75"/>
      <c r="AKS75"/>
      <c r="AKT75"/>
      <c r="AKU75"/>
      <c r="AKV75"/>
      <c r="AKW75"/>
      <c r="AKX75"/>
      <c r="AKY75"/>
      <c r="AKZ75"/>
      <c r="ALA75"/>
      <c r="ALB75"/>
      <c r="ALC75"/>
      <c r="ALD75"/>
      <c r="ALE75"/>
      <c r="ALF75"/>
      <c r="ALG75"/>
      <c r="ALH75"/>
      <c r="ALI75"/>
      <c r="ALJ75"/>
      <c r="ALK75"/>
      <c r="ALL75"/>
      <c r="ALM75"/>
      <c r="ALN75"/>
      <c r="ALO75"/>
      <c r="ALP75"/>
      <c r="ALQ75"/>
      <c r="ALR75"/>
      <c r="ALS75"/>
      <c r="ALT75"/>
      <c r="ALU75"/>
      <c r="ALV75"/>
      <c r="ALW75"/>
      <c r="ALX75"/>
      <c r="ALY75"/>
      <c r="ALZ75"/>
      <c r="AMA75"/>
      <c r="AMB75"/>
      <c r="AMC75"/>
      <c r="AMD75"/>
      <c r="AME75"/>
      <c r="AMF75"/>
      <c r="AMG75"/>
      <c r="AMH75"/>
      <c r="AMI75"/>
      <c r="AMJ75"/>
    </row>
    <row r="76" spans="1:1024" ht="297" customHeight="1" x14ac:dyDescent="0.25">
      <c r="A76" s="198"/>
      <c r="B76" s="198"/>
      <c r="C76" s="198"/>
      <c r="D76" s="198"/>
      <c r="E76" s="198"/>
      <c r="F76" s="198"/>
      <c r="G76" s="198"/>
      <c r="H76" s="198"/>
      <c r="I76" s="198"/>
      <c r="J76" s="198"/>
      <c r="K76" s="198"/>
      <c r="L76" s="198"/>
      <c r="M76" s="198"/>
      <c r="N76" s="198"/>
      <c r="O76" s="198"/>
      <c r="P76" s="198"/>
      <c r="Q76" s="198"/>
      <c r="R76" s="198"/>
      <c r="S76" s="198"/>
      <c r="T76" s="198"/>
      <c r="U76" s="198"/>
      <c r="V76" s="198"/>
      <c r="W76" s="198"/>
      <c r="X76" s="198"/>
      <c r="Y76" s="198"/>
      <c r="Z76" s="198"/>
      <c r="AA76" s="198"/>
      <c r="AB76" s="198"/>
      <c r="AC76" s="198"/>
      <c r="AD76" s="198"/>
      <c r="AE76" s="198"/>
      <c r="AF76" s="198"/>
      <c r="AG76" s="198"/>
      <c r="AH76" s="198"/>
      <c r="AI76" s="198"/>
      <c r="AJ76" s="198"/>
      <c r="AK76" s="198"/>
      <c r="AL76" s="198"/>
      <c r="AM76" s="198"/>
      <c r="AN76" s="198"/>
      <c r="AO76" s="198"/>
      <c r="AP76" s="198"/>
      <c r="AQ76" s="198"/>
      <c r="AR76" s="198"/>
      <c r="AS76" s="198"/>
      <c r="AT76" s="198"/>
      <c r="AU76" s="198"/>
      <c r="AV76" s="198"/>
      <c r="AW76" s="198"/>
      <c r="AX76" s="198"/>
      <c r="AY76" s="198"/>
      <c r="AZ76" s="198"/>
      <c r="BA76" s="198"/>
      <c r="BB76" s="198"/>
      <c r="BC76" s="198"/>
      <c r="BD76" s="198"/>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c r="FL76"/>
      <c r="FM76"/>
      <c r="FN76"/>
      <c r="FO76"/>
      <c r="FP76"/>
      <c r="FQ76"/>
      <c r="FR76"/>
      <c r="FS76"/>
      <c r="FT76"/>
      <c r="FU76"/>
      <c r="FV76"/>
      <c r="FW76"/>
      <c r="FX76"/>
      <c r="FY76"/>
      <c r="FZ76"/>
      <c r="GA76"/>
      <c r="GB76"/>
      <c r="GC76"/>
      <c r="GD76"/>
      <c r="GE76"/>
      <c r="GF76"/>
      <c r="GG76"/>
      <c r="GH76"/>
      <c r="GI76"/>
      <c r="GJ76"/>
      <c r="GK76"/>
      <c r="GL76"/>
      <c r="GM76"/>
      <c r="GN76"/>
      <c r="GO76"/>
      <c r="GP76"/>
      <c r="GQ76"/>
      <c r="GR76"/>
      <c r="GS76"/>
      <c r="GT76"/>
      <c r="GU76"/>
      <c r="GV76"/>
      <c r="GW76"/>
      <c r="GX76"/>
      <c r="GY76"/>
      <c r="GZ76"/>
      <c r="HA76"/>
      <c r="HB76"/>
      <c r="HC76"/>
      <c r="HD76"/>
      <c r="HE76"/>
      <c r="HF76"/>
      <c r="HG76"/>
      <c r="HH76"/>
      <c r="HI76"/>
      <c r="HJ76"/>
      <c r="HK76"/>
      <c r="HL76"/>
      <c r="HM76"/>
      <c r="HN76"/>
      <c r="HO76"/>
      <c r="HP76"/>
      <c r="HQ76"/>
      <c r="HR76"/>
      <c r="HS76"/>
      <c r="HT76"/>
      <c r="HU76"/>
      <c r="HV76"/>
      <c r="HW76"/>
      <c r="HX76"/>
      <c r="HY76"/>
      <c r="HZ76"/>
      <c r="IA76"/>
      <c r="IB76"/>
      <c r="IC76"/>
      <c r="ID76"/>
      <c r="IE76"/>
      <c r="IF76"/>
      <c r="IG76"/>
      <c r="IH76"/>
      <c r="II76"/>
      <c r="IJ76"/>
      <c r="IK76"/>
      <c r="IL76"/>
      <c r="IM76"/>
      <c r="IN76"/>
      <c r="IO76"/>
      <c r="IP76"/>
      <c r="IQ76"/>
      <c r="IR76"/>
      <c r="IS76"/>
      <c r="IT76"/>
      <c r="IU76"/>
      <c r="IV76"/>
      <c r="IW76"/>
      <c r="IX76"/>
      <c r="IY76"/>
      <c r="IZ76"/>
      <c r="JA76"/>
      <c r="JB76"/>
      <c r="JC76"/>
      <c r="JD76"/>
      <c r="JE76"/>
      <c r="JF76"/>
      <c r="JG76"/>
      <c r="JH76"/>
      <c r="JI76"/>
      <c r="JJ76"/>
      <c r="JK76"/>
      <c r="JL76"/>
      <c r="JM76"/>
      <c r="JN76"/>
      <c r="JO76"/>
      <c r="JP76"/>
      <c r="JQ76"/>
      <c r="JR76"/>
      <c r="JS76"/>
      <c r="JT76"/>
      <c r="JU76"/>
      <c r="JV76"/>
      <c r="JW76"/>
      <c r="JX76"/>
      <c r="JY76"/>
      <c r="JZ76"/>
      <c r="KA76"/>
      <c r="KB76"/>
      <c r="KC76"/>
      <c r="KD76"/>
      <c r="KE76"/>
      <c r="KF76"/>
      <c r="KG76"/>
      <c r="KH76"/>
      <c r="KI76"/>
      <c r="KJ76"/>
      <c r="KK76"/>
      <c r="KL76"/>
      <c r="KM76"/>
      <c r="KN76"/>
      <c r="KO76"/>
      <c r="KP76"/>
      <c r="KQ76"/>
      <c r="KR76"/>
      <c r="KS76"/>
      <c r="KT76"/>
      <c r="KU76"/>
      <c r="KV76"/>
      <c r="KW76"/>
      <c r="KX76"/>
      <c r="KY76"/>
      <c r="KZ76"/>
      <c r="LA76"/>
      <c r="LB76"/>
      <c r="LC76"/>
      <c r="LD76"/>
      <c r="LE76"/>
      <c r="LF76"/>
      <c r="LG76"/>
      <c r="LH76"/>
      <c r="LI76"/>
      <c r="LJ76"/>
      <c r="LK76"/>
      <c r="LL76"/>
      <c r="LM76"/>
      <c r="LN76"/>
      <c r="LO76"/>
      <c r="LP76"/>
      <c r="LQ76"/>
      <c r="LR76"/>
      <c r="LS76"/>
      <c r="LT76"/>
      <c r="LU76"/>
      <c r="LV76"/>
      <c r="LW76"/>
      <c r="LX76"/>
      <c r="LY76"/>
      <c r="LZ76"/>
      <c r="MA76"/>
      <c r="MB76"/>
      <c r="MC76"/>
      <c r="MD76"/>
      <c r="ME76"/>
      <c r="MF76"/>
      <c r="MG76"/>
      <c r="MH76"/>
      <c r="MI76"/>
      <c r="MJ76"/>
      <c r="MK76"/>
      <c r="ML76"/>
      <c r="MM76"/>
      <c r="MN76"/>
      <c r="MO76"/>
      <c r="MP76"/>
      <c r="MQ76"/>
      <c r="MR76"/>
      <c r="MS76"/>
      <c r="MT76"/>
      <c r="MU76"/>
      <c r="MV76"/>
      <c r="MW76"/>
      <c r="MX76"/>
      <c r="MY76"/>
      <c r="MZ76"/>
      <c r="NA76"/>
      <c r="NB76"/>
      <c r="NC76"/>
      <c r="ND76"/>
      <c r="NE76"/>
      <c r="NF76"/>
      <c r="NG76"/>
      <c r="NH76"/>
      <c r="NI76"/>
      <c r="NJ76"/>
      <c r="NK76"/>
      <c r="NL76"/>
      <c r="NM76"/>
      <c r="NN76"/>
      <c r="NO76"/>
      <c r="NP76"/>
      <c r="NQ76"/>
      <c r="NR76"/>
      <c r="NS76"/>
      <c r="NT76"/>
      <c r="NU76"/>
      <c r="NV76"/>
      <c r="NW76"/>
      <c r="NX76"/>
      <c r="NY76"/>
      <c r="NZ76"/>
      <c r="OA76"/>
      <c r="OB76"/>
      <c r="OC76"/>
      <c r="OD76"/>
      <c r="OE76"/>
      <c r="OF76"/>
      <c r="OG76"/>
      <c r="OH76"/>
      <c r="OI76"/>
      <c r="OJ76"/>
      <c r="OK76"/>
      <c r="OL76"/>
      <c r="OM76"/>
      <c r="ON76"/>
      <c r="OO76"/>
      <c r="OP76"/>
      <c r="OQ76"/>
      <c r="OR76"/>
      <c r="OS76"/>
      <c r="OT76"/>
      <c r="OU76"/>
      <c r="OV76"/>
      <c r="OW76"/>
      <c r="OX76"/>
      <c r="OY76"/>
      <c r="OZ76"/>
      <c r="PA76"/>
      <c r="PB76"/>
      <c r="PC76"/>
      <c r="PD76"/>
      <c r="PE76"/>
      <c r="PF76"/>
      <c r="PG76"/>
      <c r="PH76"/>
      <c r="PI76"/>
      <c r="PJ76"/>
      <c r="PK76"/>
      <c r="PL76"/>
      <c r="PM76"/>
      <c r="PN76"/>
      <c r="PO76"/>
      <c r="PP76"/>
      <c r="PQ76"/>
      <c r="PR76"/>
      <c r="PS76"/>
      <c r="PT76"/>
      <c r="PU76"/>
      <c r="PV76"/>
      <c r="PW76"/>
      <c r="PX76"/>
      <c r="PY76"/>
      <c r="PZ76"/>
      <c r="QA76"/>
      <c r="QB76"/>
      <c r="QC76"/>
      <c r="QD76"/>
      <c r="QE76"/>
      <c r="QF76"/>
      <c r="QG76"/>
      <c r="QH76"/>
      <c r="QI76"/>
      <c r="QJ76"/>
      <c r="QK76"/>
      <c r="QL76"/>
      <c r="QM76"/>
      <c r="QN76"/>
      <c r="QO76"/>
      <c r="QP76"/>
      <c r="QQ76"/>
      <c r="QR76"/>
      <c r="QS76"/>
      <c r="QT76"/>
      <c r="QU76"/>
      <c r="QV76"/>
      <c r="QW76"/>
      <c r="QX76"/>
      <c r="QY76"/>
      <c r="QZ76"/>
      <c r="RA76"/>
      <c r="RB76"/>
      <c r="RC76"/>
      <c r="RD76"/>
      <c r="RE76"/>
      <c r="RF76"/>
      <c r="RG76"/>
      <c r="RH76"/>
      <c r="RI76"/>
      <c r="RJ76"/>
      <c r="RK76"/>
      <c r="RL76"/>
      <c r="RM76"/>
      <c r="RN76"/>
      <c r="RO76"/>
      <c r="RP76"/>
      <c r="RQ76"/>
      <c r="RR76"/>
      <c r="RS76"/>
      <c r="RT76"/>
      <c r="RU76"/>
      <c r="RV76"/>
      <c r="RW76"/>
      <c r="RX76"/>
      <c r="RY76"/>
      <c r="RZ76"/>
      <c r="SA76"/>
      <c r="SB76"/>
      <c r="SC76"/>
      <c r="SD76"/>
      <c r="SE76"/>
      <c r="SF76"/>
      <c r="SG76"/>
      <c r="SH76"/>
      <c r="SI76"/>
      <c r="SJ76"/>
      <c r="SK76"/>
      <c r="SL76"/>
      <c r="SM76"/>
      <c r="SN76"/>
      <c r="SO76"/>
      <c r="SP76"/>
      <c r="SQ76"/>
      <c r="SR76"/>
      <c r="SS76"/>
      <c r="ST76"/>
      <c r="SU76"/>
      <c r="SV76"/>
      <c r="SW76"/>
      <c r="SX76"/>
      <c r="SY76"/>
      <c r="SZ76"/>
      <c r="TA76"/>
      <c r="TB76"/>
      <c r="TC76"/>
      <c r="TD76"/>
      <c r="TE76"/>
      <c r="TF76"/>
      <c r="TG76"/>
      <c r="TH76"/>
      <c r="TI76"/>
      <c r="TJ76"/>
      <c r="TK76"/>
      <c r="TL76"/>
      <c r="TM76"/>
      <c r="TN76"/>
      <c r="TO76"/>
      <c r="TP76"/>
      <c r="TQ76"/>
      <c r="TR76"/>
      <c r="TS76"/>
      <c r="TT76"/>
      <c r="TU76"/>
      <c r="TV76"/>
      <c r="TW76"/>
      <c r="TX76"/>
      <c r="TY76"/>
      <c r="TZ76"/>
      <c r="UA76"/>
      <c r="UB76"/>
      <c r="UC76"/>
      <c r="UD76"/>
      <c r="UE76"/>
      <c r="UF76"/>
      <c r="UG76"/>
      <c r="UH76"/>
      <c r="UI76"/>
      <c r="UJ76"/>
      <c r="UK76"/>
      <c r="UL76"/>
      <c r="UM76"/>
      <c r="UN76"/>
      <c r="UO76"/>
      <c r="UP76"/>
      <c r="UQ76"/>
      <c r="UR76"/>
      <c r="US76"/>
      <c r="UT76"/>
      <c r="UU76"/>
      <c r="UV76"/>
      <c r="UW76"/>
      <c r="UX76"/>
      <c r="UY76"/>
      <c r="UZ76"/>
      <c r="VA76"/>
      <c r="VB76"/>
      <c r="VC76"/>
      <c r="VD76"/>
      <c r="VE76"/>
      <c r="VF76"/>
      <c r="VG76"/>
      <c r="VH76"/>
      <c r="VI76"/>
      <c r="VJ76"/>
      <c r="VK76"/>
      <c r="VL76"/>
      <c r="VM76"/>
      <c r="VN76"/>
      <c r="VO76"/>
      <c r="VP76"/>
      <c r="VQ76"/>
      <c r="VR76"/>
      <c r="VS76"/>
      <c r="VT76"/>
      <c r="VU76"/>
      <c r="VV76"/>
      <c r="VW76"/>
      <c r="VX76"/>
      <c r="VY76"/>
      <c r="VZ76"/>
      <c r="WA76"/>
      <c r="WB76"/>
      <c r="WC76"/>
      <c r="WD76"/>
      <c r="WE76"/>
      <c r="WF76"/>
      <c r="WG76"/>
      <c r="WH76"/>
      <c r="WI76"/>
      <c r="WJ76"/>
      <c r="WK76"/>
      <c r="WL76"/>
      <c r="WM76"/>
      <c r="WN76"/>
      <c r="WO76"/>
      <c r="WP76"/>
      <c r="WQ76"/>
      <c r="WR76"/>
      <c r="WS76"/>
      <c r="WT76"/>
      <c r="WU76"/>
      <c r="WV76"/>
      <c r="WW76"/>
      <c r="WX76"/>
      <c r="WY76"/>
      <c r="WZ76"/>
      <c r="XA76"/>
      <c r="XB76"/>
      <c r="XC76"/>
      <c r="XD76"/>
      <c r="XE76"/>
      <c r="XF76"/>
      <c r="XG76"/>
      <c r="XH76"/>
      <c r="XI76"/>
      <c r="XJ76"/>
      <c r="XK76"/>
      <c r="XL76"/>
      <c r="XM76"/>
      <c r="XN76"/>
      <c r="XO76"/>
      <c r="XP76"/>
      <c r="XQ76"/>
      <c r="XR76"/>
      <c r="XS76"/>
      <c r="XT76"/>
      <c r="XU76"/>
      <c r="XV76"/>
      <c r="XW76"/>
      <c r="XX76"/>
      <c r="XY76"/>
      <c r="XZ76"/>
      <c r="YA76"/>
      <c r="YB76"/>
      <c r="YC76"/>
      <c r="YD76"/>
      <c r="YE76"/>
      <c r="YF76"/>
      <c r="YG76"/>
      <c r="YH76"/>
      <c r="YI76"/>
      <c r="YJ76"/>
      <c r="YK76"/>
      <c r="YL76"/>
      <c r="YM76"/>
      <c r="YN76"/>
      <c r="YO76"/>
      <c r="YP76"/>
      <c r="YQ76"/>
      <c r="YR76"/>
      <c r="YS76"/>
      <c r="YT76"/>
      <c r="YU76"/>
      <c r="YV76"/>
      <c r="YW76"/>
      <c r="YX76"/>
      <c r="YY76"/>
      <c r="YZ76"/>
      <c r="ZA76"/>
      <c r="ZB76"/>
      <c r="ZC76"/>
      <c r="ZD76"/>
      <c r="ZE76"/>
      <c r="ZF76"/>
      <c r="ZG76"/>
      <c r="ZH76"/>
      <c r="ZI76"/>
      <c r="ZJ76"/>
      <c r="ZK76"/>
      <c r="ZL76"/>
      <c r="ZM76"/>
      <c r="ZN76"/>
      <c r="ZO76"/>
      <c r="ZP76"/>
      <c r="ZQ76"/>
      <c r="ZR76"/>
      <c r="ZS76"/>
      <c r="ZT76"/>
      <c r="ZU76"/>
      <c r="ZV76"/>
      <c r="ZW76"/>
      <c r="ZX76"/>
      <c r="ZY76"/>
      <c r="ZZ76"/>
      <c r="AAA76"/>
      <c r="AAB76"/>
      <c r="AAC76"/>
      <c r="AAD76"/>
      <c r="AAE76"/>
      <c r="AAF76"/>
      <c r="AAG76"/>
      <c r="AAH76"/>
      <c r="AAI76"/>
      <c r="AAJ76"/>
      <c r="AAK76"/>
      <c r="AAL76"/>
      <c r="AAM76"/>
      <c r="AAN76"/>
      <c r="AAO76"/>
      <c r="AAP76"/>
      <c r="AAQ76"/>
      <c r="AAR76"/>
      <c r="AAS76"/>
      <c r="AAT76"/>
      <c r="AAU76"/>
      <c r="AAV76"/>
      <c r="AAW76"/>
      <c r="AAX76"/>
      <c r="AAY76"/>
      <c r="AAZ76"/>
      <c r="ABA76"/>
      <c r="ABB76"/>
      <c r="ABC76"/>
      <c r="ABD76"/>
      <c r="ABE76"/>
      <c r="ABF76"/>
      <c r="ABG76"/>
      <c r="ABH76"/>
      <c r="ABI76"/>
      <c r="ABJ76"/>
      <c r="ABK76"/>
      <c r="ABL76"/>
      <c r="ABM76"/>
      <c r="ABN76"/>
      <c r="ABO76"/>
      <c r="ABP76"/>
      <c r="ABQ76"/>
      <c r="ABR76"/>
      <c r="ABS76"/>
      <c r="ABT76"/>
      <c r="ABU76"/>
      <c r="ABV76"/>
      <c r="ABW76"/>
      <c r="ABX76"/>
      <c r="ABY76"/>
      <c r="ABZ76"/>
      <c r="ACA76"/>
      <c r="ACB76"/>
      <c r="ACC76"/>
      <c r="ACD76"/>
      <c r="ACE76"/>
      <c r="ACF76"/>
      <c r="ACG76"/>
      <c r="ACH76"/>
      <c r="ACI76"/>
      <c r="ACJ76"/>
      <c r="ACK76"/>
      <c r="ACL76"/>
      <c r="ACM76"/>
      <c r="ACN76"/>
      <c r="ACO76"/>
      <c r="ACP76"/>
      <c r="ACQ76"/>
      <c r="ACR76"/>
      <c r="ACS76"/>
      <c r="ACT76"/>
      <c r="ACU76"/>
      <c r="ACV76"/>
      <c r="ACW76"/>
      <c r="ACX76"/>
      <c r="ACY76"/>
      <c r="ACZ76"/>
      <c r="ADA76"/>
      <c r="ADB76"/>
      <c r="ADC76"/>
      <c r="ADD76"/>
      <c r="ADE76"/>
      <c r="ADF76"/>
      <c r="ADG76"/>
      <c r="ADH76"/>
      <c r="ADI76"/>
      <c r="ADJ76"/>
      <c r="ADK76"/>
      <c r="ADL76"/>
      <c r="ADM76"/>
      <c r="ADN76"/>
      <c r="ADO76"/>
      <c r="ADP76"/>
      <c r="ADQ76"/>
      <c r="ADR76"/>
      <c r="ADS76"/>
      <c r="ADT76"/>
      <c r="ADU76"/>
      <c r="ADV76"/>
      <c r="ADW76"/>
      <c r="ADX76"/>
      <c r="ADY76"/>
      <c r="ADZ76"/>
      <c r="AEA76"/>
      <c r="AEB76"/>
      <c r="AEC76"/>
      <c r="AED76"/>
      <c r="AEE76"/>
      <c r="AEF76"/>
      <c r="AEG76"/>
      <c r="AEH76"/>
      <c r="AEI76"/>
      <c r="AEJ76"/>
      <c r="AEK76"/>
      <c r="AEL76"/>
      <c r="AEM76"/>
      <c r="AEN76"/>
      <c r="AEO76"/>
      <c r="AEP76"/>
      <c r="AEQ76"/>
      <c r="AER76"/>
      <c r="AES76"/>
      <c r="AET76"/>
      <c r="AEU76"/>
      <c r="AEV76"/>
      <c r="AEW76"/>
      <c r="AEX76"/>
      <c r="AEY76"/>
      <c r="AEZ76"/>
      <c r="AFA76"/>
      <c r="AFB76"/>
      <c r="AFC76"/>
      <c r="AFD76"/>
      <c r="AFE76"/>
      <c r="AFF76"/>
      <c r="AFG76"/>
      <c r="AFH76"/>
      <c r="AFI76"/>
      <c r="AFJ76"/>
      <c r="AFK76"/>
      <c r="AFL76"/>
      <c r="AFM76"/>
      <c r="AFN76"/>
      <c r="AFO76"/>
      <c r="AFP76"/>
      <c r="AFQ76"/>
      <c r="AFR76"/>
      <c r="AFS76"/>
      <c r="AFT76"/>
      <c r="AFU76"/>
      <c r="AFV76"/>
      <c r="AFW76"/>
      <c r="AFX76"/>
      <c r="AFY76"/>
      <c r="AFZ76"/>
      <c r="AGA76"/>
      <c r="AGB76"/>
      <c r="AGC76"/>
      <c r="AGD76"/>
      <c r="AGE76"/>
      <c r="AGF76"/>
      <c r="AGG76"/>
      <c r="AGH76"/>
      <c r="AGI76"/>
      <c r="AGJ76"/>
      <c r="AGK76"/>
      <c r="AGL76"/>
      <c r="AGM76"/>
      <c r="AGN76"/>
      <c r="AGO76"/>
      <c r="AGP76"/>
      <c r="AGQ76"/>
      <c r="AGR76"/>
      <c r="AGS76"/>
      <c r="AGT76"/>
      <c r="AGU76"/>
      <c r="AGV76"/>
      <c r="AGW76"/>
      <c r="AGX76"/>
      <c r="AGY76"/>
      <c r="AGZ76"/>
      <c r="AHA76"/>
      <c r="AHB76"/>
      <c r="AHC76"/>
      <c r="AHD76"/>
      <c r="AHE76"/>
      <c r="AHF76"/>
      <c r="AHG76"/>
      <c r="AHH76"/>
      <c r="AHI76"/>
      <c r="AHJ76"/>
      <c r="AHK76"/>
      <c r="AHL76"/>
      <c r="AHM76"/>
      <c r="AHN76"/>
      <c r="AHO76"/>
      <c r="AHP76"/>
      <c r="AHQ76"/>
      <c r="AHR76"/>
      <c r="AHS76"/>
      <c r="AHT76"/>
      <c r="AHU76"/>
      <c r="AHV76"/>
      <c r="AHW76"/>
      <c r="AHX76"/>
      <c r="AHY76"/>
      <c r="AHZ76"/>
      <c r="AIA76"/>
      <c r="AIB76"/>
      <c r="AIC76"/>
      <c r="AID76"/>
      <c r="AIE76"/>
      <c r="AIF76"/>
      <c r="AIG76"/>
      <c r="AIH76"/>
      <c r="AII76"/>
      <c r="AIJ76"/>
      <c r="AIK76"/>
      <c r="AIL76"/>
      <c r="AIM76"/>
      <c r="AIN76"/>
      <c r="AIO76"/>
      <c r="AIP76"/>
      <c r="AIQ76"/>
      <c r="AIR76"/>
      <c r="AIS76"/>
      <c r="AIT76"/>
      <c r="AIU76"/>
      <c r="AIV76"/>
      <c r="AIW76"/>
      <c r="AIX76"/>
      <c r="AIY76"/>
      <c r="AIZ76"/>
      <c r="AJA76"/>
      <c r="AJB76"/>
      <c r="AJC76"/>
      <c r="AJD76"/>
      <c r="AJE76"/>
      <c r="AJF76"/>
      <c r="AJG76"/>
      <c r="AJH76"/>
      <c r="AJI76"/>
      <c r="AJJ76"/>
      <c r="AJK76"/>
      <c r="AJL76"/>
      <c r="AJM76"/>
      <c r="AJN76"/>
      <c r="AJO76"/>
      <c r="AJP76"/>
      <c r="AJQ76"/>
      <c r="AJR76"/>
      <c r="AJS76"/>
      <c r="AJT76"/>
      <c r="AJU76"/>
      <c r="AJV76"/>
      <c r="AJW76"/>
      <c r="AJX76"/>
      <c r="AJY76"/>
      <c r="AJZ76"/>
      <c r="AKA76"/>
      <c r="AKB76"/>
      <c r="AKC76"/>
      <c r="AKD76"/>
      <c r="AKE76"/>
      <c r="AKF76"/>
      <c r="AKG76"/>
      <c r="AKH76"/>
      <c r="AKI76"/>
      <c r="AKJ76"/>
      <c r="AKK76"/>
      <c r="AKL76"/>
      <c r="AKM76"/>
      <c r="AKN76"/>
      <c r="AKO76"/>
      <c r="AKP76"/>
      <c r="AKQ76"/>
      <c r="AKR76"/>
      <c r="AKS76"/>
      <c r="AKT76"/>
      <c r="AKU76"/>
      <c r="AKV76"/>
      <c r="AKW76"/>
      <c r="AKX76"/>
      <c r="AKY76"/>
      <c r="AKZ76"/>
      <c r="ALA76"/>
      <c r="ALB76"/>
      <c r="ALC76"/>
      <c r="ALD76"/>
      <c r="ALE76"/>
      <c r="ALF76"/>
      <c r="ALG76"/>
      <c r="ALH76"/>
      <c r="ALI76"/>
      <c r="ALJ76"/>
      <c r="ALK76"/>
      <c r="ALL76"/>
      <c r="ALM76"/>
      <c r="ALN76"/>
      <c r="ALO76"/>
      <c r="ALP76"/>
      <c r="ALQ76"/>
      <c r="ALR76"/>
      <c r="ALS76"/>
      <c r="ALT76"/>
      <c r="ALU76"/>
      <c r="ALV76"/>
      <c r="ALW76"/>
      <c r="ALX76"/>
      <c r="ALY76"/>
      <c r="ALZ76"/>
      <c r="AMA76"/>
      <c r="AMB76"/>
      <c r="AMC76"/>
      <c r="AMD76"/>
      <c r="AME76"/>
      <c r="AMF76"/>
      <c r="AMG76"/>
      <c r="AMH76"/>
      <c r="AMI76"/>
      <c r="AMJ76"/>
    </row>
    <row r="77" spans="1:1024" ht="6.95" customHeight="1" x14ac:dyDescent="0.25">
      <c r="A77" s="198"/>
      <c r="B77" s="198"/>
      <c r="C77" s="198"/>
      <c r="D77" s="198"/>
      <c r="E77" s="198"/>
      <c r="F77" s="198"/>
      <c r="G77" s="198"/>
      <c r="H77" s="198"/>
      <c r="I77" s="198"/>
      <c r="J77" s="198"/>
      <c r="K77" s="198"/>
      <c r="L77" s="198"/>
      <c r="M77" s="198"/>
      <c r="N77" s="198"/>
      <c r="O77" s="198"/>
      <c r="P77" s="198"/>
      <c r="Q77" s="198"/>
      <c r="R77" s="198"/>
      <c r="S77" s="198"/>
      <c r="T77" s="198"/>
      <c r="U77" s="198"/>
      <c r="V77" s="198"/>
      <c r="W77" s="198"/>
      <c r="X77" s="198"/>
      <c r="Y77" s="198"/>
      <c r="Z77" s="198"/>
      <c r="AA77" s="198"/>
      <c r="AB77" s="198"/>
      <c r="AC77" s="198"/>
      <c r="AD77" s="198"/>
      <c r="AE77" s="198"/>
      <c r="AF77" s="198"/>
      <c r="AG77" s="198"/>
      <c r="AH77" s="198"/>
      <c r="AI77" s="198"/>
      <c r="AJ77" s="198"/>
      <c r="AK77" s="198"/>
      <c r="AL77" s="198"/>
      <c r="AM77" s="198"/>
      <c r="AN77" s="198"/>
      <c r="AO77" s="198"/>
      <c r="AP77" s="198"/>
      <c r="AQ77" s="198"/>
      <c r="AR77" s="198"/>
      <c r="AS77" s="198"/>
      <c r="AT77" s="198"/>
      <c r="AU77" s="198"/>
      <c r="AV77" s="198"/>
      <c r="AW77" s="198"/>
      <c r="AX77" s="198"/>
      <c r="AY77" s="198"/>
      <c r="AZ77" s="198"/>
      <c r="BA77" s="198"/>
      <c r="BB77" s="198"/>
      <c r="BC77" s="198"/>
      <c r="BD77" s="198"/>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c r="FN77"/>
      <c r="FO77"/>
      <c r="FP77"/>
      <c r="FQ77"/>
      <c r="FR77"/>
      <c r="FS77"/>
      <c r="FT77"/>
      <c r="FU77"/>
      <c r="FV77"/>
      <c r="FW77"/>
      <c r="FX77"/>
      <c r="FY77"/>
      <c r="FZ77"/>
      <c r="GA77"/>
      <c r="GB77"/>
      <c r="GC77"/>
      <c r="GD77"/>
      <c r="GE77"/>
      <c r="GF77"/>
      <c r="GG77"/>
      <c r="GH77"/>
      <c r="GI77"/>
      <c r="GJ77"/>
      <c r="GK77"/>
      <c r="GL77"/>
      <c r="GM77"/>
      <c r="GN77"/>
      <c r="GO77"/>
      <c r="GP77"/>
      <c r="GQ77"/>
      <c r="GR77"/>
      <c r="GS77"/>
      <c r="GT77"/>
      <c r="GU77"/>
      <c r="GV77"/>
      <c r="GW77"/>
      <c r="GX77"/>
      <c r="GY77"/>
      <c r="GZ77"/>
      <c r="HA77"/>
      <c r="HB77"/>
      <c r="HC77"/>
      <c r="HD77"/>
      <c r="HE77"/>
      <c r="HF77"/>
      <c r="HG77"/>
      <c r="HH77"/>
      <c r="HI77"/>
      <c r="HJ77"/>
      <c r="HK77"/>
      <c r="HL77"/>
      <c r="HM77"/>
      <c r="HN77"/>
      <c r="HO77"/>
      <c r="HP77"/>
      <c r="HQ77"/>
      <c r="HR77"/>
      <c r="HS77"/>
      <c r="HT77"/>
      <c r="HU77"/>
      <c r="HV77"/>
      <c r="HW77"/>
      <c r="HX77"/>
      <c r="HY77"/>
      <c r="HZ77"/>
      <c r="IA77"/>
      <c r="IB77"/>
      <c r="IC77"/>
      <c r="ID77"/>
      <c r="IE77"/>
      <c r="IF77"/>
      <c r="IG77"/>
      <c r="IH77"/>
      <c r="II77"/>
      <c r="IJ77"/>
      <c r="IK77"/>
      <c r="IL77"/>
      <c r="IM77"/>
      <c r="IN77"/>
      <c r="IO77"/>
      <c r="IP77"/>
      <c r="IQ77"/>
      <c r="IR77"/>
      <c r="IS77"/>
      <c r="IT77"/>
      <c r="IU77"/>
      <c r="IV77"/>
      <c r="IW77"/>
      <c r="IX77"/>
      <c r="IY77"/>
      <c r="IZ77"/>
      <c r="JA77"/>
      <c r="JB77"/>
      <c r="JC77"/>
      <c r="JD77"/>
      <c r="JE77"/>
      <c r="JF77"/>
      <c r="JG77"/>
      <c r="JH77"/>
      <c r="JI77"/>
      <c r="JJ77"/>
      <c r="JK77"/>
      <c r="JL77"/>
      <c r="JM77"/>
      <c r="JN77"/>
      <c r="JO77"/>
      <c r="JP77"/>
      <c r="JQ77"/>
      <c r="JR77"/>
      <c r="JS77"/>
      <c r="JT77"/>
      <c r="JU77"/>
      <c r="JV77"/>
      <c r="JW77"/>
      <c r="JX77"/>
      <c r="JY77"/>
      <c r="JZ77"/>
      <c r="KA77"/>
      <c r="KB77"/>
      <c r="KC77"/>
      <c r="KD77"/>
      <c r="KE77"/>
      <c r="KF77"/>
      <c r="KG77"/>
      <c r="KH77"/>
      <c r="KI77"/>
      <c r="KJ77"/>
      <c r="KK77"/>
      <c r="KL77"/>
      <c r="KM77"/>
      <c r="KN77"/>
      <c r="KO77"/>
      <c r="KP77"/>
      <c r="KQ77"/>
      <c r="KR77"/>
      <c r="KS77"/>
      <c r="KT77"/>
      <c r="KU77"/>
      <c r="KV77"/>
      <c r="KW77"/>
      <c r="KX77"/>
      <c r="KY77"/>
      <c r="KZ77"/>
      <c r="LA77"/>
      <c r="LB77"/>
      <c r="LC77"/>
      <c r="LD77"/>
      <c r="LE77"/>
      <c r="LF77"/>
      <c r="LG77"/>
      <c r="LH77"/>
      <c r="LI77"/>
      <c r="LJ77"/>
      <c r="LK77"/>
      <c r="LL77"/>
      <c r="LM77"/>
      <c r="LN77"/>
      <c r="LO77"/>
      <c r="LP77"/>
      <c r="LQ77"/>
      <c r="LR77"/>
      <c r="LS77"/>
      <c r="LT77"/>
      <c r="LU77"/>
      <c r="LV77"/>
      <c r="LW77"/>
      <c r="LX77"/>
      <c r="LY77"/>
      <c r="LZ77"/>
      <c r="MA77"/>
      <c r="MB77"/>
      <c r="MC77"/>
      <c r="MD77"/>
      <c r="ME77"/>
      <c r="MF77"/>
      <c r="MG77"/>
      <c r="MH77"/>
      <c r="MI77"/>
      <c r="MJ77"/>
      <c r="MK77"/>
      <c r="ML77"/>
      <c r="MM77"/>
      <c r="MN77"/>
      <c r="MO77"/>
      <c r="MP77"/>
      <c r="MQ77"/>
      <c r="MR77"/>
      <c r="MS77"/>
      <c r="MT77"/>
      <c r="MU77"/>
      <c r="MV77"/>
      <c r="MW77"/>
      <c r="MX77"/>
      <c r="MY77"/>
      <c r="MZ77"/>
      <c r="NA77"/>
      <c r="NB77"/>
      <c r="NC77"/>
      <c r="ND77"/>
      <c r="NE77"/>
      <c r="NF77"/>
      <c r="NG77"/>
      <c r="NH77"/>
      <c r="NI77"/>
      <c r="NJ77"/>
      <c r="NK77"/>
      <c r="NL77"/>
      <c r="NM77"/>
      <c r="NN77"/>
      <c r="NO77"/>
      <c r="NP77"/>
      <c r="NQ77"/>
      <c r="NR77"/>
      <c r="NS77"/>
      <c r="NT77"/>
      <c r="NU77"/>
      <c r="NV77"/>
      <c r="NW77"/>
      <c r="NX77"/>
      <c r="NY77"/>
      <c r="NZ77"/>
      <c r="OA77"/>
      <c r="OB77"/>
      <c r="OC77"/>
      <c r="OD77"/>
      <c r="OE77"/>
      <c r="OF77"/>
      <c r="OG77"/>
      <c r="OH77"/>
      <c r="OI77"/>
      <c r="OJ77"/>
      <c r="OK77"/>
      <c r="OL77"/>
      <c r="OM77"/>
      <c r="ON77"/>
      <c r="OO77"/>
      <c r="OP77"/>
      <c r="OQ77"/>
      <c r="OR77"/>
      <c r="OS77"/>
      <c r="OT77"/>
      <c r="OU77"/>
      <c r="OV77"/>
      <c r="OW77"/>
      <c r="OX77"/>
      <c r="OY77"/>
      <c r="OZ77"/>
      <c r="PA77"/>
      <c r="PB77"/>
      <c r="PC77"/>
      <c r="PD77"/>
      <c r="PE77"/>
      <c r="PF77"/>
      <c r="PG77"/>
      <c r="PH77"/>
      <c r="PI77"/>
      <c r="PJ77"/>
      <c r="PK77"/>
      <c r="PL77"/>
      <c r="PM77"/>
      <c r="PN77"/>
      <c r="PO77"/>
      <c r="PP77"/>
      <c r="PQ77"/>
      <c r="PR77"/>
      <c r="PS77"/>
      <c r="PT77"/>
      <c r="PU77"/>
      <c r="PV77"/>
      <c r="PW77"/>
      <c r="PX77"/>
      <c r="PY77"/>
      <c r="PZ77"/>
      <c r="QA77"/>
      <c r="QB77"/>
      <c r="QC77"/>
      <c r="QD77"/>
      <c r="QE77"/>
      <c r="QF77"/>
      <c r="QG77"/>
      <c r="QH77"/>
      <c r="QI77"/>
      <c r="QJ77"/>
      <c r="QK77"/>
      <c r="QL77"/>
      <c r="QM77"/>
      <c r="QN77"/>
      <c r="QO77"/>
      <c r="QP77"/>
      <c r="QQ77"/>
      <c r="QR77"/>
      <c r="QS77"/>
      <c r="QT77"/>
      <c r="QU77"/>
      <c r="QV77"/>
      <c r="QW77"/>
      <c r="QX77"/>
      <c r="QY77"/>
      <c r="QZ77"/>
      <c r="RA77"/>
      <c r="RB77"/>
      <c r="RC77"/>
      <c r="RD77"/>
      <c r="RE77"/>
      <c r="RF77"/>
      <c r="RG77"/>
      <c r="RH77"/>
      <c r="RI77"/>
      <c r="RJ77"/>
      <c r="RK77"/>
      <c r="RL77"/>
      <c r="RM77"/>
      <c r="RN77"/>
      <c r="RO77"/>
      <c r="RP77"/>
      <c r="RQ77"/>
      <c r="RR77"/>
      <c r="RS77"/>
      <c r="RT77"/>
      <c r="RU77"/>
      <c r="RV77"/>
      <c r="RW77"/>
      <c r="RX77"/>
      <c r="RY77"/>
      <c r="RZ77"/>
      <c r="SA77"/>
      <c r="SB77"/>
      <c r="SC77"/>
      <c r="SD77"/>
      <c r="SE77"/>
      <c r="SF77"/>
      <c r="SG77"/>
      <c r="SH77"/>
      <c r="SI77"/>
      <c r="SJ77"/>
      <c r="SK77"/>
      <c r="SL77"/>
      <c r="SM77"/>
      <c r="SN77"/>
      <c r="SO77"/>
      <c r="SP77"/>
      <c r="SQ77"/>
      <c r="SR77"/>
      <c r="SS77"/>
      <c r="ST77"/>
      <c r="SU77"/>
      <c r="SV77"/>
      <c r="SW77"/>
      <c r="SX77"/>
      <c r="SY77"/>
      <c r="SZ77"/>
      <c r="TA77"/>
      <c r="TB77"/>
      <c r="TC77"/>
      <c r="TD77"/>
      <c r="TE77"/>
      <c r="TF77"/>
      <c r="TG77"/>
      <c r="TH77"/>
      <c r="TI77"/>
      <c r="TJ77"/>
      <c r="TK77"/>
      <c r="TL77"/>
      <c r="TM77"/>
      <c r="TN77"/>
      <c r="TO77"/>
      <c r="TP77"/>
      <c r="TQ77"/>
      <c r="TR77"/>
      <c r="TS77"/>
      <c r="TT77"/>
      <c r="TU77"/>
      <c r="TV77"/>
      <c r="TW77"/>
      <c r="TX77"/>
      <c r="TY77"/>
      <c r="TZ77"/>
      <c r="UA77"/>
      <c r="UB77"/>
      <c r="UC77"/>
      <c r="UD77"/>
      <c r="UE77"/>
      <c r="UF77"/>
      <c r="UG77"/>
      <c r="UH77"/>
      <c r="UI77"/>
      <c r="UJ77"/>
      <c r="UK77"/>
      <c r="UL77"/>
      <c r="UM77"/>
      <c r="UN77"/>
      <c r="UO77"/>
      <c r="UP77"/>
      <c r="UQ77"/>
      <c r="UR77"/>
      <c r="US77"/>
      <c r="UT77"/>
      <c r="UU77"/>
      <c r="UV77"/>
      <c r="UW77"/>
      <c r="UX77"/>
      <c r="UY77"/>
      <c r="UZ77"/>
      <c r="VA77"/>
      <c r="VB77"/>
      <c r="VC77"/>
      <c r="VD77"/>
      <c r="VE77"/>
      <c r="VF77"/>
      <c r="VG77"/>
      <c r="VH77"/>
      <c r="VI77"/>
      <c r="VJ77"/>
      <c r="VK77"/>
      <c r="VL77"/>
      <c r="VM77"/>
      <c r="VN77"/>
      <c r="VO77"/>
      <c r="VP77"/>
      <c r="VQ77"/>
      <c r="VR77"/>
      <c r="VS77"/>
      <c r="VT77"/>
      <c r="VU77"/>
      <c r="VV77"/>
      <c r="VW77"/>
      <c r="VX77"/>
      <c r="VY77"/>
      <c r="VZ77"/>
      <c r="WA77"/>
      <c r="WB77"/>
      <c r="WC77"/>
      <c r="WD77"/>
      <c r="WE77"/>
      <c r="WF77"/>
      <c r="WG77"/>
      <c r="WH77"/>
      <c r="WI77"/>
      <c r="WJ77"/>
      <c r="WK77"/>
      <c r="WL77"/>
      <c r="WM77"/>
      <c r="WN77"/>
      <c r="WO77"/>
      <c r="WP77"/>
      <c r="WQ77"/>
      <c r="WR77"/>
      <c r="WS77"/>
      <c r="WT77"/>
      <c r="WU77"/>
      <c r="WV77"/>
      <c r="WW77"/>
      <c r="WX77"/>
      <c r="WY77"/>
      <c r="WZ77"/>
      <c r="XA77"/>
      <c r="XB77"/>
      <c r="XC77"/>
      <c r="XD77"/>
      <c r="XE77"/>
      <c r="XF77"/>
      <c r="XG77"/>
      <c r="XH77"/>
      <c r="XI77"/>
      <c r="XJ77"/>
      <c r="XK77"/>
      <c r="XL77"/>
      <c r="XM77"/>
      <c r="XN77"/>
      <c r="XO77"/>
      <c r="XP77"/>
      <c r="XQ77"/>
      <c r="XR77"/>
      <c r="XS77"/>
      <c r="XT77"/>
      <c r="XU77"/>
      <c r="XV77"/>
      <c r="XW77"/>
      <c r="XX77"/>
      <c r="XY77"/>
      <c r="XZ77"/>
      <c r="YA77"/>
      <c r="YB77"/>
      <c r="YC77"/>
      <c r="YD77"/>
      <c r="YE77"/>
      <c r="YF77"/>
      <c r="YG77"/>
      <c r="YH77"/>
      <c r="YI77"/>
      <c r="YJ77"/>
      <c r="YK77"/>
      <c r="YL77"/>
      <c r="YM77"/>
      <c r="YN77"/>
      <c r="YO77"/>
      <c r="YP77"/>
      <c r="YQ77"/>
      <c r="YR77"/>
      <c r="YS77"/>
      <c r="YT77"/>
      <c r="YU77"/>
      <c r="YV77"/>
      <c r="YW77"/>
      <c r="YX77"/>
      <c r="YY77"/>
      <c r="YZ77"/>
      <c r="ZA77"/>
      <c r="ZB77"/>
      <c r="ZC77"/>
      <c r="ZD77"/>
      <c r="ZE77"/>
      <c r="ZF77"/>
      <c r="ZG77"/>
      <c r="ZH77"/>
      <c r="ZI77"/>
      <c r="ZJ77"/>
      <c r="ZK77"/>
      <c r="ZL77"/>
      <c r="ZM77"/>
      <c r="ZN77"/>
      <c r="ZO77"/>
      <c r="ZP77"/>
      <c r="ZQ77"/>
      <c r="ZR77"/>
      <c r="ZS77"/>
      <c r="ZT77"/>
      <c r="ZU77"/>
      <c r="ZV77"/>
      <c r="ZW77"/>
      <c r="ZX77"/>
      <c r="ZY77"/>
      <c r="ZZ77"/>
      <c r="AAA77"/>
      <c r="AAB77"/>
      <c r="AAC77"/>
      <c r="AAD77"/>
      <c r="AAE77"/>
      <c r="AAF77"/>
      <c r="AAG77"/>
      <c r="AAH77"/>
      <c r="AAI77"/>
      <c r="AAJ77"/>
      <c r="AAK77"/>
      <c r="AAL77"/>
      <c r="AAM77"/>
      <c r="AAN77"/>
      <c r="AAO77"/>
      <c r="AAP77"/>
      <c r="AAQ77"/>
      <c r="AAR77"/>
      <c r="AAS77"/>
      <c r="AAT77"/>
      <c r="AAU77"/>
      <c r="AAV77"/>
      <c r="AAW77"/>
      <c r="AAX77"/>
      <c r="AAY77"/>
      <c r="AAZ77"/>
      <c r="ABA77"/>
      <c r="ABB77"/>
      <c r="ABC77"/>
      <c r="ABD77"/>
      <c r="ABE77"/>
      <c r="ABF77"/>
      <c r="ABG77"/>
      <c r="ABH77"/>
      <c r="ABI77"/>
      <c r="ABJ77"/>
      <c r="ABK77"/>
      <c r="ABL77"/>
      <c r="ABM77"/>
      <c r="ABN77"/>
      <c r="ABO77"/>
      <c r="ABP77"/>
      <c r="ABQ77"/>
      <c r="ABR77"/>
      <c r="ABS77"/>
      <c r="ABT77"/>
      <c r="ABU77"/>
      <c r="ABV77"/>
      <c r="ABW77"/>
      <c r="ABX77"/>
      <c r="ABY77"/>
      <c r="ABZ77"/>
      <c r="ACA77"/>
      <c r="ACB77"/>
      <c r="ACC77"/>
      <c r="ACD77"/>
      <c r="ACE77"/>
      <c r="ACF77"/>
      <c r="ACG77"/>
      <c r="ACH77"/>
      <c r="ACI77"/>
      <c r="ACJ77"/>
      <c r="ACK77"/>
      <c r="ACL77"/>
      <c r="ACM77"/>
      <c r="ACN77"/>
      <c r="ACO77"/>
      <c r="ACP77"/>
      <c r="ACQ77"/>
      <c r="ACR77"/>
      <c r="ACS77"/>
      <c r="ACT77"/>
      <c r="ACU77"/>
      <c r="ACV77"/>
      <c r="ACW77"/>
      <c r="ACX77"/>
      <c r="ACY77"/>
      <c r="ACZ77"/>
      <c r="ADA77"/>
      <c r="ADB77"/>
      <c r="ADC77"/>
      <c r="ADD77"/>
      <c r="ADE77"/>
      <c r="ADF77"/>
      <c r="ADG77"/>
      <c r="ADH77"/>
      <c r="ADI77"/>
      <c r="ADJ77"/>
      <c r="ADK77"/>
      <c r="ADL77"/>
      <c r="ADM77"/>
      <c r="ADN77"/>
      <c r="ADO77"/>
      <c r="ADP77"/>
      <c r="ADQ77"/>
      <c r="ADR77"/>
      <c r="ADS77"/>
      <c r="ADT77"/>
      <c r="ADU77"/>
      <c r="ADV77"/>
      <c r="ADW77"/>
      <c r="ADX77"/>
      <c r="ADY77"/>
      <c r="ADZ77"/>
      <c r="AEA77"/>
      <c r="AEB77"/>
      <c r="AEC77"/>
      <c r="AED77"/>
      <c r="AEE77"/>
      <c r="AEF77"/>
      <c r="AEG77"/>
      <c r="AEH77"/>
      <c r="AEI77"/>
      <c r="AEJ77"/>
      <c r="AEK77"/>
      <c r="AEL77"/>
      <c r="AEM77"/>
      <c r="AEN77"/>
      <c r="AEO77"/>
      <c r="AEP77"/>
      <c r="AEQ77"/>
      <c r="AER77"/>
      <c r="AES77"/>
      <c r="AET77"/>
      <c r="AEU77"/>
      <c r="AEV77"/>
      <c r="AEW77"/>
      <c r="AEX77"/>
      <c r="AEY77"/>
      <c r="AEZ77"/>
      <c r="AFA77"/>
      <c r="AFB77"/>
      <c r="AFC77"/>
      <c r="AFD77"/>
      <c r="AFE77"/>
      <c r="AFF77"/>
      <c r="AFG77"/>
      <c r="AFH77"/>
      <c r="AFI77"/>
      <c r="AFJ77"/>
      <c r="AFK77"/>
      <c r="AFL77"/>
      <c r="AFM77"/>
      <c r="AFN77"/>
      <c r="AFO77"/>
      <c r="AFP77"/>
      <c r="AFQ77"/>
      <c r="AFR77"/>
      <c r="AFS77"/>
      <c r="AFT77"/>
      <c r="AFU77"/>
      <c r="AFV77"/>
      <c r="AFW77"/>
      <c r="AFX77"/>
      <c r="AFY77"/>
      <c r="AFZ77"/>
      <c r="AGA77"/>
      <c r="AGB77"/>
      <c r="AGC77"/>
      <c r="AGD77"/>
      <c r="AGE77"/>
      <c r="AGF77"/>
      <c r="AGG77"/>
      <c r="AGH77"/>
      <c r="AGI77"/>
      <c r="AGJ77"/>
      <c r="AGK77"/>
      <c r="AGL77"/>
      <c r="AGM77"/>
      <c r="AGN77"/>
      <c r="AGO77"/>
      <c r="AGP77"/>
      <c r="AGQ77"/>
      <c r="AGR77"/>
      <c r="AGS77"/>
      <c r="AGT77"/>
      <c r="AGU77"/>
      <c r="AGV77"/>
      <c r="AGW77"/>
      <c r="AGX77"/>
      <c r="AGY77"/>
      <c r="AGZ77"/>
      <c r="AHA77"/>
      <c r="AHB77"/>
      <c r="AHC77"/>
      <c r="AHD77"/>
      <c r="AHE77"/>
      <c r="AHF77"/>
      <c r="AHG77"/>
      <c r="AHH77"/>
      <c r="AHI77"/>
      <c r="AHJ77"/>
      <c r="AHK77"/>
      <c r="AHL77"/>
      <c r="AHM77"/>
      <c r="AHN77"/>
      <c r="AHO77"/>
      <c r="AHP77"/>
      <c r="AHQ77"/>
      <c r="AHR77"/>
      <c r="AHS77"/>
      <c r="AHT77"/>
      <c r="AHU77"/>
      <c r="AHV77"/>
      <c r="AHW77"/>
      <c r="AHX77"/>
      <c r="AHY77"/>
      <c r="AHZ77"/>
      <c r="AIA77"/>
      <c r="AIB77"/>
      <c r="AIC77"/>
      <c r="AID77"/>
      <c r="AIE77"/>
      <c r="AIF77"/>
      <c r="AIG77"/>
      <c r="AIH77"/>
      <c r="AII77"/>
      <c r="AIJ77"/>
      <c r="AIK77"/>
      <c r="AIL77"/>
      <c r="AIM77"/>
      <c r="AIN77"/>
      <c r="AIO77"/>
      <c r="AIP77"/>
      <c r="AIQ77"/>
      <c r="AIR77"/>
      <c r="AIS77"/>
      <c r="AIT77"/>
      <c r="AIU77"/>
      <c r="AIV77"/>
      <c r="AIW77"/>
      <c r="AIX77"/>
      <c r="AIY77"/>
      <c r="AIZ77"/>
      <c r="AJA77"/>
      <c r="AJB77"/>
      <c r="AJC77"/>
      <c r="AJD77"/>
      <c r="AJE77"/>
      <c r="AJF77"/>
      <c r="AJG77"/>
      <c r="AJH77"/>
      <c r="AJI77"/>
      <c r="AJJ77"/>
      <c r="AJK77"/>
      <c r="AJL77"/>
      <c r="AJM77"/>
      <c r="AJN77"/>
      <c r="AJO77"/>
      <c r="AJP77"/>
      <c r="AJQ77"/>
      <c r="AJR77"/>
      <c r="AJS77"/>
      <c r="AJT77"/>
      <c r="AJU77"/>
      <c r="AJV77"/>
      <c r="AJW77"/>
      <c r="AJX77"/>
      <c r="AJY77"/>
      <c r="AJZ77"/>
      <c r="AKA77"/>
      <c r="AKB77"/>
      <c r="AKC77"/>
      <c r="AKD77"/>
      <c r="AKE77"/>
      <c r="AKF77"/>
      <c r="AKG77"/>
      <c r="AKH77"/>
      <c r="AKI77"/>
      <c r="AKJ77"/>
      <c r="AKK77"/>
      <c r="AKL77"/>
      <c r="AKM77"/>
      <c r="AKN77"/>
      <c r="AKO77"/>
      <c r="AKP77"/>
      <c r="AKQ77"/>
      <c r="AKR77"/>
      <c r="AKS77"/>
      <c r="AKT77"/>
      <c r="AKU77"/>
      <c r="AKV77"/>
      <c r="AKW77"/>
      <c r="AKX77"/>
      <c r="AKY77"/>
      <c r="AKZ77"/>
      <c r="ALA77"/>
      <c r="ALB77"/>
      <c r="ALC77"/>
      <c r="ALD77"/>
      <c r="ALE77"/>
      <c r="ALF77"/>
      <c r="ALG77"/>
      <c r="ALH77"/>
      <c r="ALI77"/>
      <c r="ALJ77"/>
      <c r="ALK77"/>
      <c r="ALL77"/>
      <c r="ALM77"/>
      <c r="ALN77"/>
      <c r="ALO77"/>
      <c r="ALP77"/>
      <c r="ALQ77"/>
      <c r="ALR77"/>
      <c r="ALS77"/>
      <c r="ALT77"/>
      <c r="ALU77"/>
      <c r="ALV77"/>
      <c r="ALW77"/>
      <c r="ALX77"/>
      <c r="ALY77"/>
      <c r="ALZ77"/>
      <c r="AMA77"/>
      <c r="AMB77"/>
      <c r="AMC77"/>
      <c r="AMD77"/>
      <c r="AME77"/>
      <c r="AMF77"/>
      <c r="AMG77"/>
      <c r="AMH77"/>
      <c r="AMI77"/>
      <c r="AMJ77"/>
    </row>
    <row r="78" spans="1:1024" ht="3.2" customHeight="1" x14ac:dyDescent="0.25">
      <c r="A78" s="198"/>
      <c r="B78" s="198"/>
      <c r="C78" s="198"/>
      <c r="D78" s="198"/>
      <c r="E78" s="198"/>
      <c r="F78" s="198"/>
      <c r="G78" s="198"/>
      <c r="H78" s="198"/>
      <c r="I78" s="198"/>
      <c r="J78" s="198"/>
      <c r="K78" s="198"/>
      <c r="L78" s="198"/>
      <c r="M78" s="198"/>
      <c r="N78" s="198"/>
      <c r="O78" s="198"/>
      <c r="P78" s="198"/>
      <c r="Q78" s="198"/>
      <c r="R78" s="198"/>
      <c r="S78" s="198"/>
      <c r="T78" s="198"/>
      <c r="U78" s="198"/>
      <c r="V78" s="198"/>
      <c r="W78" s="198"/>
      <c r="X78" s="198"/>
      <c r="Y78" s="198"/>
      <c r="Z78" s="198"/>
      <c r="AA78" s="198"/>
      <c r="AB78" s="198"/>
      <c r="AC78" s="198"/>
      <c r="AD78" s="198"/>
      <c r="AE78" s="198"/>
      <c r="AF78" s="198"/>
      <c r="AG78" s="198"/>
      <c r="AH78" s="198"/>
      <c r="AI78" s="198"/>
      <c r="AJ78" s="198"/>
      <c r="AK78" s="198"/>
      <c r="AL78" s="198"/>
      <c r="AM78" s="198"/>
      <c r="AN78" s="198"/>
      <c r="AO78" s="198"/>
      <c r="AP78" s="198"/>
      <c r="AQ78" s="198"/>
      <c r="AR78" s="198"/>
      <c r="AS78" s="198"/>
      <c r="AT78" s="198"/>
      <c r="AU78" s="198"/>
      <c r="AV78" s="198"/>
      <c r="AW78" s="198"/>
      <c r="AX78" s="198"/>
      <c r="AY78" s="198"/>
      <c r="AZ78" s="198"/>
      <c r="BA78" s="198"/>
      <c r="BB78" s="198"/>
      <c r="BC78" s="198"/>
      <c r="BD78" s="19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c r="FL78"/>
      <c r="FM78"/>
      <c r="FN78"/>
      <c r="FO78"/>
      <c r="FP78"/>
      <c r="FQ78"/>
      <c r="FR78"/>
      <c r="FS78"/>
      <c r="FT78"/>
      <c r="FU78"/>
      <c r="FV78"/>
      <c r="FW78"/>
      <c r="FX78"/>
      <c r="FY78"/>
      <c r="FZ78"/>
      <c r="GA78"/>
      <c r="GB78"/>
      <c r="GC78"/>
      <c r="GD78"/>
      <c r="GE78"/>
      <c r="GF78"/>
      <c r="GG78"/>
      <c r="GH78"/>
      <c r="GI78"/>
      <c r="GJ78"/>
      <c r="GK78"/>
      <c r="GL78"/>
      <c r="GM78"/>
      <c r="GN78"/>
      <c r="GO78"/>
      <c r="GP78"/>
      <c r="GQ78"/>
      <c r="GR78"/>
      <c r="GS78"/>
      <c r="GT78"/>
      <c r="GU78"/>
      <c r="GV78"/>
      <c r="GW78"/>
      <c r="GX78"/>
      <c r="GY78"/>
      <c r="GZ78"/>
      <c r="HA78"/>
      <c r="HB78"/>
      <c r="HC78"/>
      <c r="HD78"/>
      <c r="HE78"/>
      <c r="HF78"/>
      <c r="HG78"/>
      <c r="HH78"/>
      <c r="HI78"/>
      <c r="HJ78"/>
      <c r="HK78"/>
      <c r="HL78"/>
      <c r="HM78"/>
      <c r="HN78"/>
      <c r="HO78"/>
      <c r="HP78"/>
      <c r="HQ78"/>
      <c r="HR78"/>
      <c r="HS78"/>
      <c r="HT78"/>
      <c r="HU78"/>
      <c r="HV78"/>
      <c r="HW78"/>
      <c r="HX78"/>
      <c r="HY78"/>
      <c r="HZ78"/>
      <c r="IA78"/>
      <c r="IB78"/>
      <c r="IC78"/>
      <c r="ID78"/>
      <c r="IE78"/>
      <c r="IF78"/>
      <c r="IG78"/>
      <c r="IH78"/>
      <c r="II78"/>
      <c r="IJ78"/>
      <c r="IK78"/>
      <c r="IL78"/>
      <c r="IM78"/>
      <c r="IN78"/>
      <c r="IO78"/>
      <c r="IP78"/>
      <c r="IQ78"/>
      <c r="IR78"/>
      <c r="IS78"/>
      <c r="IT78"/>
      <c r="IU78"/>
      <c r="IV78"/>
      <c r="IW78"/>
      <c r="IX78"/>
      <c r="IY78"/>
      <c r="IZ78"/>
      <c r="JA78"/>
      <c r="JB78"/>
      <c r="JC78"/>
      <c r="JD78"/>
      <c r="JE78"/>
      <c r="JF78"/>
      <c r="JG78"/>
      <c r="JH78"/>
      <c r="JI78"/>
      <c r="JJ78"/>
      <c r="JK78"/>
      <c r="JL78"/>
      <c r="JM78"/>
      <c r="JN78"/>
      <c r="JO78"/>
      <c r="JP78"/>
      <c r="JQ78"/>
      <c r="JR78"/>
      <c r="JS78"/>
      <c r="JT78"/>
      <c r="JU78"/>
      <c r="JV78"/>
      <c r="JW78"/>
      <c r="JX78"/>
      <c r="JY78"/>
      <c r="JZ78"/>
      <c r="KA78"/>
      <c r="KB78"/>
      <c r="KC78"/>
      <c r="KD78"/>
      <c r="KE78"/>
      <c r="KF78"/>
      <c r="KG78"/>
      <c r="KH78"/>
      <c r="KI78"/>
      <c r="KJ78"/>
      <c r="KK78"/>
      <c r="KL78"/>
      <c r="KM78"/>
      <c r="KN78"/>
      <c r="KO78"/>
      <c r="KP78"/>
      <c r="KQ78"/>
      <c r="KR78"/>
      <c r="KS78"/>
      <c r="KT78"/>
      <c r="KU78"/>
      <c r="KV78"/>
      <c r="KW78"/>
      <c r="KX78"/>
      <c r="KY78"/>
      <c r="KZ78"/>
      <c r="LA78"/>
      <c r="LB78"/>
      <c r="LC78"/>
      <c r="LD78"/>
      <c r="LE78"/>
      <c r="LF78"/>
      <c r="LG78"/>
      <c r="LH78"/>
      <c r="LI78"/>
      <c r="LJ78"/>
      <c r="LK78"/>
      <c r="LL78"/>
      <c r="LM78"/>
      <c r="LN78"/>
      <c r="LO78"/>
      <c r="LP78"/>
      <c r="LQ78"/>
      <c r="LR78"/>
      <c r="LS78"/>
      <c r="LT78"/>
      <c r="LU78"/>
      <c r="LV78"/>
      <c r="LW78"/>
      <c r="LX78"/>
      <c r="LY78"/>
      <c r="LZ78"/>
      <c r="MA78"/>
      <c r="MB78"/>
      <c r="MC78"/>
      <c r="MD78"/>
      <c r="ME78"/>
      <c r="MF78"/>
      <c r="MG78"/>
      <c r="MH78"/>
      <c r="MI78"/>
      <c r="MJ78"/>
      <c r="MK78"/>
      <c r="ML78"/>
      <c r="MM78"/>
      <c r="MN78"/>
      <c r="MO78"/>
      <c r="MP78"/>
      <c r="MQ78"/>
      <c r="MR78"/>
      <c r="MS78"/>
      <c r="MT78"/>
      <c r="MU78"/>
      <c r="MV78"/>
      <c r="MW78"/>
      <c r="MX78"/>
      <c r="MY78"/>
      <c r="MZ78"/>
      <c r="NA78"/>
      <c r="NB78"/>
      <c r="NC78"/>
      <c r="ND78"/>
      <c r="NE78"/>
      <c r="NF78"/>
      <c r="NG78"/>
      <c r="NH78"/>
      <c r="NI78"/>
      <c r="NJ78"/>
      <c r="NK78"/>
      <c r="NL78"/>
      <c r="NM78"/>
      <c r="NN78"/>
      <c r="NO78"/>
      <c r="NP78"/>
      <c r="NQ78"/>
      <c r="NR78"/>
      <c r="NS78"/>
      <c r="NT78"/>
      <c r="NU78"/>
      <c r="NV78"/>
      <c r="NW78"/>
      <c r="NX78"/>
      <c r="NY78"/>
      <c r="NZ78"/>
      <c r="OA78"/>
      <c r="OB78"/>
      <c r="OC78"/>
      <c r="OD78"/>
      <c r="OE78"/>
      <c r="OF78"/>
      <c r="OG78"/>
      <c r="OH78"/>
      <c r="OI78"/>
      <c r="OJ78"/>
      <c r="OK78"/>
      <c r="OL78"/>
      <c r="OM78"/>
      <c r="ON78"/>
      <c r="OO78"/>
      <c r="OP78"/>
      <c r="OQ78"/>
      <c r="OR78"/>
      <c r="OS78"/>
      <c r="OT78"/>
      <c r="OU78"/>
      <c r="OV78"/>
      <c r="OW78"/>
      <c r="OX78"/>
      <c r="OY78"/>
      <c r="OZ78"/>
      <c r="PA78"/>
      <c r="PB78"/>
      <c r="PC78"/>
      <c r="PD78"/>
      <c r="PE78"/>
      <c r="PF78"/>
      <c r="PG78"/>
      <c r="PH78"/>
      <c r="PI78"/>
      <c r="PJ78"/>
      <c r="PK78"/>
      <c r="PL78"/>
      <c r="PM78"/>
      <c r="PN78"/>
      <c r="PO78"/>
      <c r="PP78"/>
      <c r="PQ78"/>
      <c r="PR78"/>
      <c r="PS78"/>
      <c r="PT78"/>
      <c r="PU78"/>
      <c r="PV78"/>
      <c r="PW78"/>
      <c r="PX78"/>
      <c r="PY78"/>
      <c r="PZ78"/>
      <c r="QA78"/>
      <c r="QB78"/>
      <c r="QC78"/>
      <c r="QD78"/>
      <c r="QE78"/>
      <c r="QF78"/>
      <c r="QG78"/>
      <c r="QH78"/>
      <c r="QI78"/>
      <c r="QJ78"/>
      <c r="QK78"/>
      <c r="QL78"/>
      <c r="QM78"/>
      <c r="QN78"/>
      <c r="QO78"/>
      <c r="QP78"/>
      <c r="QQ78"/>
      <c r="QR78"/>
      <c r="QS78"/>
      <c r="QT78"/>
      <c r="QU78"/>
      <c r="QV78"/>
      <c r="QW78"/>
      <c r="QX78"/>
      <c r="QY78"/>
      <c r="QZ78"/>
      <c r="RA78"/>
      <c r="RB78"/>
      <c r="RC78"/>
      <c r="RD78"/>
      <c r="RE78"/>
      <c r="RF78"/>
      <c r="RG78"/>
      <c r="RH78"/>
      <c r="RI78"/>
      <c r="RJ78"/>
      <c r="RK78"/>
      <c r="RL78"/>
      <c r="RM78"/>
      <c r="RN78"/>
      <c r="RO78"/>
      <c r="RP78"/>
      <c r="RQ78"/>
      <c r="RR78"/>
      <c r="RS78"/>
      <c r="RT78"/>
      <c r="RU78"/>
      <c r="RV78"/>
      <c r="RW78"/>
      <c r="RX78"/>
      <c r="RY78"/>
      <c r="RZ78"/>
      <c r="SA78"/>
      <c r="SB78"/>
      <c r="SC78"/>
      <c r="SD78"/>
      <c r="SE78"/>
      <c r="SF78"/>
      <c r="SG78"/>
      <c r="SH78"/>
      <c r="SI78"/>
      <c r="SJ78"/>
      <c r="SK78"/>
      <c r="SL78"/>
      <c r="SM78"/>
      <c r="SN78"/>
      <c r="SO78"/>
      <c r="SP78"/>
      <c r="SQ78"/>
      <c r="SR78"/>
      <c r="SS78"/>
      <c r="ST78"/>
      <c r="SU78"/>
      <c r="SV78"/>
      <c r="SW78"/>
      <c r="SX78"/>
      <c r="SY78"/>
      <c r="SZ78"/>
      <c r="TA78"/>
      <c r="TB78"/>
      <c r="TC78"/>
      <c r="TD78"/>
      <c r="TE78"/>
      <c r="TF78"/>
      <c r="TG78"/>
      <c r="TH78"/>
      <c r="TI78"/>
      <c r="TJ78"/>
      <c r="TK78"/>
      <c r="TL78"/>
      <c r="TM78"/>
      <c r="TN78"/>
      <c r="TO78"/>
      <c r="TP78"/>
      <c r="TQ78"/>
      <c r="TR78"/>
      <c r="TS78"/>
      <c r="TT78"/>
      <c r="TU78"/>
      <c r="TV78"/>
      <c r="TW78"/>
      <c r="TX78"/>
      <c r="TY78"/>
      <c r="TZ78"/>
      <c r="UA78"/>
      <c r="UB78"/>
      <c r="UC78"/>
      <c r="UD78"/>
      <c r="UE78"/>
      <c r="UF78"/>
      <c r="UG78"/>
      <c r="UH78"/>
      <c r="UI78"/>
      <c r="UJ78"/>
      <c r="UK78"/>
      <c r="UL78"/>
      <c r="UM78"/>
      <c r="UN78"/>
      <c r="UO78"/>
      <c r="UP78"/>
      <c r="UQ78"/>
      <c r="UR78"/>
      <c r="US78"/>
      <c r="UT78"/>
      <c r="UU78"/>
      <c r="UV78"/>
      <c r="UW78"/>
      <c r="UX78"/>
      <c r="UY78"/>
      <c r="UZ78"/>
      <c r="VA78"/>
      <c r="VB78"/>
      <c r="VC78"/>
      <c r="VD78"/>
      <c r="VE78"/>
      <c r="VF78"/>
      <c r="VG78"/>
      <c r="VH78"/>
      <c r="VI78"/>
      <c r="VJ78"/>
      <c r="VK78"/>
      <c r="VL78"/>
      <c r="VM78"/>
      <c r="VN78"/>
      <c r="VO78"/>
      <c r="VP78"/>
      <c r="VQ78"/>
      <c r="VR78"/>
      <c r="VS78"/>
      <c r="VT78"/>
      <c r="VU78"/>
      <c r="VV78"/>
      <c r="VW78"/>
      <c r="VX78"/>
      <c r="VY78"/>
      <c r="VZ78"/>
      <c r="WA78"/>
      <c r="WB78"/>
      <c r="WC78"/>
      <c r="WD78"/>
      <c r="WE78"/>
      <c r="WF78"/>
      <c r="WG78"/>
      <c r="WH78"/>
      <c r="WI78"/>
      <c r="WJ78"/>
      <c r="WK78"/>
      <c r="WL78"/>
      <c r="WM78"/>
      <c r="WN78"/>
      <c r="WO78"/>
      <c r="WP78"/>
      <c r="WQ78"/>
      <c r="WR78"/>
      <c r="WS78"/>
      <c r="WT78"/>
      <c r="WU78"/>
      <c r="WV78"/>
      <c r="WW78"/>
      <c r="WX78"/>
      <c r="WY78"/>
      <c r="WZ78"/>
      <c r="XA78"/>
      <c r="XB78"/>
      <c r="XC78"/>
      <c r="XD78"/>
      <c r="XE78"/>
      <c r="XF78"/>
      <c r="XG78"/>
      <c r="XH78"/>
      <c r="XI78"/>
      <c r="XJ78"/>
      <c r="XK78"/>
      <c r="XL78"/>
      <c r="XM78"/>
      <c r="XN78"/>
      <c r="XO78"/>
      <c r="XP78"/>
      <c r="XQ78"/>
      <c r="XR78"/>
      <c r="XS78"/>
      <c r="XT78"/>
      <c r="XU78"/>
      <c r="XV78"/>
      <c r="XW78"/>
      <c r="XX78"/>
      <c r="XY78"/>
      <c r="XZ78"/>
      <c r="YA78"/>
      <c r="YB78"/>
      <c r="YC78"/>
      <c r="YD78"/>
      <c r="YE78"/>
      <c r="YF78"/>
      <c r="YG78"/>
      <c r="YH78"/>
      <c r="YI78"/>
      <c r="YJ78"/>
      <c r="YK78"/>
      <c r="YL78"/>
      <c r="YM78"/>
      <c r="YN78"/>
      <c r="YO78"/>
      <c r="YP78"/>
      <c r="YQ78"/>
      <c r="YR78"/>
      <c r="YS78"/>
      <c r="YT78"/>
      <c r="YU78"/>
      <c r="YV78"/>
      <c r="YW78"/>
      <c r="YX78"/>
      <c r="YY78"/>
      <c r="YZ78"/>
      <c r="ZA78"/>
      <c r="ZB78"/>
      <c r="ZC78"/>
      <c r="ZD78"/>
      <c r="ZE78"/>
      <c r="ZF78"/>
      <c r="ZG78"/>
      <c r="ZH78"/>
      <c r="ZI78"/>
      <c r="ZJ78"/>
      <c r="ZK78"/>
      <c r="ZL78"/>
      <c r="ZM78"/>
      <c r="ZN78"/>
      <c r="ZO78"/>
      <c r="ZP78"/>
      <c r="ZQ78"/>
      <c r="ZR78"/>
      <c r="ZS78"/>
      <c r="ZT78"/>
      <c r="ZU78"/>
      <c r="ZV78"/>
      <c r="ZW78"/>
      <c r="ZX78"/>
      <c r="ZY78"/>
      <c r="ZZ78"/>
      <c r="AAA78"/>
      <c r="AAB78"/>
      <c r="AAC78"/>
      <c r="AAD78"/>
      <c r="AAE78"/>
      <c r="AAF78"/>
      <c r="AAG78"/>
      <c r="AAH78"/>
      <c r="AAI78"/>
      <c r="AAJ78"/>
      <c r="AAK78"/>
      <c r="AAL78"/>
      <c r="AAM78"/>
      <c r="AAN78"/>
      <c r="AAO78"/>
      <c r="AAP78"/>
      <c r="AAQ78"/>
      <c r="AAR78"/>
      <c r="AAS78"/>
      <c r="AAT78"/>
      <c r="AAU78"/>
      <c r="AAV78"/>
      <c r="AAW78"/>
      <c r="AAX78"/>
      <c r="AAY78"/>
      <c r="AAZ78"/>
      <c r="ABA78"/>
      <c r="ABB78"/>
      <c r="ABC78"/>
      <c r="ABD78"/>
      <c r="ABE78"/>
      <c r="ABF78"/>
      <c r="ABG78"/>
      <c r="ABH78"/>
      <c r="ABI78"/>
      <c r="ABJ78"/>
      <c r="ABK78"/>
      <c r="ABL78"/>
      <c r="ABM78"/>
      <c r="ABN78"/>
      <c r="ABO78"/>
      <c r="ABP78"/>
      <c r="ABQ78"/>
      <c r="ABR78"/>
      <c r="ABS78"/>
      <c r="ABT78"/>
      <c r="ABU78"/>
      <c r="ABV78"/>
      <c r="ABW78"/>
      <c r="ABX78"/>
      <c r="ABY78"/>
      <c r="ABZ78"/>
      <c r="ACA78"/>
      <c r="ACB78"/>
      <c r="ACC78"/>
      <c r="ACD78"/>
      <c r="ACE78"/>
      <c r="ACF78"/>
      <c r="ACG78"/>
      <c r="ACH78"/>
      <c r="ACI78"/>
      <c r="ACJ78"/>
      <c r="ACK78"/>
      <c r="ACL78"/>
      <c r="ACM78"/>
      <c r="ACN78"/>
      <c r="ACO78"/>
      <c r="ACP78"/>
      <c r="ACQ78"/>
      <c r="ACR78"/>
      <c r="ACS78"/>
      <c r="ACT78"/>
      <c r="ACU78"/>
      <c r="ACV78"/>
      <c r="ACW78"/>
      <c r="ACX78"/>
      <c r="ACY78"/>
      <c r="ACZ78"/>
      <c r="ADA78"/>
      <c r="ADB78"/>
      <c r="ADC78"/>
      <c r="ADD78"/>
      <c r="ADE78"/>
      <c r="ADF78"/>
      <c r="ADG78"/>
      <c r="ADH78"/>
      <c r="ADI78"/>
      <c r="ADJ78"/>
      <c r="ADK78"/>
      <c r="ADL78"/>
      <c r="ADM78"/>
      <c r="ADN78"/>
      <c r="ADO78"/>
      <c r="ADP78"/>
      <c r="ADQ78"/>
      <c r="ADR78"/>
      <c r="ADS78"/>
      <c r="ADT78"/>
      <c r="ADU78"/>
      <c r="ADV78"/>
      <c r="ADW78"/>
      <c r="ADX78"/>
      <c r="ADY78"/>
      <c r="ADZ78"/>
      <c r="AEA78"/>
      <c r="AEB78"/>
      <c r="AEC78"/>
      <c r="AED78"/>
      <c r="AEE78"/>
      <c r="AEF78"/>
      <c r="AEG78"/>
      <c r="AEH78"/>
      <c r="AEI78"/>
      <c r="AEJ78"/>
      <c r="AEK78"/>
      <c r="AEL78"/>
      <c r="AEM78"/>
      <c r="AEN78"/>
      <c r="AEO78"/>
      <c r="AEP78"/>
      <c r="AEQ78"/>
      <c r="AER78"/>
      <c r="AES78"/>
      <c r="AET78"/>
      <c r="AEU78"/>
      <c r="AEV78"/>
      <c r="AEW78"/>
      <c r="AEX78"/>
      <c r="AEY78"/>
      <c r="AEZ78"/>
      <c r="AFA78"/>
      <c r="AFB78"/>
      <c r="AFC78"/>
      <c r="AFD78"/>
      <c r="AFE78"/>
      <c r="AFF78"/>
      <c r="AFG78"/>
      <c r="AFH78"/>
      <c r="AFI78"/>
      <c r="AFJ78"/>
      <c r="AFK78"/>
      <c r="AFL78"/>
      <c r="AFM78"/>
      <c r="AFN78"/>
      <c r="AFO78"/>
      <c r="AFP78"/>
      <c r="AFQ78"/>
      <c r="AFR78"/>
      <c r="AFS78"/>
      <c r="AFT78"/>
      <c r="AFU78"/>
      <c r="AFV78"/>
      <c r="AFW78"/>
      <c r="AFX78"/>
      <c r="AFY78"/>
      <c r="AFZ78"/>
      <c r="AGA78"/>
      <c r="AGB78"/>
      <c r="AGC78"/>
      <c r="AGD78"/>
      <c r="AGE78"/>
      <c r="AGF78"/>
      <c r="AGG78"/>
      <c r="AGH78"/>
      <c r="AGI78"/>
      <c r="AGJ78"/>
      <c r="AGK78"/>
      <c r="AGL78"/>
      <c r="AGM78"/>
      <c r="AGN78"/>
      <c r="AGO78"/>
      <c r="AGP78"/>
      <c r="AGQ78"/>
      <c r="AGR78"/>
      <c r="AGS78"/>
      <c r="AGT78"/>
      <c r="AGU78"/>
      <c r="AGV78"/>
      <c r="AGW78"/>
      <c r="AGX78"/>
      <c r="AGY78"/>
      <c r="AGZ78"/>
      <c r="AHA78"/>
      <c r="AHB78"/>
      <c r="AHC78"/>
      <c r="AHD78"/>
      <c r="AHE78"/>
      <c r="AHF78"/>
      <c r="AHG78"/>
      <c r="AHH78"/>
      <c r="AHI78"/>
      <c r="AHJ78"/>
      <c r="AHK78"/>
      <c r="AHL78"/>
      <c r="AHM78"/>
      <c r="AHN78"/>
      <c r="AHO78"/>
      <c r="AHP78"/>
      <c r="AHQ78"/>
      <c r="AHR78"/>
      <c r="AHS78"/>
      <c r="AHT78"/>
      <c r="AHU78"/>
      <c r="AHV78"/>
      <c r="AHW78"/>
      <c r="AHX78"/>
      <c r="AHY78"/>
      <c r="AHZ78"/>
      <c r="AIA78"/>
      <c r="AIB78"/>
      <c r="AIC78"/>
      <c r="AID78"/>
      <c r="AIE78"/>
      <c r="AIF78"/>
      <c r="AIG78"/>
      <c r="AIH78"/>
      <c r="AII78"/>
      <c r="AIJ78"/>
      <c r="AIK78"/>
      <c r="AIL78"/>
      <c r="AIM78"/>
      <c r="AIN78"/>
      <c r="AIO78"/>
      <c r="AIP78"/>
      <c r="AIQ78"/>
      <c r="AIR78"/>
      <c r="AIS78"/>
      <c r="AIT78"/>
      <c r="AIU78"/>
      <c r="AIV78"/>
      <c r="AIW78"/>
      <c r="AIX78"/>
      <c r="AIY78"/>
      <c r="AIZ78"/>
      <c r="AJA78"/>
      <c r="AJB78"/>
      <c r="AJC78"/>
      <c r="AJD78"/>
      <c r="AJE78"/>
      <c r="AJF78"/>
      <c r="AJG78"/>
      <c r="AJH78"/>
      <c r="AJI78"/>
      <c r="AJJ78"/>
      <c r="AJK78"/>
      <c r="AJL78"/>
      <c r="AJM78"/>
      <c r="AJN78"/>
      <c r="AJO78"/>
      <c r="AJP78"/>
      <c r="AJQ78"/>
      <c r="AJR78"/>
      <c r="AJS78"/>
      <c r="AJT78"/>
      <c r="AJU78"/>
      <c r="AJV78"/>
      <c r="AJW78"/>
      <c r="AJX78"/>
      <c r="AJY78"/>
      <c r="AJZ78"/>
      <c r="AKA78"/>
      <c r="AKB78"/>
      <c r="AKC78"/>
      <c r="AKD78"/>
      <c r="AKE78"/>
      <c r="AKF78"/>
      <c r="AKG78"/>
      <c r="AKH78"/>
      <c r="AKI78"/>
      <c r="AKJ78"/>
      <c r="AKK78"/>
      <c r="AKL78"/>
      <c r="AKM78"/>
      <c r="AKN78"/>
      <c r="AKO78"/>
      <c r="AKP78"/>
      <c r="AKQ78"/>
      <c r="AKR78"/>
      <c r="AKS78"/>
      <c r="AKT78"/>
      <c r="AKU78"/>
      <c r="AKV78"/>
      <c r="AKW78"/>
      <c r="AKX78"/>
      <c r="AKY78"/>
      <c r="AKZ78"/>
      <c r="ALA78"/>
      <c r="ALB78"/>
      <c r="ALC78"/>
      <c r="ALD78"/>
      <c r="ALE78"/>
      <c r="ALF78"/>
      <c r="ALG78"/>
      <c r="ALH78"/>
      <c r="ALI78"/>
      <c r="ALJ78"/>
      <c r="ALK78"/>
      <c r="ALL78"/>
      <c r="ALM78"/>
      <c r="ALN78"/>
      <c r="ALO78"/>
      <c r="ALP78"/>
      <c r="ALQ78"/>
      <c r="ALR78"/>
      <c r="ALS78"/>
      <c r="ALT78"/>
      <c r="ALU78"/>
      <c r="ALV78"/>
      <c r="ALW78"/>
      <c r="ALX78"/>
      <c r="ALY78"/>
      <c r="ALZ78"/>
      <c r="AMA78"/>
      <c r="AMB78"/>
      <c r="AMC78"/>
      <c r="AMD78"/>
      <c r="AME78"/>
      <c r="AMF78"/>
      <c r="AMG78"/>
      <c r="AMH78"/>
      <c r="AMI78"/>
      <c r="AMJ78"/>
    </row>
    <row r="79" spans="1:1024" ht="6.95" customHeight="1" x14ac:dyDescent="0.25">
      <c r="A79" s="199" t="s">
        <v>3461</v>
      </c>
      <c r="B79" s="199"/>
      <c r="C79" s="199"/>
      <c r="D79" s="199"/>
      <c r="E79" s="199"/>
      <c r="F79" s="199"/>
      <c r="G79" s="199"/>
      <c r="H79" s="199"/>
      <c r="I79" s="199"/>
      <c r="J79" s="199"/>
      <c r="K79" s="199"/>
      <c r="L79" s="199"/>
      <c r="M79" s="199"/>
      <c r="N79" s="199"/>
      <c r="O79" s="199"/>
      <c r="P79" s="199"/>
      <c r="Q79" s="199"/>
      <c r="R79" s="199"/>
      <c r="S79" s="199"/>
      <c r="T79" s="199"/>
      <c r="U79" s="199"/>
      <c r="V79" s="199"/>
      <c r="W79" s="199"/>
      <c r="X79" s="199"/>
      <c r="Y79" s="199"/>
      <c r="Z79" s="199"/>
      <c r="AA79" s="199"/>
      <c r="AB79" s="199"/>
      <c r="AC79" s="199"/>
      <c r="AD79" s="199"/>
      <c r="AE79" s="199"/>
      <c r="AF79" s="199"/>
      <c r="AG79" s="199"/>
      <c r="AH79" s="199"/>
      <c r="AI79" s="199"/>
      <c r="AJ79" s="199"/>
      <c r="AK79" s="199"/>
      <c r="AL79" s="199"/>
      <c r="AM79" s="199"/>
      <c r="AN79" s="199"/>
      <c r="AO79" s="199"/>
      <c r="AP79" s="199"/>
      <c r="AQ79" s="199"/>
      <c r="AR79" s="199"/>
      <c r="AS79" s="199"/>
      <c r="AT79" s="199"/>
      <c r="AU79" s="199"/>
      <c r="AV79" s="199"/>
      <c r="AW79" s="199"/>
      <c r="AX79" s="199"/>
      <c r="AY79" s="199"/>
      <c r="AZ79" s="199"/>
      <c r="BA79" s="199"/>
      <c r="BB79" s="199"/>
      <c r="BC79" s="199"/>
      <c r="BD79" s="19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c r="FL79"/>
      <c r="FM79"/>
      <c r="FN79"/>
      <c r="FO79"/>
      <c r="FP79"/>
      <c r="FQ79"/>
      <c r="FR79"/>
      <c r="FS79"/>
      <c r="FT79"/>
      <c r="FU79"/>
      <c r="FV79"/>
      <c r="FW79"/>
      <c r="FX79"/>
      <c r="FY79"/>
      <c r="FZ79"/>
      <c r="GA79"/>
      <c r="GB79"/>
      <c r="GC79"/>
      <c r="GD79"/>
      <c r="GE79"/>
      <c r="GF79"/>
      <c r="GG79"/>
      <c r="GH79"/>
      <c r="GI79"/>
      <c r="GJ79"/>
      <c r="GK79"/>
      <c r="GL79"/>
      <c r="GM79"/>
      <c r="GN79"/>
      <c r="GO79"/>
      <c r="GP79"/>
      <c r="GQ79"/>
      <c r="GR79"/>
      <c r="GS79"/>
      <c r="GT79"/>
      <c r="GU79"/>
      <c r="GV79"/>
      <c r="GW79"/>
      <c r="GX79"/>
      <c r="GY79"/>
      <c r="GZ79"/>
      <c r="HA79"/>
      <c r="HB79"/>
      <c r="HC79"/>
      <c r="HD79"/>
      <c r="HE79"/>
      <c r="HF79"/>
      <c r="HG79"/>
      <c r="HH79"/>
      <c r="HI79"/>
      <c r="HJ79"/>
      <c r="HK79"/>
      <c r="HL79"/>
      <c r="HM79"/>
      <c r="HN79"/>
      <c r="HO79"/>
      <c r="HP79"/>
      <c r="HQ79"/>
      <c r="HR79"/>
      <c r="HS79"/>
      <c r="HT79"/>
      <c r="HU79"/>
      <c r="HV79"/>
      <c r="HW79"/>
      <c r="HX79"/>
      <c r="HY79"/>
      <c r="HZ79"/>
      <c r="IA79"/>
      <c r="IB79"/>
      <c r="IC79"/>
      <c r="ID79"/>
      <c r="IE79"/>
      <c r="IF79"/>
      <c r="IG79"/>
      <c r="IH79"/>
      <c r="II79"/>
      <c r="IJ79"/>
      <c r="IK79"/>
      <c r="IL79"/>
      <c r="IM79"/>
      <c r="IN79"/>
      <c r="IO79"/>
      <c r="IP79"/>
      <c r="IQ79"/>
      <c r="IR79"/>
      <c r="IS79"/>
      <c r="IT79"/>
      <c r="IU79"/>
      <c r="IV79"/>
      <c r="IW79"/>
      <c r="IX79"/>
      <c r="IY79"/>
      <c r="IZ79"/>
      <c r="JA79"/>
      <c r="JB79"/>
      <c r="JC79"/>
      <c r="JD79"/>
      <c r="JE79"/>
      <c r="JF79"/>
      <c r="JG79"/>
      <c r="JH79"/>
      <c r="JI79"/>
      <c r="JJ79"/>
      <c r="JK79"/>
      <c r="JL79"/>
      <c r="JM79"/>
      <c r="JN79"/>
      <c r="JO79"/>
      <c r="JP79"/>
      <c r="JQ79"/>
      <c r="JR79"/>
      <c r="JS79"/>
      <c r="JT79"/>
      <c r="JU79"/>
      <c r="JV79"/>
      <c r="JW79"/>
      <c r="JX79"/>
      <c r="JY79"/>
      <c r="JZ79"/>
      <c r="KA79"/>
      <c r="KB79"/>
      <c r="KC79"/>
      <c r="KD79"/>
      <c r="KE79"/>
      <c r="KF79"/>
      <c r="KG79"/>
      <c r="KH79"/>
      <c r="KI79"/>
      <c r="KJ79"/>
      <c r="KK79"/>
      <c r="KL79"/>
      <c r="KM79"/>
      <c r="KN79"/>
      <c r="KO79"/>
      <c r="KP79"/>
      <c r="KQ79"/>
      <c r="KR79"/>
      <c r="KS79"/>
      <c r="KT79"/>
      <c r="KU79"/>
      <c r="KV79"/>
      <c r="KW79"/>
      <c r="KX79"/>
      <c r="KY79"/>
      <c r="KZ79"/>
      <c r="LA79"/>
      <c r="LB79"/>
      <c r="LC79"/>
      <c r="LD79"/>
      <c r="LE79"/>
      <c r="LF79"/>
      <c r="LG79"/>
      <c r="LH79"/>
      <c r="LI79"/>
      <c r="LJ79"/>
      <c r="LK79"/>
      <c r="LL79"/>
      <c r="LM79"/>
      <c r="LN79"/>
      <c r="LO79"/>
      <c r="LP79"/>
      <c r="LQ79"/>
      <c r="LR79"/>
      <c r="LS79"/>
      <c r="LT79"/>
      <c r="LU79"/>
      <c r="LV79"/>
      <c r="LW79"/>
      <c r="LX79"/>
      <c r="LY79"/>
      <c r="LZ79"/>
      <c r="MA79"/>
      <c r="MB79"/>
      <c r="MC79"/>
      <c r="MD79"/>
      <c r="ME79"/>
      <c r="MF79"/>
      <c r="MG79"/>
      <c r="MH79"/>
      <c r="MI79"/>
      <c r="MJ79"/>
      <c r="MK79"/>
      <c r="ML79"/>
      <c r="MM79"/>
      <c r="MN79"/>
      <c r="MO79"/>
      <c r="MP79"/>
      <c r="MQ79"/>
      <c r="MR79"/>
      <c r="MS79"/>
      <c r="MT79"/>
      <c r="MU79"/>
      <c r="MV79"/>
      <c r="MW79"/>
      <c r="MX79"/>
      <c r="MY79"/>
      <c r="MZ79"/>
      <c r="NA79"/>
      <c r="NB79"/>
      <c r="NC79"/>
      <c r="ND79"/>
      <c r="NE79"/>
      <c r="NF79"/>
      <c r="NG79"/>
      <c r="NH79"/>
      <c r="NI79"/>
      <c r="NJ79"/>
      <c r="NK79"/>
      <c r="NL79"/>
      <c r="NM79"/>
      <c r="NN79"/>
      <c r="NO79"/>
      <c r="NP79"/>
      <c r="NQ79"/>
      <c r="NR79"/>
      <c r="NS79"/>
      <c r="NT79"/>
      <c r="NU79"/>
      <c r="NV79"/>
      <c r="NW79"/>
      <c r="NX79"/>
      <c r="NY79"/>
      <c r="NZ79"/>
      <c r="OA79"/>
      <c r="OB79"/>
      <c r="OC79"/>
      <c r="OD79"/>
      <c r="OE79"/>
      <c r="OF79"/>
      <c r="OG79"/>
      <c r="OH79"/>
      <c r="OI79"/>
      <c r="OJ79"/>
      <c r="OK79"/>
      <c r="OL79"/>
      <c r="OM79"/>
      <c r="ON79"/>
      <c r="OO79"/>
      <c r="OP79"/>
      <c r="OQ79"/>
      <c r="OR79"/>
      <c r="OS79"/>
      <c r="OT79"/>
      <c r="OU79"/>
      <c r="OV79"/>
      <c r="OW79"/>
      <c r="OX79"/>
      <c r="OY79"/>
      <c r="OZ79"/>
      <c r="PA79"/>
      <c r="PB79"/>
      <c r="PC79"/>
      <c r="PD79"/>
      <c r="PE79"/>
      <c r="PF79"/>
      <c r="PG79"/>
      <c r="PH79"/>
      <c r="PI79"/>
      <c r="PJ79"/>
      <c r="PK79"/>
      <c r="PL79"/>
      <c r="PM79"/>
      <c r="PN79"/>
      <c r="PO79"/>
      <c r="PP79"/>
      <c r="PQ79"/>
      <c r="PR79"/>
      <c r="PS79"/>
      <c r="PT79"/>
      <c r="PU79"/>
      <c r="PV79"/>
      <c r="PW79"/>
      <c r="PX79"/>
      <c r="PY79"/>
      <c r="PZ79"/>
      <c r="QA79"/>
      <c r="QB79"/>
      <c r="QC79"/>
      <c r="QD79"/>
      <c r="QE79"/>
      <c r="QF79"/>
      <c r="QG79"/>
      <c r="QH79"/>
      <c r="QI79"/>
      <c r="QJ79"/>
      <c r="QK79"/>
      <c r="QL79"/>
      <c r="QM79"/>
      <c r="QN79"/>
      <c r="QO79"/>
      <c r="QP79"/>
      <c r="QQ79"/>
      <c r="QR79"/>
      <c r="QS79"/>
      <c r="QT79"/>
      <c r="QU79"/>
      <c r="QV79"/>
      <c r="QW79"/>
      <c r="QX79"/>
      <c r="QY79"/>
      <c r="QZ79"/>
      <c r="RA79"/>
      <c r="RB79"/>
      <c r="RC79"/>
      <c r="RD79"/>
      <c r="RE79"/>
      <c r="RF79"/>
      <c r="RG79"/>
      <c r="RH79"/>
      <c r="RI79"/>
      <c r="RJ79"/>
      <c r="RK79"/>
      <c r="RL79"/>
      <c r="RM79"/>
      <c r="RN79"/>
      <c r="RO79"/>
      <c r="RP79"/>
      <c r="RQ79"/>
      <c r="RR79"/>
      <c r="RS79"/>
      <c r="RT79"/>
      <c r="RU79"/>
      <c r="RV79"/>
      <c r="RW79"/>
      <c r="RX79"/>
      <c r="RY79"/>
      <c r="RZ79"/>
      <c r="SA79"/>
      <c r="SB79"/>
      <c r="SC79"/>
      <c r="SD79"/>
      <c r="SE79"/>
      <c r="SF79"/>
      <c r="SG79"/>
      <c r="SH79"/>
      <c r="SI79"/>
      <c r="SJ79"/>
      <c r="SK79"/>
      <c r="SL79"/>
      <c r="SM79"/>
      <c r="SN79"/>
      <c r="SO79"/>
      <c r="SP79"/>
      <c r="SQ79"/>
      <c r="SR79"/>
      <c r="SS79"/>
      <c r="ST79"/>
      <c r="SU79"/>
      <c r="SV79"/>
      <c r="SW79"/>
      <c r="SX79"/>
      <c r="SY79"/>
      <c r="SZ79"/>
      <c r="TA79"/>
      <c r="TB79"/>
      <c r="TC79"/>
      <c r="TD79"/>
      <c r="TE79"/>
      <c r="TF79"/>
      <c r="TG79"/>
      <c r="TH79"/>
      <c r="TI79"/>
      <c r="TJ79"/>
      <c r="TK79"/>
      <c r="TL79"/>
      <c r="TM79"/>
      <c r="TN79"/>
      <c r="TO79"/>
      <c r="TP79"/>
      <c r="TQ79"/>
      <c r="TR79"/>
      <c r="TS79"/>
      <c r="TT79"/>
      <c r="TU79"/>
      <c r="TV79"/>
      <c r="TW79"/>
      <c r="TX79"/>
      <c r="TY79"/>
      <c r="TZ79"/>
      <c r="UA79"/>
      <c r="UB79"/>
      <c r="UC79"/>
      <c r="UD79"/>
      <c r="UE79"/>
      <c r="UF79"/>
      <c r="UG79"/>
      <c r="UH79"/>
      <c r="UI79"/>
      <c r="UJ79"/>
      <c r="UK79"/>
      <c r="UL79"/>
      <c r="UM79"/>
      <c r="UN79"/>
      <c r="UO79"/>
      <c r="UP79"/>
      <c r="UQ79"/>
      <c r="UR79"/>
      <c r="US79"/>
      <c r="UT79"/>
      <c r="UU79"/>
      <c r="UV79"/>
      <c r="UW79"/>
      <c r="UX79"/>
      <c r="UY79"/>
      <c r="UZ79"/>
      <c r="VA79"/>
      <c r="VB79"/>
      <c r="VC79"/>
      <c r="VD79"/>
      <c r="VE79"/>
      <c r="VF79"/>
      <c r="VG79"/>
      <c r="VH79"/>
      <c r="VI79"/>
      <c r="VJ79"/>
      <c r="VK79"/>
      <c r="VL79"/>
      <c r="VM79"/>
      <c r="VN79"/>
      <c r="VO79"/>
      <c r="VP79"/>
      <c r="VQ79"/>
      <c r="VR79"/>
      <c r="VS79"/>
      <c r="VT79"/>
      <c r="VU79"/>
      <c r="VV79"/>
      <c r="VW79"/>
      <c r="VX79"/>
      <c r="VY79"/>
      <c r="VZ79"/>
      <c r="WA79"/>
      <c r="WB79"/>
      <c r="WC79"/>
      <c r="WD79"/>
      <c r="WE79"/>
      <c r="WF79"/>
      <c r="WG79"/>
      <c r="WH79"/>
      <c r="WI79"/>
      <c r="WJ79"/>
      <c r="WK79"/>
      <c r="WL79"/>
      <c r="WM79"/>
      <c r="WN79"/>
      <c r="WO79"/>
      <c r="WP79"/>
      <c r="WQ79"/>
      <c r="WR79"/>
      <c r="WS79"/>
      <c r="WT79"/>
      <c r="WU79"/>
      <c r="WV79"/>
      <c r="WW79"/>
      <c r="WX79"/>
      <c r="WY79"/>
      <c r="WZ79"/>
      <c r="XA79"/>
      <c r="XB79"/>
      <c r="XC79"/>
      <c r="XD79"/>
      <c r="XE79"/>
      <c r="XF79"/>
      <c r="XG79"/>
      <c r="XH79"/>
      <c r="XI79"/>
      <c r="XJ79"/>
      <c r="XK79"/>
      <c r="XL79"/>
      <c r="XM79"/>
      <c r="XN79"/>
      <c r="XO79"/>
      <c r="XP79"/>
      <c r="XQ79"/>
      <c r="XR79"/>
      <c r="XS79"/>
      <c r="XT79"/>
      <c r="XU79"/>
      <c r="XV79"/>
      <c r="XW79"/>
      <c r="XX79"/>
      <c r="XY79"/>
      <c r="XZ79"/>
      <c r="YA79"/>
      <c r="YB79"/>
      <c r="YC79"/>
      <c r="YD79"/>
      <c r="YE79"/>
      <c r="YF79"/>
      <c r="YG79"/>
      <c r="YH79"/>
      <c r="YI79"/>
      <c r="YJ79"/>
      <c r="YK79"/>
      <c r="YL79"/>
      <c r="YM79"/>
      <c r="YN79"/>
      <c r="YO79"/>
      <c r="YP79"/>
      <c r="YQ79"/>
      <c r="YR79"/>
      <c r="YS79"/>
      <c r="YT79"/>
      <c r="YU79"/>
      <c r="YV79"/>
      <c r="YW79"/>
      <c r="YX79"/>
      <c r="YY79"/>
      <c r="YZ79"/>
      <c r="ZA79"/>
      <c r="ZB79"/>
      <c r="ZC79"/>
      <c r="ZD79"/>
      <c r="ZE79"/>
      <c r="ZF79"/>
      <c r="ZG79"/>
      <c r="ZH79"/>
      <c r="ZI79"/>
      <c r="ZJ79"/>
      <c r="ZK79"/>
      <c r="ZL79"/>
      <c r="ZM79"/>
      <c r="ZN79"/>
      <c r="ZO79"/>
      <c r="ZP79"/>
      <c r="ZQ79"/>
      <c r="ZR79"/>
      <c r="ZS79"/>
      <c r="ZT79"/>
      <c r="ZU79"/>
      <c r="ZV79"/>
      <c r="ZW79"/>
      <c r="ZX79"/>
      <c r="ZY79"/>
      <c r="ZZ79"/>
      <c r="AAA79"/>
      <c r="AAB79"/>
      <c r="AAC79"/>
      <c r="AAD79"/>
      <c r="AAE79"/>
      <c r="AAF79"/>
      <c r="AAG79"/>
      <c r="AAH79"/>
      <c r="AAI79"/>
      <c r="AAJ79"/>
      <c r="AAK79"/>
      <c r="AAL79"/>
      <c r="AAM79"/>
      <c r="AAN79"/>
      <c r="AAO79"/>
      <c r="AAP79"/>
      <c r="AAQ79"/>
      <c r="AAR79"/>
      <c r="AAS79"/>
      <c r="AAT79"/>
      <c r="AAU79"/>
      <c r="AAV79"/>
      <c r="AAW79"/>
      <c r="AAX79"/>
      <c r="AAY79"/>
      <c r="AAZ79"/>
      <c r="ABA79"/>
      <c r="ABB79"/>
      <c r="ABC79"/>
      <c r="ABD79"/>
      <c r="ABE79"/>
      <c r="ABF79"/>
      <c r="ABG79"/>
      <c r="ABH79"/>
      <c r="ABI79"/>
      <c r="ABJ79"/>
      <c r="ABK79"/>
      <c r="ABL79"/>
      <c r="ABM79"/>
      <c r="ABN79"/>
      <c r="ABO79"/>
      <c r="ABP79"/>
      <c r="ABQ79"/>
      <c r="ABR79"/>
      <c r="ABS79"/>
      <c r="ABT79"/>
      <c r="ABU79"/>
      <c r="ABV79"/>
      <c r="ABW79"/>
      <c r="ABX79"/>
      <c r="ABY79"/>
      <c r="ABZ79"/>
      <c r="ACA79"/>
      <c r="ACB79"/>
      <c r="ACC79"/>
      <c r="ACD79"/>
      <c r="ACE79"/>
      <c r="ACF79"/>
      <c r="ACG79"/>
      <c r="ACH79"/>
      <c r="ACI79"/>
      <c r="ACJ79"/>
      <c r="ACK79"/>
      <c r="ACL79"/>
      <c r="ACM79"/>
      <c r="ACN79"/>
      <c r="ACO79"/>
      <c r="ACP79"/>
      <c r="ACQ79"/>
      <c r="ACR79"/>
      <c r="ACS79"/>
      <c r="ACT79"/>
      <c r="ACU79"/>
      <c r="ACV79"/>
      <c r="ACW79"/>
      <c r="ACX79"/>
      <c r="ACY79"/>
      <c r="ACZ79"/>
      <c r="ADA79"/>
      <c r="ADB79"/>
      <c r="ADC79"/>
      <c r="ADD79"/>
      <c r="ADE79"/>
      <c r="ADF79"/>
      <c r="ADG79"/>
      <c r="ADH79"/>
      <c r="ADI79"/>
      <c r="ADJ79"/>
      <c r="ADK79"/>
      <c r="ADL79"/>
      <c r="ADM79"/>
      <c r="ADN79"/>
      <c r="ADO79"/>
      <c r="ADP79"/>
      <c r="ADQ79"/>
      <c r="ADR79"/>
      <c r="ADS79"/>
      <c r="ADT79"/>
      <c r="ADU79"/>
      <c r="ADV79"/>
      <c r="ADW79"/>
      <c r="ADX79"/>
      <c r="ADY79"/>
      <c r="ADZ79"/>
      <c r="AEA79"/>
      <c r="AEB79"/>
      <c r="AEC79"/>
      <c r="AED79"/>
      <c r="AEE79"/>
      <c r="AEF79"/>
      <c r="AEG79"/>
      <c r="AEH79"/>
      <c r="AEI79"/>
      <c r="AEJ79"/>
      <c r="AEK79"/>
      <c r="AEL79"/>
      <c r="AEM79"/>
      <c r="AEN79"/>
      <c r="AEO79"/>
      <c r="AEP79"/>
      <c r="AEQ79"/>
      <c r="AER79"/>
      <c r="AES79"/>
      <c r="AET79"/>
      <c r="AEU79"/>
      <c r="AEV79"/>
      <c r="AEW79"/>
      <c r="AEX79"/>
      <c r="AEY79"/>
      <c r="AEZ79"/>
      <c r="AFA79"/>
      <c r="AFB79"/>
      <c r="AFC79"/>
      <c r="AFD79"/>
      <c r="AFE79"/>
      <c r="AFF79"/>
      <c r="AFG79"/>
      <c r="AFH79"/>
      <c r="AFI79"/>
      <c r="AFJ79"/>
      <c r="AFK79"/>
      <c r="AFL79"/>
      <c r="AFM79"/>
      <c r="AFN79"/>
      <c r="AFO79"/>
      <c r="AFP79"/>
      <c r="AFQ79"/>
      <c r="AFR79"/>
      <c r="AFS79"/>
      <c r="AFT79"/>
      <c r="AFU79"/>
      <c r="AFV79"/>
      <c r="AFW79"/>
      <c r="AFX79"/>
      <c r="AFY79"/>
      <c r="AFZ79"/>
      <c r="AGA79"/>
      <c r="AGB79"/>
      <c r="AGC79"/>
      <c r="AGD79"/>
      <c r="AGE79"/>
      <c r="AGF79"/>
      <c r="AGG79"/>
      <c r="AGH79"/>
      <c r="AGI79"/>
      <c r="AGJ79"/>
      <c r="AGK79"/>
      <c r="AGL79"/>
      <c r="AGM79"/>
      <c r="AGN79"/>
      <c r="AGO79"/>
      <c r="AGP79"/>
      <c r="AGQ79"/>
      <c r="AGR79"/>
      <c r="AGS79"/>
      <c r="AGT79"/>
      <c r="AGU79"/>
      <c r="AGV79"/>
      <c r="AGW79"/>
      <c r="AGX79"/>
      <c r="AGY79"/>
      <c r="AGZ79"/>
      <c r="AHA79"/>
      <c r="AHB79"/>
      <c r="AHC79"/>
      <c r="AHD79"/>
      <c r="AHE79"/>
      <c r="AHF79"/>
      <c r="AHG79"/>
      <c r="AHH79"/>
      <c r="AHI79"/>
      <c r="AHJ79"/>
      <c r="AHK79"/>
      <c r="AHL79"/>
      <c r="AHM79"/>
      <c r="AHN79"/>
      <c r="AHO79"/>
      <c r="AHP79"/>
      <c r="AHQ79"/>
      <c r="AHR79"/>
      <c r="AHS79"/>
      <c r="AHT79"/>
      <c r="AHU79"/>
      <c r="AHV79"/>
      <c r="AHW79"/>
      <c r="AHX79"/>
      <c r="AHY79"/>
      <c r="AHZ79"/>
      <c r="AIA79"/>
      <c r="AIB79"/>
      <c r="AIC79"/>
      <c r="AID79"/>
      <c r="AIE79"/>
      <c r="AIF79"/>
      <c r="AIG79"/>
      <c r="AIH79"/>
      <c r="AII79"/>
      <c r="AIJ79"/>
      <c r="AIK79"/>
      <c r="AIL79"/>
      <c r="AIM79"/>
      <c r="AIN79"/>
      <c r="AIO79"/>
      <c r="AIP79"/>
      <c r="AIQ79"/>
      <c r="AIR79"/>
      <c r="AIS79"/>
      <c r="AIT79"/>
      <c r="AIU79"/>
      <c r="AIV79"/>
      <c r="AIW79"/>
      <c r="AIX79"/>
      <c r="AIY79"/>
      <c r="AIZ79"/>
      <c r="AJA79"/>
      <c r="AJB79"/>
      <c r="AJC79"/>
      <c r="AJD79"/>
      <c r="AJE79"/>
      <c r="AJF79"/>
      <c r="AJG79"/>
      <c r="AJH79"/>
      <c r="AJI79"/>
      <c r="AJJ79"/>
      <c r="AJK79"/>
      <c r="AJL79"/>
      <c r="AJM79"/>
      <c r="AJN79"/>
      <c r="AJO79"/>
      <c r="AJP79"/>
      <c r="AJQ79"/>
      <c r="AJR79"/>
      <c r="AJS79"/>
      <c r="AJT79"/>
      <c r="AJU79"/>
      <c r="AJV79"/>
      <c r="AJW79"/>
      <c r="AJX79"/>
      <c r="AJY79"/>
      <c r="AJZ79"/>
      <c r="AKA79"/>
      <c r="AKB79"/>
      <c r="AKC79"/>
      <c r="AKD79"/>
      <c r="AKE79"/>
      <c r="AKF79"/>
      <c r="AKG79"/>
      <c r="AKH79"/>
      <c r="AKI79"/>
      <c r="AKJ79"/>
      <c r="AKK79"/>
      <c r="AKL79"/>
      <c r="AKM79"/>
      <c r="AKN79"/>
      <c r="AKO79"/>
      <c r="AKP79"/>
      <c r="AKQ79"/>
      <c r="AKR79"/>
      <c r="AKS79"/>
      <c r="AKT79"/>
      <c r="AKU79"/>
      <c r="AKV79"/>
      <c r="AKW79"/>
      <c r="AKX79"/>
      <c r="AKY79"/>
      <c r="AKZ79"/>
      <c r="ALA79"/>
      <c r="ALB79"/>
      <c r="ALC79"/>
      <c r="ALD79"/>
      <c r="ALE79"/>
      <c r="ALF79"/>
      <c r="ALG79"/>
      <c r="ALH79"/>
      <c r="ALI79"/>
      <c r="ALJ79"/>
      <c r="ALK79"/>
      <c r="ALL79"/>
      <c r="ALM79"/>
      <c r="ALN79"/>
      <c r="ALO79"/>
      <c r="ALP79"/>
      <c r="ALQ79"/>
      <c r="ALR79"/>
      <c r="ALS79"/>
      <c r="ALT79"/>
      <c r="ALU79"/>
      <c r="ALV79"/>
      <c r="ALW79"/>
      <c r="ALX79"/>
      <c r="ALY79"/>
      <c r="ALZ79"/>
      <c r="AMA79"/>
      <c r="AMB79"/>
      <c r="AMC79"/>
      <c r="AMD79"/>
      <c r="AME79"/>
      <c r="AMF79"/>
      <c r="AMG79"/>
      <c r="AMH79"/>
      <c r="AMI79"/>
      <c r="AMJ79"/>
    </row>
    <row r="80" spans="1:1024" ht="6.95" customHeight="1" x14ac:dyDescent="0.25">
      <c r="A80" s="199"/>
      <c r="B80" s="199"/>
      <c r="C80" s="199"/>
      <c r="D80" s="199"/>
      <c r="E80" s="199"/>
      <c r="F80" s="199"/>
      <c r="G80" s="199"/>
      <c r="H80" s="199"/>
      <c r="I80" s="199"/>
      <c r="J80" s="199"/>
      <c r="K80" s="199"/>
      <c r="L80" s="199"/>
      <c r="M80" s="199"/>
      <c r="N80" s="199"/>
      <c r="O80" s="199"/>
      <c r="P80" s="199"/>
      <c r="Q80" s="199"/>
      <c r="R80" s="199"/>
      <c r="S80" s="199"/>
      <c r="T80" s="199"/>
      <c r="U80" s="199"/>
      <c r="V80" s="199"/>
      <c r="W80" s="199"/>
      <c r="X80" s="199"/>
      <c r="Y80" s="199"/>
      <c r="Z80" s="199"/>
      <c r="AA80" s="199"/>
      <c r="AB80" s="199"/>
      <c r="AC80" s="199"/>
      <c r="AD80" s="199"/>
      <c r="AE80" s="199"/>
      <c r="AF80" s="199"/>
      <c r="AG80" s="199"/>
      <c r="AH80" s="199"/>
      <c r="AI80" s="199"/>
      <c r="AJ80" s="199"/>
      <c r="AK80" s="199"/>
      <c r="AL80" s="199"/>
      <c r="AM80" s="199"/>
      <c r="AN80" s="199"/>
      <c r="AO80" s="199"/>
      <c r="AP80" s="199"/>
      <c r="AQ80" s="199"/>
      <c r="AR80" s="199"/>
      <c r="AS80" s="199"/>
      <c r="AT80" s="199"/>
      <c r="AU80" s="199"/>
      <c r="AV80" s="199"/>
      <c r="AW80" s="199"/>
      <c r="AX80" s="199"/>
      <c r="AY80" s="199"/>
      <c r="AZ80" s="199"/>
      <c r="BA80" s="199"/>
      <c r="BB80" s="199"/>
      <c r="BC80" s="199"/>
      <c r="BD80" s="199"/>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c r="FL80"/>
      <c r="FM80"/>
      <c r="FN80"/>
      <c r="FO80"/>
      <c r="FP80"/>
      <c r="FQ80"/>
      <c r="FR80"/>
      <c r="FS80"/>
      <c r="FT80"/>
      <c r="FU80"/>
      <c r="FV80"/>
      <c r="FW80"/>
      <c r="FX80"/>
      <c r="FY80"/>
      <c r="FZ80"/>
      <c r="GA80"/>
      <c r="GB80"/>
      <c r="GC80"/>
      <c r="GD80"/>
      <c r="GE80"/>
      <c r="GF80"/>
      <c r="GG80"/>
      <c r="GH80"/>
      <c r="GI80"/>
      <c r="GJ80"/>
      <c r="GK80"/>
      <c r="GL80"/>
      <c r="GM80"/>
      <c r="GN80"/>
      <c r="GO80"/>
      <c r="GP80"/>
      <c r="GQ80"/>
      <c r="GR80"/>
      <c r="GS80"/>
      <c r="GT80"/>
      <c r="GU80"/>
      <c r="GV80"/>
      <c r="GW80"/>
      <c r="GX80"/>
      <c r="GY80"/>
      <c r="GZ80"/>
      <c r="HA80"/>
      <c r="HB80"/>
      <c r="HC80"/>
      <c r="HD80"/>
      <c r="HE80"/>
      <c r="HF80"/>
      <c r="HG80"/>
      <c r="HH80"/>
      <c r="HI80"/>
      <c r="HJ80"/>
      <c r="HK80"/>
      <c r="HL80"/>
      <c r="HM80"/>
      <c r="HN80"/>
      <c r="HO80"/>
      <c r="HP80"/>
      <c r="HQ80"/>
      <c r="HR80"/>
      <c r="HS80"/>
      <c r="HT80"/>
      <c r="HU80"/>
      <c r="HV80"/>
      <c r="HW80"/>
      <c r="HX80"/>
      <c r="HY80"/>
      <c r="HZ80"/>
      <c r="IA80"/>
      <c r="IB80"/>
      <c r="IC80"/>
      <c r="ID80"/>
      <c r="IE80"/>
      <c r="IF80"/>
      <c r="IG80"/>
      <c r="IH80"/>
      <c r="II80"/>
      <c r="IJ80"/>
      <c r="IK80"/>
      <c r="IL80"/>
      <c r="IM80"/>
      <c r="IN80"/>
      <c r="IO80"/>
      <c r="IP80"/>
      <c r="IQ80"/>
      <c r="IR80"/>
      <c r="IS80"/>
      <c r="IT80"/>
      <c r="IU80"/>
      <c r="IV80"/>
      <c r="IW80"/>
      <c r="IX80"/>
      <c r="IY80"/>
      <c r="IZ80"/>
      <c r="JA80"/>
      <c r="JB80"/>
      <c r="JC80"/>
      <c r="JD80"/>
      <c r="JE80"/>
      <c r="JF80"/>
      <c r="JG80"/>
      <c r="JH80"/>
      <c r="JI80"/>
      <c r="JJ80"/>
      <c r="JK80"/>
      <c r="JL80"/>
      <c r="JM80"/>
      <c r="JN80"/>
      <c r="JO80"/>
      <c r="JP80"/>
      <c r="JQ80"/>
      <c r="JR80"/>
      <c r="JS80"/>
      <c r="JT80"/>
      <c r="JU80"/>
      <c r="JV80"/>
      <c r="JW80"/>
      <c r="JX80"/>
      <c r="JY80"/>
      <c r="JZ80"/>
      <c r="KA80"/>
      <c r="KB80"/>
      <c r="KC80"/>
      <c r="KD80"/>
      <c r="KE80"/>
      <c r="KF80"/>
      <c r="KG80"/>
      <c r="KH80"/>
      <c r="KI80"/>
      <c r="KJ80"/>
      <c r="KK80"/>
      <c r="KL80"/>
      <c r="KM80"/>
      <c r="KN80"/>
      <c r="KO80"/>
      <c r="KP80"/>
      <c r="KQ80"/>
      <c r="KR80"/>
      <c r="KS80"/>
      <c r="KT80"/>
      <c r="KU80"/>
      <c r="KV80"/>
      <c r="KW80"/>
      <c r="KX80"/>
      <c r="KY80"/>
      <c r="KZ80"/>
      <c r="LA80"/>
      <c r="LB80"/>
      <c r="LC80"/>
      <c r="LD80"/>
      <c r="LE80"/>
      <c r="LF80"/>
      <c r="LG80"/>
      <c r="LH80"/>
      <c r="LI80"/>
      <c r="LJ80"/>
      <c r="LK80"/>
      <c r="LL80"/>
      <c r="LM80"/>
      <c r="LN80"/>
      <c r="LO80"/>
      <c r="LP80"/>
      <c r="LQ80"/>
      <c r="LR80"/>
      <c r="LS80"/>
      <c r="LT80"/>
      <c r="LU80"/>
      <c r="LV80"/>
      <c r="LW80"/>
      <c r="LX80"/>
      <c r="LY80"/>
      <c r="LZ80"/>
      <c r="MA80"/>
      <c r="MB80"/>
      <c r="MC80"/>
      <c r="MD80"/>
      <c r="ME80"/>
      <c r="MF80"/>
      <c r="MG80"/>
      <c r="MH80"/>
      <c r="MI80"/>
      <c r="MJ80"/>
      <c r="MK80"/>
      <c r="ML80"/>
      <c r="MM80"/>
      <c r="MN80"/>
      <c r="MO80"/>
      <c r="MP80"/>
      <c r="MQ80"/>
      <c r="MR80"/>
      <c r="MS80"/>
      <c r="MT80"/>
      <c r="MU80"/>
      <c r="MV80"/>
      <c r="MW80"/>
      <c r="MX80"/>
      <c r="MY80"/>
      <c r="MZ80"/>
      <c r="NA80"/>
      <c r="NB80"/>
      <c r="NC80"/>
      <c r="ND80"/>
      <c r="NE80"/>
      <c r="NF80"/>
      <c r="NG80"/>
      <c r="NH80"/>
      <c r="NI80"/>
      <c r="NJ80"/>
      <c r="NK80"/>
      <c r="NL80"/>
      <c r="NM80"/>
      <c r="NN80"/>
      <c r="NO80"/>
      <c r="NP80"/>
      <c r="NQ80"/>
      <c r="NR80"/>
      <c r="NS80"/>
      <c r="NT80"/>
      <c r="NU80"/>
      <c r="NV80"/>
      <c r="NW80"/>
      <c r="NX80"/>
      <c r="NY80"/>
      <c r="NZ80"/>
      <c r="OA80"/>
      <c r="OB80"/>
      <c r="OC80"/>
      <c r="OD80"/>
      <c r="OE80"/>
      <c r="OF80"/>
      <c r="OG80"/>
      <c r="OH80"/>
      <c r="OI80"/>
      <c r="OJ80"/>
      <c r="OK80"/>
      <c r="OL80"/>
      <c r="OM80"/>
      <c r="ON80"/>
      <c r="OO80"/>
      <c r="OP80"/>
      <c r="OQ80"/>
      <c r="OR80"/>
      <c r="OS80"/>
      <c r="OT80"/>
      <c r="OU80"/>
      <c r="OV80"/>
      <c r="OW80"/>
      <c r="OX80"/>
      <c r="OY80"/>
      <c r="OZ80"/>
      <c r="PA80"/>
      <c r="PB80"/>
      <c r="PC80"/>
      <c r="PD80"/>
      <c r="PE80"/>
      <c r="PF80"/>
      <c r="PG80"/>
      <c r="PH80"/>
      <c r="PI80"/>
      <c r="PJ80"/>
      <c r="PK80"/>
      <c r="PL80"/>
      <c r="PM80"/>
      <c r="PN80"/>
      <c r="PO80"/>
      <c r="PP80"/>
      <c r="PQ80"/>
      <c r="PR80"/>
      <c r="PS80"/>
      <c r="PT80"/>
      <c r="PU80"/>
      <c r="PV80"/>
      <c r="PW80"/>
      <c r="PX80"/>
      <c r="PY80"/>
      <c r="PZ80"/>
      <c r="QA80"/>
      <c r="QB80"/>
      <c r="QC80"/>
      <c r="QD80"/>
      <c r="QE80"/>
      <c r="QF80"/>
      <c r="QG80"/>
      <c r="QH80"/>
      <c r="QI80"/>
      <c r="QJ80"/>
      <c r="QK80"/>
      <c r="QL80"/>
      <c r="QM80"/>
      <c r="QN80"/>
      <c r="QO80"/>
      <c r="QP80"/>
      <c r="QQ80"/>
      <c r="QR80"/>
      <c r="QS80"/>
      <c r="QT80"/>
      <c r="QU80"/>
      <c r="QV80"/>
      <c r="QW80"/>
      <c r="QX80"/>
      <c r="QY80"/>
      <c r="QZ80"/>
      <c r="RA80"/>
      <c r="RB80"/>
      <c r="RC80"/>
      <c r="RD80"/>
      <c r="RE80"/>
      <c r="RF80"/>
      <c r="RG80"/>
      <c r="RH80"/>
      <c r="RI80"/>
      <c r="RJ80"/>
      <c r="RK80"/>
      <c r="RL80"/>
      <c r="RM80"/>
      <c r="RN80"/>
      <c r="RO80"/>
      <c r="RP80"/>
      <c r="RQ80"/>
      <c r="RR80"/>
      <c r="RS80"/>
      <c r="RT80"/>
      <c r="RU80"/>
      <c r="RV80"/>
      <c r="RW80"/>
      <c r="RX80"/>
      <c r="RY80"/>
      <c r="RZ80"/>
      <c r="SA80"/>
      <c r="SB80"/>
      <c r="SC80"/>
      <c r="SD80"/>
      <c r="SE80"/>
      <c r="SF80"/>
      <c r="SG80"/>
      <c r="SH80"/>
      <c r="SI80"/>
      <c r="SJ80"/>
      <c r="SK80"/>
      <c r="SL80"/>
      <c r="SM80"/>
      <c r="SN80"/>
      <c r="SO80"/>
      <c r="SP80"/>
      <c r="SQ80"/>
      <c r="SR80"/>
      <c r="SS80"/>
      <c r="ST80"/>
      <c r="SU80"/>
      <c r="SV80"/>
      <c r="SW80"/>
      <c r="SX80"/>
      <c r="SY80"/>
      <c r="SZ80"/>
      <c r="TA80"/>
      <c r="TB80"/>
      <c r="TC80"/>
      <c r="TD80"/>
      <c r="TE80"/>
      <c r="TF80"/>
      <c r="TG80"/>
      <c r="TH80"/>
      <c r="TI80"/>
      <c r="TJ80"/>
      <c r="TK80"/>
      <c r="TL80"/>
      <c r="TM80"/>
      <c r="TN80"/>
      <c r="TO80"/>
      <c r="TP80"/>
      <c r="TQ80"/>
      <c r="TR80"/>
      <c r="TS80"/>
      <c r="TT80"/>
      <c r="TU80"/>
      <c r="TV80"/>
      <c r="TW80"/>
      <c r="TX80"/>
      <c r="TY80"/>
      <c r="TZ80"/>
      <c r="UA80"/>
      <c r="UB80"/>
      <c r="UC80"/>
      <c r="UD80"/>
      <c r="UE80"/>
      <c r="UF80"/>
      <c r="UG80"/>
      <c r="UH80"/>
      <c r="UI80"/>
      <c r="UJ80"/>
      <c r="UK80"/>
      <c r="UL80"/>
      <c r="UM80"/>
      <c r="UN80"/>
      <c r="UO80"/>
      <c r="UP80"/>
      <c r="UQ80"/>
      <c r="UR80"/>
      <c r="US80"/>
      <c r="UT80"/>
      <c r="UU80"/>
      <c r="UV80"/>
      <c r="UW80"/>
      <c r="UX80"/>
      <c r="UY80"/>
      <c r="UZ80"/>
      <c r="VA80"/>
      <c r="VB80"/>
      <c r="VC80"/>
      <c r="VD80"/>
      <c r="VE80"/>
      <c r="VF80"/>
      <c r="VG80"/>
      <c r="VH80"/>
      <c r="VI80"/>
      <c r="VJ80"/>
      <c r="VK80"/>
      <c r="VL80"/>
      <c r="VM80"/>
      <c r="VN80"/>
      <c r="VO80"/>
      <c r="VP80"/>
      <c r="VQ80"/>
      <c r="VR80"/>
      <c r="VS80"/>
      <c r="VT80"/>
      <c r="VU80"/>
      <c r="VV80"/>
      <c r="VW80"/>
      <c r="VX80"/>
      <c r="VY80"/>
      <c r="VZ80"/>
      <c r="WA80"/>
      <c r="WB80"/>
      <c r="WC80"/>
      <c r="WD80"/>
      <c r="WE80"/>
      <c r="WF80"/>
      <c r="WG80"/>
      <c r="WH80"/>
      <c r="WI80"/>
      <c r="WJ80"/>
      <c r="WK80"/>
      <c r="WL80"/>
      <c r="WM80"/>
      <c r="WN80"/>
      <c r="WO80"/>
      <c r="WP80"/>
      <c r="WQ80"/>
      <c r="WR80"/>
      <c r="WS80"/>
      <c r="WT80"/>
      <c r="WU80"/>
      <c r="WV80"/>
      <c r="WW80"/>
      <c r="WX80"/>
      <c r="WY80"/>
      <c r="WZ80"/>
      <c r="XA80"/>
      <c r="XB80"/>
      <c r="XC80"/>
      <c r="XD80"/>
      <c r="XE80"/>
      <c r="XF80"/>
      <c r="XG80"/>
      <c r="XH80"/>
      <c r="XI80"/>
      <c r="XJ80"/>
      <c r="XK80"/>
      <c r="XL80"/>
      <c r="XM80"/>
      <c r="XN80"/>
      <c r="XO80"/>
      <c r="XP80"/>
      <c r="XQ80"/>
      <c r="XR80"/>
      <c r="XS80"/>
      <c r="XT80"/>
      <c r="XU80"/>
      <c r="XV80"/>
      <c r="XW80"/>
      <c r="XX80"/>
      <c r="XY80"/>
      <c r="XZ80"/>
      <c r="YA80"/>
      <c r="YB80"/>
      <c r="YC80"/>
      <c r="YD80"/>
      <c r="YE80"/>
      <c r="YF80"/>
      <c r="YG80"/>
      <c r="YH80"/>
      <c r="YI80"/>
      <c r="YJ80"/>
      <c r="YK80"/>
      <c r="YL80"/>
      <c r="YM80"/>
      <c r="YN80"/>
      <c r="YO80"/>
      <c r="YP80"/>
      <c r="YQ80"/>
      <c r="YR80"/>
      <c r="YS80"/>
      <c r="YT80"/>
      <c r="YU80"/>
      <c r="YV80"/>
      <c r="YW80"/>
      <c r="YX80"/>
      <c r="YY80"/>
      <c r="YZ80"/>
      <c r="ZA80"/>
      <c r="ZB80"/>
      <c r="ZC80"/>
      <c r="ZD80"/>
      <c r="ZE80"/>
      <c r="ZF80"/>
      <c r="ZG80"/>
      <c r="ZH80"/>
      <c r="ZI80"/>
      <c r="ZJ80"/>
      <c r="ZK80"/>
      <c r="ZL80"/>
      <c r="ZM80"/>
      <c r="ZN80"/>
      <c r="ZO80"/>
      <c r="ZP80"/>
      <c r="ZQ80"/>
      <c r="ZR80"/>
      <c r="ZS80"/>
      <c r="ZT80"/>
      <c r="ZU80"/>
      <c r="ZV80"/>
      <c r="ZW80"/>
      <c r="ZX80"/>
      <c r="ZY80"/>
      <c r="ZZ80"/>
      <c r="AAA80"/>
      <c r="AAB80"/>
      <c r="AAC80"/>
      <c r="AAD80"/>
      <c r="AAE80"/>
      <c r="AAF80"/>
      <c r="AAG80"/>
      <c r="AAH80"/>
      <c r="AAI80"/>
      <c r="AAJ80"/>
      <c r="AAK80"/>
      <c r="AAL80"/>
      <c r="AAM80"/>
      <c r="AAN80"/>
      <c r="AAO80"/>
      <c r="AAP80"/>
      <c r="AAQ80"/>
      <c r="AAR80"/>
      <c r="AAS80"/>
      <c r="AAT80"/>
      <c r="AAU80"/>
      <c r="AAV80"/>
      <c r="AAW80"/>
      <c r="AAX80"/>
      <c r="AAY80"/>
      <c r="AAZ80"/>
      <c r="ABA80"/>
      <c r="ABB80"/>
      <c r="ABC80"/>
      <c r="ABD80"/>
      <c r="ABE80"/>
      <c r="ABF80"/>
      <c r="ABG80"/>
      <c r="ABH80"/>
      <c r="ABI80"/>
      <c r="ABJ80"/>
      <c r="ABK80"/>
      <c r="ABL80"/>
      <c r="ABM80"/>
      <c r="ABN80"/>
      <c r="ABO80"/>
      <c r="ABP80"/>
      <c r="ABQ80"/>
      <c r="ABR80"/>
      <c r="ABS80"/>
      <c r="ABT80"/>
      <c r="ABU80"/>
      <c r="ABV80"/>
      <c r="ABW80"/>
      <c r="ABX80"/>
      <c r="ABY80"/>
      <c r="ABZ80"/>
      <c r="ACA80"/>
      <c r="ACB80"/>
      <c r="ACC80"/>
      <c r="ACD80"/>
      <c r="ACE80"/>
      <c r="ACF80"/>
      <c r="ACG80"/>
      <c r="ACH80"/>
      <c r="ACI80"/>
      <c r="ACJ80"/>
      <c r="ACK80"/>
      <c r="ACL80"/>
      <c r="ACM80"/>
      <c r="ACN80"/>
      <c r="ACO80"/>
      <c r="ACP80"/>
      <c r="ACQ80"/>
      <c r="ACR80"/>
      <c r="ACS80"/>
      <c r="ACT80"/>
      <c r="ACU80"/>
      <c r="ACV80"/>
      <c r="ACW80"/>
      <c r="ACX80"/>
      <c r="ACY80"/>
      <c r="ACZ80"/>
      <c r="ADA80"/>
      <c r="ADB80"/>
      <c r="ADC80"/>
      <c r="ADD80"/>
      <c r="ADE80"/>
      <c r="ADF80"/>
      <c r="ADG80"/>
      <c r="ADH80"/>
      <c r="ADI80"/>
      <c r="ADJ80"/>
      <c r="ADK80"/>
      <c r="ADL80"/>
      <c r="ADM80"/>
      <c r="ADN80"/>
      <c r="ADO80"/>
      <c r="ADP80"/>
      <c r="ADQ80"/>
      <c r="ADR80"/>
      <c r="ADS80"/>
      <c r="ADT80"/>
      <c r="ADU80"/>
      <c r="ADV80"/>
      <c r="ADW80"/>
      <c r="ADX80"/>
      <c r="ADY80"/>
      <c r="ADZ80"/>
      <c r="AEA80"/>
      <c r="AEB80"/>
      <c r="AEC80"/>
      <c r="AED80"/>
      <c r="AEE80"/>
      <c r="AEF80"/>
      <c r="AEG80"/>
      <c r="AEH80"/>
      <c r="AEI80"/>
      <c r="AEJ80"/>
      <c r="AEK80"/>
      <c r="AEL80"/>
      <c r="AEM80"/>
      <c r="AEN80"/>
      <c r="AEO80"/>
      <c r="AEP80"/>
      <c r="AEQ80"/>
      <c r="AER80"/>
      <c r="AES80"/>
      <c r="AET80"/>
      <c r="AEU80"/>
      <c r="AEV80"/>
      <c r="AEW80"/>
      <c r="AEX80"/>
      <c r="AEY80"/>
      <c r="AEZ80"/>
      <c r="AFA80"/>
      <c r="AFB80"/>
      <c r="AFC80"/>
      <c r="AFD80"/>
      <c r="AFE80"/>
      <c r="AFF80"/>
      <c r="AFG80"/>
      <c r="AFH80"/>
      <c r="AFI80"/>
      <c r="AFJ80"/>
      <c r="AFK80"/>
      <c r="AFL80"/>
      <c r="AFM80"/>
      <c r="AFN80"/>
      <c r="AFO80"/>
      <c r="AFP80"/>
      <c r="AFQ80"/>
      <c r="AFR80"/>
      <c r="AFS80"/>
      <c r="AFT80"/>
      <c r="AFU80"/>
      <c r="AFV80"/>
      <c r="AFW80"/>
      <c r="AFX80"/>
      <c r="AFY80"/>
      <c r="AFZ80"/>
      <c r="AGA80"/>
      <c r="AGB80"/>
      <c r="AGC80"/>
      <c r="AGD80"/>
      <c r="AGE80"/>
      <c r="AGF80"/>
      <c r="AGG80"/>
      <c r="AGH80"/>
      <c r="AGI80"/>
      <c r="AGJ80"/>
      <c r="AGK80"/>
      <c r="AGL80"/>
      <c r="AGM80"/>
      <c r="AGN80"/>
      <c r="AGO80"/>
      <c r="AGP80"/>
      <c r="AGQ80"/>
      <c r="AGR80"/>
      <c r="AGS80"/>
      <c r="AGT80"/>
      <c r="AGU80"/>
      <c r="AGV80"/>
      <c r="AGW80"/>
      <c r="AGX80"/>
      <c r="AGY80"/>
      <c r="AGZ80"/>
      <c r="AHA80"/>
      <c r="AHB80"/>
      <c r="AHC80"/>
      <c r="AHD80"/>
      <c r="AHE80"/>
      <c r="AHF80"/>
      <c r="AHG80"/>
      <c r="AHH80"/>
      <c r="AHI80"/>
      <c r="AHJ80"/>
      <c r="AHK80"/>
      <c r="AHL80"/>
      <c r="AHM80"/>
      <c r="AHN80"/>
      <c r="AHO80"/>
      <c r="AHP80"/>
      <c r="AHQ80"/>
      <c r="AHR80"/>
      <c r="AHS80"/>
      <c r="AHT80"/>
      <c r="AHU80"/>
      <c r="AHV80"/>
      <c r="AHW80"/>
      <c r="AHX80"/>
      <c r="AHY80"/>
      <c r="AHZ80"/>
      <c r="AIA80"/>
      <c r="AIB80"/>
      <c r="AIC80"/>
      <c r="AID80"/>
      <c r="AIE80"/>
      <c r="AIF80"/>
      <c r="AIG80"/>
      <c r="AIH80"/>
      <c r="AII80"/>
      <c r="AIJ80"/>
      <c r="AIK80"/>
      <c r="AIL80"/>
      <c r="AIM80"/>
      <c r="AIN80"/>
      <c r="AIO80"/>
      <c r="AIP80"/>
      <c r="AIQ80"/>
      <c r="AIR80"/>
      <c r="AIS80"/>
      <c r="AIT80"/>
      <c r="AIU80"/>
      <c r="AIV80"/>
      <c r="AIW80"/>
      <c r="AIX80"/>
      <c r="AIY80"/>
      <c r="AIZ80"/>
      <c r="AJA80"/>
      <c r="AJB80"/>
      <c r="AJC80"/>
      <c r="AJD80"/>
      <c r="AJE80"/>
      <c r="AJF80"/>
      <c r="AJG80"/>
      <c r="AJH80"/>
      <c r="AJI80"/>
      <c r="AJJ80"/>
      <c r="AJK80"/>
      <c r="AJL80"/>
      <c r="AJM80"/>
      <c r="AJN80"/>
      <c r="AJO80"/>
      <c r="AJP80"/>
      <c r="AJQ80"/>
      <c r="AJR80"/>
      <c r="AJS80"/>
      <c r="AJT80"/>
      <c r="AJU80"/>
      <c r="AJV80"/>
      <c r="AJW80"/>
      <c r="AJX80"/>
      <c r="AJY80"/>
      <c r="AJZ80"/>
      <c r="AKA80"/>
      <c r="AKB80"/>
      <c r="AKC80"/>
      <c r="AKD80"/>
      <c r="AKE80"/>
      <c r="AKF80"/>
      <c r="AKG80"/>
      <c r="AKH80"/>
      <c r="AKI80"/>
      <c r="AKJ80"/>
      <c r="AKK80"/>
      <c r="AKL80"/>
      <c r="AKM80"/>
      <c r="AKN80"/>
      <c r="AKO80"/>
      <c r="AKP80"/>
      <c r="AKQ80"/>
      <c r="AKR80"/>
      <c r="AKS80"/>
      <c r="AKT80"/>
      <c r="AKU80"/>
      <c r="AKV80"/>
      <c r="AKW80"/>
      <c r="AKX80"/>
      <c r="AKY80"/>
      <c r="AKZ80"/>
      <c r="ALA80"/>
      <c r="ALB80"/>
      <c r="ALC80"/>
      <c r="ALD80"/>
      <c r="ALE80"/>
      <c r="ALF80"/>
      <c r="ALG80"/>
      <c r="ALH80"/>
      <c r="ALI80"/>
      <c r="ALJ80"/>
      <c r="ALK80"/>
      <c r="ALL80"/>
      <c r="ALM80"/>
      <c r="ALN80"/>
      <c r="ALO80"/>
      <c r="ALP80"/>
      <c r="ALQ80"/>
      <c r="ALR80"/>
      <c r="ALS80"/>
      <c r="ALT80"/>
      <c r="ALU80"/>
      <c r="ALV80"/>
      <c r="ALW80"/>
      <c r="ALX80"/>
      <c r="ALY80"/>
      <c r="ALZ80"/>
      <c r="AMA80"/>
      <c r="AMB80"/>
      <c r="AMC80"/>
      <c r="AMD80"/>
      <c r="AME80"/>
      <c r="AMF80"/>
      <c r="AMG80"/>
      <c r="AMH80"/>
      <c r="AMI80"/>
      <c r="AMJ80"/>
    </row>
    <row r="81" spans="1:1024" ht="35.450000000000003" customHeight="1" x14ac:dyDescent="0.25">
      <c r="A81" s="199"/>
      <c r="B81" s="199"/>
      <c r="C81" s="199"/>
      <c r="D81" s="199"/>
      <c r="E81" s="199"/>
      <c r="F81" s="199"/>
      <c r="G81" s="199"/>
      <c r="H81" s="199"/>
      <c r="I81" s="199"/>
      <c r="J81" s="199"/>
      <c r="K81" s="199"/>
      <c r="L81" s="199"/>
      <c r="M81" s="199"/>
      <c r="N81" s="199"/>
      <c r="O81" s="199"/>
      <c r="P81" s="199"/>
      <c r="Q81" s="199"/>
      <c r="R81" s="199"/>
      <c r="S81" s="199"/>
      <c r="T81" s="199"/>
      <c r="U81" s="199"/>
      <c r="V81" s="199"/>
      <c r="W81" s="199"/>
      <c r="X81" s="199"/>
      <c r="Y81" s="199"/>
      <c r="Z81" s="199"/>
      <c r="AA81" s="199"/>
      <c r="AB81" s="199"/>
      <c r="AC81" s="199"/>
      <c r="AD81" s="199"/>
      <c r="AE81" s="199"/>
      <c r="AF81" s="199"/>
      <c r="AG81" s="199"/>
      <c r="AH81" s="199"/>
      <c r="AI81" s="199"/>
      <c r="AJ81" s="199"/>
      <c r="AK81" s="199"/>
      <c r="AL81" s="199"/>
      <c r="AM81" s="199"/>
      <c r="AN81" s="199"/>
      <c r="AO81" s="199"/>
      <c r="AP81" s="199"/>
      <c r="AQ81" s="199"/>
      <c r="AR81" s="199"/>
      <c r="AS81" s="199"/>
      <c r="AT81" s="199"/>
      <c r="AU81" s="199"/>
      <c r="AV81" s="199"/>
      <c r="AW81" s="199"/>
      <c r="AX81" s="199"/>
      <c r="AY81" s="199"/>
      <c r="AZ81" s="199"/>
      <c r="BA81" s="199"/>
      <c r="BB81" s="199"/>
      <c r="BC81" s="199"/>
      <c r="BD81" s="199"/>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c r="FM81"/>
      <c r="FN81"/>
      <c r="FO81"/>
      <c r="FP81"/>
      <c r="FQ81"/>
      <c r="FR81"/>
      <c r="FS81"/>
      <c r="FT81"/>
      <c r="FU81"/>
      <c r="FV81"/>
      <c r="FW81"/>
      <c r="FX81"/>
      <c r="FY81"/>
      <c r="FZ81"/>
      <c r="GA81"/>
      <c r="GB81"/>
      <c r="GC81"/>
      <c r="GD81"/>
      <c r="GE81"/>
      <c r="GF81"/>
      <c r="GG81"/>
      <c r="GH81"/>
      <c r="GI81"/>
      <c r="GJ81"/>
      <c r="GK81"/>
      <c r="GL81"/>
      <c r="GM81"/>
      <c r="GN81"/>
      <c r="GO81"/>
      <c r="GP81"/>
      <c r="GQ81"/>
      <c r="GR81"/>
      <c r="GS81"/>
      <c r="GT81"/>
      <c r="GU81"/>
      <c r="GV81"/>
      <c r="GW81"/>
      <c r="GX81"/>
      <c r="GY81"/>
      <c r="GZ81"/>
      <c r="HA81"/>
      <c r="HB81"/>
      <c r="HC81"/>
      <c r="HD81"/>
      <c r="HE81"/>
      <c r="HF81"/>
      <c r="HG81"/>
      <c r="HH81"/>
      <c r="HI81"/>
      <c r="HJ81"/>
      <c r="HK81"/>
      <c r="HL81"/>
      <c r="HM81"/>
      <c r="HN81"/>
      <c r="HO81"/>
      <c r="HP81"/>
      <c r="HQ81"/>
      <c r="HR81"/>
      <c r="HS81"/>
      <c r="HT81"/>
      <c r="HU81"/>
      <c r="HV81"/>
      <c r="HW81"/>
      <c r="HX81"/>
      <c r="HY81"/>
      <c r="HZ81"/>
      <c r="IA81"/>
      <c r="IB81"/>
      <c r="IC81"/>
      <c r="ID81"/>
      <c r="IE81"/>
      <c r="IF81"/>
      <c r="IG81"/>
      <c r="IH81"/>
      <c r="II81"/>
      <c r="IJ81"/>
      <c r="IK81"/>
      <c r="IL81"/>
      <c r="IM81"/>
      <c r="IN81"/>
      <c r="IO81"/>
      <c r="IP81"/>
      <c r="IQ81"/>
      <c r="IR81"/>
      <c r="IS81"/>
      <c r="IT81"/>
      <c r="IU81"/>
      <c r="IV81"/>
      <c r="IW81"/>
      <c r="IX81"/>
      <c r="IY81"/>
      <c r="IZ81"/>
      <c r="JA81"/>
      <c r="JB81"/>
      <c r="JC81"/>
      <c r="JD81"/>
      <c r="JE81"/>
      <c r="JF81"/>
      <c r="JG81"/>
      <c r="JH81"/>
      <c r="JI81"/>
      <c r="JJ81"/>
      <c r="JK81"/>
      <c r="JL81"/>
      <c r="JM81"/>
      <c r="JN81"/>
      <c r="JO81"/>
      <c r="JP81"/>
      <c r="JQ81"/>
      <c r="JR81"/>
      <c r="JS81"/>
      <c r="JT81"/>
      <c r="JU81"/>
      <c r="JV81"/>
      <c r="JW81"/>
      <c r="JX81"/>
      <c r="JY81"/>
      <c r="JZ81"/>
      <c r="KA81"/>
      <c r="KB81"/>
      <c r="KC81"/>
      <c r="KD81"/>
      <c r="KE81"/>
      <c r="KF81"/>
      <c r="KG81"/>
      <c r="KH81"/>
      <c r="KI81"/>
      <c r="KJ81"/>
      <c r="KK81"/>
      <c r="KL81"/>
      <c r="KM81"/>
      <c r="KN81"/>
      <c r="KO81"/>
      <c r="KP81"/>
      <c r="KQ81"/>
      <c r="KR81"/>
      <c r="KS81"/>
      <c r="KT81"/>
      <c r="KU81"/>
      <c r="KV81"/>
      <c r="KW81"/>
      <c r="KX81"/>
      <c r="KY81"/>
      <c r="KZ81"/>
      <c r="LA81"/>
      <c r="LB81"/>
      <c r="LC81"/>
      <c r="LD81"/>
      <c r="LE81"/>
      <c r="LF81"/>
      <c r="LG81"/>
      <c r="LH81"/>
      <c r="LI81"/>
      <c r="LJ81"/>
      <c r="LK81"/>
      <c r="LL81"/>
      <c r="LM81"/>
      <c r="LN81"/>
      <c r="LO81"/>
      <c r="LP81"/>
      <c r="LQ81"/>
      <c r="LR81"/>
      <c r="LS81"/>
      <c r="LT81"/>
      <c r="LU81"/>
      <c r="LV81"/>
      <c r="LW81"/>
      <c r="LX81"/>
      <c r="LY81"/>
      <c r="LZ81"/>
      <c r="MA81"/>
      <c r="MB81"/>
      <c r="MC81"/>
      <c r="MD81"/>
      <c r="ME81"/>
      <c r="MF81"/>
      <c r="MG81"/>
      <c r="MH81"/>
      <c r="MI81"/>
      <c r="MJ81"/>
      <c r="MK81"/>
      <c r="ML81"/>
      <c r="MM81"/>
      <c r="MN81"/>
      <c r="MO81"/>
      <c r="MP81"/>
      <c r="MQ81"/>
      <c r="MR81"/>
      <c r="MS81"/>
      <c r="MT81"/>
      <c r="MU81"/>
      <c r="MV81"/>
      <c r="MW81"/>
      <c r="MX81"/>
      <c r="MY81"/>
      <c r="MZ81"/>
      <c r="NA81"/>
      <c r="NB81"/>
      <c r="NC81"/>
      <c r="ND81"/>
      <c r="NE81"/>
      <c r="NF81"/>
      <c r="NG81"/>
      <c r="NH81"/>
      <c r="NI81"/>
      <c r="NJ81"/>
      <c r="NK81"/>
      <c r="NL81"/>
      <c r="NM81"/>
      <c r="NN81"/>
      <c r="NO81"/>
      <c r="NP81"/>
      <c r="NQ81"/>
      <c r="NR81"/>
      <c r="NS81"/>
      <c r="NT81"/>
      <c r="NU81"/>
      <c r="NV81"/>
      <c r="NW81"/>
      <c r="NX81"/>
      <c r="NY81"/>
      <c r="NZ81"/>
      <c r="OA81"/>
      <c r="OB81"/>
      <c r="OC81"/>
      <c r="OD81"/>
      <c r="OE81"/>
      <c r="OF81"/>
      <c r="OG81"/>
      <c r="OH81"/>
      <c r="OI81"/>
      <c r="OJ81"/>
      <c r="OK81"/>
      <c r="OL81"/>
      <c r="OM81"/>
      <c r="ON81"/>
      <c r="OO81"/>
      <c r="OP81"/>
      <c r="OQ81"/>
      <c r="OR81"/>
      <c r="OS81"/>
      <c r="OT81"/>
      <c r="OU81"/>
      <c r="OV81"/>
      <c r="OW81"/>
      <c r="OX81"/>
      <c r="OY81"/>
      <c r="OZ81"/>
      <c r="PA81"/>
      <c r="PB81"/>
      <c r="PC81"/>
      <c r="PD81"/>
      <c r="PE81"/>
      <c r="PF81"/>
      <c r="PG81"/>
      <c r="PH81"/>
      <c r="PI81"/>
      <c r="PJ81"/>
      <c r="PK81"/>
      <c r="PL81"/>
      <c r="PM81"/>
      <c r="PN81"/>
      <c r="PO81"/>
      <c r="PP81"/>
      <c r="PQ81"/>
      <c r="PR81"/>
      <c r="PS81"/>
      <c r="PT81"/>
      <c r="PU81"/>
      <c r="PV81"/>
      <c r="PW81"/>
      <c r="PX81"/>
      <c r="PY81"/>
      <c r="PZ81"/>
      <c r="QA81"/>
      <c r="QB81"/>
      <c r="QC81"/>
      <c r="QD81"/>
      <c r="QE81"/>
      <c r="QF81"/>
      <c r="QG81"/>
      <c r="QH81"/>
      <c r="QI81"/>
      <c r="QJ81"/>
      <c r="QK81"/>
      <c r="QL81"/>
      <c r="QM81"/>
      <c r="QN81"/>
      <c r="QO81"/>
      <c r="QP81"/>
      <c r="QQ81"/>
      <c r="QR81"/>
      <c r="QS81"/>
      <c r="QT81"/>
      <c r="QU81"/>
      <c r="QV81"/>
      <c r="QW81"/>
      <c r="QX81"/>
      <c r="QY81"/>
      <c r="QZ81"/>
      <c r="RA81"/>
      <c r="RB81"/>
      <c r="RC81"/>
      <c r="RD81"/>
      <c r="RE81"/>
      <c r="RF81"/>
      <c r="RG81"/>
      <c r="RH81"/>
      <c r="RI81"/>
      <c r="RJ81"/>
      <c r="RK81"/>
      <c r="RL81"/>
      <c r="RM81"/>
      <c r="RN81"/>
      <c r="RO81"/>
      <c r="RP81"/>
      <c r="RQ81"/>
      <c r="RR81"/>
      <c r="RS81"/>
      <c r="RT81"/>
      <c r="RU81"/>
      <c r="RV81"/>
      <c r="RW81"/>
      <c r="RX81"/>
      <c r="RY81"/>
      <c r="RZ81"/>
      <c r="SA81"/>
      <c r="SB81"/>
      <c r="SC81"/>
      <c r="SD81"/>
      <c r="SE81"/>
      <c r="SF81"/>
      <c r="SG81"/>
      <c r="SH81"/>
      <c r="SI81"/>
      <c r="SJ81"/>
      <c r="SK81"/>
      <c r="SL81"/>
      <c r="SM81"/>
      <c r="SN81"/>
      <c r="SO81"/>
      <c r="SP81"/>
      <c r="SQ81"/>
      <c r="SR81"/>
      <c r="SS81"/>
      <c r="ST81"/>
      <c r="SU81"/>
      <c r="SV81"/>
      <c r="SW81"/>
      <c r="SX81"/>
      <c r="SY81"/>
      <c r="SZ81"/>
      <c r="TA81"/>
      <c r="TB81"/>
      <c r="TC81"/>
      <c r="TD81"/>
      <c r="TE81"/>
      <c r="TF81"/>
      <c r="TG81"/>
      <c r="TH81"/>
      <c r="TI81"/>
      <c r="TJ81"/>
      <c r="TK81"/>
      <c r="TL81"/>
      <c r="TM81"/>
      <c r="TN81"/>
      <c r="TO81"/>
      <c r="TP81"/>
      <c r="TQ81"/>
      <c r="TR81"/>
      <c r="TS81"/>
      <c r="TT81"/>
      <c r="TU81"/>
      <c r="TV81"/>
      <c r="TW81"/>
      <c r="TX81"/>
      <c r="TY81"/>
      <c r="TZ81"/>
      <c r="UA81"/>
      <c r="UB81"/>
      <c r="UC81"/>
      <c r="UD81"/>
      <c r="UE81"/>
      <c r="UF81"/>
      <c r="UG81"/>
      <c r="UH81"/>
      <c r="UI81"/>
      <c r="UJ81"/>
      <c r="UK81"/>
      <c r="UL81"/>
      <c r="UM81"/>
      <c r="UN81"/>
      <c r="UO81"/>
      <c r="UP81"/>
      <c r="UQ81"/>
      <c r="UR81"/>
      <c r="US81"/>
      <c r="UT81"/>
      <c r="UU81"/>
      <c r="UV81"/>
      <c r="UW81"/>
      <c r="UX81"/>
      <c r="UY81"/>
      <c r="UZ81"/>
      <c r="VA81"/>
      <c r="VB81"/>
      <c r="VC81"/>
      <c r="VD81"/>
      <c r="VE81"/>
      <c r="VF81"/>
      <c r="VG81"/>
      <c r="VH81"/>
      <c r="VI81"/>
      <c r="VJ81"/>
      <c r="VK81"/>
      <c r="VL81"/>
      <c r="VM81"/>
      <c r="VN81"/>
      <c r="VO81"/>
      <c r="VP81"/>
      <c r="VQ81"/>
      <c r="VR81"/>
      <c r="VS81"/>
      <c r="VT81"/>
      <c r="VU81"/>
      <c r="VV81"/>
      <c r="VW81"/>
      <c r="VX81"/>
      <c r="VY81"/>
      <c r="VZ81"/>
      <c r="WA81"/>
      <c r="WB81"/>
      <c r="WC81"/>
      <c r="WD81"/>
      <c r="WE81"/>
      <c r="WF81"/>
      <c r="WG81"/>
      <c r="WH81"/>
      <c r="WI81"/>
      <c r="WJ81"/>
      <c r="WK81"/>
      <c r="WL81"/>
      <c r="WM81"/>
      <c r="WN81"/>
      <c r="WO81"/>
      <c r="WP81"/>
      <c r="WQ81"/>
      <c r="WR81"/>
      <c r="WS81"/>
      <c r="WT81"/>
      <c r="WU81"/>
      <c r="WV81"/>
      <c r="WW81"/>
      <c r="WX81"/>
      <c r="WY81"/>
      <c r="WZ81"/>
      <c r="XA81"/>
      <c r="XB81"/>
      <c r="XC81"/>
      <c r="XD81"/>
      <c r="XE81"/>
      <c r="XF81"/>
      <c r="XG81"/>
      <c r="XH81"/>
      <c r="XI81"/>
      <c r="XJ81"/>
      <c r="XK81"/>
      <c r="XL81"/>
      <c r="XM81"/>
      <c r="XN81"/>
      <c r="XO81"/>
      <c r="XP81"/>
      <c r="XQ81"/>
      <c r="XR81"/>
      <c r="XS81"/>
      <c r="XT81"/>
      <c r="XU81"/>
      <c r="XV81"/>
      <c r="XW81"/>
      <c r="XX81"/>
      <c r="XY81"/>
      <c r="XZ81"/>
      <c r="YA81"/>
      <c r="YB81"/>
      <c r="YC81"/>
      <c r="YD81"/>
      <c r="YE81"/>
      <c r="YF81"/>
      <c r="YG81"/>
      <c r="YH81"/>
      <c r="YI81"/>
      <c r="YJ81"/>
      <c r="YK81"/>
      <c r="YL81"/>
      <c r="YM81"/>
      <c r="YN81"/>
      <c r="YO81"/>
      <c r="YP81"/>
      <c r="YQ81"/>
      <c r="YR81"/>
      <c r="YS81"/>
      <c r="YT81"/>
      <c r="YU81"/>
      <c r="YV81"/>
      <c r="YW81"/>
      <c r="YX81"/>
      <c r="YY81"/>
      <c r="YZ81"/>
      <c r="ZA81"/>
      <c r="ZB81"/>
      <c r="ZC81"/>
      <c r="ZD81"/>
      <c r="ZE81"/>
      <c r="ZF81"/>
      <c r="ZG81"/>
      <c r="ZH81"/>
      <c r="ZI81"/>
      <c r="ZJ81"/>
      <c r="ZK81"/>
      <c r="ZL81"/>
      <c r="ZM81"/>
      <c r="ZN81"/>
      <c r="ZO81"/>
      <c r="ZP81"/>
      <c r="ZQ81"/>
      <c r="ZR81"/>
      <c r="ZS81"/>
      <c r="ZT81"/>
      <c r="ZU81"/>
      <c r="ZV81"/>
      <c r="ZW81"/>
      <c r="ZX81"/>
      <c r="ZY81"/>
      <c r="ZZ81"/>
      <c r="AAA81"/>
      <c r="AAB81"/>
      <c r="AAC81"/>
      <c r="AAD81"/>
      <c r="AAE81"/>
      <c r="AAF81"/>
      <c r="AAG81"/>
      <c r="AAH81"/>
      <c r="AAI81"/>
      <c r="AAJ81"/>
      <c r="AAK81"/>
      <c r="AAL81"/>
      <c r="AAM81"/>
      <c r="AAN81"/>
      <c r="AAO81"/>
      <c r="AAP81"/>
      <c r="AAQ81"/>
      <c r="AAR81"/>
      <c r="AAS81"/>
      <c r="AAT81"/>
      <c r="AAU81"/>
      <c r="AAV81"/>
      <c r="AAW81"/>
      <c r="AAX81"/>
      <c r="AAY81"/>
      <c r="AAZ81"/>
      <c r="ABA81"/>
      <c r="ABB81"/>
      <c r="ABC81"/>
      <c r="ABD81"/>
      <c r="ABE81"/>
      <c r="ABF81"/>
      <c r="ABG81"/>
      <c r="ABH81"/>
      <c r="ABI81"/>
      <c r="ABJ81"/>
      <c r="ABK81"/>
      <c r="ABL81"/>
      <c r="ABM81"/>
      <c r="ABN81"/>
      <c r="ABO81"/>
      <c r="ABP81"/>
      <c r="ABQ81"/>
      <c r="ABR81"/>
      <c r="ABS81"/>
      <c r="ABT81"/>
      <c r="ABU81"/>
      <c r="ABV81"/>
      <c r="ABW81"/>
      <c r="ABX81"/>
      <c r="ABY81"/>
      <c r="ABZ81"/>
      <c r="ACA81"/>
      <c r="ACB81"/>
      <c r="ACC81"/>
      <c r="ACD81"/>
      <c r="ACE81"/>
      <c r="ACF81"/>
      <c r="ACG81"/>
      <c r="ACH81"/>
      <c r="ACI81"/>
      <c r="ACJ81"/>
      <c r="ACK81"/>
      <c r="ACL81"/>
      <c r="ACM81"/>
      <c r="ACN81"/>
      <c r="ACO81"/>
      <c r="ACP81"/>
      <c r="ACQ81"/>
      <c r="ACR81"/>
      <c r="ACS81"/>
      <c r="ACT81"/>
      <c r="ACU81"/>
      <c r="ACV81"/>
      <c r="ACW81"/>
      <c r="ACX81"/>
      <c r="ACY81"/>
      <c r="ACZ81"/>
      <c r="ADA81"/>
      <c r="ADB81"/>
      <c r="ADC81"/>
      <c r="ADD81"/>
      <c r="ADE81"/>
      <c r="ADF81"/>
      <c r="ADG81"/>
      <c r="ADH81"/>
      <c r="ADI81"/>
      <c r="ADJ81"/>
      <c r="ADK81"/>
      <c r="ADL81"/>
      <c r="ADM81"/>
      <c r="ADN81"/>
      <c r="ADO81"/>
      <c r="ADP81"/>
      <c r="ADQ81"/>
      <c r="ADR81"/>
      <c r="ADS81"/>
      <c r="ADT81"/>
      <c r="ADU81"/>
      <c r="ADV81"/>
      <c r="ADW81"/>
      <c r="ADX81"/>
      <c r="ADY81"/>
      <c r="ADZ81"/>
      <c r="AEA81"/>
      <c r="AEB81"/>
      <c r="AEC81"/>
      <c r="AED81"/>
      <c r="AEE81"/>
      <c r="AEF81"/>
      <c r="AEG81"/>
      <c r="AEH81"/>
      <c r="AEI81"/>
      <c r="AEJ81"/>
      <c r="AEK81"/>
      <c r="AEL81"/>
      <c r="AEM81"/>
      <c r="AEN81"/>
      <c r="AEO81"/>
      <c r="AEP81"/>
      <c r="AEQ81"/>
      <c r="AER81"/>
      <c r="AES81"/>
      <c r="AET81"/>
      <c r="AEU81"/>
      <c r="AEV81"/>
      <c r="AEW81"/>
      <c r="AEX81"/>
      <c r="AEY81"/>
      <c r="AEZ81"/>
      <c r="AFA81"/>
      <c r="AFB81"/>
      <c r="AFC81"/>
      <c r="AFD81"/>
      <c r="AFE81"/>
      <c r="AFF81"/>
      <c r="AFG81"/>
      <c r="AFH81"/>
      <c r="AFI81"/>
      <c r="AFJ81"/>
      <c r="AFK81"/>
      <c r="AFL81"/>
      <c r="AFM81"/>
      <c r="AFN81"/>
      <c r="AFO81"/>
      <c r="AFP81"/>
      <c r="AFQ81"/>
      <c r="AFR81"/>
      <c r="AFS81"/>
      <c r="AFT81"/>
      <c r="AFU81"/>
      <c r="AFV81"/>
      <c r="AFW81"/>
      <c r="AFX81"/>
      <c r="AFY81"/>
      <c r="AFZ81"/>
      <c r="AGA81"/>
      <c r="AGB81"/>
      <c r="AGC81"/>
      <c r="AGD81"/>
      <c r="AGE81"/>
      <c r="AGF81"/>
      <c r="AGG81"/>
      <c r="AGH81"/>
      <c r="AGI81"/>
      <c r="AGJ81"/>
      <c r="AGK81"/>
      <c r="AGL81"/>
      <c r="AGM81"/>
      <c r="AGN81"/>
      <c r="AGO81"/>
      <c r="AGP81"/>
      <c r="AGQ81"/>
      <c r="AGR81"/>
      <c r="AGS81"/>
      <c r="AGT81"/>
      <c r="AGU81"/>
      <c r="AGV81"/>
      <c r="AGW81"/>
      <c r="AGX81"/>
      <c r="AGY81"/>
      <c r="AGZ81"/>
      <c r="AHA81"/>
      <c r="AHB81"/>
      <c r="AHC81"/>
      <c r="AHD81"/>
      <c r="AHE81"/>
      <c r="AHF81"/>
      <c r="AHG81"/>
      <c r="AHH81"/>
      <c r="AHI81"/>
      <c r="AHJ81"/>
      <c r="AHK81"/>
      <c r="AHL81"/>
      <c r="AHM81"/>
      <c r="AHN81"/>
      <c r="AHO81"/>
      <c r="AHP81"/>
      <c r="AHQ81"/>
      <c r="AHR81"/>
      <c r="AHS81"/>
      <c r="AHT81"/>
      <c r="AHU81"/>
      <c r="AHV81"/>
      <c r="AHW81"/>
      <c r="AHX81"/>
      <c r="AHY81"/>
      <c r="AHZ81"/>
      <c r="AIA81"/>
      <c r="AIB81"/>
      <c r="AIC81"/>
      <c r="AID81"/>
      <c r="AIE81"/>
      <c r="AIF81"/>
      <c r="AIG81"/>
      <c r="AIH81"/>
      <c r="AII81"/>
      <c r="AIJ81"/>
      <c r="AIK81"/>
      <c r="AIL81"/>
      <c r="AIM81"/>
      <c r="AIN81"/>
      <c r="AIO81"/>
      <c r="AIP81"/>
      <c r="AIQ81"/>
      <c r="AIR81"/>
      <c r="AIS81"/>
      <c r="AIT81"/>
      <c r="AIU81"/>
      <c r="AIV81"/>
      <c r="AIW81"/>
      <c r="AIX81"/>
      <c r="AIY81"/>
      <c r="AIZ81"/>
      <c r="AJA81"/>
      <c r="AJB81"/>
      <c r="AJC81"/>
      <c r="AJD81"/>
      <c r="AJE81"/>
      <c r="AJF81"/>
      <c r="AJG81"/>
      <c r="AJH81"/>
      <c r="AJI81"/>
      <c r="AJJ81"/>
      <c r="AJK81"/>
      <c r="AJL81"/>
      <c r="AJM81"/>
      <c r="AJN81"/>
      <c r="AJO81"/>
      <c r="AJP81"/>
      <c r="AJQ81"/>
      <c r="AJR81"/>
      <c r="AJS81"/>
      <c r="AJT81"/>
      <c r="AJU81"/>
      <c r="AJV81"/>
      <c r="AJW81"/>
      <c r="AJX81"/>
      <c r="AJY81"/>
      <c r="AJZ81"/>
      <c r="AKA81"/>
      <c r="AKB81"/>
      <c r="AKC81"/>
      <c r="AKD81"/>
      <c r="AKE81"/>
      <c r="AKF81"/>
      <c r="AKG81"/>
      <c r="AKH81"/>
      <c r="AKI81"/>
      <c r="AKJ81"/>
      <c r="AKK81"/>
      <c r="AKL81"/>
      <c r="AKM81"/>
      <c r="AKN81"/>
      <c r="AKO81"/>
      <c r="AKP81"/>
      <c r="AKQ81"/>
      <c r="AKR81"/>
      <c r="AKS81"/>
      <c r="AKT81"/>
      <c r="AKU81"/>
      <c r="AKV81"/>
      <c r="AKW81"/>
      <c r="AKX81"/>
      <c r="AKY81"/>
      <c r="AKZ81"/>
      <c r="ALA81"/>
      <c r="ALB81"/>
      <c r="ALC81"/>
      <c r="ALD81"/>
      <c r="ALE81"/>
      <c r="ALF81"/>
      <c r="ALG81"/>
      <c r="ALH81"/>
      <c r="ALI81"/>
      <c r="ALJ81"/>
      <c r="ALK81"/>
      <c r="ALL81"/>
      <c r="ALM81"/>
      <c r="ALN81"/>
      <c r="ALO81"/>
      <c r="ALP81"/>
      <c r="ALQ81"/>
      <c r="ALR81"/>
      <c r="ALS81"/>
      <c r="ALT81"/>
      <c r="ALU81"/>
      <c r="ALV81"/>
      <c r="ALW81"/>
      <c r="ALX81"/>
      <c r="ALY81"/>
      <c r="ALZ81"/>
      <c r="AMA81"/>
      <c r="AMB81"/>
      <c r="AMC81"/>
      <c r="AMD81"/>
      <c r="AME81"/>
      <c r="AMF81"/>
      <c r="AMG81"/>
      <c r="AMH81"/>
      <c r="AMI81"/>
      <c r="AMJ81"/>
    </row>
    <row r="82" spans="1:1024" ht="123.6" customHeight="1" x14ac:dyDescent="0.25">
      <c r="A82" s="199"/>
      <c r="B82" s="199"/>
      <c r="C82" s="199"/>
      <c r="D82" s="199"/>
      <c r="E82" s="199"/>
      <c r="F82" s="199"/>
      <c r="G82" s="199"/>
      <c r="H82" s="199"/>
      <c r="I82" s="199"/>
      <c r="J82" s="199"/>
      <c r="K82" s="199"/>
      <c r="L82" s="199"/>
      <c r="M82" s="199"/>
      <c r="N82" s="199"/>
      <c r="O82" s="199"/>
      <c r="P82" s="199"/>
      <c r="Q82" s="199"/>
      <c r="R82" s="199"/>
      <c r="S82" s="199"/>
      <c r="T82" s="199"/>
      <c r="U82" s="199"/>
      <c r="V82" s="199"/>
      <c r="W82" s="199"/>
      <c r="X82" s="199"/>
      <c r="Y82" s="199"/>
      <c r="Z82" s="199"/>
      <c r="AA82" s="199"/>
      <c r="AB82" s="199"/>
      <c r="AC82" s="199"/>
      <c r="AD82" s="199"/>
      <c r="AE82" s="199"/>
      <c r="AF82" s="199"/>
      <c r="AG82" s="199"/>
      <c r="AH82" s="199"/>
      <c r="AI82" s="199"/>
      <c r="AJ82" s="199"/>
      <c r="AK82" s="199"/>
      <c r="AL82" s="199"/>
      <c r="AM82" s="199"/>
      <c r="AN82" s="199"/>
      <c r="AO82" s="199"/>
      <c r="AP82" s="199"/>
      <c r="AQ82" s="199"/>
      <c r="AR82" s="199"/>
      <c r="AS82" s="199"/>
      <c r="AT82" s="199"/>
      <c r="AU82" s="199"/>
      <c r="AV82" s="199"/>
      <c r="AW82" s="199"/>
      <c r="AX82" s="199"/>
      <c r="AY82" s="199"/>
      <c r="AZ82" s="199"/>
      <c r="BA82" s="199"/>
      <c r="BB82" s="199"/>
      <c r="BC82" s="199"/>
      <c r="BD82" s="199"/>
      <c r="BE82"/>
      <c r="BF82"/>
      <c r="BG82"/>
      <c r="BH82"/>
      <c r="BI82"/>
      <c r="BJ82"/>
      <c r="BK82"/>
      <c r="BL82"/>
      <c r="BM82"/>
      <c r="BN82"/>
      <c r="BO82"/>
      <c r="BP82"/>
      <c r="BQ82"/>
      <c r="BR82"/>
      <c r="BS82"/>
      <c r="BT82"/>
      <c r="BU82"/>
      <c r="BV82"/>
      <c r="BW82"/>
      <c r="BX82"/>
      <c r="BY82"/>
      <c r="BZ82"/>
      <c r="CA82"/>
      <c r="CB82"/>
      <c r="CC82"/>
      <c r="CD82"/>
      <c r="CE82"/>
      <c r="CF82"/>
      <c r="CG82"/>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c r="FL82"/>
      <c r="FM82"/>
      <c r="FN82"/>
      <c r="FO82"/>
      <c r="FP82"/>
      <c r="FQ82"/>
      <c r="FR82"/>
      <c r="FS82"/>
      <c r="FT82"/>
      <c r="FU82"/>
      <c r="FV82"/>
      <c r="FW82"/>
      <c r="FX82"/>
      <c r="FY82"/>
      <c r="FZ82"/>
      <c r="GA82"/>
      <c r="GB82"/>
      <c r="GC82"/>
      <c r="GD82"/>
      <c r="GE82"/>
      <c r="GF82"/>
      <c r="GG82"/>
      <c r="GH82"/>
      <c r="GI82"/>
      <c r="GJ82"/>
      <c r="GK82"/>
      <c r="GL82"/>
      <c r="GM82"/>
      <c r="GN82"/>
      <c r="GO82"/>
      <c r="GP82"/>
      <c r="GQ82"/>
      <c r="GR82"/>
      <c r="GS82"/>
      <c r="GT82"/>
      <c r="GU82"/>
      <c r="GV82"/>
      <c r="GW82"/>
      <c r="GX82"/>
      <c r="GY82"/>
      <c r="GZ82"/>
      <c r="HA82"/>
      <c r="HB82"/>
      <c r="HC82"/>
      <c r="HD82"/>
      <c r="HE82"/>
      <c r="HF82"/>
      <c r="HG82"/>
      <c r="HH82"/>
      <c r="HI82"/>
      <c r="HJ82"/>
      <c r="HK82"/>
      <c r="HL82"/>
      <c r="HM82"/>
      <c r="HN82"/>
      <c r="HO82"/>
      <c r="HP82"/>
      <c r="HQ82"/>
      <c r="HR82"/>
      <c r="HS82"/>
      <c r="HT82"/>
      <c r="HU82"/>
      <c r="HV82"/>
      <c r="HW82"/>
      <c r="HX82"/>
      <c r="HY82"/>
      <c r="HZ82"/>
      <c r="IA82"/>
      <c r="IB82"/>
      <c r="IC82"/>
      <c r="ID82"/>
      <c r="IE82"/>
      <c r="IF82"/>
      <c r="IG82"/>
      <c r="IH82"/>
      <c r="II82"/>
      <c r="IJ82"/>
      <c r="IK82"/>
      <c r="IL82"/>
      <c r="IM82"/>
      <c r="IN82"/>
      <c r="IO82"/>
      <c r="IP82"/>
      <c r="IQ82"/>
      <c r="IR82"/>
      <c r="IS82"/>
      <c r="IT82"/>
      <c r="IU82"/>
      <c r="IV82"/>
      <c r="IW82"/>
      <c r="IX82"/>
      <c r="IY82"/>
      <c r="IZ82"/>
      <c r="JA82"/>
      <c r="JB82"/>
      <c r="JC82"/>
      <c r="JD82"/>
      <c r="JE82"/>
      <c r="JF82"/>
      <c r="JG82"/>
      <c r="JH82"/>
      <c r="JI82"/>
      <c r="JJ82"/>
      <c r="JK82"/>
      <c r="JL82"/>
      <c r="JM82"/>
      <c r="JN82"/>
      <c r="JO82"/>
      <c r="JP82"/>
      <c r="JQ82"/>
      <c r="JR82"/>
      <c r="JS82"/>
      <c r="JT82"/>
      <c r="JU82"/>
      <c r="JV82"/>
      <c r="JW82"/>
      <c r="JX82"/>
      <c r="JY82"/>
      <c r="JZ82"/>
      <c r="KA82"/>
      <c r="KB82"/>
      <c r="KC82"/>
      <c r="KD82"/>
      <c r="KE82"/>
      <c r="KF82"/>
      <c r="KG82"/>
      <c r="KH82"/>
      <c r="KI82"/>
      <c r="KJ82"/>
      <c r="KK82"/>
      <c r="KL82"/>
      <c r="KM82"/>
      <c r="KN82"/>
      <c r="KO82"/>
      <c r="KP82"/>
      <c r="KQ82"/>
      <c r="KR82"/>
      <c r="KS82"/>
      <c r="KT82"/>
      <c r="KU82"/>
      <c r="KV82"/>
      <c r="KW82"/>
      <c r="KX82"/>
      <c r="KY82"/>
      <c r="KZ82"/>
      <c r="LA82"/>
      <c r="LB82"/>
      <c r="LC82"/>
      <c r="LD82"/>
      <c r="LE82"/>
      <c r="LF82"/>
      <c r="LG82"/>
      <c r="LH82"/>
      <c r="LI82"/>
      <c r="LJ82"/>
      <c r="LK82"/>
      <c r="LL82"/>
      <c r="LM82"/>
      <c r="LN82"/>
      <c r="LO82"/>
      <c r="LP82"/>
      <c r="LQ82"/>
      <c r="LR82"/>
      <c r="LS82"/>
      <c r="LT82"/>
      <c r="LU82"/>
      <c r="LV82"/>
      <c r="LW82"/>
      <c r="LX82"/>
      <c r="LY82"/>
      <c r="LZ82"/>
      <c r="MA82"/>
      <c r="MB82"/>
      <c r="MC82"/>
      <c r="MD82"/>
      <c r="ME82"/>
      <c r="MF82"/>
      <c r="MG82"/>
      <c r="MH82"/>
      <c r="MI82"/>
      <c r="MJ82"/>
      <c r="MK82"/>
      <c r="ML82"/>
      <c r="MM82"/>
      <c r="MN82"/>
      <c r="MO82"/>
      <c r="MP82"/>
      <c r="MQ82"/>
      <c r="MR82"/>
      <c r="MS82"/>
      <c r="MT82"/>
      <c r="MU82"/>
      <c r="MV82"/>
      <c r="MW82"/>
      <c r="MX82"/>
      <c r="MY82"/>
      <c r="MZ82"/>
      <c r="NA82"/>
      <c r="NB82"/>
      <c r="NC82"/>
      <c r="ND82"/>
      <c r="NE82"/>
      <c r="NF82"/>
      <c r="NG82"/>
      <c r="NH82"/>
      <c r="NI82"/>
      <c r="NJ82"/>
      <c r="NK82"/>
      <c r="NL82"/>
      <c r="NM82"/>
      <c r="NN82"/>
      <c r="NO82"/>
      <c r="NP82"/>
      <c r="NQ82"/>
      <c r="NR82"/>
      <c r="NS82"/>
      <c r="NT82"/>
      <c r="NU82"/>
      <c r="NV82"/>
      <c r="NW82"/>
      <c r="NX82"/>
      <c r="NY82"/>
      <c r="NZ82"/>
      <c r="OA82"/>
      <c r="OB82"/>
      <c r="OC82"/>
      <c r="OD82"/>
      <c r="OE82"/>
      <c r="OF82"/>
      <c r="OG82"/>
      <c r="OH82"/>
      <c r="OI82"/>
      <c r="OJ82"/>
      <c r="OK82"/>
      <c r="OL82"/>
      <c r="OM82"/>
      <c r="ON82"/>
      <c r="OO82"/>
      <c r="OP82"/>
      <c r="OQ82"/>
      <c r="OR82"/>
      <c r="OS82"/>
      <c r="OT82"/>
      <c r="OU82"/>
      <c r="OV82"/>
      <c r="OW82"/>
      <c r="OX82"/>
      <c r="OY82"/>
      <c r="OZ82"/>
      <c r="PA82"/>
      <c r="PB82"/>
      <c r="PC82"/>
      <c r="PD82"/>
      <c r="PE82"/>
      <c r="PF82"/>
      <c r="PG82"/>
      <c r="PH82"/>
      <c r="PI82"/>
      <c r="PJ82"/>
      <c r="PK82"/>
      <c r="PL82"/>
      <c r="PM82"/>
      <c r="PN82"/>
      <c r="PO82"/>
      <c r="PP82"/>
      <c r="PQ82"/>
      <c r="PR82"/>
      <c r="PS82"/>
      <c r="PT82"/>
      <c r="PU82"/>
      <c r="PV82"/>
      <c r="PW82"/>
      <c r="PX82"/>
      <c r="PY82"/>
      <c r="PZ82"/>
      <c r="QA82"/>
      <c r="QB82"/>
      <c r="QC82"/>
      <c r="QD82"/>
      <c r="QE82"/>
      <c r="QF82"/>
      <c r="QG82"/>
      <c r="QH82"/>
      <c r="QI82"/>
      <c r="QJ82"/>
      <c r="QK82"/>
      <c r="QL82"/>
      <c r="QM82"/>
      <c r="QN82"/>
      <c r="QO82"/>
      <c r="QP82"/>
      <c r="QQ82"/>
      <c r="QR82"/>
      <c r="QS82"/>
      <c r="QT82"/>
      <c r="QU82"/>
      <c r="QV82"/>
      <c r="QW82"/>
      <c r="QX82"/>
      <c r="QY82"/>
      <c r="QZ82"/>
      <c r="RA82"/>
      <c r="RB82"/>
      <c r="RC82"/>
      <c r="RD82"/>
      <c r="RE82"/>
      <c r="RF82"/>
      <c r="RG82"/>
      <c r="RH82"/>
      <c r="RI82"/>
      <c r="RJ82"/>
      <c r="RK82"/>
      <c r="RL82"/>
      <c r="RM82"/>
      <c r="RN82"/>
      <c r="RO82"/>
      <c r="RP82"/>
      <c r="RQ82"/>
      <c r="RR82"/>
      <c r="RS82"/>
      <c r="RT82"/>
      <c r="RU82"/>
      <c r="RV82"/>
      <c r="RW82"/>
      <c r="RX82"/>
      <c r="RY82"/>
      <c r="RZ82"/>
      <c r="SA82"/>
      <c r="SB82"/>
      <c r="SC82"/>
      <c r="SD82"/>
      <c r="SE82"/>
      <c r="SF82"/>
      <c r="SG82"/>
      <c r="SH82"/>
      <c r="SI82"/>
      <c r="SJ82"/>
      <c r="SK82"/>
      <c r="SL82"/>
      <c r="SM82"/>
      <c r="SN82"/>
      <c r="SO82"/>
      <c r="SP82"/>
      <c r="SQ82"/>
      <c r="SR82"/>
      <c r="SS82"/>
      <c r="ST82"/>
      <c r="SU82"/>
      <c r="SV82"/>
      <c r="SW82"/>
      <c r="SX82"/>
      <c r="SY82"/>
      <c r="SZ82"/>
      <c r="TA82"/>
      <c r="TB82"/>
      <c r="TC82"/>
      <c r="TD82"/>
      <c r="TE82"/>
      <c r="TF82"/>
      <c r="TG82"/>
      <c r="TH82"/>
      <c r="TI82"/>
      <c r="TJ82"/>
      <c r="TK82"/>
      <c r="TL82"/>
      <c r="TM82"/>
      <c r="TN82"/>
      <c r="TO82"/>
      <c r="TP82"/>
      <c r="TQ82"/>
      <c r="TR82"/>
      <c r="TS82"/>
      <c r="TT82"/>
      <c r="TU82"/>
      <c r="TV82"/>
      <c r="TW82"/>
      <c r="TX82"/>
      <c r="TY82"/>
      <c r="TZ82"/>
      <c r="UA82"/>
      <c r="UB82"/>
      <c r="UC82"/>
      <c r="UD82"/>
      <c r="UE82"/>
      <c r="UF82"/>
      <c r="UG82"/>
      <c r="UH82"/>
      <c r="UI82"/>
      <c r="UJ82"/>
      <c r="UK82"/>
      <c r="UL82"/>
      <c r="UM82"/>
      <c r="UN82"/>
      <c r="UO82"/>
      <c r="UP82"/>
      <c r="UQ82"/>
      <c r="UR82"/>
      <c r="US82"/>
      <c r="UT82"/>
      <c r="UU82"/>
      <c r="UV82"/>
      <c r="UW82"/>
      <c r="UX82"/>
      <c r="UY82"/>
      <c r="UZ82"/>
      <c r="VA82"/>
      <c r="VB82"/>
      <c r="VC82"/>
      <c r="VD82"/>
      <c r="VE82"/>
      <c r="VF82"/>
      <c r="VG82"/>
      <c r="VH82"/>
      <c r="VI82"/>
      <c r="VJ82"/>
      <c r="VK82"/>
      <c r="VL82"/>
      <c r="VM82"/>
      <c r="VN82"/>
      <c r="VO82"/>
      <c r="VP82"/>
      <c r="VQ82"/>
      <c r="VR82"/>
      <c r="VS82"/>
      <c r="VT82"/>
      <c r="VU82"/>
      <c r="VV82"/>
      <c r="VW82"/>
      <c r="VX82"/>
      <c r="VY82"/>
      <c r="VZ82"/>
      <c r="WA82"/>
      <c r="WB82"/>
      <c r="WC82"/>
      <c r="WD82"/>
      <c r="WE82"/>
      <c r="WF82"/>
      <c r="WG82"/>
      <c r="WH82"/>
      <c r="WI82"/>
      <c r="WJ82"/>
      <c r="WK82"/>
      <c r="WL82"/>
      <c r="WM82"/>
      <c r="WN82"/>
      <c r="WO82"/>
      <c r="WP82"/>
      <c r="WQ82"/>
      <c r="WR82"/>
      <c r="WS82"/>
      <c r="WT82"/>
      <c r="WU82"/>
      <c r="WV82"/>
      <c r="WW82"/>
      <c r="WX82"/>
      <c r="WY82"/>
      <c r="WZ82"/>
      <c r="XA82"/>
      <c r="XB82"/>
      <c r="XC82"/>
      <c r="XD82"/>
      <c r="XE82"/>
      <c r="XF82"/>
      <c r="XG82"/>
      <c r="XH82"/>
      <c r="XI82"/>
      <c r="XJ82"/>
      <c r="XK82"/>
      <c r="XL82"/>
      <c r="XM82"/>
      <c r="XN82"/>
      <c r="XO82"/>
      <c r="XP82"/>
      <c r="XQ82"/>
      <c r="XR82"/>
      <c r="XS82"/>
      <c r="XT82"/>
      <c r="XU82"/>
      <c r="XV82"/>
      <c r="XW82"/>
      <c r="XX82"/>
      <c r="XY82"/>
      <c r="XZ82"/>
      <c r="YA82"/>
      <c r="YB82"/>
      <c r="YC82"/>
      <c r="YD82"/>
      <c r="YE82"/>
      <c r="YF82"/>
      <c r="YG82"/>
      <c r="YH82"/>
      <c r="YI82"/>
      <c r="YJ82"/>
      <c r="YK82"/>
      <c r="YL82"/>
      <c r="YM82"/>
      <c r="YN82"/>
      <c r="YO82"/>
      <c r="YP82"/>
      <c r="YQ82"/>
      <c r="YR82"/>
      <c r="YS82"/>
      <c r="YT82"/>
      <c r="YU82"/>
      <c r="YV82"/>
      <c r="YW82"/>
      <c r="YX82"/>
      <c r="YY82"/>
      <c r="YZ82"/>
      <c r="ZA82"/>
      <c r="ZB82"/>
      <c r="ZC82"/>
      <c r="ZD82"/>
      <c r="ZE82"/>
      <c r="ZF82"/>
      <c r="ZG82"/>
      <c r="ZH82"/>
      <c r="ZI82"/>
      <c r="ZJ82"/>
      <c r="ZK82"/>
      <c r="ZL82"/>
      <c r="ZM82"/>
      <c r="ZN82"/>
      <c r="ZO82"/>
      <c r="ZP82"/>
      <c r="ZQ82"/>
      <c r="ZR82"/>
      <c r="ZS82"/>
      <c r="ZT82"/>
      <c r="ZU82"/>
      <c r="ZV82"/>
      <c r="ZW82"/>
      <c r="ZX82"/>
      <c r="ZY82"/>
      <c r="ZZ82"/>
      <c r="AAA82"/>
      <c r="AAB82"/>
      <c r="AAC82"/>
      <c r="AAD82"/>
      <c r="AAE82"/>
      <c r="AAF82"/>
      <c r="AAG82"/>
      <c r="AAH82"/>
      <c r="AAI82"/>
      <c r="AAJ82"/>
      <c r="AAK82"/>
      <c r="AAL82"/>
      <c r="AAM82"/>
      <c r="AAN82"/>
      <c r="AAO82"/>
      <c r="AAP82"/>
      <c r="AAQ82"/>
      <c r="AAR82"/>
      <c r="AAS82"/>
      <c r="AAT82"/>
      <c r="AAU82"/>
      <c r="AAV82"/>
      <c r="AAW82"/>
      <c r="AAX82"/>
      <c r="AAY82"/>
      <c r="AAZ82"/>
      <c r="ABA82"/>
      <c r="ABB82"/>
      <c r="ABC82"/>
      <c r="ABD82"/>
      <c r="ABE82"/>
      <c r="ABF82"/>
      <c r="ABG82"/>
      <c r="ABH82"/>
      <c r="ABI82"/>
      <c r="ABJ82"/>
      <c r="ABK82"/>
      <c r="ABL82"/>
      <c r="ABM82"/>
      <c r="ABN82"/>
      <c r="ABO82"/>
      <c r="ABP82"/>
      <c r="ABQ82"/>
      <c r="ABR82"/>
      <c r="ABS82"/>
      <c r="ABT82"/>
      <c r="ABU82"/>
      <c r="ABV82"/>
      <c r="ABW82"/>
      <c r="ABX82"/>
      <c r="ABY82"/>
      <c r="ABZ82"/>
      <c r="ACA82"/>
      <c r="ACB82"/>
      <c r="ACC82"/>
      <c r="ACD82"/>
      <c r="ACE82"/>
      <c r="ACF82"/>
      <c r="ACG82"/>
      <c r="ACH82"/>
      <c r="ACI82"/>
      <c r="ACJ82"/>
      <c r="ACK82"/>
      <c r="ACL82"/>
      <c r="ACM82"/>
      <c r="ACN82"/>
      <c r="ACO82"/>
      <c r="ACP82"/>
      <c r="ACQ82"/>
      <c r="ACR82"/>
      <c r="ACS82"/>
      <c r="ACT82"/>
      <c r="ACU82"/>
      <c r="ACV82"/>
      <c r="ACW82"/>
      <c r="ACX82"/>
      <c r="ACY82"/>
      <c r="ACZ82"/>
      <c r="ADA82"/>
      <c r="ADB82"/>
      <c r="ADC82"/>
      <c r="ADD82"/>
      <c r="ADE82"/>
      <c r="ADF82"/>
      <c r="ADG82"/>
      <c r="ADH82"/>
      <c r="ADI82"/>
      <c r="ADJ82"/>
      <c r="ADK82"/>
      <c r="ADL82"/>
      <c r="ADM82"/>
      <c r="ADN82"/>
      <c r="ADO82"/>
      <c r="ADP82"/>
      <c r="ADQ82"/>
      <c r="ADR82"/>
      <c r="ADS82"/>
      <c r="ADT82"/>
      <c r="ADU82"/>
      <c r="ADV82"/>
      <c r="ADW82"/>
      <c r="ADX82"/>
      <c r="ADY82"/>
      <c r="ADZ82"/>
      <c r="AEA82"/>
      <c r="AEB82"/>
      <c r="AEC82"/>
      <c r="AED82"/>
      <c r="AEE82"/>
      <c r="AEF82"/>
      <c r="AEG82"/>
      <c r="AEH82"/>
      <c r="AEI82"/>
      <c r="AEJ82"/>
      <c r="AEK82"/>
      <c r="AEL82"/>
      <c r="AEM82"/>
      <c r="AEN82"/>
      <c r="AEO82"/>
      <c r="AEP82"/>
      <c r="AEQ82"/>
      <c r="AER82"/>
      <c r="AES82"/>
      <c r="AET82"/>
      <c r="AEU82"/>
      <c r="AEV82"/>
      <c r="AEW82"/>
      <c r="AEX82"/>
      <c r="AEY82"/>
      <c r="AEZ82"/>
      <c r="AFA82"/>
      <c r="AFB82"/>
      <c r="AFC82"/>
      <c r="AFD82"/>
      <c r="AFE82"/>
      <c r="AFF82"/>
      <c r="AFG82"/>
      <c r="AFH82"/>
      <c r="AFI82"/>
      <c r="AFJ82"/>
      <c r="AFK82"/>
      <c r="AFL82"/>
      <c r="AFM82"/>
      <c r="AFN82"/>
      <c r="AFO82"/>
      <c r="AFP82"/>
      <c r="AFQ82"/>
      <c r="AFR82"/>
      <c r="AFS82"/>
      <c r="AFT82"/>
      <c r="AFU82"/>
      <c r="AFV82"/>
      <c r="AFW82"/>
      <c r="AFX82"/>
      <c r="AFY82"/>
      <c r="AFZ82"/>
      <c r="AGA82"/>
      <c r="AGB82"/>
      <c r="AGC82"/>
      <c r="AGD82"/>
      <c r="AGE82"/>
      <c r="AGF82"/>
      <c r="AGG82"/>
      <c r="AGH82"/>
      <c r="AGI82"/>
      <c r="AGJ82"/>
      <c r="AGK82"/>
      <c r="AGL82"/>
      <c r="AGM82"/>
      <c r="AGN82"/>
      <c r="AGO82"/>
      <c r="AGP82"/>
      <c r="AGQ82"/>
      <c r="AGR82"/>
      <c r="AGS82"/>
      <c r="AGT82"/>
      <c r="AGU82"/>
      <c r="AGV82"/>
      <c r="AGW82"/>
      <c r="AGX82"/>
      <c r="AGY82"/>
      <c r="AGZ82"/>
      <c r="AHA82"/>
      <c r="AHB82"/>
      <c r="AHC82"/>
      <c r="AHD82"/>
      <c r="AHE82"/>
      <c r="AHF82"/>
      <c r="AHG82"/>
      <c r="AHH82"/>
      <c r="AHI82"/>
      <c r="AHJ82"/>
      <c r="AHK82"/>
      <c r="AHL82"/>
      <c r="AHM82"/>
      <c r="AHN82"/>
      <c r="AHO82"/>
      <c r="AHP82"/>
      <c r="AHQ82"/>
      <c r="AHR82"/>
      <c r="AHS82"/>
      <c r="AHT82"/>
      <c r="AHU82"/>
      <c r="AHV82"/>
      <c r="AHW82"/>
      <c r="AHX82"/>
      <c r="AHY82"/>
      <c r="AHZ82"/>
      <c r="AIA82"/>
      <c r="AIB82"/>
      <c r="AIC82"/>
      <c r="AID82"/>
      <c r="AIE82"/>
      <c r="AIF82"/>
      <c r="AIG82"/>
      <c r="AIH82"/>
      <c r="AII82"/>
      <c r="AIJ82"/>
      <c r="AIK82"/>
      <c r="AIL82"/>
      <c r="AIM82"/>
      <c r="AIN82"/>
      <c r="AIO82"/>
      <c r="AIP82"/>
      <c r="AIQ82"/>
      <c r="AIR82"/>
      <c r="AIS82"/>
      <c r="AIT82"/>
      <c r="AIU82"/>
      <c r="AIV82"/>
      <c r="AIW82"/>
      <c r="AIX82"/>
      <c r="AIY82"/>
      <c r="AIZ82"/>
      <c r="AJA82"/>
      <c r="AJB82"/>
      <c r="AJC82"/>
      <c r="AJD82"/>
      <c r="AJE82"/>
      <c r="AJF82"/>
      <c r="AJG82"/>
      <c r="AJH82"/>
      <c r="AJI82"/>
      <c r="AJJ82"/>
      <c r="AJK82"/>
      <c r="AJL82"/>
      <c r="AJM82"/>
      <c r="AJN82"/>
      <c r="AJO82"/>
      <c r="AJP82"/>
      <c r="AJQ82"/>
      <c r="AJR82"/>
      <c r="AJS82"/>
      <c r="AJT82"/>
      <c r="AJU82"/>
      <c r="AJV82"/>
      <c r="AJW82"/>
      <c r="AJX82"/>
      <c r="AJY82"/>
      <c r="AJZ82"/>
      <c r="AKA82"/>
      <c r="AKB82"/>
      <c r="AKC82"/>
      <c r="AKD82"/>
      <c r="AKE82"/>
      <c r="AKF82"/>
      <c r="AKG82"/>
      <c r="AKH82"/>
      <c r="AKI82"/>
      <c r="AKJ82"/>
      <c r="AKK82"/>
      <c r="AKL82"/>
      <c r="AKM82"/>
      <c r="AKN82"/>
      <c r="AKO82"/>
      <c r="AKP82"/>
      <c r="AKQ82"/>
      <c r="AKR82"/>
      <c r="AKS82"/>
      <c r="AKT82"/>
      <c r="AKU82"/>
      <c r="AKV82"/>
      <c r="AKW82"/>
      <c r="AKX82"/>
      <c r="AKY82"/>
      <c r="AKZ82"/>
      <c r="ALA82"/>
      <c r="ALB82"/>
      <c r="ALC82"/>
      <c r="ALD82"/>
      <c r="ALE82"/>
      <c r="ALF82"/>
      <c r="ALG82"/>
      <c r="ALH82"/>
      <c r="ALI82"/>
      <c r="ALJ82"/>
      <c r="ALK82"/>
      <c r="ALL82"/>
      <c r="ALM82"/>
      <c r="ALN82"/>
      <c r="ALO82"/>
      <c r="ALP82"/>
      <c r="ALQ82"/>
      <c r="ALR82"/>
      <c r="ALS82"/>
      <c r="ALT82"/>
      <c r="ALU82"/>
      <c r="ALV82"/>
      <c r="ALW82"/>
      <c r="ALX82"/>
      <c r="ALY82"/>
      <c r="ALZ82"/>
      <c r="AMA82"/>
      <c r="AMB82"/>
      <c r="AMC82"/>
      <c r="AMD82"/>
      <c r="AME82"/>
      <c r="AMF82"/>
      <c r="AMG82"/>
      <c r="AMH82"/>
      <c r="AMI82"/>
      <c r="AMJ82"/>
    </row>
    <row r="83" spans="1:1024" x14ac:dyDescent="0.25">
      <c r="A83" s="199"/>
      <c r="B83" s="199"/>
      <c r="C83" s="199"/>
      <c r="D83" s="199"/>
      <c r="E83" s="199"/>
      <c r="F83" s="199"/>
      <c r="G83" s="199"/>
      <c r="H83" s="199"/>
      <c r="I83" s="199"/>
      <c r="J83" s="199"/>
      <c r="K83" s="199"/>
      <c r="L83" s="199"/>
      <c r="M83" s="199"/>
      <c r="N83" s="199"/>
      <c r="O83" s="199"/>
      <c r="P83" s="199"/>
      <c r="Q83" s="199"/>
      <c r="R83" s="199"/>
      <c r="S83" s="199"/>
      <c r="T83" s="199"/>
      <c r="U83" s="199"/>
      <c r="V83" s="199"/>
      <c r="W83" s="199"/>
      <c r="X83" s="199"/>
      <c r="Y83" s="199"/>
      <c r="Z83" s="199"/>
      <c r="AA83" s="199"/>
      <c r="AB83" s="199"/>
      <c r="AC83" s="199"/>
      <c r="AD83" s="199"/>
      <c r="AE83" s="199"/>
      <c r="AF83" s="199"/>
      <c r="AG83" s="199"/>
      <c r="AH83" s="199"/>
      <c r="AI83" s="199"/>
      <c r="AJ83" s="199"/>
      <c r="AK83" s="199"/>
      <c r="AL83" s="199"/>
      <c r="AM83" s="199"/>
      <c r="AN83" s="199"/>
      <c r="AO83" s="199"/>
      <c r="AP83" s="199"/>
      <c r="AQ83" s="199"/>
      <c r="AR83" s="199"/>
      <c r="AS83" s="199"/>
      <c r="AT83" s="199"/>
      <c r="AU83" s="199"/>
      <c r="AV83" s="199"/>
      <c r="AW83" s="199"/>
      <c r="AX83" s="199"/>
      <c r="AY83" s="199"/>
      <c r="AZ83" s="199"/>
      <c r="BA83" s="199"/>
      <c r="BB83" s="199"/>
      <c r="BC83" s="199"/>
      <c r="BD83" s="199"/>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c r="FL83"/>
      <c r="FM83"/>
      <c r="FN83"/>
      <c r="FO83"/>
      <c r="FP83"/>
      <c r="FQ83"/>
      <c r="FR83"/>
      <c r="FS83"/>
      <c r="FT83"/>
      <c r="FU83"/>
      <c r="FV83"/>
      <c r="FW83"/>
      <c r="FX83"/>
      <c r="FY83"/>
      <c r="FZ83"/>
      <c r="GA83"/>
      <c r="GB83"/>
      <c r="GC83"/>
      <c r="GD83"/>
      <c r="GE83"/>
      <c r="GF83"/>
      <c r="GG83"/>
      <c r="GH83"/>
      <c r="GI83"/>
      <c r="GJ83"/>
      <c r="GK83"/>
      <c r="GL83"/>
      <c r="GM83"/>
      <c r="GN83"/>
      <c r="GO83"/>
      <c r="GP83"/>
      <c r="GQ83"/>
      <c r="GR83"/>
      <c r="GS83"/>
      <c r="GT83"/>
      <c r="GU83"/>
      <c r="GV83"/>
      <c r="GW83"/>
      <c r="GX83"/>
      <c r="GY83"/>
      <c r="GZ83"/>
      <c r="HA83"/>
      <c r="HB83"/>
      <c r="HC83"/>
      <c r="HD83"/>
      <c r="HE83"/>
      <c r="HF83"/>
      <c r="HG83"/>
      <c r="HH83"/>
      <c r="HI83"/>
      <c r="HJ83"/>
      <c r="HK83"/>
      <c r="HL83"/>
      <c r="HM83"/>
      <c r="HN83"/>
      <c r="HO83"/>
      <c r="HP83"/>
      <c r="HQ83"/>
      <c r="HR83"/>
      <c r="HS83"/>
      <c r="HT83"/>
      <c r="HU83"/>
      <c r="HV83"/>
      <c r="HW83"/>
      <c r="HX83"/>
      <c r="HY83"/>
      <c r="HZ83"/>
      <c r="IA83"/>
      <c r="IB83"/>
      <c r="IC83"/>
      <c r="ID83"/>
      <c r="IE83"/>
      <c r="IF83"/>
      <c r="IG83"/>
      <c r="IH83"/>
      <c r="II83"/>
      <c r="IJ83"/>
      <c r="IK83"/>
      <c r="IL83"/>
      <c r="IM83"/>
      <c r="IN83"/>
      <c r="IO83"/>
      <c r="IP83"/>
      <c r="IQ83"/>
      <c r="IR83"/>
      <c r="IS83"/>
      <c r="IT83"/>
      <c r="IU83"/>
      <c r="IV83"/>
      <c r="IW83"/>
      <c r="IX83"/>
      <c r="IY83"/>
      <c r="IZ83"/>
      <c r="JA83"/>
      <c r="JB83"/>
      <c r="JC83"/>
      <c r="JD83"/>
      <c r="JE83"/>
      <c r="JF83"/>
      <c r="JG83"/>
      <c r="JH83"/>
      <c r="JI83"/>
      <c r="JJ83"/>
      <c r="JK83"/>
      <c r="JL83"/>
      <c r="JM83"/>
      <c r="JN83"/>
      <c r="JO83"/>
      <c r="JP83"/>
      <c r="JQ83"/>
      <c r="JR83"/>
      <c r="JS83"/>
      <c r="JT83"/>
      <c r="JU83"/>
      <c r="JV83"/>
      <c r="JW83"/>
      <c r="JX83"/>
      <c r="JY83"/>
      <c r="JZ83"/>
      <c r="KA83"/>
      <c r="KB83"/>
      <c r="KC83"/>
      <c r="KD83"/>
      <c r="KE83"/>
      <c r="KF83"/>
      <c r="KG83"/>
      <c r="KH83"/>
      <c r="KI83"/>
      <c r="KJ83"/>
      <c r="KK83"/>
      <c r="KL83"/>
      <c r="KM83"/>
      <c r="KN83"/>
      <c r="KO83"/>
      <c r="KP83"/>
      <c r="KQ83"/>
      <c r="KR83"/>
      <c r="KS83"/>
      <c r="KT83"/>
      <c r="KU83"/>
      <c r="KV83"/>
      <c r="KW83"/>
      <c r="KX83"/>
      <c r="KY83"/>
      <c r="KZ83"/>
      <c r="LA83"/>
      <c r="LB83"/>
      <c r="LC83"/>
      <c r="LD83"/>
      <c r="LE83"/>
      <c r="LF83"/>
      <c r="LG83"/>
      <c r="LH83"/>
      <c r="LI83"/>
      <c r="LJ83"/>
      <c r="LK83"/>
      <c r="LL83"/>
      <c r="LM83"/>
      <c r="LN83"/>
      <c r="LO83"/>
      <c r="LP83"/>
      <c r="LQ83"/>
      <c r="LR83"/>
      <c r="LS83"/>
      <c r="LT83"/>
      <c r="LU83"/>
      <c r="LV83"/>
      <c r="LW83"/>
      <c r="LX83"/>
      <c r="LY83"/>
      <c r="LZ83"/>
      <c r="MA83"/>
      <c r="MB83"/>
      <c r="MC83"/>
      <c r="MD83"/>
      <c r="ME83"/>
      <c r="MF83"/>
      <c r="MG83"/>
      <c r="MH83"/>
      <c r="MI83"/>
      <c r="MJ83"/>
      <c r="MK83"/>
      <c r="ML83"/>
      <c r="MM83"/>
      <c r="MN83"/>
      <c r="MO83"/>
      <c r="MP83"/>
      <c r="MQ83"/>
      <c r="MR83"/>
      <c r="MS83"/>
      <c r="MT83"/>
      <c r="MU83"/>
      <c r="MV83"/>
      <c r="MW83"/>
      <c r="MX83"/>
      <c r="MY83"/>
      <c r="MZ83"/>
      <c r="NA83"/>
      <c r="NB83"/>
      <c r="NC83"/>
      <c r="ND83"/>
      <c r="NE83"/>
      <c r="NF83"/>
      <c r="NG83"/>
      <c r="NH83"/>
      <c r="NI83"/>
      <c r="NJ83"/>
      <c r="NK83"/>
      <c r="NL83"/>
      <c r="NM83"/>
      <c r="NN83"/>
      <c r="NO83"/>
      <c r="NP83"/>
      <c r="NQ83"/>
      <c r="NR83"/>
      <c r="NS83"/>
      <c r="NT83"/>
      <c r="NU83"/>
      <c r="NV83"/>
      <c r="NW83"/>
      <c r="NX83"/>
      <c r="NY83"/>
      <c r="NZ83"/>
      <c r="OA83"/>
      <c r="OB83"/>
      <c r="OC83"/>
      <c r="OD83"/>
      <c r="OE83"/>
      <c r="OF83"/>
      <c r="OG83"/>
      <c r="OH83"/>
      <c r="OI83"/>
      <c r="OJ83"/>
      <c r="OK83"/>
      <c r="OL83"/>
      <c r="OM83"/>
      <c r="ON83"/>
      <c r="OO83"/>
      <c r="OP83"/>
      <c r="OQ83"/>
      <c r="OR83"/>
      <c r="OS83"/>
      <c r="OT83"/>
      <c r="OU83"/>
      <c r="OV83"/>
      <c r="OW83"/>
      <c r="OX83"/>
      <c r="OY83"/>
      <c r="OZ83"/>
      <c r="PA83"/>
      <c r="PB83"/>
      <c r="PC83"/>
      <c r="PD83"/>
      <c r="PE83"/>
      <c r="PF83"/>
      <c r="PG83"/>
      <c r="PH83"/>
      <c r="PI83"/>
      <c r="PJ83"/>
      <c r="PK83"/>
      <c r="PL83"/>
      <c r="PM83"/>
      <c r="PN83"/>
      <c r="PO83"/>
      <c r="PP83"/>
      <c r="PQ83"/>
      <c r="PR83"/>
      <c r="PS83"/>
      <c r="PT83"/>
      <c r="PU83"/>
      <c r="PV83"/>
      <c r="PW83"/>
      <c r="PX83"/>
      <c r="PY83"/>
      <c r="PZ83"/>
      <c r="QA83"/>
      <c r="QB83"/>
      <c r="QC83"/>
      <c r="QD83"/>
      <c r="QE83"/>
      <c r="QF83"/>
      <c r="QG83"/>
      <c r="QH83"/>
      <c r="QI83"/>
      <c r="QJ83"/>
      <c r="QK83"/>
      <c r="QL83"/>
      <c r="QM83"/>
      <c r="QN83"/>
      <c r="QO83"/>
      <c r="QP83"/>
      <c r="QQ83"/>
      <c r="QR83"/>
      <c r="QS83"/>
      <c r="QT83"/>
      <c r="QU83"/>
      <c r="QV83"/>
      <c r="QW83"/>
      <c r="QX83"/>
      <c r="QY83"/>
      <c r="QZ83"/>
      <c r="RA83"/>
      <c r="RB83"/>
      <c r="RC83"/>
      <c r="RD83"/>
      <c r="RE83"/>
      <c r="RF83"/>
      <c r="RG83"/>
      <c r="RH83"/>
      <c r="RI83"/>
      <c r="RJ83"/>
      <c r="RK83"/>
      <c r="RL83"/>
      <c r="RM83"/>
      <c r="RN83"/>
      <c r="RO83"/>
      <c r="RP83"/>
      <c r="RQ83"/>
      <c r="RR83"/>
      <c r="RS83"/>
      <c r="RT83"/>
      <c r="RU83"/>
      <c r="RV83"/>
      <c r="RW83"/>
      <c r="RX83"/>
      <c r="RY83"/>
      <c r="RZ83"/>
      <c r="SA83"/>
      <c r="SB83"/>
      <c r="SC83"/>
      <c r="SD83"/>
      <c r="SE83"/>
      <c r="SF83"/>
      <c r="SG83"/>
      <c r="SH83"/>
      <c r="SI83"/>
      <c r="SJ83"/>
      <c r="SK83"/>
      <c r="SL83"/>
      <c r="SM83"/>
      <c r="SN83"/>
      <c r="SO83"/>
      <c r="SP83"/>
      <c r="SQ83"/>
      <c r="SR83"/>
      <c r="SS83"/>
      <c r="ST83"/>
      <c r="SU83"/>
      <c r="SV83"/>
      <c r="SW83"/>
      <c r="SX83"/>
      <c r="SY83"/>
      <c r="SZ83"/>
      <c r="TA83"/>
      <c r="TB83"/>
      <c r="TC83"/>
      <c r="TD83"/>
      <c r="TE83"/>
      <c r="TF83"/>
      <c r="TG83"/>
      <c r="TH83"/>
      <c r="TI83"/>
      <c r="TJ83"/>
      <c r="TK83"/>
      <c r="TL83"/>
      <c r="TM83"/>
      <c r="TN83"/>
      <c r="TO83"/>
      <c r="TP83"/>
      <c r="TQ83"/>
      <c r="TR83"/>
      <c r="TS83"/>
      <c r="TT83"/>
      <c r="TU83"/>
      <c r="TV83"/>
      <c r="TW83"/>
      <c r="TX83"/>
      <c r="TY83"/>
      <c r="TZ83"/>
      <c r="UA83"/>
      <c r="UB83"/>
      <c r="UC83"/>
      <c r="UD83"/>
      <c r="UE83"/>
      <c r="UF83"/>
      <c r="UG83"/>
      <c r="UH83"/>
      <c r="UI83"/>
      <c r="UJ83"/>
      <c r="UK83"/>
      <c r="UL83"/>
      <c r="UM83"/>
      <c r="UN83"/>
      <c r="UO83"/>
      <c r="UP83"/>
      <c r="UQ83"/>
      <c r="UR83"/>
      <c r="US83"/>
      <c r="UT83"/>
      <c r="UU83"/>
      <c r="UV83"/>
      <c r="UW83"/>
      <c r="UX83"/>
      <c r="UY83"/>
      <c r="UZ83"/>
      <c r="VA83"/>
      <c r="VB83"/>
      <c r="VC83"/>
      <c r="VD83"/>
      <c r="VE83"/>
      <c r="VF83"/>
      <c r="VG83"/>
      <c r="VH83"/>
      <c r="VI83"/>
      <c r="VJ83"/>
      <c r="VK83"/>
      <c r="VL83"/>
      <c r="VM83"/>
      <c r="VN83"/>
      <c r="VO83"/>
      <c r="VP83"/>
      <c r="VQ83"/>
      <c r="VR83"/>
      <c r="VS83"/>
      <c r="VT83"/>
      <c r="VU83"/>
      <c r="VV83"/>
      <c r="VW83"/>
      <c r="VX83"/>
      <c r="VY83"/>
      <c r="VZ83"/>
      <c r="WA83"/>
      <c r="WB83"/>
      <c r="WC83"/>
      <c r="WD83"/>
      <c r="WE83"/>
      <c r="WF83"/>
      <c r="WG83"/>
      <c r="WH83"/>
      <c r="WI83"/>
      <c r="WJ83"/>
      <c r="WK83"/>
      <c r="WL83"/>
      <c r="WM83"/>
      <c r="WN83"/>
      <c r="WO83"/>
      <c r="WP83"/>
      <c r="WQ83"/>
      <c r="WR83"/>
      <c r="WS83"/>
      <c r="WT83"/>
      <c r="WU83"/>
      <c r="WV83"/>
      <c r="WW83"/>
      <c r="WX83"/>
      <c r="WY83"/>
      <c r="WZ83"/>
      <c r="XA83"/>
      <c r="XB83"/>
      <c r="XC83"/>
      <c r="XD83"/>
      <c r="XE83"/>
      <c r="XF83"/>
      <c r="XG83"/>
      <c r="XH83"/>
      <c r="XI83"/>
      <c r="XJ83"/>
      <c r="XK83"/>
      <c r="XL83"/>
      <c r="XM83"/>
      <c r="XN83"/>
      <c r="XO83"/>
      <c r="XP83"/>
      <c r="XQ83"/>
      <c r="XR83"/>
      <c r="XS83"/>
      <c r="XT83"/>
      <c r="XU83"/>
      <c r="XV83"/>
      <c r="XW83"/>
      <c r="XX83"/>
      <c r="XY83"/>
      <c r="XZ83"/>
      <c r="YA83"/>
      <c r="YB83"/>
      <c r="YC83"/>
      <c r="YD83"/>
      <c r="YE83"/>
      <c r="YF83"/>
      <c r="YG83"/>
      <c r="YH83"/>
      <c r="YI83"/>
      <c r="YJ83"/>
      <c r="YK83"/>
      <c r="YL83"/>
      <c r="YM83"/>
      <c r="YN83"/>
      <c r="YO83"/>
      <c r="YP83"/>
      <c r="YQ83"/>
      <c r="YR83"/>
      <c r="YS83"/>
      <c r="YT83"/>
      <c r="YU83"/>
      <c r="YV83"/>
      <c r="YW83"/>
      <c r="YX83"/>
      <c r="YY83"/>
      <c r="YZ83"/>
      <c r="ZA83"/>
      <c r="ZB83"/>
      <c r="ZC83"/>
      <c r="ZD83"/>
      <c r="ZE83"/>
      <c r="ZF83"/>
      <c r="ZG83"/>
      <c r="ZH83"/>
      <c r="ZI83"/>
      <c r="ZJ83"/>
      <c r="ZK83"/>
      <c r="ZL83"/>
      <c r="ZM83"/>
      <c r="ZN83"/>
      <c r="ZO83"/>
      <c r="ZP83"/>
      <c r="ZQ83"/>
      <c r="ZR83"/>
      <c r="ZS83"/>
      <c r="ZT83"/>
      <c r="ZU83"/>
      <c r="ZV83"/>
      <c r="ZW83"/>
      <c r="ZX83"/>
      <c r="ZY83"/>
      <c r="ZZ83"/>
      <c r="AAA83"/>
      <c r="AAB83"/>
      <c r="AAC83"/>
      <c r="AAD83"/>
      <c r="AAE83"/>
      <c r="AAF83"/>
      <c r="AAG83"/>
      <c r="AAH83"/>
      <c r="AAI83"/>
      <c r="AAJ83"/>
      <c r="AAK83"/>
      <c r="AAL83"/>
      <c r="AAM83"/>
      <c r="AAN83"/>
      <c r="AAO83"/>
      <c r="AAP83"/>
      <c r="AAQ83"/>
      <c r="AAR83"/>
      <c r="AAS83"/>
      <c r="AAT83"/>
      <c r="AAU83"/>
      <c r="AAV83"/>
      <c r="AAW83"/>
      <c r="AAX83"/>
      <c r="AAY83"/>
      <c r="AAZ83"/>
      <c r="ABA83"/>
      <c r="ABB83"/>
      <c r="ABC83"/>
      <c r="ABD83"/>
      <c r="ABE83"/>
      <c r="ABF83"/>
      <c r="ABG83"/>
      <c r="ABH83"/>
      <c r="ABI83"/>
      <c r="ABJ83"/>
      <c r="ABK83"/>
      <c r="ABL83"/>
      <c r="ABM83"/>
      <c r="ABN83"/>
      <c r="ABO83"/>
      <c r="ABP83"/>
      <c r="ABQ83"/>
      <c r="ABR83"/>
      <c r="ABS83"/>
      <c r="ABT83"/>
      <c r="ABU83"/>
      <c r="ABV83"/>
      <c r="ABW83"/>
      <c r="ABX83"/>
      <c r="ABY83"/>
      <c r="ABZ83"/>
      <c r="ACA83"/>
      <c r="ACB83"/>
      <c r="ACC83"/>
      <c r="ACD83"/>
      <c r="ACE83"/>
      <c r="ACF83"/>
      <c r="ACG83"/>
      <c r="ACH83"/>
      <c r="ACI83"/>
      <c r="ACJ83"/>
      <c r="ACK83"/>
      <c r="ACL83"/>
      <c r="ACM83"/>
      <c r="ACN83"/>
      <c r="ACO83"/>
      <c r="ACP83"/>
      <c r="ACQ83"/>
      <c r="ACR83"/>
      <c r="ACS83"/>
      <c r="ACT83"/>
      <c r="ACU83"/>
      <c r="ACV83"/>
      <c r="ACW83"/>
      <c r="ACX83"/>
      <c r="ACY83"/>
      <c r="ACZ83"/>
      <c r="ADA83"/>
      <c r="ADB83"/>
      <c r="ADC83"/>
      <c r="ADD83"/>
      <c r="ADE83"/>
      <c r="ADF83"/>
      <c r="ADG83"/>
      <c r="ADH83"/>
      <c r="ADI83"/>
      <c r="ADJ83"/>
      <c r="ADK83"/>
      <c r="ADL83"/>
      <c r="ADM83"/>
      <c r="ADN83"/>
      <c r="ADO83"/>
      <c r="ADP83"/>
      <c r="ADQ83"/>
      <c r="ADR83"/>
      <c r="ADS83"/>
      <c r="ADT83"/>
      <c r="ADU83"/>
      <c r="ADV83"/>
      <c r="ADW83"/>
      <c r="ADX83"/>
      <c r="ADY83"/>
      <c r="ADZ83"/>
      <c r="AEA83"/>
      <c r="AEB83"/>
      <c r="AEC83"/>
      <c r="AED83"/>
      <c r="AEE83"/>
      <c r="AEF83"/>
      <c r="AEG83"/>
      <c r="AEH83"/>
      <c r="AEI83"/>
      <c r="AEJ83"/>
      <c r="AEK83"/>
      <c r="AEL83"/>
      <c r="AEM83"/>
      <c r="AEN83"/>
      <c r="AEO83"/>
      <c r="AEP83"/>
      <c r="AEQ83"/>
      <c r="AER83"/>
      <c r="AES83"/>
      <c r="AET83"/>
      <c r="AEU83"/>
      <c r="AEV83"/>
      <c r="AEW83"/>
      <c r="AEX83"/>
      <c r="AEY83"/>
      <c r="AEZ83"/>
      <c r="AFA83"/>
      <c r="AFB83"/>
      <c r="AFC83"/>
      <c r="AFD83"/>
      <c r="AFE83"/>
      <c r="AFF83"/>
      <c r="AFG83"/>
      <c r="AFH83"/>
      <c r="AFI83"/>
      <c r="AFJ83"/>
      <c r="AFK83"/>
      <c r="AFL83"/>
      <c r="AFM83"/>
      <c r="AFN83"/>
      <c r="AFO83"/>
      <c r="AFP83"/>
      <c r="AFQ83"/>
      <c r="AFR83"/>
      <c r="AFS83"/>
      <c r="AFT83"/>
      <c r="AFU83"/>
      <c r="AFV83"/>
      <c r="AFW83"/>
      <c r="AFX83"/>
      <c r="AFY83"/>
      <c r="AFZ83"/>
      <c r="AGA83"/>
      <c r="AGB83"/>
      <c r="AGC83"/>
      <c r="AGD83"/>
      <c r="AGE83"/>
      <c r="AGF83"/>
      <c r="AGG83"/>
      <c r="AGH83"/>
      <c r="AGI83"/>
      <c r="AGJ83"/>
      <c r="AGK83"/>
      <c r="AGL83"/>
      <c r="AGM83"/>
      <c r="AGN83"/>
      <c r="AGO83"/>
      <c r="AGP83"/>
      <c r="AGQ83"/>
      <c r="AGR83"/>
      <c r="AGS83"/>
      <c r="AGT83"/>
      <c r="AGU83"/>
      <c r="AGV83"/>
      <c r="AGW83"/>
      <c r="AGX83"/>
      <c r="AGY83"/>
      <c r="AGZ83"/>
      <c r="AHA83"/>
      <c r="AHB83"/>
      <c r="AHC83"/>
      <c r="AHD83"/>
      <c r="AHE83"/>
      <c r="AHF83"/>
      <c r="AHG83"/>
      <c r="AHH83"/>
      <c r="AHI83"/>
      <c r="AHJ83"/>
      <c r="AHK83"/>
      <c r="AHL83"/>
      <c r="AHM83"/>
      <c r="AHN83"/>
      <c r="AHO83"/>
      <c r="AHP83"/>
      <c r="AHQ83"/>
      <c r="AHR83"/>
      <c r="AHS83"/>
      <c r="AHT83"/>
      <c r="AHU83"/>
      <c r="AHV83"/>
      <c r="AHW83"/>
      <c r="AHX83"/>
      <c r="AHY83"/>
      <c r="AHZ83"/>
      <c r="AIA83"/>
      <c r="AIB83"/>
      <c r="AIC83"/>
      <c r="AID83"/>
      <c r="AIE83"/>
      <c r="AIF83"/>
      <c r="AIG83"/>
      <c r="AIH83"/>
      <c r="AII83"/>
      <c r="AIJ83"/>
      <c r="AIK83"/>
      <c r="AIL83"/>
      <c r="AIM83"/>
      <c r="AIN83"/>
      <c r="AIO83"/>
      <c r="AIP83"/>
      <c r="AIQ83"/>
      <c r="AIR83"/>
      <c r="AIS83"/>
      <c r="AIT83"/>
      <c r="AIU83"/>
      <c r="AIV83"/>
      <c r="AIW83"/>
      <c r="AIX83"/>
      <c r="AIY83"/>
      <c r="AIZ83"/>
      <c r="AJA83"/>
      <c r="AJB83"/>
      <c r="AJC83"/>
      <c r="AJD83"/>
      <c r="AJE83"/>
      <c r="AJF83"/>
      <c r="AJG83"/>
      <c r="AJH83"/>
      <c r="AJI83"/>
      <c r="AJJ83"/>
      <c r="AJK83"/>
      <c r="AJL83"/>
      <c r="AJM83"/>
      <c r="AJN83"/>
      <c r="AJO83"/>
      <c r="AJP83"/>
      <c r="AJQ83"/>
      <c r="AJR83"/>
      <c r="AJS83"/>
      <c r="AJT83"/>
      <c r="AJU83"/>
      <c r="AJV83"/>
      <c r="AJW83"/>
      <c r="AJX83"/>
      <c r="AJY83"/>
      <c r="AJZ83"/>
      <c r="AKA83"/>
      <c r="AKB83"/>
      <c r="AKC83"/>
      <c r="AKD83"/>
      <c r="AKE83"/>
      <c r="AKF83"/>
      <c r="AKG83"/>
      <c r="AKH83"/>
      <c r="AKI83"/>
      <c r="AKJ83"/>
      <c r="AKK83"/>
      <c r="AKL83"/>
      <c r="AKM83"/>
      <c r="AKN83"/>
      <c r="AKO83"/>
      <c r="AKP83"/>
      <c r="AKQ83"/>
      <c r="AKR83"/>
      <c r="AKS83"/>
      <c r="AKT83"/>
      <c r="AKU83"/>
      <c r="AKV83"/>
      <c r="AKW83"/>
      <c r="AKX83"/>
      <c r="AKY83"/>
      <c r="AKZ83"/>
      <c r="ALA83"/>
      <c r="ALB83"/>
      <c r="ALC83"/>
      <c r="ALD83"/>
      <c r="ALE83"/>
      <c r="ALF83"/>
      <c r="ALG83"/>
      <c r="ALH83"/>
      <c r="ALI83"/>
      <c r="ALJ83"/>
      <c r="ALK83"/>
      <c r="ALL83"/>
      <c r="ALM83"/>
      <c r="ALN83"/>
      <c r="ALO83"/>
      <c r="ALP83"/>
      <c r="ALQ83"/>
      <c r="ALR83"/>
      <c r="ALS83"/>
      <c r="ALT83"/>
      <c r="ALU83"/>
      <c r="ALV83"/>
      <c r="ALW83"/>
      <c r="ALX83"/>
      <c r="ALY83"/>
      <c r="ALZ83"/>
      <c r="AMA83"/>
      <c r="AMB83"/>
      <c r="AMC83"/>
      <c r="AMD83"/>
      <c r="AME83"/>
      <c r="AMF83"/>
      <c r="AMG83"/>
      <c r="AMH83"/>
      <c r="AMI83"/>
      <c r="AMJ83"/>
    </row>
    <row r="84" spans="1:1024" ht="2.25" customHeight="1" x14ac:dyDescent="0.25">
      <c r="A84" s="199"/>
      <c r="B84" s="199"/>
      <c r="C84" s="199"/>
      <c r="D84" s="199"/>
      <c r="E84" s="199"/>
      <c r="F84" s="199"/>
      <c r="G84" s="199"/>
      <c r="H84" s="199"/>
      <c r="I84" s="199"/>
      <c r="J84" s="199"/>
      <c r="K84" s="199"/>
      <c r="L84" s="199"/>
      <c r="M84" s="199"/>
      <c r="N84" s="199"/>
      <c r="O84" s="199"/>
      <c r="P84" s="199"/>
      <c r="Q84" s="199"/>
      <c r="R84" s="199"/>
      <c r="S84" s="199"/>
      <c r="T84" s="199"/>
      <c r="U84" s="199"/>
      <c r="V84" s="199"/>
      <c r="W84" s="199"/>
      <c r="X84" s="199"/>
      <c r="Y84" s="199"/>
      <c r="Z84" s="199"/>
      <c r="AA84" s="199"/>
      <c r="AB84" s="199"/>
      <c r="AC84" s="199"/>
      <c r="AD84" s="199"/>
      <c r="AE84" s="199"/>
      <c r="AF84" s="199"/>
      <c r="AG84" s="199"/>
      <c r="AH84" s="199"/>
      <c r="AI84" s="199"/>
      <c r="AJ84" s="199"/>
      <c r="AK84" s="199"/>
      <c r="AL84" s="199"/>
      <c r="AM84" s="199"/>
      <c r="AN84" s="199"/>
      <c r="AO84" s="199"/>
      <c r="AP84" s="199"/>
      <c r="AQ84" s="199"/>
      <c r="AR84" s="199"/>
      <c r="AS84" s="199"/>
      <c r="AT84" s="199"/>
      <c r="AU84" s="199"/>
      <c r="AV84" s="199"/>
      <c r="AW84" s="199"/>
      <c r="AX84" s="199"/>
      <c r="AY84" s="199"/>
      <c r="AZ84" s="199"/>
      <c r="BA84" s="199"/>
      <c r="BB84" s="199"/>
      <c r="BC84" s="199"/>
      <c r="BD84" s="199"/>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c r="FL84"/>
      <c r="FM84"/>
      <c r="FN84"/>
      <c r="FO84"/>
      <c r="FP84"/>
      <c r="FQ84"/>
      <c r="FR84"/>
      <c r="FS84"/>
      <c r="FT84"/>
      <c r="FU84"/>
      <c r="FV84"/>
      <c r="FW84"/>
      <c r="FX84"/>
      <c r="FY84"/>
      <c r="FZ84"/>
      <c r="GA84"/>
      <c r="GB84"/>
      <c r="GC84"/>
      <c r="GD84"/>
      <c r="GE84"/>
      <c r="GF84"/>
      <c r="GG84"/>
      <c r="GH84"/>
      <c r="GI84"/>
      <c r="GJ84"/>
      <c r="GK84"/>
      <c r="GL84"/>
      <c r="GM84"/>
      <c r="GN84"/>
      <c r="GO84"/>
      <c r="GP84"/>
      <c r="GQ84"/>
      <c r="GR84"/>
      <c r="GS84"/>
      <c r="GT84"/>
      <c r="GU84"/>
      <c r="GV84"/>
      <c r="GW84"/>
      <c r="GX84"/>
      <c r="GY84"/>
      <c r="GZ84"/>
      <c r="HA84"/>
      <c r="HB84"/>
      <c r="HC84"/>
      <c r="HD84"/>
      <c r="HE84"/>
      <c r="HF84"/>
      <c r="HG84"/>
      <c r="HH84"/>
      <c r="HI84"/>
      <c r="HJ84"/>
      <c r="HK84"/>
      <c r="HL84"/>
      <c r="HM84"/>
      <c r="HN84"/>
      <c r="HO84"/>
      <c r="HP84"/>
      <c r="HQ84"/>
      <c r="HR84"/>
      <c r="HS84"/>
      <c r="HT84"/>
      <c r="HU84"/>
      <c r="HV84"/>
      <c r="HW84"/>
      <c r="HX84"/>
      <c r="HY84"/>
      <c r="HZ84"/>
      <c r="IA84"/>
      <c r="IB84"/>
      <c r="IC84"/>
      <c r="ID84"/>
      <c r="IE84"/>
      <c r="IF84"/>
      <c r="IG84"/>
      <c r="IH84"/>
      <c r="II84"/>
      <c r="IJ84"/>
      <c r="IK84"/>
      <c r="IL84"/>
      <c r="IM84"/>
      <c r="IN84"/>
      <c r="IO84"/>
      <c r="IP84"/>
      <c r="IQ84"/>
      <c r="IR84"/>
      <c r="IS84"/>
      <c r="IT84"/>
      <c r="IU84"/>
      <c r="IV84"/>
      <c r="IW84"/>
      <c r="IX84"/>
      <c r="IY84"/>
      <c r="IZ84"/>
      <c r="JA84"/>
      <c r="JB84"/>
      <c r="JC84"/>
      <c r="JD84"/>
      <c r="JE84"/>
      <c r="JF84"/>
      <c r="JG84"/>
      <c r="JH84"/>
      <c r="JI84"/>
      <c r="JJ84"/>
      <c r="JK84"/>
      <c r="JL84"/>
      <c r="JM84"/>
      <c r="JN84"/>
      <c r="JO84"/>
      <c r="JP84"/>
      <c r="JQ84"/>
      <c r="JR84"/>
      <c r="JS84"/>
      <c r="JT84"/>
      <c r="JU84"/>
      <c r="JV84"/>
      <c r="JW84"/>
      <c r="JX84"/>
      <c r="JY84"/>
      <c r="JZ84"/>
      <c r="KA84"/>
      <c r="KB84"/>
      <c r="KC84"/>
      <c r="KD84"/>
      <c r="KE84"/>
      <c r="KF84"/>
      <c r="KG84"/>
      <c r="KH84"/>
      <c r="KI84"/>
      <c r="KJ84"/>
      <c r="KK84"/>
      <c r="KL84"/>
      <c r="KM84"/>
      <c r="KN84"/>
      <c r="KO84"/>
      <c r="KP84"/>
      <c r="KQ84"/>
      <c r="KR84"/>
      <c r="KS84"/>
      <c r="KT84"/>
      <c r="KU84"/>
      <c r="KV84"/>
      <c r="KW84"/>
      <c r="KX84"/>
      <c r="KY84"/>
      <c r="KZ84"/>
      <c r="LA84"/>
      <c r="LB84"/>
      <c r="LC84"/>
      <c r="LD84"/>
      <c r="LE84"/>
      <c r="LF84"/>
      <c r="LG84"/>
      <c r="LH84"/>
      <c r="LI84"/>
      <c r="LJ84"/>
      <c r="LK84"/>
      <c r="LL84"/>
      <c r="LM84"/>
      <c r="LN84"/>
      <c r="LO84"/>
      <c r="LP84"/>
      <c r="LQ84"/>
      <c r="LR84"/>
      <c r="LS84"/>
      <c r="LT84"/>
      <c r="LU84"/>
      <c r="LV84"/>
      <c r="LW84"/>
      <c r="LX84"/>
      <c r="LY84"/>
      <c r="LZ84"/>
      <c r="MA84"/>
      <c r="MB84"/>
      <c r="MC84"/>
      <c r="MD84"/>
      <c r="ME84"/>
      <c r="MF84"/>
      <c r="MG84"/>
      <c r="MH84"/>
      <c r="MI84"/>
      <c r="MJ84"/>
      <c r="MK84"/>
      <c r="ML84"/>
      <c r="MM84"/>
      <c r="MN84"/>
      <c r="MO84"/>
      <c r="MP84"/>
      <c r="MQ84"/>
      <c r="MR84"/>
      <c r="MS84"/>
      <c r="MT84"/>
      <c r="MU84"/>
      <c r="MV84"/>
      <c r="MW84"/>
      <c r="MX84"/>
      <c r="MY84"/>
      <c r="MZ84"/>
      <c r="NA84"/>
      <c r="NB84"/>
      <c r="NC84"/>
      <c r="ND84"/>
      <c r="NE84"/>
      <c r="NF84"/>
      <c r="NG84"/>
      <c r="NH84"/>
      <c r="NI84"/>
      <c r="NJ84"/>
      <c r="NK84"/>
      <c r="NL84"/>
      <c r="NM84"/>
      <c r="NN84"/>
      <c r="NO84"/>
      <c r="NP84"/>
      <c r="NQ84"/>
      <c r="NR84"/>
      <c r="NS84"/>
      <c r="NT84"/>
      <c r="NU84"/>
      <c r="NV84"/>
      <c r="NW84"/>
      <c r="NX84"/>
      <c r="NY84"/>
      <c r="NZ84"/>
      <c r="OA84"/>
      <c r="OB84"/>
      <c r="OC84"/>
      <c r="OD84"/>
      <c r="OE84"/>
      <c r="OF84"/>
      <c r="OG84"/>
      <c r="OH84"/>
      <c r="OI84"/>
      <c r="OJ84"/>
      <c r="OK84"/>
      <c r="OL84"/>
      <c r="OM84"/>
      <c r="ON84"/>
      <c r="OO84"/>
      <c r="OP84"/>
      <c r="OQ84"/>
      <c r="OR84"/>
      <c r="OS84"/>
      <c r="OT84"/>
      <c r="OU84"/>
      <c r="OV84"/>
      <c r="OW84"/>
      <c r="OX84"/>
      <c r="OY84"/>
      <c r="OZ84"/>
      <c r="PA84"/>
      <c r="PB84"/>
      <c r="PC84"/>
      <c r="PD84"/>
      <c r="PE84"/>
      <c r="PF84"/>
      <c r="PG84"/>
      <c r="PH84"/>
      <c r="PI84"/>
      <c r="PJ84"/>
      <c r="PK84"/>
      <c r="PL84"/>
      <c r="PM84"/>
      <c r="PN84"/>
      <c r="PO84"/>
      <c r="PP84"/>
      <c r="PQ84"/>
      <c r="PR84"/>
      <c r="PS84"/>
      <c r="PT84"/>
      <c r="PU84"/>
      <c r="PV84"/>
      <c r="PW84"/>
      <c r="PX84"/>
      <c r="PY84"/>
      <c r="PZ84"/>
      <c r="QA84"/>
      <c r="QB84"/>
      <c r="QC84"/>
      <c r="QD84"/>
      <c r="QE84"/>
      <c r="QF84"/>
      <c r="QG84"/>
      <c r="QH84"/>
      <c r="QI84"/>
      <c r="QJ84"/>
      <c r="QK84"/>
      <c r="QL84"/>
      <c r="QM84"/>
      <c r="QN84"/>
      <c r="QO84"/>
      <c r="QP84"/>
      <c r="QQ84"/>
      <c r="QR84"/>
      <c r="QS84"/>
      <c r="QT84"/>
      <c r="QU84"/>
      <c r="QV84"/>
      <c r="QW84"/>
      <c r="QX84"/>
      <c r="QY84"/>
      <c r="QZ84"/>
      <c r="RA84"/>
      <c r="RB84"/>
      <c r="RC84"/>
      <c r="RD84"/>
      <c r="RE84"/>
      <c r="RF84"/>
      <c r="RG84"/>
      <c r="RH84"/>
      <c r="RI84"/>
      <c r="RJ84"/>
      <c r="RK84"/>
      <c r="RL84"/>
      <c r="RM84"/>
      <c r="RN84"/>
      <c r="RO84"/>
      <c r="RP84"/>
      <c r="RQ84"/>
      <c r="RR84"/>
      <c r="RS84"/>
      <c r="RT84"/>
      <c r="RU84"/>
      <c r="RV84"/>
      <c r="RW84"/>
      <c r="RX84"/>
      <c r="RY84"/>
      <c r="RZ84"/>
      <c r="SA84"/>
      <c r="SB84"/>
      <c r="SC84"/>
      <c r="SD84"/>
      <c r="SE84"/>
      <c r="SF84"/>
      <c r="SG84"/>
      <c r="SH84"/>
      <c r="SI84"/>
      <c r="SJ84"/>
      <c r="SK84"/>
      <c r="SL84"/>
      <c r="SM84"/>
      <c r="SN84"/>
      <c r="SO84"/>
      <c r="SP84"/>
      <c r="SQ84"/>
      <c r="SR84"/>
      <c r="SS84"/>
      <c r="ST84"/>
      <c r="SU84"/>
      <c r="SV84"/>
      <c r="SW84"/>
      <c r="SX84"/>
      <c r="SY84"/>
      <c r="SZ84"/>
      <c r="TA84"/>
      <c r="TB84"/>
      <c r="TC84"/>
      <c r="TD84"/>
      <c r="TE84"/>
      <c r="TF84"/>
      <c r="TG84"/>
      <c r="TH84"/>
      <c r="TI84"/>
      <c r="TJ84"/>
      <c r="TK84"/>
      <c r="TL84"/>
      <c r="TM84"/>
      <c r="TN84"/>
      <c r="TO84"/>
      <c r="TP84"/>
      <c r="TQ84"/>
      <c r="TR84"/>
      <c r="TS84"/>
      <c r="TT84"/>
      <c r="TU84"/>
      <c r="TV84"/>
      <c r="TW84"/>
      <c r="TX84"/>
      <c r="TY84"/>
      <c r="TZ84"/>
      <c r="UA84"/>
      <c r="UB84"/>
      <c r="UC84"/>
      <c r="UD84"/>
      <c r="UE84"/>
      <c r="UF84"/>
      <c r="UG84"/>
      <c r="UH84"/>
      <c r="UI84"/>
      <c r="UJ84"/>
      <c r="UK84"/>
      <c r="UL84"/>
      <c r="UM84"/>
      <c r="UN84"/>
      <c r="UO84"/>
      <c r="UP84"/>
      <c r="UQ84"/>
      <c r="UR84"/>
      <c r="US84"/>
      <c r="UT84"/>
      <c r="UU84"/>
      <c r="UV84"/>
      <c r="UW84"/>
      <c r="UX84"/>
      <c r="UY84"/>
      <c r="UZ84"/>
      <c r="VA84"/>
      <c r="VB84"/>
      <c r="VC84"/>
      <c r="VD84"/>
      <c r="VE84"/>
      <c r="VF84"/>
      <c r="VG84"/>
      <c r="VH84"/>
      <c r="VI84"/>
      <c r="VJ84"/>
      <c r="VK84"/>
      <c r="VL84"/>
      <c r="VM84"/>
      <c r="VN84"/>
      <c r="VO84"/>
      <c r="VP84"/>
      <c r="VQ84"/>
      <c r="VR84"/>
      <c r="VS84"/>
      <c r="VT84"/>
      <c r="VU84"/>
      <c r="VV84"/>
      <c r="VW84"/>
      <c r="VX84"/>
      <c r="VY84"/>
      <c r="VZ84"/>
      <c r="WA84"/>
      <c r="WB84"/>
      <c r="WC84"/>
      <c r="WD84"/>
      <c r="WE84"/>
      <c r="WF84"/>
      <c r="WG84"/>
      <c r="WH84"/>
      <c r="WI84"/>
      <c r="WJ84"/>
      <c r="WK84"/>
      <c r="WL84"/>
      <c r="WM84"/>
      <c r="WN84"/>
      <c r="WO84"/>
      <c r="WP84"/>
      <c r="WQ84"/>
      <c r="WR84"/>
      <c r="WS84"/>
      <c r="WT84"/>
      <c r="WU84"/>
      <c r="WV84"/>
      <c r="WW84"/>
      <c r="WX84"/>
      <c r="WY84"/>
      <c r="WZ84"/>
      <c r="XA84"/>
      <c r="XB84"/>
      <c r="XC84"/>
      <c r="XD84"/>
      <c r="XE84"/>
      <c r="XF84"/>
      <c r="XG84"/>
      <c r="XH84"/>
      <c r="XI84"/>
      <c r="XJ84"/>
      <c r="XK84"/>
      <c r="XL84"/>
      <c r="XM84"/>
      <c r="XN84"/>
      <c r="XO84"/>
      <c r="XP84"/>
      <c r="XQ84"/>
      <c r="XR84"/>
      <c r="XS84"/>
      <c r="XT84"/>
      <c r="XU84"/>
      <c r="XV84"/>
      <c r="XW84"/>
      <c r="XX84"/>
      <c r="XY84"/>
      <c r="XZ84"/>
      <c r="YA84"/>
      <c r="YB84"/>
      <c r="YC84"/>
      <c r="YD84"/>
      <c r="YE84"/>
      <c r="YF84"/>
      <c r="YG84"/>
      <c r="YH84"/>
      <c r="YI84"/>
      <c r="YJ84"/>
      <c r="YK84"/>
      <c r="YL84"/>
      <c r="YM84"/>
      <c r="YN84"/>
      <c r="YO84"/>
      <c r="YP84"/>
      <c r="YQ84"/>
      <c r="YR84"/>
      <c r="YS84"/>
      <c r="YT84"/>
      <c r="YU84"/>
      <c r="YV84"/>
      <c r="YW84"/>
      <c r="YX84"/>
      <c r="YY84"/>
      <c r="YZ84"/>
      <c r="ZA84"/>
      <c r="ZB84"/>
      <c r="ZC84"/>
      <c r="ZD84"/>
      <c r="ZE84"/>
      <c r="ZF84"/>
      <c r="ZG84"/>
      <c r="ZH84"/>
      <c r="ZI84"/>
      <c r="ZJ84"/>
      <c r="ZK84"/>
      <c r="ZL84"/>
      <c r="ZM84"/>
      <c r="ZN84"/>
      <c r="ZO84"/>
      <c r="ZP84"/>
      <c r="ZQ84"/>
      <c r="ZR84"/>
      <c r="ZS84"/>
      <c r="ZT84"/>
      <c r="ZU84"/>
      <c r="ZV84"/>
      <c r="ZW84"/>
      <c r="ZX84"/>
      <c r="ZY84"/>
      <c r="ZZ84"/>
      <c r="AAA84"/>
      <c r="AAB84"/>
      <c r="AAC84"/>
      <c r="AAD84"/>
      <c r="AAE84"/>
      <c r="AAF84"/>
      <c r="AAG84"/>
      <c r="AAH84"/>
      <c r="AAI84"/>
      <c r="AAJ84"/>
      <c r="AAK84"/>
      <c r="AAL84"/>
      <c r="AAM84"/>
      <c r="AAN84"/>
      <c r="AAO84"/>
      <c r="AAP84"/>
      <c r="AAQ84"/>
      <c r="AAR84"/>
      <c r="AAS84"/>
      <c r="AAT84"/>
      <c r="AAU84"/>
      <c r="AAV84"/>
      <c r="AAW84"/>
      <c r="AAX84"/>
      <c r="AAY84"/>
      <c r="AAZ84"/>
      <c r="ABA84"/>
      <c r="ABB84"/>
      <c r="ABC84"/>
      <c r="ABD84"/>
      <c r="ABE84"/>
      <c r="ABF84"/>
      <c r="ABG84"/>
      <c r="ABH84"/>
      <c r="ABI84"/>
      <c r="ABJ84"/>
      <c r="ABK84"/>
      <c r="ABL84"/>
      <c r="ABM84"/>
      <c r="ABN84"/>
      <c r="ABO84"/>
      <c r="ABP84"/>
      <c r="ABQ84"/>
      <c r="ABR84"/>
      <c r="ABS84"/>
      <c r="ABT84"/>
      <c r="ABU84"/>
      <c r="ABV84"/>
      <c r="ABW84"/>
      <c r="ABX84"/>
      <c r="ABY84"/>
      <c r="ABZ84"/>
      <c r="ACA84"/>
      <c r="ACB84"/>
      <c r="ACC84"/>
      <c r="ACD84"/>
      <c r="ACE84"/>
      <c r="ACF84"/>
      <c r="ACG84"/>
      <c r="ACH84"/>
      <c r="ACI84"/>
      <c r="ACJ84"/>
      <c r="ACK84"/>
      <c r="ACL84"/>
      <c r="ACM84"/>
      <c r="ACN84"/>
      <c r="ACO84"/>
      <c r="ACP84"/>
      <c r="ACQ84"/>
      <c r="ACR84"/>
      <c r="ACS84"/>
      <c r="ACT84"/>
      <c r="ACU84"/>
      <c r="ACV84"/>
      <c r="ACW84"/>
      <c r="ACX84"/>
      <c r="ACY84"/>
      <c r="ACZ84"/>
      <c r="ADA84"/>
      <c r="ADB84"/>
      <c r="ADC84"/>
      <c r="ADD84"/>
      <c r="ADE84"/>
      <c r="ADF84"/>
      <c r="ADG84"/>
      <c r="ADH84"/>
      <c r="ADI84"/>
      <c r="ADJ84"/>
      <c r="ADK84"/>
      <c r="ADL84"/>
      <c r="ADM84"/>
      <c r="ADN84"/>
      <c r="ADO84"/>
      <c r="ADP84"/>
      <c r="ADQ84"/>
      <c r="ADR84"/>
      <c r="ADS84"/>
      <c r="ADT84"/>
      <c r="ADU84"/>
      <c r="ADV84"/>
      <c r="ADW84"/>
      <c r="ADX84"/>
      <c r="ADY84"/>
      <c r="ADZ84"/>
      <c r="AEA84"/>
      <c r="AEB84"/>
      <c r="AEC84"/>
      <c r="AED84"/>
      <c r="AEE84"/>
      <c r="AEF84"/>
      <c r="AEG84"/>
      <c r="AEH84"/>
      <c r="AEI84"/>
      <c r="AEJ84"/>
      <c r="AEK84"/>
      <c r="AEL84"/>
      <c r="AEM84"/>
      <c r="AEN84"/>
      <c r="AEO84"/>
      <c r="AEP84"/>
      <c r="AEQ84"/>
      <c r="AER84"/>
      <c r="AES84"/>
      <c r="AET84"/>
      <c r="AEU84"/>
      <c r="AEV84"/>
      <c r="AEW84"/>
      <c r="AEX84"/>
      <c r="AEY84"/>
      <c r="AEZ84"/>
      <c r="AFA84"/>
      <c r="AFB84"/>
      <c r="AFC84"/>
      <c r="AFD84"/>
      <c r="AFE84"/>
      <c r="AFF84"/>
      <c r="AFG84"/>
      <c r="AFH84"/>
      <c r="AFI84"/>
      <c r="AFJ84"/>
      <c r="AFK84"/>
      <c r="AFL84"/>
      <c r="AFM84"/>
      <c r="AFN84"/>
      <c r="AFO84"/>
      <c r="AFP84"/>
      <c r="AFQ84"/>
      <c r="AFR84"/>
      <c r="AFS84"/>
      <c r="AFT84"/>
      <c r="AFU84"/>
      <c r="AFV84"/>
      <c r="AFW84"/>
      <c r="AFX84"/>
      <c r="AFY84"/>
      <c r="AFZ84"/>
      <c r="AGA84"/>
      <c r="AGB84"/>
      <c r="AGC84"/>
      <c r="AGD84"/>
      <c r="AGE84"/>
      <c r="AGF84"/>
      <c r="AGG84"/>
      <c r="AGH84"/>
      <c r="AGI84"/>
      <c r="AGJ84"/>
      <c r="AGK84"/>
      <c r="AGL84"/>
      <c r="AGM84"/>
      <c r="AGN84"/>
      <c r="AGO84"/>
      <c r="AGP84"/>
      <c r="AGQ84"/>
      <c r="AGR84"/>
      <c r="AGS84"/>
      <c r="AGT84"/>
      <c r="AGU84"/>
      <c r="AGV84"/>
      <c r="AGW84"/>
      <c r="AGX84"/>
      <c r="AGY84"/>
      <c r="AGZ84"/>
      <c r="AHA84"/>
      <c r="AHB84"/>
      <c r="AHC84"/>
      <c r="AHD84"/>
      <c r="AHE84"/>
      <c r="AHF84"/>
      <c r="AHG84"/>
      <c r="AHH84"/>
      <c r="AHI84"/>
      <c r="AHJ84"/>
      <c r="AHK84"/>
      <c r="AHL84"/>
      <c r="AHM84"/>
      <c r="AHN84"/>
      <c r="AHO84"/>
      <c r="AHP84"/>
      <c r="AHQ84"/>
      <c r="AHR84"/>
      <c r="AHS84"/>
      <c r="AHT84"/>
      <c r="AHU84"/>
      <c r="AHV84"/>
      <c r="AHW84"/>
      <c r="AHX84"/>
      <c r="AHY84"/>
      <c r="AHZ84"/>
      <c r="AIA84"/>
      <c r="AIB84"/>
      <c r="AIC84"/>
      <c r="AID84"/>
      <c r="AIE84"/>
      <c r="AIF84"/>
      <c r="AIG84"/>
      <c r="AIH84"/>
      <c r="AII84"/>
      <c r="AIJ84"/>
      <c r="AIK84"/>
      <c r="AIL84"/>
      <c r="AIM84"/>
      <c r="AIN84"/>
      <c r="AIO84"/>
      <c r="AIP84"/>
      <c r="AIQ84"/>
      <c r="AIR84"/>
      <c r="AIS84"/>
      <c r="AIT84"/>
      <c r="AIU84"/>
      <c r="AIV84"/>
      <c r="AIW84"/>
      <c r="AIX84"/>
      <c r="AIY84"/>
      <c r="AIZ84"/>
      <c r="AJA84"/>
      <c r="AJB84"/>
      <c r="AJC84"/>
      <c r="AJD84"/>
      <c r="AJE84"/>
      <c r="AJF84"/>
      <c r="AJG84"/>
      <c r="AJH84"/>
      <c r="AJI84"/>
      <c r="AJJ84"/>
      <c r="AJK84"/>
      <c r="AJL84"/>
      <c r="AJM84"/>
      <c r="AJN84"/>
      <c r="AJO84"/>
      <c r="AJP84"/>
      <c r="AJQ84"/>
      <c r="AJR84"/>
      <c r="AJS84"/>
      <c r="AJT84"/>
      <c r="AJU84"/>
      <c r="AJV84"/>
      <c r="AJW84"/>
      <c r="AJX84"/>
      <c r="AJY84"/>
      <c r="AJZ84"/>
      <c r="AKA84"/>
      <c r="AKB84"/>
      <c r="AKC84"/>
      <c r="AKD84"/>
      <c r="AKE84"/>
      <c r="AKF84"/>
      <c r="AKG84"/>
      <c r="AKH84"/>
      <c r="AKI84"/>
      <c r="AKJ84"/>
      <c r="AKK84"/>
      <c r="AKL84"/>
      <c r="AKM84"/>
      <c r="AKN84"/>
      <c r="AKO84"/>
      <c r="AKP84"/>
      <c r="AKQ84"/>
      <c r="AKR84"/>
      <c r="AKS84"/>
      <c r="AKT84"/>
      <c r="AKU84"/>
      <c r="AKV84"/>
      <c r="AKW84"/>
      <c r="AKX84"/>
      <c r="AKY84"/>
      <c r="AKZ84"/>
      <c r="ALA84"/>
      <c r="ALB84"/>
      <c r="ALC84"/>
      <c r="ALD84"/>
      <c r="ALE84"/>
      <c r="ALF84"/>
      <c r="ALG84"/>
      <c r="ALH84"/>
      <c r="ALI84"/>
      <c r="ALJ84"/>
      <c r="ALK84"/>
      <c r="ALL84"/>
      <c r="ALM84"/>
      <c r="ALN84"/>
      <c r="ALO84"/>
      <c r="ALP84"/>
      <c r="ALQ84"/>
      <c r="ALR84"/>
      <c r="ALS84"/>
      <c r="ALT84"/>
      <c r="ALU84"/>
      <c r="ALV84"/>
      <c r="ALW84"/>
      <c r="ALX84"/>
      <c r="ALY84"/>
      <c r="ALZ84"/>
      <c r="AMA84"/>
      <c r="AMB84"/>
      <c r="AMC84"/>
      <c r="AMD84"/>
      <c r="AME84"/>
      <c r="AMF84"/>
      <c r="AMG84"/>
      <c r="AMH84"/>
      <c r="AMI84"/>
      <c r="AMJ84"/>
    </row>
    <row r="85" spans="1:1024" ht="29.25" customHeight="1" x14ac:dyDescent="0.25">
      <c r="A85" s="199"/>
      <c r="B85" s="199"/>
      <c r="C85" s="199"/>
      <c r="D85" s="199"/>
      <c r="E85" s="199"/>
      <c r="F85" s="199"/>
      <c r="G85" s="199"/>
      <c r="H85" s="199"/>
      <c r="I85" s="199"/>
      <c r="J85" s="199"/>
      <c r="K85" s="199"/>
      <c r="L85" s="199"/>
      <c r="M85" s="199"/>
      <c r="N85" s="199"/>
      <c r="O85" s="199"/>
      <c r="P85" s="199"/>
      <c r="Q85" s="199"/>
      <c r="R85" s="199"/>
      <c r="S85" s="199"/>
      <c r="T85" s="199"/>
      <c r="U85" s="199"/>
      <c r="V85" s="199"/>
      <c r="W85" s="199"/>
      <c r="X85" s="199"/>
      <c r="Y85" s="199"/>
      <c r="Z85" s="199"/>
      <c r="AA85" s="199"/>
      <c r="AB85" s="199"/>
      <c r="AC85" s="199"/>
      <c r="AD85" s="199"/>
      <c r="AE85" s="199"/>
      <c r="AF85" s="199"/>
      <c r="AG85" s="199"/>
      <c r="AH85" s="199"/>
      <c r="AI85" s="199"/>
      <c r="AJ85" s="199"/>
      <c r="AK85" s="199"/>
      <c r="AL85" s="199"/>
      <c r="AM85" s="199"/>
      <c r="AN85" s="199"/>
      <c r="AO85" s="199"/>
      <c r="AP85" s="199"/>
      <c r="AQ85" s="199"/>
      <c r="AR85" s="199"/>
      <c r="AS85" s="199"/>
      <c r="AT85" s="199"/>
      <c r="AU85" s="199"/>
      <c r="AV85" s="199"/>
      <c r="AW85" s="199"/>
      <c r="AX85" s="199"/>
      <c r="AY85" s="199"/>
      <c r="AZ85" s="199"/>
      <c r="BA85" s="199"/>
      <c r="BB85" s="199"/>
      <c r="BC85" s="199"/>
      <c r="BD85" s="199"/>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c r="FT85"/>
      <c r="FU85"/>
      <c r="FV85"/>
      <c r="FW85"/>
      <c r="FX85"/>
      <c r="FY85"/>
      <c r="FZ85"/>
      <c r="GA85"/>
      <c r="GB85"/>
      <c r="GC85"/>
      <c r="GD85"/>
      <c r="GE85"/>
      <c r="GF85"/>
      <c r="GG85"/>
      <c r="GH85"/>
      <c r="GI85"/>
      <c r="GJ85"/>
      <c r="GK85"/>
      <c r="GL85"/>
      <c r="GM85"/>
      <c r="GN85"/>
      <c r="GO85"/>
      <c r="GP85"/>
      <c r="GQ85"/>
      <c r="GR85"/>
      <c r="GS85"/>
      <c r="GT85"/>
      <c r="GU85"/>
      <c r="GV85"/>
      <c r="GW85"/>
      <c r="GX85"/>
      <c r="GY85"/>
      <c r="GZ85"/>
      <c r="HA85"/>
      <c r="HB85"/>
      <c r="HC85"/>
      <c r="HD85"/>
      <c r="HE85"/>
      <c r="HF85"/>
      <c r="HG85"/>
      <c r="HH85"/>
      <c r="HI85"/>
      <c r="HJ85"/>
      <c r="HK85"/>
      <c r="HL85"/>
      <c r="HM85"/>
      <c r="HN85"/>
      <c r="HO85"/>
      <c r="HP85"/>
      <c r="HQ85"/>
      <c r="HR85"/>
      <c r="HS85"/>
      <c r="HT85"/>
      <c r="HU85"/>
      <c r="HV85"/>
      <c r="HW85"/>
      <c r="HX85"/>
      <c r="HY85"/>
      <c r="HZ85"/>
      <c r="IA85"/>
      <c r="IB85"/>
      <c r="IC85"/>
      <c r="ID85"/>
      <c r="IE85"/>
      <c r="IF85"/>
      <c r="IG85"/>
      <c r="IH85"/>
      <c r="II85"/>
      <c r="IJ85"/>
      <c r="IK85"/>
      <c r="IL85"/>
      <c r="IM85"/>
      <c r="IN85"/>
      <c r="IO85"/>
      <c r="IP85"/>
      <c r="IQ85"/>
      <c r="IR85"/>
      <c r="IS85"/>
      <c r="IT85"/>
      <c r="IU85"/>
      <c r="IV85"/>
      <c r="IW85"/>
      <c r="IX85"/>
      <c r="IY85"/>
      <c r="IZ85"/>
      <c r="JA85"/>
      <c r="JB85"/>
      <c r="JC85"/>
      <c r="JD85"/>
      <c r="JE85"/>
      <c r="JF85"/>
      <c r="JG85"/>
      <c r="JH85"/>
      <c r="JI85"/>
      <c r="JJ85"/>
      <c r="JK85"/>
      <c r="JL85"/>
      <c r="JM85"/>
      <c r="JN85"/>
      <c r="JO85"/>
      <c r="JP85"/>
      <c r="JQ85"/>
      <c r="JR85"/>
      <c r="JS85"/>
      <c r="JT85"/>
      <c r="JU85"/>
      <c r="JV85"/>
      <c r="JW85"/>
      <c r="JX85"/>
      <c r="JY85"/>
      <c r="JZ85"/>
      <c r="KA85"/>
      <c r="KB85"/>
      <c r="KC85"/>
      <c r="KD85"/>
      <c r="KE85"/>
      <c r="KF85"/>
      <c r="KG85"/>
      <c r="KH85"/>
      <c r="KI85"/>
      <c r="KJ85"/>
      <c r="KK85"/>
      <c r="KL85"/>
      <c r="KM85"/>
      <c r="KN85"/>
      <c r="KO85"/>
      <c r="KP85"/>
      <c r="KQ85"/>
      <c r="KR85"/>
      <c r="KS85"/>
      <c r="KT85"/>
      <c r="KU85"/>
      <c r="KV85"/>
      <c r="KW85"/>
      <c r="KX85"/>
      <c r="KY85"/>
      <c r="KZ85"/>
      <c r="LA85"/>
      <c r="LB85"/>
      <c r="LC85"/>
      <c r="LD85"/>
      <c r="LE85"/>
      <c r="LF85"/>
      <c r="LG85"/>
      <c r="LH85"/>
      <c r="LI85"/>
      <c r="LJ85"/>
      <c r="LK85"/>
      <c r="LL85"/>
      <c r="LM85"/>
      <c r="LN85"/>
      <c r="LO85"/>
      <c r="LP85"/>
      <c r="LQ85"/>
      <c r="LR85"/>
      <c r="LS85"/>
      <c r="LT85"/>
      <c r="LU85"/>
      <c r="LV85"/>
      <c r="LW85"/>
      <c r="LX85"/>
      <c r="LY85"/>
      <c r="LZ85"/>
      <c r="MA85"/>
      <c r="MB85"/>
      <c r="MC85"/>
      <c r="MD85"/>
      <c r="ME85"/>
      <c r="MF85"/>
      <c r="MG85"/>
      <c r="MH85"/>
      <c r="MI85"/>
      <c r="MJ85"/>
      <c r="MK85"/>
      <c r="ML85"/>
      <c r="MM85"/>
      <c r="MN85"/>
      <c r="MO85"/>
      <c r="MP85"/>
      <c r="MQ85"/>
      <c r="MR85"/>
      <c r="MS85"/>
      <c r="MT85"/>
      <c r="MU85"/>
      <c r="MV85"/>
      <c r="MW85"/>
      <c r="MX85"/>
      <c r="MY85"/>
      <c r="MZ85"/>
      <c r="NA85"/>
      <c r="NB85"/>
      <c r="NC85"/>
      <c r="ND85"/>
      <c r="NE85"/>
      <c r="NF85"/>
      <c r="NG85"/>
      <c r="NH85"/>
      <c r="NI85"/>
      <c r="NJ85"/>
      <c r="NK85"/>
      <c r="NL85"/>
      <c r="NM85"/>
      <c r="NN85"/>
      <c r="NO85"/>
      <c r="NP85"/>
      <c r="NQ85"/>
      <c r="NR85"/>
      <c r="NS85"/>
      <c r="NT85"/>
      <c r="NU85"/>
      <c r="NV85"/>
      <c r="NW85"/>
      <c r="NX85"/>
      <c r="NY85"/>
      <c r="NZ85"/>
      <c r="OA85"/>
      <c r="OB85"/>
      <c r="OC85"/>
      <c r="OD85"/>
      <c r="OE85"/>
      <c r="OF85"/>
      <c r="OG85"/>
      <c r="OH85"/>
      <c r="OI85"/>
      <c r="OJ85"/>
      <c r="OK85"/>
      <c r="OL85"/>
      <c r="OM85"/>
      <c r="ON85"/>
      <c r="OO85"/>
      <c r="OP85"/>
      <c r="OQ85"/>
      <c r="OR85"/>
      <c r="OS85"/>
      <c r="OT85"/>
      <c r="OU85"/>
      <c r="OV85"/>
      <c r="OW85"/>
      <c r="OX85"/>
      <c r="OY85"/>
      <c r="OZ85"/>
      <c r="PA85"/>
      <c r="PB85"/>
      <c r="PC85"/>
      <c r="PD85"/>
      <c r="PE85"/>
      <c r="PF85"/>
      <c r="PG85"/>
      <c r="PH85"/>
      <c r="PI85"/>
      <c r="PJ85"/>
      <c r="PK85"/>
      <c r="PL85"/>
      <c r="PM85"/>
      <c r="PN85"/>
      <c r="PO85"/>
      <c r="PP85"/>
      <c r="PQ85"/>
      <c r="PR85"/>
      <c r="PS85"/>
      <c r="PT85"/>
      <c r="PU85"/>
      <c r="PV85"/>
      <c r="PW85"/>
      <c r="PX85"/>
      <c r="PY85"/>
      <c r="PZ85"/>
      <c r="QA85"/>
      <c r="QB85"/>
      <c r="QC85"/>
      <c r="QD85"/>
      <c r="QE85"/>
      <c r="QF85"/>
      <c r="QG85"/>
      <c r="QH85"/>
      <c r="QI85"/>
      <c r="QJ85"/>
      <c r="QK85"/>
      <c r="QL85"/>
      <c r="QM85"/>
      <c r="QN85"/>
      <c r="QO85"/>
      <c r="QP85"/>
      <c r="QQ85"/>
      <c r="QR85"/>
      <c r="QS85"/>
      <c r="QT85"/>
      <c r="QU85"/>
      <c r="QV85"/>
      <c r="QW85"/>
      <c r="QX85"/>
      <c r="QY85"/>
      <c r="QZ85"/>
      <c r="RA85"/>
      <c r="RB85"/>
      <c r="RC85"/>
      <c r="RD85"/>
      <c r="RE85"/>
      <c r="RF85"/>
      <c r="RG85"/>
      <c r="RH85"/>
      <c r="RI85"/>
      <c r="RJ85"/>
      <c r="RK85"/>
      <c r="RL85"/>
      <c r="RM85"/>
      <c r="RN85"/>
      <c r="RO85"/>
      <c r="RP85"/>
      <c r="RQ85"/>
      <c r="RR85"/>
      <c r="RS85"/>
      <c r="RT85"/>
      <c r="RU85"/>
      <c r="RV85"/>
      <c r="RW85"/>
      <c r="RX85"/>
      <c r="RY85"/>
      <c r="RZ85"/>
      <c r="SA85"/>
      <c r="SB85"/>
      <c r="SC85"/>
      <c r="SD85"/>
      <c r="SE85"/>
      <c r="SF85"/>
      <c r="SG85"/>
      <c r="SH85"/>
      <c r="SI85"/>
      <c r="SJ85"/>
      <c r="SK85"/>
      <c r="SL85"/>
      <c r="SM85"/>
      <c r="SN85"/>
      <c r="SO85"/>
      <c r="SP85"/>
      <c r="SQ85"/>
      <c r="SR85"/>
      <c r="SS85"/>
      <c r="ST85"/>
      <c r="SU85"/>
      <c r="SV85"/>
      <c r="SW85"/>
      <c r="SX85"/>
      <c r="SY85"/>
      <c r="SZ85"/>
      <c r="TA85"/>
      <c r="TB85"/>
      <c r="TC85"/>
      <c r="TD85"/>
      <c r="TE85"/>
      <c r="TF85"/>
      <c r="TG85"/>
      <c r="TH85"/>
      <c r="TI85"/>
      <c r="TJ85"/>
      <c r="TK85"/>
      <c r="TL85"/>
      <c r="TM85"/>
      <c r="TN85"/>
      <c r="TO85"/>
      <c r="TP85"/>
      <c r="TQ85"/>
      <c r="TR85"/>
      <c r="TS85"/>
      <c r="TT85"/>
      <c r="TU85"/>
      <c r="TV85"/>
      <c r="TW85"/>
      <c r="TX85"/>
      <c r="TY85"/>
      <c r="TZ85"/>
      <c r="UA85"/>
      <c r="UB85"/>
      <c r="UC85"/>
      <c r="UD85"/>
      <c r="UE85"/>
      <c r="UF85"/>
      <c r="UG85"/>
      <c r="UH85"/>
      <c r="UI85"/>
      <c r="UJ85"/>
      <c r="UK85"/>
      <c r="UL85"/>
      <c r="UM85"/>
      <c r="UN85"/>
      <c r="UO85"/>
      <c r="UP85"/>
      <c r="UQ85"/>
      <c r="UR85"/>
      <c r="US85"/>
      <c r="UT85"/>
      <c r="UU85"/>
      <c r="UV85"/>
      <c r="UW85"/>
      <c r="UX85"/>
      <c r="UY85"/>
      <c r="UZ85"/>
      <c r="VA85"/>
      <c r="VB85"/>
      <c r="VC85"/>
      <c r="VD85"/>
      <c r="VE85"/>
      <c r="VF85"/>
      <c r="VG85"/>
      <c r="VH85"/>
      <c r="VI85"/>
      <c r="VJ85"/>
      <c r="VK85"/>
      <c r="VL85"/>
      <c r="VM85"/>
      <c r="VN85"/>
      <c r="VO85"/>
      <c r="VP85"/>
      <c r="VQ85"/>
      <c r="VR85"/>
      <c r="VS85"/>
      <c r="VT85"/>
      <c r="VU85"/>
      <c r="VV85"/>
      <c r="VW85"/>
      <c r="VX85"/>
      <c r="VY85"/>
      <c r="VZ85"/>
      <c r="WA85"/>
      <c r="WB85"/>
      <c r="WC85"/>
      <c r="WD85"/>
      <c r="WE85"/>
      <c r="WF85"/>
      <c r="WG85"/>
      <c r="WH85"/>
      <c r="WI85"/>
      <c r="WJ85"/>
      <c r="WK85"/>
      <c r="WL85"/>
      <c r="WM85"/>
      <c r="WN85"/>
      <c r="WO85"/>
      <c r="WP85"/>
      <c r="WQ85"/>
      <c r="WR85"/>
      <c r="WS85"/>
      <c r="WT85"/>
      <c r="WU85"/>
      <c r="WV85"/>
      <c r="WW85"/>
      <c r="WX85"/>
      <c r="WY85"/>
      <c r="WZ85"/>
      <c r="XA85"/>
      <c r="XB85"/>
      <c r="XC85"/>
      <c r="XD85"/>
      <c r="XE85"/>
      <c r="XF85"/>
      <c r="XG85"/>
      <c r="XH85"/>
      <c r="XI85"/>
      <c r="XJ85"/>
      <c r="XK85"/>
      <c r="XL85"/>
      <c r="XM85"/>
      <c r="XN85"/>
      <c r="XO85"/>
      <c r="XP85"/>
      <c r="XQ85"/>
      <c r="XR85"/>
      <c r="XS85"/>
      <c r="XT85"/>
      <c r="XU85"/>
      <c r="XV85"/>
      <c r="XW85"/>
      <c r="XX85"/>
      <c r="XY85"/>
      <c r="XZ85"/>
      <c r="YA85"/>
      <c r="YB85"/>
      <c r="YC85"/>
      <c r="YD85"/>
      <c r="YE85"/>
      <c r="YF85"/>
      <c r="YG85"/>
      <c r="YH85"/>
      <c r="YI85"/>
      <c r="YJ85"/>
      <c r="YK85"/>
      <c r="YL85"/>
      <c r="YM85"/>
      <c r="YN85"/>
      <c r="YO85"/>
      <c r="YP85"/>
      <c r="YQ85"/>
      <c r="YR85"/>
      <c r="YS85"/>
      <c r="YT85"/>
      <c r="YU85"/>
      <c r="YV85"/>
      <c r="YW85"/>
      <c r="YX85"/>
      <c r="YY85"/>
      <c r="YZ85"/>
      <c r="ZA85"/>
      <c r="ZB85"/>
      <c r="ZC85"/>
      <c r="ZD85"/>
      <c r="ZE85"/>
      <c r="ZF85"/>
      <c r="ZG85"/>
      <c r="ZH85"/>
      <c r="ZI85"/>
      <c r="ZJ85"/>
      <c r="ZK85"/>
      <c r="ZL85"/>
      <c r="ZM85"/>
      <c r="ZN85"/>
      <c r="ZO85"/>
      <c r="ZP85"/>
      <c r="ZQ85"/>
      <c r="ZR85"/>
      <c r="ZS85"/>
      <c r="ZT85"/>
      <c r="ZU85"/>
      <c r="ZV85"/>
      <c r="ZW85"/>
      <c r="ZX85"/>
      <c r="ZY85"/>
      <c r="ZZ85"/>
      <c r="AAA85"/>
      <c r="AAB85"/>
      <c r="AAC85"/>
      <c r="AAD85"/>
      <c r="AAE85"/>
      <c r="AAF85"/>
      <c r="AAG85"/>
      <c r="AAH85"/>
      <c r="AAI85"/>
      <c r="AAJ85"/>
      <c r="AAK85"/>
      <c r="AAL85"/>
      <c r="AAM85"/>
      <c r="AAN85"/>
      <c r="AAO85"/>
      <c r="AAP85"/>
      <c r="AAQ85"/>
      <c r="AAR85"/>
      <c r="AAS85"/>
      <c r="AAT85"/>
      <c r="AAU85"/>
      <c r="AAV85"/>
      <c r="AAW85"/>
      <c r="AAX85"/>
      <c r="AAY85"/>
      <c r="AAZ85"/>
      <c r="ABA85"/>
      <c r="ABB85"/>
      <c r="ABC85"/>
      <c r="ABD85"/>
      <c r="ABE85"/>
      <c r="ABF85"/>
      <c r="ABG85"/>
      <c r="ABH85"/>
      <c r="ABI85"/>
      <c r="ABJ85"/>
      <c r="ABK85"/>
      <c r="ABL85"/>
      <c r="ABM85"/>
      <c r="ABN85"/>
      <c r="ABO85"/>
      <c r="ABP85"/>
      <c r="ABQ85"/>
      <c r="ABR85"/>
      <c r="ABS85"/>
      <c r="ABT85"/>
      <c r="ABU85"/>
      <c r="ABV85"/>
      <c r="ABW85"/>
      <c r="ABX85"/>
      <c r="ABY85"/>
      <c r="ABZ85"/>
      <c r="ACA85"/>
      <c r="ACB85"/>
      <c r="ACC85"/>
      <c r="ACD85"/>
      <c r="ACE85"/>
      <c r="ACF85"/>
      <c r="ACG85"/>
      <c r="ACH85"/>
      <c r="ACI85"/>
      <c r="ACJ85"/>
      <c r="ACK85"/>
      <c r="ACL85"/>
      <c r="ACM85"/>
      <c r="ACN85"/>
      <c r="ACO85"/>
      <c r="ACP85"/>
      <c r="ACQ85"/>
      <c r="ACR85"/>
      <c r="ACS85"/>
      <c r="ACT85"/>
      <c r="ACU85"/>
      <c r="ACV85"/>
      <c r="ACW85"/>
      <c r="ACX85"/>
      <c r="ACY85"/>
      <c r="ACZ85"/>
      <c r="ADA85"/>
      <c r="ADB85"/>
      <c r="ADC85"/>
      <c r="ADD85"/>
      <c r="ADE85"/>
      <c r="ADF85"/>
      <c r="ADG85"/>
      <c r="ADH85"/>
      <c r="ADI85"/>
      <c r="ADJ85"/>
      <c r="ADK85"/>
      <c r="ADL85"/>
      <c r="ADM85"/>
      <c r="ADN85"/>
      <c r="ADO85"/>
      <c r="ADP85"/>
      <c r="ADQ85"/>
      <c r="ADR85"/>
      <c r="ADS85"/>
      <c r="ADT85"/>
      <c r="ADU85"/>
      <c r="ADV85"/>
      <c r="ADW85"/>
      <c r="ADX85"/>
      <c r="ADY85"/>
      <c r="ADZ85"/>
      <c r="AEA85"/>
      <c r="AEB85"/>
      <c r="AEC85"/>
      <c r="AED85"/>
      <c r="AEE85"/>
      <c r="AEF85"/>
      <c r="AEG85"/>
      <c r="AEH85"/>
      <c r="AEI85"/>
      <c r="AEJ85"/>
      <c r="AEK85"/>
      <c r="AEL85"/>
      <c r="AEM85"/>
      <c r="AEN85"/>
      <c r="AEO85"/>
      <c r="AEP85"/>
      <c r="AEQ85"/>
      <c r="AER85"/>
      <c r="AES85"/>
      <c r="AET85"/>
      <c r="AEU85"/>
      <c r="AEV85"/>
      <c r="AEW85"/>
      <c r="AEX85"/>
      <c r="AEY85"/>
      <c r="AEZ85"/>
      <c r="AFA85"/>
      <c r="AFB85"/>
      <c r="AFC85"/>
      <c r="AFD85"/>
      <c r="AFE85"/>
      <c r="AFF85"/>
      <c r="AFG85"/>
      <c r="AFH85"/>
      <c r="AFI85"/>
      <c r="AFJ85"/>
      <c r="AFK85"/>
      <c r="AFL85"/>
      <c r="AFM85"/>
      <c r="AFN85"/>
      <c r="AFO85"/>
      <c r="AFP85"/>
      <c r="AFQ85"/>
      <c r="AFR85"/>
      <c r="AFS85"/>
      <c r="AFT85"/>
      <c r="AFU85"/>
      <c r="AFV85"/>
      <c r="AFW85"/>
      <c r="AFX85"/>
      <c r="AFY85"/>
      <c r="AFZ85"/>
      <c r="AGA85"/>
      <c r="AGB85"/>
      <c r="AGC85"/>
      <c r="AGD85"/>
      <c r="AGE85"/>
      <c r="AGF85"/>
      <c r="AGG85"/>
      <c r="AGH85"/>
      <c r="AGI85"/>
      <c r="AGJ85"/>
      <c r="AGK85"/>
      <c r="AGL85"/>
      <c r="AGM85"/>
      <c r="AGN85"/>
      <c r="AGO85"/>
      <c r="AGP85"/>
      <c r="AGQ85"/>
      <c r="AGR85"/>
      <c r="AGS85"/>
      <c r="AGT85"/>
      <c r="AGU85"/>
      <c r="AGV85"/>
      <c r="AGW85"/>
      <c r="AGX85"/>
      <c r="AGY85"/>
      <c r="AGZ85"/>
      <c r="AHA85"/>
      <c r="AHB85"/>
      <c r="AHC85"/>
      <c r="AHD85"/>
      <c r="AHE85"/>
      <c r="AHF85"/>
      <c r="AHG85"/>
      <c r="AHH85"/>
      <c r="AHI85"/>
      <c r="AHJ85"/>
      <c r="AHK85"/>
      <c r="AHL85"/>
      <c r="AHM85"/>
      <c r="AHN85"/>
      <c r="AHO85"/>
      <c r="AHP85"/>
      <c r="AHQ85"/>
      <c r="AHR85"/>
      <c r="AHS85"/>
      <c r="AHT85"/>
      <c r="AHU85"/>
      <c r="AHV85"/>
      <c r="AHW85"/>
      <c r="AHX85"/>
      <c r="AHY85"/>
      <c r="AHZ85"/>
      <c r="AIA85"/>
      <c r="AIB85"/>
      <c r="AIC85"/>
      <c r="AID85"/>
      <c r="AIE85"/>
      <c r="AIF85"/>
      <c r="AIG85"/>
      <c r="AIH85"/>
      <c r="AII85"/>
      <c r="AIJ85"/>
      <c r="AIK85"/>
      <c r="AIL85"/>
      <c r="AIM85"/>
      <c r="AIN85"/>
      <c r="AIO85"/>
      <c r="AIP85"/>
      <c r="AIQ85"/>
      <c r="AIR85"/>
      <c r="AIS85"/>
      <c r="AIT85"/>
      <c r="AIU85"/>
      <c r="AIV85"/>
      <c r="AIW85"/>
      <c r="AIX85"/>
      <c r="AIY85"/>
      <c r="AIZ85"/>
      <c r="AJA85"/>
      <c r="AJB85"/>
      <c r="AJC85"/>
      <c r="AJD85"/>
      <c r="AJE85"/>
      <c r="AJF85"/>
      <c r="AJG85"/>
      <c r="AJH85"/>
      <c r="AJI85"/>
      <c r="AJJ85"/>
      <c r="AJK85"/>
      <c r="AJL85"/>
      <c r="AJM85"/>
      <c r="AJN85"/>
      <c r="AJO85"/>
      <c r="AJP85"/>
      <c r="AJQ85"/>
      <c r="AJR85"/>
      <c r="AJS85"/>
      <c r="AJT85"/>
      <c r="AJU85"/>
      <c r="AJV85"/>
      <c r="AJW85"/>
      <c r="AJX85"/>
      <c r="AJY85"/>
      <c r="AJZ85"/>
      <c r="AKA85"/>
      <c r="AKB85"/>
      <c r="AKC85"/>
      <c r="AKD85"/>
      <c r="AKE85"/>
      <c r="AKF85"/>
      <c r="AKG85"/>
      <c r="AKH85"/>
      <c r="AKI85"/>
      <c r="AKJ85"/>
      <c r="AKK85"/>
      <c r="AKL85"/>
      <c r="AKM85"/>
      <c r="AKN85"/>
      <c r="AKO85"/>
      <c r="AKP85"/>
      <c r="AKQ85"/>
      <c r="AKR85"/>
      <c r="AKS85"/>
      <c r="AKT85"/>
      <c r="AKU85"/>
      <c r="AKV85"/>
      <c r="AKW85"/>
      <c r="AKX85"/>
      <c r="AKY85"/>
      <c r="AKZ85"/>
      <c r="ALA85"/>
      <c r="ALB85"/>
      <c r="ALC85"/>
      <c r="ALD85"/>
      <c r="ALE85"/>
      <c r="ALF85"/>
      <c r="ALG85"/>
      <c r="ALH85"/>
      <c r="ALI85"/>
      <c r="ALJ85"/>
      <c r="ALK85"/>
      <c r="ALL85"/>
      <c r="ALM85"/>
      <c r="ALN85"/>
      <c r="ALO85"/>
      <c r="ALP85"/>
      <c r="ALQ85"/>
      <c r="ALR85"/>
      <c r="ALS85"/>
      <c r="ALT85"/>
      <c r="ALU85"/>
      <c r="ALV85"/>
      <c r="ALW85"/>
      <c r="ALX85"/>
      <c r="ALY85"/>
      <c r="ALZ85"/>
      <c r="AMA85"/>
      <c r="AMB85"/>
      <c r="AMC85"/>
      <c r="AMD85"/>
      <c r="AME85"/>
      <c r="AMF85"/>
      <c r="AMG85"/>
      <c r="AMH85"/>
      <c r="AMI85"/>
      <c r="AMJ85"/>
    </row>
    <row r="86" spans="1:1024" ht="279.75" customHeight="1" x14ac:dyDescent="0.25">
      <c r="A86" s="198" t="s">
        <v>3462</v>
      </c>
      <c r="B86" s="198"/>
      <c r="C86" s="198"/>
      <c r="D86" s="198"/>
      <c r="E86" s="198"/>
      <c r="F86" s="198"/>
      <c r="G86" s="198"/>
      <c r="H86" s="198"/>
      <c r="I86" s="198"/>
      <c r="J86" s="198"/>
      <c r="K86" s="198"/>
      <c r="L86" s="198"/>
      <c r="M86" s="198"/>
      <c r="N86" s="198"/>
      <c r="O86" s="198"/>
      <c r="P86" s="198"/>
      <c r="Q86" s="198"/>
      <c r="R86" s="198"/>
      <c r="S86" s="198"/>
      <c r="T86" s="198"/>
      <c r="U86" s="198"/>
      <c r="V86" s="198"/>
      <c r="W86" s="198"/>
      <c r="X86" s="198"/>
      <c r="Y86" s="198"/>
      <c r="Z86" s="198"/>
      <c r="AA86" s="198"/>
      <c r="AB86" s="198"/>
      <c r="AC86" s="198"/>
      <c r="AD86" s="198"/>
      <c r="AE86" s="198"/>
      <c r="AF86" s="198"/>
      <c r="AG86" s="198"/>
      <c r="AH86" s="198"/>
      <c r="AI86" s="198"/>
      <c r="AJ86" s="198"/>
      <c r="AK86" s="198"/>
      <c r="AL86" s="198"/>
      <c r="AM86" s="198"/>
      <c r="AN86" s="198"/>
      <c r="AO86" s="198"/>
      <c r="AP86" s="198"/>
      <c r="AQ86" s="198"/>
      <c r="AR86" s="198"/>
      <c r="AS86" s="198"/>
      <c r="AT86" s="198"/>
      <c r="AU86" s="198"/>
      <c r="AV86" s="198"/>
      <c r="AW86" s="198"/>
      <c r="AX86" s="198"/>
      <c r="AY86" s="198"/>
      <c r="AZ86" s="198"/>
      <c r="BA86" s="198"/>
      <c r="BB86" s="198"/>
      <c r="BC86" s="198"/>
      <c r="BD86" s="198"/>
      <c r="BE86"/>
      <c r="BF86"/>
      <c r="BG86"/>
      <c r="BH86"/>
      <c r="BI86"/>
      <c r="BJ86"/>
      <c r="BK86"/>
      <c r="BL86"/>
      <c r="BM86"/>
      <c r="BN86"/>
      <c r="BO86"/>
      <c r="BP86"/>
      <c r="BQ86"/>
      <c r="BR86"/>
      <c r="BS86"/>
      <c r="BT86"/>
      <c r="BU86"/>
      <c r="BV86"/>
      <c r="BW86"/>
      <c r="BX86"/>
      <c r="BY86"/>
      <c r="BZ86"/>
      <c r="CA86"/>
      <c r="CB86"/>
      <c r="CC86"/>
      <c r="CD86"/>
      <c r="CE86"/>
      <c r="CF86"/>
      <c r="CG86"/>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c r="FL86"/>
      <c r="FM86"/>
      <c r="FN86"/>
      <c r="FO86"/>
      <c r="FP86"/>
      <c r="FQ86"/>
      <c r="FR86"/>
      <c r="FS86"/>
      <c r="FT86"/>
      <c r="FU86"/>
      <c r="FV86"/>
      <c r="FW86"/>
      <c r="FX86"/>
      <c r="FY86"/>
      <c r="FZ86"/>
      <c r="GA86"/>
      <c r="GB86"/>
      <c r="GC86"/>
      <c r="GD86"/>
      <c r="GE86"/>
      <c r="GF86"/>
      <c r="GG86"/>
      <c r="GH86"/>
      <c r="GI86"/>
      <c r="GJ86"/>
      <c r="GK86"/>
      <c r="GL86"/>
      <c r="GM86"/>
      <c r="GN86"/>
      <c r="GO86"/>
      <c r="GP86"/>
      <c r="GQ86"/>
      <c r="GR86"/>
      <c r="GS86"/>
      <c r="GT86"/>
      <c r="GU86"/>
      <c r="GV86"/>
      <c r="GW86"/>
      <c r="GX86"/>
      <c r="GY86"/>
      <c r="GZ86"/>
      <c r="HA86"/>
      <c r="HB86"/>
      <c r="HC86"/>
      <c r="HD86"/>
      <c r="HE86"/>
      <c r="HF86"/>
      <c r="HG86"/>
      <c r="HH86"/>
      <c r="HI86"/>
      <c r="HJ86"/>
      <c r="HK86"/>
      <c r="HL86"/>
      <c r="HM86"/>
      <c r="HN86"/>
      <c r="HO86"/>
      <c r="HP86"/>
      <c r="HQ86"/>
      <c r="HR86"/>
      <c r="HS86"/>
      <c r="HT86"/>
      <c r="HU86"/>
      <c r="HV86"/>
      <c r="HW86"/>
      <c r="HX86"/>
      <c r="HY86"/>
      <c r="HZ86"/>
      <c r="IA86"/>
      <c r="IB86"/>
      <c r="IC86"/>
      <c r="ID86"/>
      <c r="IE86"/>
      <c r="IF86"/>
      <c r="IG86"/>
      <c r="IH86"/>
      <c r="II86"/>
      <c r="IJ86"/>
      <c r="IK86"/>
      <c r="IL86"/>
      <c r="IM86"/>
      <c r="IN86"/>
      <c r="IO86"/>
      <c r="IP86"/>
      <c r="IQ86"/>
      <c r="IR86"/>
      <c r="IS86"/>
      <c r="IT86"/>
      <c r="IU86"/>
      <c r="IV86"/>
      <c r="IW86"/>
      <c r="IX86"/>
      <c r="IY86"/>
      <c r="IZ86"/>
      <c r="JA86"/>
      <c r="JB86"/>
      <c r="JC86"/>
      <c r="JD86"/>
      <c r="JE86"/>
      <c r="JF86"/>
      <c r="JG86"/>
      <c r="JH86"/>
      <c r="JI86"/>
      <c r="JJ86"/>
      <c r="JK86"/>
      <c r="JL86"/>
      <c r="JM86"/>
      <c r="JN86"/>
      <c r="JO86"/>
      <c r="JP86"/>
      <c r="JQ86"/>
      <c r="JR86"/>
      <c r="JS86"/>
      <c r="JT86"/>
      <c r="JU86"/>
      <c r="JV86"/>
      <c r="JW86"/>
      <c r="JX86"/>
      <c r="JY86"/>
      <c r="JZ86"/>
      <c r="KA86"/>
      <c r="KB86"/>
      <c r="KC86"/>
      <c r="KD86"/>
      <c r="KE86"/>
      <c r="KF86"/>
      <c r="KG86"/>
      <c r="KH86"/>
      <c r="KI86"/>
      <c r="KJ86"/>
      <c r="KK86"/>
      <c r="KL86"/>
      <c r="KM86"/>
      <c r="KN86"/>
      <c r="KO86"/>
      <c r="KP86"/>
      <c r="KQ86"/>
      <c r="KR86"/>
      <c r="KS86"/>
      <c r="KT86"/>
      <c r="KU86"/>
      <c r="KV86"/>
      <c r="KW86"/>
      <c r="KX86"/>
      <c r="KY86"/>
      <c r="KZ86"/>
      <c r="LA86"/>
      <c r="LB86"/>
      <c r="LC86"/>
      <c r="LD86"/>
      <c r="LE86"/>
      <c r="LF86"/>
      <c r="LG86"/>
      <c r="LH86"/>
      <c r="LI86"/>
      <c r="LJ86"/>
      <c r="LK86"/>
      <c r="LL86"/>
      <c r="LM86"/>
      <c r="LN86"/>
      <c r="LO86"/>
      <c r="LP86"/>
      <c r="LQ86"/>
      <c r="LR86"/>
      <c r="LS86"/>
      <c r="LT86"/>
      <c r="LU86"/>
      <c r="LV86"/>
      <c r="LW86"/>
      <c r="LX86"/>
      <c r="LY86"/>
      <c r="LZ86"/>
      <c r="MA86"/>
      <c r="MB86"/>
      <c r="MC86"/>
      <c r="MD86"/>
      <c r="ME86"/>
      <c r="MF86"/>
      <c r="MG86"/>
      <c r="MH86"/>
      <c r="MI86"/>
      <c r="MJ86"/>
      <c r="MK86"/>
      <c r="ML86"/>
      <c r="MM86"/>
      <c r="MN86"/>
      <c r="MO86"/>
      <c r="MP86"/>
      <c r="MQ86"/>
      <c r="MR86"/>
      <c r="MS86"/>
      <c r="MT86"/>
      <c r="MU86"/>
      <c r="MV86"/>
      <c r="MW86"/>
      <c r="MX86"/>
      <c r="MY86"/>
      <c r="MZ86"/>
      <c r="NA86"/>
      <c r="NB86"/>
      <c r="NC86"/>
      <c r="ND86"/>
      <c r="NE86"/>
      <c r="NF86"/>
      <c r="NG86"/>
      <c r="NH86"/>
      <c r="NI86"/>
      <c r="NJ86"/>
      <c r="NK86"/>
      <c r="NL86"/>
      <c r="NM86"/>
      <c r="NN86"/>
      <c r="NO86"/>
      <c r="NP86"/>
      <c r="NQ86"/>
      <c r="NR86"/>
      <c r="NS86"/>
      <c r="NT86"/>
      <c r="NU86"/>
      <c r="NV86"/>
      <c r="NW86"/>
      <c r="NX86"/>
      <c r="NY86"/>
      <c r="NZ86"/>
      <c r="OA86"/>
      <c r="OB86"/>
      <c r="OC86"/>
      <c r="OD86"/>
      <c r="OE86"/>
      <c r="OF86"/>
      <c r="OG86"/>
      <c r="OH86"/>
      <c r="OI86"/>
      <c r="OJ86"/>
      <c r="OK86"/>
      <c r="OL86"/>
      <c r="OM86"/>
      <c r="ON86"/>
      <c r="OO86"/>
      <c r="OP86"/>
      <c r="OQ86"/>
      <c r="OR86"/>
      <c r="OS86"/>
      <c r="OT86"/>
      <c r="OU86"/>
      <c r="OV86"/>
      <c r="OW86"/>
      <c r="OX86"/>
      <c r="OY86"/>
      <c r="OZ86"/>
      <c r="PA86"/>
      <c r="PB86"/>
      <c r="PC86"/>
      <c r="PD86"/>
      <c r="PE86"/>
      <c r="PF86"/>
      <c r="PG86"/>
      <c r="PH86"/>
      <c r="PI86"/>
      <c r="PJ86"/>
      <c r="PK86"/>
      <c r="PL86"/>
      <c r="PM86"/>
      <c r="PN86"/>
      <c r="PO86"/>
      <c r="PP86"/>
      <c r="PQ86"/>
      <c r="PR86"/>
      <c r="PS86"/>
      <c r="PT86"/>
      <c r="PU86"/>
      <c r="PV86"/>
      <c r="PW86"/>
      <c r="PX86"/>
      <c r="PY86"/>
      <c r="PZ86"/>
      <c r="QA86"/>
      <c r="QB86"/>
      <c r="QC86"/>
      <c r="QD86"/>
      <c r="QE86"/>
      <c r="QF86"/>
      <c r="QG86"/>
      <c r="QH86"/>
      <c r="QI86"/>
      <c r="QJ86"/>
      <c r="QK86"/>
      <c r="QL86"/>
      <c r="QM86"/>
      <c r="QN86"/>
      <c r="QO86"/>
      <c r="QP86"/>
      <c r="QQ86"/>
      <c r="QR86"/>
      <c r="QS86"/>
      <c r="QT86"/>
      <c r="QU86"/>
      <c r="QV86"/>
      <c r="QW86"/>
      <c r="QX86"/>
      <c r="QY86"/>
      <c r="QZ86"/>
      <c r="RA86"/>
      <c r="RB86"/>
      <c r="RC86"/>
      <c r="RD86"/>
      <c r="RE86"/>
      <c r="RF86"/>
      <c r="RG86"/>
      <c r="RH86"/>
      <c r="RI86"/>
      <c r="RJ86"/>
      <c r="RK86"/>
      <c r="RL86"/>
      <c r="RM86"/>
      <c r="RN86"/>
      <c r="RO86"/>
      <c r="RP86"/>
      <c r="RQ86"/>
      <c r="RR86"/>
      <c r="RS86"/>
      <c r="RT86"/>
      <c r="RU86"/>
      <c r="RV86"/>
      <c r="RW86"/>
      <c r="RX86"/>
      <c r="RY86"/>
      <c r="RZ86"/>
      <c r="SA86"/>
      <c r="SB86"/>
      <c r="SC86"/>
      <c r="SD86"/>
      <c r="SE86"/>
      <c r="SF86"/>
      <c r="SG86"/>
      <c r="SH86"/>
      <c r="SI86"/>
      <c r="SJ86"/>
      <c r="SK86"/>
      <c r="SL86"/>
      <c r="SM86"/>
      <c r="SN86"/>
      <c r="SO86"/>
      <c r="SP86"/>
      <c r="SQ86"/>
      <c r="SR86"/>
      <c r="SS86"/>
      <c r="ST86"/>
      <c r="SU86"/>
      <c r="SV86"/>
      <c r="SW86"/>
      <c r="SX86"/>
      <c r="SY86"/>
      <c r="SZ86"/>
      <c r="TA86"/>
      <c r="TB86"/>
      <c r="TC86"/>
      <c r="TD86"/>
      <c r="TE86"/>
      <c r="TF86"/>
      <c r="TG86"/>
      <c r="TH86"/>
      <c r="TI86"/>
      <c r="TJ86"/>
      <c r="TK86"/>
      <c r="TL86"/>
      <c r="TM86"/>
      <c r="TN86"/>
      <c r="TO86"/>
      <c r="TP86"/>
      <c r="TQ86"/>
      <c r="TR86"/>
      <c r="TS86"/>
      <c r="TT86"/>
      <c r="TU86"/>
      <c r="TV86"/>
      <c r="TW86"/>
      <c r="TX86"/>
      <c r="TY86"/>
      <c r="TZ86"/>
      <c r="UA86"/>
      <c r="UB86"/>
      <c r="UC86"/>
      <c r="UD86"/>
      <c r="UE86"/>
      <c r="UF86"/>
      <c r="UG86"/>
      <c r="UH86"/>
      <c r="UI86"/>
      <c r="UJ86"/>
      <c r="UK86"/>
      <c r="UL86"/>
      <c r="UM86"/>
      <c r="UN86"/>
      <c r="UO86"/>
      <c r="UP86"/>
      <c r="UQ86"/>
      <c r="UR86"/>
      <c r="US86"/>
      <c r="UT86"/>
      <c r="UU86"/>
      <c r="UV86"/>
      <c r="UW86"/>
      <c r="UX86"/>
      <c r="UY86"/>
      <c r="UZ86"/>
      <c r="VA86"/>
      <c r="VB86"/>
      <c r="VC86"/>
      <c r="VD86"/>
      <c r="VE86"/>
      <c r="VF86"/>
      <c r="VG86"/>
      <c r="VH86"/>
      <c r="VI86"/>
      <c r="VJ86"/>
      <c r="VK86"/>
      <c r="VL86"/>
      <c r="VM86"/>
      <c r="VN86"/>
      <c r="VO86"/>
      <c r="VP86"/>
      <c r="VQ86"/>
      <c r="VR86"/>
      <c r="VS86"/>
      <c r="VT86"/>
      <c r="VU86"/>
      <c r="VV86"/>
      <c r="VW86"/>
      <c r="VX86"/>
      <c r="VY86"/>
      <c r="VZ86"/>
      <c r="WA86"/>
      <c r="WB86"/>
      <c r="WC86"/>
      <c r="WD86"/>
      <c r="WE86"/>
      <c r="WF86"/>
      <c r="WG86"/>
      <c r="WH86"/>
      <c r="WI86"/>
      <c r="WJ86"/>
      <c r="WK86"/>
      <c r="WL86"/>
      <c r="WM86"/>
      <c r="WN86"/>
      <c r="WO86"/>
      <c r="WP86"/>
      <c r="WQ86"/>
      <c r="WR86"/>
      <c r="WS86"/>
      <c r="WT86"/>
      <c r="WU86"/>
      <c r="WV86"/>
      <c r="WW86"/>
      <c r="WX86"/>
      <c r="WY86"/>
      <c r="WZ86"/>
      <c r="XA86"/>
      <c r="XB86"/>
      <c r="XC86"/>
      <c r="XD86"/>
      <c r="XE86"/>
      <c r="XF86"/>
      <c r="XG86"/>
      <c r="XH86"/>
      <c r="XI86"/>
      <c r="XJ86"/>
      <c r="XK86"/>
      <c r="XL86"/>
      <c r="XM86"/>
      <c r="XN86"/>
      <c r="XO86"/>
      <c r="XP86"/>
      <c r="XQ86"/>
      <c r="XR86"/>
      <c r="XS86"/>
      <c r="XT86"/>
      <c r="XU86"/>
      <c r="XV86"/>
      <c r="XW86"/>
      <c r="XX86"/>
      <c r="XY86"/>
      <c r="XZ86"/>
      <c r="YA86"/>
      <c r="YB86"/>
      <c r="YC86"/>
      <c r="YD86"/>
      <c r="YE86"/>
      <c r="YF86"/>
      <c r="YG86"/>
      <c r="YH86"/>
      <c r="YI86"/>
      <c r="YJ86"/>
      <c r="YK86"/>
      <c r="YL86"/>
      <c r="YM86"/>
      <c r="YN86"/>
      <c r="YO86"/>
      <c r="YP86"/>
      <c r="YQ86"/>
      <c r="YR86"/>
      <c r="YS86"/>
      <c r="YT86"/>
      <c r="YU86"/>
      <c r="YV86"/>
      <c r="YW86"/>
      <c r="YX86"/>
      <c r="YY86"/>
      <c r="YZ86"/>
      <c r="ZA86"/>
      <c r="ZB86"/>
      <c r="ZC86"/>
      <c r="ZD86"/>
      <c r="ZE86"/>
      <c r="ZF86"/>
      <c r="ZG86"/>
      <c r="ZH86"/>
      <c r="ZI86"/>
      <c r="ZJ86"/>
      <c r="ZK86"/>
      <c r="ZL86"/>
      <c r="ZM86"/>
      <c r="ZN86"/>
      <c r="ZO86"/>
      <c r="ZP86"/>
      <c r="ZQ86"/>
      <c r="ZR86"/>
      <c r="ZS86"/>
      <c r="ZT86"/>
      <c r="ZU86"/>
      <c r="ZV86"/>
      <c r="ZW86"/>
      <c r="ZX86"/>
      <c r="ZY86"/>
      <c r="ZZ86"/>
      <c r="AAA86"/>
      <c r="AAB86"/>
      <c r="AAC86"/>
      <c r="AAD86"/>
      <c r="AAE86"/>
      <c r="AAF86"/>
      <c r="AAG86"/>
      <c r="AAH86"/>
      <c r="AAI86"/>
      <c r="AAJ86"/>
      <c r="AAK86"/>
      <c r="AAL86"/>
      <c r="AAM86"/>
      <c r="AAN86"/>
      <c r="AAO86"/>
      <c r="AAP86"/>
      <c r="AAQ86"/>
      <c r="AAR86"/>
      <c r="AAS86"/>
      <c r="AAT86"/>
      <c r="AAU86"/>
      <c r="AAV86"/>
      <c r="AAW86"/>
      <c r="AAX86"/>
      <c r="AAY86"/>
      <c r="AAZ86"/>
      <c r="ABA86"/>
      <c r="ABB86"/>
      <c r="ABC86"/>
      <c r="ABD86"/>
      <c r="ABE86"/>
      <c r="ABF86"/>
      <c r="ABG86"/>
      <c r="ABH86"/>
      <c r="ABI86"/>
      <c r="ABJ86"/>
      <c r="ABK86"/>
      <c r="ABL86"/>
      <c r="ABM86"/>
      <c r="ABN86"/>
      <c r="ABO86"/>
      <c r="ABP86"/>
      <c r="ABQ86"/>
      <c r="ABR86"/>
      <c r="ABS86"/>
      <c r="ABT86"/>
      <c r="ABU86"/>
      <c r="ABV86"/>
      <c r="ABW86"/>
      <c r="ABX86"/>
      <c r="ABY86"/>
      <c r="ABZ86"/>
      <c r="ACA86"/>
      <c r="ACB86"/>
      <c r="ACC86"/>
      <c r="ACD86"/>
      <c r="ACE86"/>
      <c r="ACF86"/>
      <c r="ACG86"/>
      <c r="ACH86"/>
      <c r="ACI86"/>
      <c r="ACJ86"/>
      <c r="ACK86"/>
      <c r="ACL86"/>
      <c r="ACM86"/>
      <c r="ACN86"/>
      <c r="ACO86"/>
      <c r="ACP86"/>
      <c r="ACQ86"/>
      <c r="ACR86"/>
      <c r="ACS86"/>
      <c r="ACT86"/>
      <c r="ACU86"/>
      <c r="ACV86"/>
      <c r="ACW86"/>
      <c r="ACX86"/>
      <c r="ACY86"/>
      <c r="ACZ86"/>
      <c r="ADA86"/>
      <c r="ADB86"/>
      <c r="ADC86"/>
      <c r="ADD86"/>
      <c r="ADE86"/>
      <c r="ADF86"/>
      <c r="ADG86"/>
      <c r="ADH86"/>
      <c r="ADI86"/>
      <c r="ADJ86"/>
      <c r="ADK86"/>
      <c r="ADL86"/>
      <c r="ADM86"/>
      <c r="ADN86"/>
      <c r="ADO86"/>
      <c r="ADP86"/>
      <c r="ADQ86"/>
      <c r="ADR86"/>
      <c r="ADS86"/>
      <c r="ADT86"/>
      <c r="ADU86"/>
      <c r="ADV86"/>
      <c r="ADW86"/>
      <c r="ADX86"/>
      <c r="ADY86"/>
      <c r="ADZ86"/>
      <c r="AEA86"/>
      <c r="AEB86"/>
      <c r="AEC86"/>
      <c r="AED86"/>
      <c r="AEE86"/>
      <c r="AEF86"/>
      <c r="AEG86"/>
      <c r="AEH86"/>
      <c r="AEI86"/>
      <c r="AEJ86"/>
      <c r="AEK86"/>
      <c r="AEL86"/>
      <c r="AEM86"/>
      <c r="AEN86"/>
      <c r="AEO86"/>
      <c r="AEP86"/>
      <c r="AEQ86"/>
      <c r="AER86"/>
      <c r="AES86"/>
      <c r="AET86"/>
      <c r="AEU86"/>
      <c r="AEV86"/>
      <c r="AEW86"/>
      <c r="AEX86"/>
      <c r="AEY86"/>
      <c r="AEZ86"/>
      <c r="AFA86"/>
      <c r="AFB86"/>
      <c r="AFC86"/>
      <c r="AFD86"/>
      <c r="AFE86"/>
      <c r="AFF86"/>
      <c r="AFG86"/>
      <c r="AFH86"/>
      <c r="AFI86"/>
      <c r="AFJ86"/>
      <c r="AFK86"/>
      <c r="AFL86"/>
      <c r="AFM86"/>
      <c r="AFN86"/>
      <c r="AFO86"/>
      <c r="AFP86"/>
      <c r="AFQ86"/>
      <c r="AFR86"/>
      <c r="AFS86"/>
      <c r="AFT86"/>
      <c r="AFU86"/>
      <c r="AFV86"/>
      <c r="AFW86"/>
      <c r="AFX86"/>
      <c r="AFY86"/>
      <c r="AFZ86"/>
      <c r="AGA86"/>
      <c r="AGB86"/>
      <c r="AGC86"/>
      <c r="AGD86"/>
      <c r="AGE86"/>
      <c r="AGF86"/>
      <c r="AGG86"/>
      <c r="AGH86"/>
      <c r="AGI86"/>
      <c r="AGJ86"/>
      <c r="AGK86"/>
      <c r="AGL86"/>
      <c r="AGM86"/>
      <c r="AGN86"/>
      <c r="AGO86"/>
      <c r="AGP86"/>
      <c r="AGQ86"/>
      <c r="AGR86"/>
      <c r="AGS86"/>
      <c r="AGT86"/>
      <c r="AGU86"/>
      <c r="AGV86"/>
      <c r="AGW86"/>
      <c r="AGX86"/>
      <c r="AGY86"/>
      <c r="AGZ86"/>
      <c r="AHA86"/>
      <c r="AHB86"/>
      <c r="AHC86"/>
      <c r="AHD86"/>
      <c r="AHE86"/>
      <c r="AHF86"/>
      <c r="AHG86"/>
      <c r="AHH86"/>
      <c r="AHI86"/>
      <c r="AHJ86"/>
      <c r="AHK86"/>
      <c r="AHL86"/>
      <c r="AHM86"/>
      <c r="AHN86"/>
      <c r="AHO86"/>
      <c r="AHP86"/>
      <c r="AHQ86"/>
      <c r="AHR86"/>
      <c r="AHS86"/>
      <c r="AHT86"/>
      <c r="AHU86"/>
      <c r="AHV86"/>
      <c r="AHW86"/>
      <c r="AHX86"/>
      <c r="AHY86"/>
      <c r="AHZ86"/>
      <c r="AIA86"/>
      <c r="AIB86"/>
      <c r="AIC86"/>
      <c r="AID86"/>
      <c r="AIE86"/>
      <c r="AIF86"/>
      <c r="AIG86"/>
      <c r="AIH86"/>
      <c r="AII86"/>
      <c r="AIJ86"/>
      <c r="AIK86"/>
      <c r="AIL86"/>
      <c r="AIM86"/>
      <c r="AIN86"/>
      <c r="AIO86"/>
      <c r="AIP86"/>
      <c r="AIQ86"/>
      <c r="AIR86"/>
      <c r="AIS86"/>
      <c r="AIT86"/>
      <c r="AIU86"/>
      <c r="AIV86"/>
      <c r="AIW86"/>
      <c r="AIX86"/>
      <c r="AIY86"/>
      <c r="AIZ86"/>
      <c r="AJA86"/>
      <c r="AJB86"/>
      <c r="AJC86"/>
      <c r="AJD86"/>
      <c r="AJE86"/>
      <c r="AJF86"/>
      <c r="AJG86"/>
      <c r="AJH86"/>
      <c r="AJI86"/>
      <c r="AJJ86"/>
      <c r="AJK86"/>
      <c r="AJL86"/>
      <c r="AJM86"/>
      <c r="AJN86"/>
      <c r="AJO86"/>
      <c r="AJP86"/>
      <c r="AJQ86"/>
      <c r="AJR86"/>
      <c r="AJS86"/>
      <c r="AJT86"/>
      <c r="AJU86"/>
      <c r="AJV86"/>
      <c r="AJW86"/>
      <c r="AJX86"/>
      <c r="AJY86"/>
      <c r="AJZ86"/>
      <c r="AKA86"/>
      <c r="AKB86"/>
      <c r="AKC86"/>
      <c r="AKD86"/>
      <c r="AKE86"/>
      <c r="AKF86"/>
      <c r="AKG86"/>
      <c r="AKH86"/>
      <c r="AKI86"/>
      <c r="AKJ86"/>
      <c r="AKK86"/>
      <c r="AKL86"/>
      <c r="AKM86"/>
      <c r="AKN86"/>
      <c r="AKO86"/>
      <c r="AKP86"/>
      <c r="AKQ86"/>
      <c r="AKR86"/>
      <c r="AKS86"/>
      <c r="AKT86"/>
      <c r="AKU86"/>
      <c r="AKV86"/>
      <c r="AKW86"/>
      <c r="AKX86"/>
      <c r="AKY86"/>
      <c r="AKZ86"/>
      <c r="ALA86"/>
      <c r="ALB86"/>
      <c r="ALC86"/>
      <c r="ALD86"/>
      <c r="ALE86"/>
      <c r="ALF86"/>
      <c r="ALG86"/>
      <c r="ALH86"/>
      <c r="ALI86"/>
      <c r="ALJ86"/>
      <c r="ALK86"/>
      <c r="ALL86"/>
      <c r="ALM86"/>
      <c r="ALN86"/>
      <c r="ALO86"/>
      <c r="ALP86"/>
      <c r="ALQ86"/>
      <c r="ALR86"/>
      <c r="ALS86"/>
      <c r="ALT86"/>
      <c r="ALU86"/>
      <c r="ALV86"/>
      <c r="ALW86"/>
      <c r="ALX86"/>
      <c r="ALY86"/>
      <c r="ALZ86"/>
      <c r="AMA86"/>
      <c r="AMB86"/>
      <c r="AMC86"/>
      <c r="AMD86"/>
      <c r="AME86"/>
      <c r="AMF86"/>
      <c r="AMG86"/>
      <c r="AMH86"/>
      <c r="AMI86"/>
      <c r="AMJ86"/>
    </row>
    <row r="87" spans="1:1024" ht="20.45" customHeight="1" x14ac:dyDescent="0.25">
      <c r="A87" s="198"/>
      <c r="B87" s="198"/>
      <c r="C87" s="198"/>
      <c r="D87" s="198"/>
      <c r="E87" s="198"/>
      <c r="F87" s="198"/>
      <c r="G87" s="198"/>
      <c r="H87" s="198"/>
      <c r="I87" s="198"/>
      <c r="J87" s="198"/>
      <c r="K87" s="198"/>
      <c r="L87" s="198"/>
      <c r="M87" s="198"/>
      <c r="N87" s="198"/>
      <c r="O87" s="198"/>
      <c r="P87" s="198"/>
      <c r="Q87" s="198"/>
      <c r="R87" s="198"/>
      <c r="S87" s="198"/>
      <c r="T87" s="198"/>
      <c r="U87" s="198"/>
      <c r="V87" s="198"/>
      <c r="W87" s="198"/>
      <c r="X87" s="198"/>
      <c r="Y87" s="198"/>
      <c r="Z87" s="198"/>
      <c r="AA87" s="198"/>
      <c r="AB87" s="198"/>
      <c r="AC87" s="198"/>
      <c r="AD87" s="198"/>
      <c r="AE87" s="198"/>
      <c r="AF87" s="198"/>
      <c r="AG87" s="198"/>
      <c r="AH87" s="198"/>
      <c r="AI87" s="198"/>
      <c r="AJ87" s="198"/>
      <c r="AK87" s="198"/>
      <c r="AL87" s="198"/>
      <c r="AM87" s="198"/>
      <c r="AN87" s="198"/>
      <c r="AO87" s="198"/>
      <c r="AP87" s="198"/>
      <c r="AQ87" s="198"/>
      <c r="AR87" s="198"/>
      <c r="AS87" s="198"/>
      <c r="AT87" s="198"/>
      <c r="AU87" s="198"/>
      <c r="AV87" s="198"/>
      <c r="AW87" s="198"/>
      <c r="AX87" s="198"/>
      <c r="AY87" s="198"/>
      <c r="AZ87" s="198"/>
      <c r="BA87" s="198"/>
      <c r="BB87" s="198"/>
      <c r="BC87" s="198"/>
      <c r="BD87" s="198"/>
      <c r="BE87"/>
      <c r="BF87"/>
      <c r="BG87"/>
      <c r="BH87"/>
      <c r="BI87"/>
      <c r="BJ87"/>
      <c r="BK87"/>
      <c r="BL87"/>
      <c r="BM87"/>
      <c r="BN87"/>
      <c r="BO87"/>
      <c r="BP87"/>
      <c r="BQ87"/>
      <c r="BR87"/>
      <c r="BS87"/>
      <c r="BT87"/>
      <c r="BU87"/>
      <c r="BV87"/>
      <c r="BW87"/>
      <c r="BX87"/>
      <c r="BY87"/>
      <c r="BZ87"/>
      <c r="CA87"/>
      <c r="CB87"/>
      <c r="CC87"/>
      <c r="CD87"/>
      <c r="CE87"/>
      <c r="CF87"/>
      <c r="CG87"/>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c r="FL87"/>
      <c r="FM87"/>
      <c r="FN87"/>
      <c r="FO87"/>
      <c r="FP87"/>
      <c r="FQ87"/>
      <c r="FR87"/>
      <c r="FS87"/>
      <c r="FT87"/>
      <c r="FU87"/>
      <c r="FV87"/>
      <c r="FW87"/>
      <c r="FX87"/>
      <c r="FY87"/>
      <c r="FZ87"/>
      <c r="GA87"/>
      <c r="GB87"/>
      <c r="GC87"/>
      <c r="GD87"/>
      <c r="GE87"/>
      <c r="GF87"/>
      <c r="GG87"/>
      <c r="GH87"/>
      <c r="GI87"/>
      <c r="GJ87"/>
      <c r="GK87"/>
      <c r="GL87"/>
      <c r="GM87"/>
      <c r="GN87"/>
      <c r="GO87"/>
      <c r="GP87"/>
      <c r="GQ87"/>
      <c r="GR87"/>
      <c r="GS87"/>
      <c r="GT87"/>
      <c r="GU87"/>
      <c r="GV87"/>
      <c r="GW87"/>
      <c r="GX87"/>
      <c r="GY87"/>
      <c r="GZ87"/>
      <c r="HA87"/>
      <c r="HB87"/>
      <c r="HC87"/>
      <c r="HD87"/>
      <c r="HE87"/>
      <c r="HF87"/>
      <c r="HG87"/>
      <c r="HH87"/>
      <c r="HI87"/>
      <c r="HJ87"/>
      <c r="HK87"/>
      <c r="HL87"/>
      <c r="HM87"/>
      <c r="HN87"/>
      <c r="HO87"/>
      <c r="HP87"/>
      <c r="HQ87"/>
      <c r="HR87"/>
      <c r="HS87"/>
      <c r="HT87"/>
      <c r="HU87"/>
      <c r="HV87"/>
      <c r="HW87"/>
      <c r="HX87"/>
      <c r="HY87"/>
      <c r="HZ87"/>
      <c r="IA87"/>
      <c r="IB87"/>
      <c r="IC87"/>
      <c r="ID87"/>
      <c r="IE87"/>
      <c r="IF87"/>
      <c r="IG87"/>
      <c r="IH87"/>
      <c r="II87"/>
      <c r="IJ87"/>
      <c r="IK87"/>
      <c r="IL87"/>
      <c r="IM87"/>
      <c r="IN87"/>
      <c r="IO87"/>
      <c r="IP87"/>
      <c r="IQ87"/>
      <c r="IR87"/>
      <c r="IS87"/>
      <c r="IT87"/>
      <c r="IU87"/>
      <c r="IV87"/>
      <c r="IW87"/>
      <c r="IX87"/>
      <c r="IY87"/>
      <c r="IZ87"/>
      <c r="JA87"/>
      <c r="JB87"/>
      <c r="JC87"/>
      <c r="JD87"/>
      <c r="JE87"/>
      <c r="JF87"/>
      <c r="JG87"/>
      <c r="JH87"/>
      <c r="JI87"/>
      <c r="JJ87"/>
      <c r="JK87"/>
      <c r="JL87"/>
      <c r="JM87"/>
      <c r="JN87"/>
      <c r="JO87"/>
      <c r="JP87"/>
      <c r="JQ87"/>
      <c r="JR87"/>
      <c r="JS87"/>
      <c r="JT87"/>
      <c r="JU87"/>
      <c r="JV87"/>
      <c r="JW87"/>
      <c r="JX87"/>
      <c r="JY87"/>
      <c r="JZ87"/>
      <c r="KA87"/>
      <c r="KB87"/>
      <c r="KC87"/>
      <c r="KD87"/>
      <c r="KE87"/>
      <c r="KF87"/>
      <c r="KG87"/>
      <c r="KH87"/>
      <c r="KI87"/>
      <c r="KJ87"/>
      <c r="KK87"/>
      <c r="KL87"/>
      <c r="KM87"/>
      <c r="KN87"/>
      <c r="KO87"/>
      <c r="KP87"/>
      <c r="KQ87"/>
      <c r="KR87"/>
      <c r="KS87"/>
      <c r="KT87"/>
      <c r="KU87"/>
      <c r="KV87"/>
      <c r="KW87"/>
      <c r="KX87"/>
      <c r="KY87"/>
      <c r="KZ87"/>
      <c r="LA87"/>
      <c r="LB87"/>
      <c r="LC87"/>
      <c r="LD87"/>
      <c r="LE87"/>
      <c r="LF87"/>
      <c r="LG87"/>
      <c r="LH87"/>
      <c r="LI87"/>
      <c r="LJ87"/>
      <c r="LK87"/>
      <c r="LL87"/>
      <c r="LM87"/>
      <c r="LN87"/>
      <c r="LO87"/>
      <c r="LP87"/>
      <c r="LQ87"/>
      <c r="LR87"/>
      <c r="LS87"/>
      <c r="LT87"/>
      <c r="LU87"/>
      <c r="LV87"/>
      <c r="LW87"/>
      <c r="LX87"/>
      <c r="LY87"/>
      <c r="LZ87"/>
      <c r="MA87"/>
      <c r="MB87"/>
      <c r="MC87"/>
      <c r="MD87"/>
      <c r="ME87"/>
      <c r="MF87"/>
      <c r="MG87"/>
      <c r="MH87"/>
      <c r="MI87"/>
      <c r="MJ87"/>
      <c r="MK87"/>
      <c r="ML87"/>
      <c r="MM87"/>
      <c r="MN87"/>
      <c r="MO87"/>
      <c r="MP87"/>
      <c r="MQ87"/>
      <c r="MR87"/>
      <c r="MS87"/>
      <c r="MT87"/>
      <c r="MU87"/>
      <c r="MV87"/>
      <c r="MW87"/>
      <c r="MX87"/>
      <c r="MY87"/>
      <c r="MZ87"/>
      <c r="NA87"/>
      <c r="NB87"/>
      <c r="NC87"/>
      <c r="ND87"/>
      <c r="NE87"/>
      <c r="NF87"/>
      <c r="NG87"/>
      <c r="NH87"/>
      <c r="NI87"/>
      <c r="NJ87"/>
      <c r="NK87"/>
      <c r="NL87"/>
      <c r="NM87"/>
      <c r="NN87"/>
      <c r="NO87"/>
      <c r="NP87"/>
      <c r="NQ87"/>
      <c r="NR87"/>
      <c r="NS87"/>
      <c r="NT87"/>
      <c r="NU87"/>
      <c r="NV87"/>
      <c r="NW87"/>
      <c r="NX87"/>
      <c r="NY87"/>
      <c r="NZ87"/>
      <c r="OA87"/>
      <c r="OB87"/>
      <c r="OC87"/>
      <c r="OD87"/>
      <c r="OE87"/>
      <c r="OF87"/>
      <c r="OG87"/>
      <c r="OH87"/>
      <c r="OI87"/>
      <c r="OJ87"/>
      <c r="OK87"/>
      <c r="OL87"/>
      <c r="OM87"/>
      <c r="ON87"/>
      <c r="OO87"/>
      <c r="OP87"/>
      <c r="OQ87"/>
      <c r="OR87"/>
      <c r="OS87"/>
      <c r="OT87"/>
      <c r="OU87"/>
      <c r="OV87"/>
      <c r="OW87"/>
      <c r="OX87"/>
      <c r="OY87"/>
      <c r="OZ87"/>
      <c r="PA87"/>
      <c r="PB87"/>
      <c r="PC87"/>
      <c r="PD87"/>
      <c r="PE87"/>
      <c r="PF87"/>
      <c r="PG87"/>
      <c r="PH87"/>
      <c r="PI87"/>
      <c r="PJ87"/>
      <c r="PK87"/>
      <c r="PL87"/>
      <c r="PM87"/>
      <c r="PN87"/>
      <c r="PO87"/>
      <c r="PP87"/>
      <c r="PQ87"/>
      <c r="PR87"/>
      <c r="PS87"/>
      <c r="PT87"/>
      <c r="PU87"/>
      <c r="PV87"/>
      <c r="PW87"/>
      <c r="PX87"/>
      <c r="PY87"/>
      <c r="PZ87"/>
      <c r="QA87"/>
      <c r="QB87"/>
      <c r="QC87"/>
      <c r="QD87"/>
      <c r="QE87"/>
      <c r="QF87"/>
      <c r="QG87"/>
      <c r="QH87"/>
      <c r="QI87"/>
      <c r="QJ87"/>
      <c r="QK87"/>
      <c r="QL87"/>
      <c r="QM87"/>
      <c r="QN87"/>
      <c r="QO87"/>
      <c r="QP87"/>
      <c r="QQ87"/>
      <c r="QR87"/>
      <c r="QS87"/>
      <c r="QT87"/>
      <c r="QU87"/>
      <c r="QV87"/>
      <c r="QW87"/>
      <c r="QX87"/>
      <c r="QY87"/>
      <c r="QZ87"/>
      <c r="RA87"/>
      <c r="RB87"/>
      <c r="RC87"/>
      <c r="RD87"/>
      <c r="RE87"/>
      <c r="RF87"/>
      <c r="RG87"/>
      <c r="RH87"/>
      <c r="RI87"/>
      <c r="RJ87"/>
      <c r="RK87"/>
      <c r="RL87"/>
      <c r="RM87"/>
      <c r="RN87"/>
      <c r="RO87"/>
      <c r="RP87"/>
      <c r="RQ87"/>
      <c r="RR87"/>
      <c r="RS87"/>
      <c r="RT87"/>
      <c r="RU87"/>
      <c r="RV87"/>
      <c r="RW87"/>
      <c r="RX87"/>
      <c r="RY87"/>
      <c r="RZ87"/>
      <c r="SA87"/>
      <c r="SB87"/>
      <c r="SC87"/>
      <c r="SD87"/>
      <c r="SE87"/>
      <c r="SF87"/>
      <c r="SG87"/>
      <c r="SH87"/>
      <c r="SI87"/>
      <c r="SJ87"/>
      <c r="SK87"/>
      <c r="SL87"/>
      <c r="SM87"/>
      <c r="SN87"/>
      <c r="SO87"/>
      <c r="SP87"/>
      <c r="SQ87"/>
      <c r="SR87"/>
      <c r="SS87"/>
      <c r="ST87"/>
      <c r="SU87"/>
      <c r="SV87"/>
      <c r="SW87"/>
      <c r="SX87"/>
      <c r="SY87"/>
      <c r="SZ87"/>
      <c r="TA87"/>
      <c r="TB87"/>
      <c r="TC87"/>
      <c r="TD87"/>
      <c r="TE87"/>
      <c r="TF87"/>
      <c r="TG87"/>
      <c r="TH87"/>
      <c r="TI87"/>
      <c r="TJ87"/>
      <c r="TK87"/>
      <c r="TL87"/>
      <c r="TM87"/>
      <c r="TN87"/>
      <c r="TO87"/>
      <c r="TP87"/>
      <c r="TQ87"/>
      <c r="TR87"/>
      <c r="TS87"/>
      <c r="TT87"/>
      <c r="TU87"/>
      <c r="TV87"/>
      <c r="TW87"/>
      <c r="TX87"/>
      <c r="TY87"/>
      <c r="TZ87"/>
      <c r="UA87"/>
      <c r="UB87"/>
      <c r="UC87"/>
      <c r="UD87"/>
      <c r="UE87"/>
      <c r="UF87"/>
      <c r="UG87"/>
      <c r="UH87"/>
      <c r="UI87"/>
      <c r="UJ87"/>
      <c r="UK87"/>
      <c r="UL87"/>
      <c r="UM87"/>
      <c r="UN87"/>
      <c r="UO87"/>
      <c r="UP87"/>
      <c r="UQ87"/>
      <c r="UR87"/>
      <c r="US87"/>
      <c r="UT87"/>
      <c r="UU87"/>
      <c r="UV87"/>
      <c r="UW87"/>
      <c r="UX87"/>
      <c r="UY87"/>
      <c r="UZ87"/>
      <c r="VA87"/>
      <c r="VB87"/>
      <c r="VC87"/>
      <c r="VD87"/>
      <c r="VE87"/>
      <c r="VF87"/>
      <c r="VG87"/>
      <c r="VH87"/>
      <c r="VI87"/>
      <c r="VJ87"/>
      <c r="VK87"/>
      <c r="VL87"/>
      <c r="VM87"/>
      <c r="VN87"/>
      <c r="VO87"/>
      <c r="VP87"/>
      <c r="VQ87"/>
      <c r="VR87"/>
      <c r="VS87"/>
      <c r="VT87"/>
      <c r="VU87"/>
      <c r="VV87"/>
      <c r="VW87"/>
      <c r="VX87"/>
      <c r="VY87"/>
      <c r="VZ87"/>
      <c r="WA87"/>
      <c r="WB87"/>
      <c r="WC87"/>
      <c r="WD87"/>
      <c r="WE87"/>
      <c r="WF87"/>
      <c r="WG87"/>
      <c r="WH87"/>
      <c r="WI87"/>
      <c r="WJ87"/>
      <c r="WK87"/>
      <c r="WL87"/>
      <c r="WM87"/>
      <c r="WN87"/>
      <c r="WO87"/>
      <c r="WP87"/>
      <c r="WQ87"/>
      <c r="WR87"/>
      <c r="WS87"/>
      <c r="WT87"/>
      <c r="WU87"/>
      <c r="WV87"/>
      <c r="WW87"/>
      <c r="WX87"/>
      <c r="WY87"/>
      <c r="WZ87"/>
      <c r="XA87"/>
      <c r="XB87"/>
      <c r="XC87"/>
      <c r="XD87"/>
      <c r="XE87"/>
      <c r="XF87"/>
      <c r="XG87"/>
      <c r="XH87"/>
      <c r="XI87"/>
      <c r="XJ87"/>
      <c r="XK87"/>
      <c r="XL87"/>
      <c r="XM87"/>
      <c r="XN87"/>
      <c r="XO87"/>
      <c r="XP87"/>
      <c r="XQ87"/>
      <c r="XR87"/>
      <c r="XS87"/>
      <c r="XT87"/>
      <c r="XU87"/>
      <c r="XV87"/>
      <c r="XW87"/>
      <c r="XX87"/>
      <c r="XY87"/>
      <c r="XZ87"/>
      <c r="YA87"/>
      <c r="YB87"/>
      <c r="YC87"/>
      <c r="YD87"/>
      <c r="YE87"/>
      <c r="YF87"/>
      <c r="YG87"/>
      <c r="YH87"/>
      <c r="YI87"/>
      <c r="YJ87"/>
      <c r="YK87"/>
      <c r="YL87"/>
      <c r="YM87"/>
      <c r="YN87"/>
      <c r="YO87"/>
      <c r="YP87"/>
      <c r="YQ87"/>
      <c r="YR87"/>
      <c r="YS87"/>
      <c r="YT87"/>
      <c r="YU87"/>
      <c r="YV87"/>
      <c r="YW87"/>
      <c r="YX87"/>
      <c r="YY87"/>
      <c r="YZ87"/>
      <c r="ZA87"/>
      <c r="ZB87"/>
      <c r="ZC87"/>
      <c r="ZD87"/>
      <c r="ZE87"/>
      <c r="ZF87"/>
      <c r="ZG87"/>
      <c r="ZH87"/>
      <c r="ZI87"/>
      <c r="ZJ87"/>
      <c r="ZK87"/>
      <c r="ZL87"/>
      <c r="ZM87"/>
      <c r="ZN87"/>
      <c r="ZO87"/>
      <c r="ZP87"/>
      <c r="ZQ87"/>
      <c r="ZR87"/>
      <c r="ZS87"/>
      <c r="ZT87"/>
      <c r="ZU87"/>
      <c r="ZV87"/>
      <c r="ZW87"/>
      <c r="ZX87"/>
      <c r="ZY87"/>
      <c r="ZZ87"/>
      <c r="AAA87"/>
      <c r="AAB87"/>
      <c r="AAC87"/>
      <c r="AAD87"/>
      <c r="AAE87"/>
      <c r="AAF87"/>
      <c r="AAG87"/>
      <c r="AAH87"/>
      <c r="AAI87"/>
      <c r="AAJ87"/>
      <c r="AAK87"/>
      <c r="AAL87"/>
      <c r="AAM87"/>
      <c r="AAN87"/>
      <c r="AAO87"/>
      <c r="AAP87"/>
      <c r="AAQ87"/>
      <c r="AAR87"/>
      <c r="AAS87"/>
      <c r="AAT87"/>
      <c r="AAU87"/>
      <c r="AAV87"/>
      <c r="AAW87"/>
      <c r="AAX87"/>
      <c r="AAY87"/>
      <c r="AAZ87"/>
      <c r="ABA87"/>
      <c r="ABB87"/>
      <c r="ABC87"/>
      <c r="ABD87"/>
      <c r="ABE87"/>
      <c r="ABF87"/>
      <c r="ABG87"/>
      <c r="ABH87"/>
      <c r="ABI87"/>
      <c r="ABJ87"/>
      <c r="ABK87"/>
      <c r="ABL87"/>
      <c r="ABM87"/>
      <c r="ABN87"/>
      <c r="ABO87"/>
      <c r="ABP87"/>
      <c r="ABQ87"/>
      <c r="ABR87"/>
      <c r="ABS87"/>
      <c r="ABT87"/>
      <c r="ABU87"/>
      <c r="ABV87"/>
      <c r="ABW87"/>
      <c r="ABX87"/>
      <c r="ABY87"/>
      <c r="ABZ87"/>
      <c r="ACA87"/>
      <c r="ACB87"/>
      <c r="ACC87"/>
      <c r="ACD87"/>
      <c r="ACE87"/>
      <c r="ACF87"/>
      <c r="ACG87"/>
      <c r="ACH87"/>
      <c r="ACI87"/>
      <c r="ACJ87"/>
      <c r="ACK87"/>
      <c r="ACL87"/>
      <c r="ACM87"/>
      <c r="ACN87"/>
      <c r="ACO87"/>
      <c r="ACP87"/>
      <c r="ACQ87"/>
      <c r="ACR87"/>
      <c r="ACS87"/>
      <c r="ACT87"/>
      <c r="ACU87"/>
      <c r="ACV87"/>
      <c r="ACW87"/>
      <c r="ACX87"/>
      <c r="ACY87"/>
      <c r="ACZ87"/>
      <c r="ADA87"/>
      <c r="ADB87"/>
      <c r="ADC87"/>
      <c r="ADD87"/>
      <c r="ADE87"/>
      <c r="ADF87"/>
      <c r="ADG87"/>
      <c r="ADH87"/>
      <c r="ADI87"/>
      <c r="ADJ87"/>
      <c r="ADK87"/>
      <c r="ADL87"/>
      <c r="ADM87"/>
      <c r="ADN87"/>
      <c r="ADO87"/>
      <c r="ADP87"/>
      <c r="ADQ87"/>
      <c r="ADR87"/>
      <c r="ADS87"/>
      <c r="ADT87"/>
      <c r="ADU87"/>
      <c r="ADV87"/>
      <c r="ADW87"/>
      <c r="ADX87"/>
      <c r="ADY87"/>
      <c r="ADZ87"/>
      <c r="AEA87"/>
      <c r="AEB87"/>
      <c r="AEC87"/>
      <c r="AED87"/>
      <c r="AEE87"/>
      <c r="AEF87"/>
      <c r="AEG87"/>
      <c r="AEH87"/>
      <c r="AEI87"/>
      <c r="AEJ87"/>
      <c r="AEK87"/>
      <c r="AEL87"/>
      <c r="AEM87"/>
      <c r="AEN87"/>
      <c r="AEO87"/>
      <c r="AEP87"/>
      <c r="AEQ87"/>
      <c r="AER87"/>
      <c r="AES87"/>
      <c r="AET87"/>
      <c r="AEU87"/>
      <c r="AEV87"/>
      <c r="AEW87"/>
      <c r="AEX87"/>
      <c r="AEY87"/>
      <c r="AEZ87"/>
      <c r="AFA87"/>
      <c r="AFB87"/>
      <c r="AFC87"/>
      <c r="AFD87"/>
      <c r="AFE87"/>
      <c r="AFF87"/>
      <c r="AFG87"/>
      <c r="AFH87"/>
      <c r="AFI87"/>
      <c r="AFJ87"/>
      <c r="AFK87"/>
      <c r="AFL87"/>
      <c r="AFM87"/>
      <c r="AFN87"/>
      <c r="AFO87"/>
      <c r="AFP87"/>
      <c r="AFQ87"/>
      <c r="AFR87"/>
      <c r="AFS87"/>
      <c r="AFT87"/>
      <c r="AFU87"/>
      <c r="AFV87"/>
      <c r="AFW87"/>
      <c r="AFX87"/>
      <c r="AFY87"/>
      <c r="AFZ87"/>
      <c r="AGA87"/>
      <c r="AGB87"/>
      <c r="AGC87"/>
      <c r="AGD87"/>
      <c r="AGE87"/>
      <c r="AGF87"/>
      <c r="AGG87"/>
      <c r="AGH87"/>
      <c r="AGI87"/>
      <c r="AGJ87"/>
      <c r="AGK87"/>
      <c r="AGL87"/>
      <c r="AGM87"/>
      <c r="AGN87"/>
      <c r="AGO87"/>
      <c r="AGP87"/>
      <c r="AGQ87"/>
      <c r="AGR87"/>
      <c r="AGS87"/>
      <c r="AGT87"/>
      <c r="AGU87"/>
      <c r="AGV87"/>
      <c r="AGW87"/>
      <c r="AGX87"/>
      <c r="AGY87"/>
      <c r="AGZ87"/>
      <c r="AHA87"/>
      <c r="AHB87"/>
      <c r="AHC87"/>
      <c r="AHD87"/>
      <c r="AHE87"/>
      <c r="AHF87"/>
      <c r="AHG87"/>
      <c r="AHH87"/>
      <c r="AHI87"/>
      <c r="AHJ87"/>
      <c r="AHK87"/>
      <c r="AHL87"/>
      <c r="AHM87"/>
      <c r="AHN87"/>
      <c r="AHO87"/>
      <c r="AHP87"/>
      <c r="AHQ87"/>
      <c r="AHR87"/>
      <c r="AHS87"/>
      <c r="AHT87"/>
      <c r="AHU87"/>
      <c r="AHV87"/>
      <c r="AHW87"/>
      <c r="AHX87"/>
      <c r="AHY87"/>
      <c r="AHZ87"/>
      <c r="AIA87"/>
      <c r="AIB87"/>
      <c r="AIC87"/>
      <c r="AID87"/>
      <c r="AIE87"/>
      <c r="AIF87"/>
      <c r="AIG87"/>
      <c r="AIH87"/>
      <c r="AII87"/>
      <c r="AIJ87"/>
      <c r="AIK87"/>
      <c r="AIL87"/>
      <c r="AIM87"/>
      <c r="AIN87"/>
      <c r="AIO87"/>
      <c r="AIP87"/>
      <c r="AIQ87"/>
      <c r="AIR87"/>
      <c r="AIS87"/>
      <c r="AIT87"/>
      <c r="AIU87"/>
      <c r="AIV87"/>
      <c r="AIW87"/>
      <c r="AIX87"/>
      <c r="AIY87"/>
      <c r="AIZ87"/>
      <c r="AJA87"/>
      <c r="AJB87"/>
      <c r="AJC87"/>
      <c r="AJD87"/>
      <c r="AJE87"/>
      <c r="AJF87"/>
      <c r="AJG87"/>
      <c r="AJH87"/>
      <c r="AJI87"/>
      <c r="AJJ87"/>
      <c r="AJK87"/>
      <c r="AJL87"/>
      <c r="AJM87"/>
      <c r="AJN87"/>
      <c r="AJO87"/>
      <c r="AJP87"/>
      <c r="AJQ87"/>
      <c r="AJR87"/>
      <c r="AJS87"/>
      <c r="AJT87"/>
      <c r="AJU87"/>
      <c r="AJV87"/>
      <c r="AJW87"/>
      <c r="AJX87"/>
      <c r="AJY87"/>
      <c r="AJZ87"/>
      <c r="AKA87"/>
      <c r="AKB87"/>
      <c r="AKC87"/>
      <c r="AKD87"/>
      <c r="AKE87"/>
      <c r="AKF87"/>
      <c r="AKG87"/>
      <c r="AKH87"/>
      <c r="AKI87"/>
      <c r="AKJ87"/>
      <c r="AKK87"/>
      <c r="AKL87"/>
      <c r="AKM87"/>
      <c r="AKN87"/>
      <c r="AKO87"/>
      <c r="AKP87"/>
      <c r="AKQ87"/>
      <c r="AKR87"/>
      <c r="AKS87"/>
      <c r="AKT87"/>
      <c r="AKU87"/>
      <c r="AKV87"/>
      <c r="AKW87"/>
      <c r="AKX87"/>
      <c r="AKY87"/>
      <c r="AKZ87"/>
      <c r="ALA87"/>
      <c r="ALB87"/>
      <c r="ALC87"/>
      <c r="ALD87"/>
      <c r="ALE87"/>
      <c r="ALF87"/>
      <c r="ALG87"/>
      <c r="ALH87"/>
      <c r="ALI87"/>
      <c r="ALJ87"/>
      <c r="ALK87"/>
      <c r="ALL87"/>
      <c r="ALM87"/>
      <c r="ALN87"/>
      <c r="ALO87"/>
      <c r="ALP87"/>
      <c r="ALQ87"/>
      <c r="ALR87"/>
      <c r="ALS87"/>
      <c r="ALT87"/>
      <c r="ALU87"/>
      <c r="ALV87"/>
      <c r="ALW87"/>
      <c r="ALX87"/>
      <c r="ALY87"/>
      <c r="ALZ87"/>
      <c r="AMA87"/>
      <c r="AMB87"/>
      <c r="AMC87"/>
      <c r="AMD87"/>
      <c r="AME87"/>
      <c r="AMF87"/>
      <c r="AMG87"/>
      <c r="AMH87"/>
      <c r="AMI87"/>
      <c r="AMJ87"/>
    </row>
    <row r="88" spans="1:1024" ht="9" customHeight="1" x14ac:dyDescent="0.25">
      <c r="A88" s="198"/>
      <c r="B88" s="198"/>
      <c r="C88" s="198"/>
      <c r="D88" s="198"/>
      <c r="E88" s="198"/>
      <c r="F88" s="198"/>
      <c r="G88" s="198"/>
      <c r="H88" s="198"/>
      <c r="I88" s="198"/>
      <c r="J88" s="198"/>
      <c r="K88" s="198"/>
      <c r="L88" s="198"/>
      <c r="M88" s="198"/>
      <c r="N88" s="198"/>
      <c r="O88" s="198"/>
      <c r="P88" s="198"/>
      <c r="Q88" s="198"/>
      <c r="R88" s="198"/>
      <c r="S88" s="198"/>
      <c r="T88" s="198"/>
      <c r="U88" s="198"/>
      <c r="V88" s="198"/>
      <c r="W88" s="198"/>
      <c r="X88" s="198"/>
      <c r="Y88" s="198"/>
      <c r="Z88" s="198"/>
      <c r="AA88" s="198"/>
      <c r="AB88" s="198"/>
      <c r="AC88" s="198"/>
      <c r="AD88" s="198"/>
      <c r="AE88" s="198"/>
      <c r="AF88" s="198"/>
      <c r="AG88" s="198"/>
      <c r="AH88" s="198"/>
      <c r="AI88" s="198"/>
      <c r="AJ88" s="198"/>
      <c r="AK88" s="198"/>
      <c r="AL88" s="198"/>
      <c r="AM88" s="198"/>
      <c r="AN88" s="198"/>
      <c r="AO88" s="198"/>
      <c r="AP88" s="198"/>
      <c r="AQ88" s="198"/>
      <c r="AR88" s="198"/>
      <c r="AS88" s="198"/>
      <c r="AT88" s="198"/>
      <c r="AU88" s="198"/>
      <c r="AV88" s="198"/>
      <c r="AW88" s="198"/>
      <c r="AX88" s="198"/>
      <c r="AY88" s="198"/>
      <c r="AZ88" s="198"/>
      <c r="BA88" s="198"/>
      <c r="BB88" s="198"/>
      <c r="BC88" s="198"/>
      <c r="BD88" s="19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c r="FM88"/>
      <c r="FN88"/>
      <c r="FO88"/>
      <c r="FP88"/>
      <c r="FQ88"/>
      <c r="FR88"/>
      <c r="FS88"/>
      <c r="FT88"/>
      <c r="FU88"/>
      <c r="FV88"/>
      <c r="FW88"/>
      <c r="FX88"/>
      <c r="FY88"/>
      <c r="FZ88"/>
      <c r="GA88"/>
      <c r="GB88"/>
      <c r="GC88"/>
      <c r="GD88"/>
      <c r="GE88"/>
      <c r="GF88"/>
      <c r="GG88"/>
      <c r="GH88"/>
      <c r="GI88"/>
      <c r="GJ88"/>
      <c r="GK88"/>
      <c r="GL88"/>
      <c r="GM88"/>
      <c r="GN88"/>
      <c r="GO88"/>
      <c r="GP88"/>
      <c r="GQ88"/>
      <c r="GR88"/>
      <c r="GS88"/>
      <c r="GT88"/>
      <c r="GU88"/>
      <c r="GV88"/>
      <c r="GW88"/>
      <c r="GX88"/>
      <c r="GY88"/>
      <c r="GZ88"/>
      <c r="HA88"/>
      <c r="HB88"/>
      <c r="HC88"/>
      <c r="HD88"/>
      <c r="HE88"/>
      <c r="HF88"/>
      <c r="HG88"/>
      <c r="HH88"/>
      <c r="HI88"/>
      <c r="HJ88"/>
      <c r="HK88"/>
      <c r="HL88"/>
      <c r="HM88"/>
      <c r="HN88"/>
      <c r="HO88"/>
      <c r="HP88"/>
      <c r="HQ88"/>
      <c r="HR88"/>
      <c r="HS88"/>
      <c r="HT88"/>
      <c r="HU88"/>
      <c r="HV88"/>
      <c r="HW88"/>
      <c r="HX88"/>
      <c r="HY88"/>
      <c r="HZ88"/>
      <c r="IA88"/>
      <c r="IB88"/>
      <c r="IC88"/>
      <c r="ID88"/>
      <c r="IE88"/>
      <c r="IF88"/>
      <c r="IG88"/>
      <c r="IH88"/>
      <c r="II88"/>
      <c r="IJ88"/>
      <c r="IK88"/>
      <c r="IL88"/>
      <c r="IM88"/>
      <c r="IN88"/>
      <c r="IO88"/>
      <c r="IP88"/>
      <c r="IQ88"/>
      <c r="IR88"/>
      <c r="IS88"/>
      <c r="IT88"/>
      <c r="IU88"/>
      <c r="IV88"/>
      <c r="IW88"/>
      <c r="IX88"/>
      <c r="IY88"/>
      <c r="IZ88"/>
      <c r="JA88"/>
      <c r="JB88"/>
      <c r="JC88"/>
      <c r="JD88"/>
      <c r="JE88"/>
      <c r="JF88"/>
      <c r="JG88"/>
      <c r="JH88"/>
      <c r="JI88"/>
      <c r="JJ88"/>
      <c r="JK88"/>
      <c r="JL88"/>
      <c r="JM88"/>
      <c r="JN88"/>
      <c r="JO88"/>
      <c r="JP88"/>
      <c r="JQ88"/>
      <c r="JR88"/>
      <c r="JS88"/>
      <c r="JT88"/>
      <c r="JU88"/>
      <c r="JV88"/>
      <c r="JW88"/>
      <c r="JX88"/>
      <c r="JY88"/>
      <c r="JZ88"/>
      <c r="KA88"/>
      <c r="KB88"/>
      <c r="KC88"/>
      <c r="KD88"/>
      <c r="KE88"/>
      <c r="KF88"/>
      <c r="KG88"/>
      <c r="KH88"/>
      <c r="KI88"/>
      <c r="KJ88"/>
      <c r="KK88"/>
      <c r="KL88"/>
      <c r="KM88"/>
      <c r="KN88"/>
      <c r="KO88"/>
      <c r="KP88"/>
      <c r="KQ88"/>
      <c r="KR88"/>
      <c r="KS88"/>
      <c r="KT88"/>
      <c r="KU88"/>
      <c r="KV88"/>
      <c r="KW88"/>
      <c r="KX88"/>
      <c r="KY88"/>
      <c r="KZ88"/>
      <c r="LA88"/>
      <c r="LB88"/>
      <c r="LC88"/>
      <c r="LD88"/>
      <c r="LE88"/>
      <c r="LF88"/>
      <c r="LG88"/>
      <c r="LH88"/>
      <c r="LI88"/>
      <c r="LJ88"/>
      <c r="LK88"/>
      <c r="LL88"/>
      <c r="LM88"/>
      <c r="LN88"/>
      <c r="LO88"/>
      <c r="LP88"/>
      <c r="LQ88"/>
      <c r="LR88"/>
      <c r="LS88"/>
      <c r="LT88"/>
      <c r="LU88"/>
      <c r="LV88"/>
      <c r="LW88"/>
      <c r="LX88"/>
      <c r="LY88"/>
      <c r="LZ88"/>
      <c r="MA88"/>
      <c r="MB88"/>
      <c r="MC88"/>
      <c r="MD88"/>
      <c r="ME88"/>
      <c r="MF88"/>
      <c r="MG88"/>
      <c r="MH88"/>
      <c r="MI88"/>
      <c r="MJ88"/>
      <c r="MK88"/>
      <c r="ML88"/>
      <c r="MM88"/>
      <c r="MN88"/>
      <c r="MO88"/>
      <c r="MP88"/>
      <c r="MQ88"/>
      <c r="MR88"/>
      <c r="MS88"/>
      <c r="MT88"/>
      <c r="MU88"/>
      <c r="MV88"/>
      <c r="MW88"/>
      <c r="MX88"/>
      <c r="MY88"/>
      <c r="MZ88"/>
      <c r="NA88"/>
      <c r="NB88"/>
      <c r="NC88"/>
      <c r="ND88"/>
      <c r="NE88"/>
      <c r="NF88"/>
      <c r="NG88"/>
      <c r="NH88"/>
      <c r="NI88"/>
      <c r="NJ88"/>
      <c r="NK88"/>
      <c r="NL88"/>
      <c r="NM88"/>
      <c r="NN88"/>
      <c r="NO88"/>
      <c r="NP88"/>
      <c r="NQ88"/>
      <c r="NR88"/>
      <c r="NS88"/>
      <c r="NT88"/>
      <c r="NU88"/>
      <c r="NV88"/>
      <c r="NW88"/>
      <c r="NX88"/>
      <c r="NY88"/>
      <c r="NZ88"/>
      <c r="OA88"/>
      <c r="OB88"/>
      <c r="OC88"/>
      <c r="OD88"/>
      <c r="OE88"/>
      <c r="OF88"/>
      <c r="OG88"/>
      <c r="OH88"/>
      <c r="OI88"/>
      <c r="OJ88"/>
      <c r="OK88"/>
      <c r="OL88"/>
      <c r="OM88"/>
      <c r="ON88"/>
      <c r="OO88"/>
      <c r="OP88"/>
      <c r="OQ88"/>
      <c r="OR88"/>
      <c r="OS88"/>
      <c r="OT88"/>
      <c r="OU88"/>
      <c r="OV88"/>
      <c r="OW88"/>
      <c r="OX88"/>
      <c r="OY88"/>
      <c r="OZ88"/>
      <c r="PA88"/>
      <c r="PB88"/>
      <c r="PC88"/>
      <c r="PD88"/>
      <c r="PE88"/>
      <c r="PF88"/>
      <c r="PG88"/>
      <c r="PH88"/>
      <c r="PI88"/>
      <c r="PJ88"/>
      <c r="PK88"/>
      <c r="PL88"/>
      <c r="PM88"/>
      <c r="PN88"/>
      <c r="PO88"/>
      <c r="PP88"/>
      <c r="PQ88"/>
      <c r="PR88"/>
      <c r="PS88"/>
      <c r="PT88"/>
      <c r="PU88"/>
      <c r="PV88"/>
      <c r="PW88"/>
      <c r="PX88"/>
      <c r="PY88"/>
      <c r="PZ88"/>
      <c r="QA88"/>
      <c r="QB88"/>
      <c r="QC88"/>
      <c r="QD88"/>
      <c r="QE88"/>
      <c r="QF88"/>
      <c r="QG88"/>
      <c r="QH88"/>
      <c r="QI88"/>
      <c r="QJ88"/>
      <c r="QK88"/>
      <c r="QL88"/>
      <c r="QM88"/>
      <c r="QN88"/>
      <c r="QO88"/>
      <c r="QP88"/>
      <c r="QQ88"/>
      <c r="QR88"/>
      <c r="QS88"/>
      <c r="QT88"/>
      <c r="QU88"/>
      <c r="QV88"/>
      <c r="QW88"/>
      <c r="QX88"/>
      <c r="QY88"/>
      <c r="QZ88"/>
      <c r="RA88"/>
      <c r="RB88"/>
      <c r="RC88"/>
      <c r="RD88"/>
      <c r="RE88"/>
      <c r="RF88"/>
      <c r="RG88"/>
      <c r="RH88"/>
      <c r="RI88"/>
      <c r="RJ88"/>
      <c r="RK88"/>
      <c r="RL88"/>
      <c r="RM88"/>
      <c r="RN88"/>
      <c r="RO88"/>
      <c r="RP88"/>
      <c r="RQ88"/>
      <c r="RR88"/>
      <c r="RS88"/>
      <c r="RT88"/>
      <c r="RU88"/>
      <c r="RV88"/>
      <c r="RW88"/>
      <c r="RX88"/>
      <c r="RY88"/>
      <c r="RZ88"/>
      <c r="SA88"/>
      <c r="SB88"/>
      <c r="SC88"/>
      <c r="SD88"/>
      <c r="SE88"/>
      <c r="SF88"/>
      <c r="SG88"/>
      <c r="SH88"/>
      <c r="SI88"/>
      <c r="SJ88"/>
      <c r="SK88"/>
      <c r="SL88"/>
      <c r="SM88"/>
      <c r="SN88"/>
      <c r="SO88"/>
      <c r="SP88"/>
      <c r="SQ88"/>
      <c r="SR88"/>
      <c r="SS88"/>
      <c r="ST88"/>
      <c r="SU88"/>
      <c r="SV88"/>
      <c r="SW88"/>
      <c r="SX88"/>
      <c r="SY88"/>
      <c r="SZ88"/>
      <c r="TA88"/>
      <c r="TB88"/>
      <c r="TC88"/>
      <c r="TD88"/>
      <c r="TE88"/>
      <c r="TF88"/>
      <c r="TG88"/>
      <c r="TH88"/>
      <c r="TI88"/>
      <c r="TJ88"/>
      <c r="TK88"/>
      <c r="TL88"/>
      <c r="TM88"/>
      <c r="TN88"/>
      <c r="TO88"/>
      <c r="TP88"/>
      <c r="TQ88"/>
      <c r="TR88"/>
      <c r="TS88"/>
      <c r="TT88"/>
      <c r="TU88"/>
      <c r="TV88"/>
      <c r="TW88"/>
      <c r="TX88"/>
      <c r="TY88"/>
      <c r="TZ88"/>
      <c r="UA88"/>
      <c r="UB88"/>
      <c r="UC88"/>
      <c r="UD88"/>
      <c r="UE88"/>
      <c r="UF88"/>
      <c r="UG88"/>
      <c r="UH88"/>
      <c r="UI88"/>
      <c r="UJ88"/>
      <c r="UK88"/>
      <c r="UL88"/>
      <c r="UM88"/>
      <c r="UN88"/>
      <c r="UO88"/>
      <c r="UP88"/>
      <c r="UQ88"/>
      <c r="UR88"/>
      <c r="US88"/>
      <c r="UT88"/>
      <c r="UU88"/>
      <c r="UV88"/>
      <c r="UW88"/>
      <c r="UX88"/>
      <c r="UY88"/>
      <c r="UZ88"/>
      <c r="VA88"/>
      <c r="VB88"/>
      <c r="VC88"/>
      <c r="VD88"/>
      <c r="VE88"/>
      <c r="VF88"/>
      <c r="VG88"/>
      <c r="VH88"/>
      <c r="VI88"/>
      <c r="VJ88"/>
      <c r="VK88"/>
      <c r="VL88"/>
      <c r="VM88"/>
      <c r="VN88"/>
      <c r="VO88"/>
      <c r="VP88"/>
      <c r="VQ88"/>
      <c r="VR88"/>
      <c r="VS88"/>
      <c r="VT88"/>
      <c r="VU88"/>
      <c r="VV88"/>
      <c r="VW88"/>
      <c r="VX88"/>
      <c r="VY88"/>
      <c r="VZ88"/>
      <c r="WA88"/>
      <c r="WB88"/>
      <c r="WC88"/>
      <c r="WD88"/>
      <c r="WE88"/>
      <c r="WF88"/>
      <c r="WG88"/>
      <c r="WH88"/>
      <c r="WI88"/>
      <c r="WJ88"/>
      <c r="WK88"/>
      <c r="WL88"/>
      <c r="WM88"/>
      <c r="WN88"/>
      <c r="WO88"/>
      <c r="WP88"/>
      <c r="WQ88"/>
      <c r="WR88"/>
      <c r="WS88"/>
      <c r="WT88"/>
      <c r="WU88"/>
      <c r="WV88"/>
      <c r="WW88"/>
      <c r="WX88"/>
      <c r="WY88"/>
      <c r="WZ88"/>
      <c r="XA88"/>
      <c r="XB88"/>
      <c r="XC88"/>
      <c r="XD88"/>
      <c r="XE88"/>
      <c r="XF88"/>
      <c r="XG88"/>
      <c r="XH88"/>
      <c r="XI88"/>
      <c r="XJ88"/>
      <c r="XK88"/>
      <c r="XL88"/>
      <c r="XM88"/>
      <c r="XN88"/>
      <c r="XO88"/>
      <c r="XP88"/>
      <c r="XQ88"/>
      <c r="XR88"/>
      <c r="XS88"/>
      <c r="XT88"/>
      <c r="XU88"/>
      <c r="XV88"/>
      <c r="XW88"/>
      <c r="XX88"/>
      <c r="XY88"/>
      <c r="XZ88"/>
      <c r="YA88"/>
      <c r="YB88"/>
      <c r="YC88"/>
      <c r="YD88"/>
      <c r="YE88"/>
      <c r="YF88"/>
      <c r="YG88"/>
      <c r="YH88"/>
      <c r="YI88"/>
      <c r="YJ88"/>
      <c r="YK88"/>
      <c r="YL88"/>
      <c r="YM88"/>
      <c r="YN88"/>
      <c r="YO88"/>
      <c r="YP88"/>
      <c r="YQ88"/>
      <c r="YR88"/>
      <c r="YS88"/>
      <c r="YT88"/>
      <c r="YU88"/>
      <c r="YV88"/>
      <c r="YW88"/>
      <c r="YX88"/>
      <c r="YY88"/>
      <c r="YZ88"/>
      <c r="ZA88"/>
      <c r="ZB88"/>
      <c r="ZC88"/>
      <c r="ZD88"/>
      <c r="ZE88"/>
      <c r="ZF88"/>
      <c r="ZG88"/>
      <c r="ZH88"/>
      <c r="ZI88"/>
      <c r="ZJ88"/>
      <c r="ZK88"/>
      <c r="ZL88"/>
      <c r="ZM88"/>
      <c r="ZN88"/>
      <c r="ZO88"/>
      <c r="ZP88"/>
      <c r="ZQ88"/>
      <c r="ZR88"/>
      <c r="ZS88"/>
      <c r="ZT88"/>
      <c r="ZU88"/>
      <c r="ZV88"/>
      <c r="ZW88"/>
      <c r="ZX88"/>
      <c r="ZY88"/>
      <c r="ZZ88"/>
      <c r="AAA88"/>
      <c r="AAB88"/>
      <c r="AAC88"/>
      <c r="AAD88"/>
      <c r="AAE88"/>
      <c r="AAF88"/>
      <c r="AAG88"/>
      <c r="AAH88"/>
      <c r="AAI88"/>
      <c r="AAJ88"/>
      <c r="AAK88"/>
      <c r="AAL88"/>
      <c r="AAM88"/>
      <c r="AAN88"/>
      <c r="AAO88"/>
      <c r="AAP88"/>
      <c r="AAQ88"/>
      <c r="AAR88"/>
      <c r="AAS88"/>
      <c r="AAT88"/>
      <c r="AAU88"/>
      <c r="AAV88"/>
      <c r="AAW88"/>
      <c r="AAX88"/>
      <c r="AAY88"/>
      <c r="AAZ88"/>
      <c r="ABA88"/>
      <c r="ABB88"/>
      <c r="ABC88"/>
      <c r="ABD88"/>
      <c r="ABE88"/>
      <c r="ABF88"/>
      <c r="ABG88"/>
      <c r="ABH88"/>
      <c r="ABI88"/>
      <c r="ABJ88"/>
      <c r="ABK88"/>
      <c r="ABL88"/>
      <c r="ABM88"/>
      <c r="ABN88"/>
      <c r="ABO88"/>
      <c r="ABP88"/>
      <c r="ABQ88"/>
      <c r="ABR88"/>
      <c r="ABS88"/>
      <c r="ABT88"/>
      <c r="ABU88"/>
      <c r="ABV88"/>
      <c r="ABW88"/>
      <c r="ABX88"/>
      <c r="ABY88"/>
      <c r="ABZ88"/>
      <c r="ACA88"/>
      <c r="ACB88"/>
      <c r="ACC88"/>
      <c r="ACD88"/>
      <c r="ACE88"/>
      <c r="ACF88"/>
      <c r="ACG88"/>
      <c r="ACH88"/>
      <c r="ACI88"/>
      <c r="ACJ88"/>
      <c r="ACK88"/>
      <c r="ACL88"/>
      <c r="ACM88"/>
      <c r="ACN88"/>
      <c r="ACO88"/>
      <c r="ACP88"/>
      <c r="ACQ88"/>
      <c r="ACR88"/>
      <c r="ACS88"/>
      <c r="ACT88"/>
      <c r="ACU88"/>
      <c r="ACV88"/>
      <c r="ACW88"/>
      <c r="ACX88"/>
      <c r="ACY88"/>
      <c r="ACZ88"/>
      <c r="ADA88"/>
      <c r="ADB88"/>
      <c r="ADC88"/>
      <c r="ADD88"/>
      <c r="ADE88"/>
      <c r="ADF88"/>
      <c r="ADG88"/>
      <c r="ADH88"/>
      <c r="ADI88"/>
      <c r="ADJ88"/>
      <c r="ADK88"/>
      <c r="ADL88"/>
      <c r="ADM88"/>
      <c r="ADN88"/>
      <c r="ADO88"/>
      <c r="ADP88"/>
      <c r="ADQ88"/>
      <c r="ADR88"/>
      <c r="ADS88"/>
      <c r="ADT88"/>
      <c r="ADU88"/>
      <c r="ADV88"/>
      <c r="ADW88"/>
      <c r="ADX88"/>
      <c r="ADY88"/>
      <c r="ADZ88"/>
      <c r="AEA88"/>
      <c r="AEB88"/>
      <c r="AEC88"/>
      <c r="AED88"/>
      <c r="AEE88"/>
      <c r="AEF88"/>
      <c r="AEG88"/>
      <c r="AEH88"/>
      <c r="AEI88"/>
      <c r="AEJ88"/>
      <c r="AEK88"/>
      <c r="AEL88"/>
      <c r="AEM88"/>
      <c r="AEN88"/>
      <c r="AEO88"/>
      <c r="AEP88"/>
      <c r="AEQ88"/>
      <c r="AER88"/>
      <c r="AES88"/>
      <c r="AET88"/>
      <c r="AEU88"/>
      <c r="AEV88"/>
      <c r="AEW88"/>
      <c r="AEX88"/>
      <c r="AEY88"/>
      <c r="AEZ88"/>
      <c r="AFA88"/>
      <c r="AFB88"/>
      <c r="AFC88"/>
      <c r="AFD88"/>
      <c r="AFE88"/>
      <c r="AFF88"/>
      <c r="AFG88"/>
      <c r="AFH88"/>
      <c r="AFI88"/>
      <c r="AFJ88"/>
      <c r="AFK88"/>
      <c r="AFL88"/>
      <c r="AFM88"/>
      <c r="AFN88"/>
      <c r="AFO88"/>
      <c r="AFP88"/>
      <c r="AFQ88"/>
      <c r="AFR88"/>
      <c r="AFS88"/>
      <c r="AFT88"/>
      <c r="AFU88"/>
      <c r="AFV88"/>
      <c r="AFW88"/>
      <c r="AFX88"/>
      <c r="AFY88"/>
      <c r="AFZ88"/>
      <c r="AGA88"/>
      <c r="AGB88"/>
      <c r="AGC88"/>
      <c r="AGD88"/>
      <c r="AGE88"/>
      <c r="AGF88"/>
      <c r="AGG88"/>
      <c r="AGH88"/>
      <c r="AGI88"/>
      <c r="AGJ88"/>
      <c r="AGK88"/>
      <c r="AGL88"/>
      <c r="AGM88"/>
      <c r="AGN88"/>
      <c r="AGO88"/>
      <c r="AGP88"/>
      <c r="AGQ88"/>
      <c r="AGR88"/>
      <c r="AGS88"/>
      <c r="AGT88"/>
      <c r="AGU88"/>
      <c r="AGV88"/>
      <c r="AGW88"/>
      <c r="AGX88"/>
      <c r="AGY88"/>
      <c r="AGZ88"/>
      <c r="AHA88"/>
      <c r="AHB88"/>
      <c r="AHC88"/>
      <c r="AHD88"/>
      <c r="AHE88"/>
      <c r="AHF88"/>
      <c r="AHG88"/>
      <c r="AHH88"/>
      <c r="AHI88"/>
      <c r="AHJ88"/>
      <c r="AHK88"/>
      <c r="AHL88"/>
      <c r="AHM88"/>
      <c r="AHN88"/>
      <c r="AHO88"/>
      <c r="AHP88"/>
      <c r="AHQ88"/>
      <c r="AHR88"/>
      <c r="AHS88"/>
      <c r="AHT88"/>
      <c r="AHU88"/>
      <c r="AHV88"/>
      <c r="AHW88"/>
      <c r="AHX88"/>
      <c r="AHY88"/>
      <c r="AHZ88"/>
      <c r="AIA88"/>
      <c r="AIB88"/>
      <c r="AIC88"/>
      <c r="AID88"/>
      <c r="AIE88"/>
      <c r="AIF88"/>
      <c r="AIG88"/>
      <c r="AIH88"/>
      <c r="AII88"/>
      <c r="AIJ88"/>
      <c r="AIK88"/>
      <c r="AIL88"/>
      <c r="AIM88"/>
      <c r="AIN88"/>
      <c r="AIO88"/>
      <c r="AIP88"/>
      <c r="AIQ88"/>
      <c r="AIR88"/>
      <c r="AIS88"/>
      <c r="AIT88"/>
      <c r="AIU88"/>
      <c r="AIV88"/>
      <c r="AIW88"/>
      <c r="AIX88"/>
      <c r="AIY88"/>
      <c r="AIZ88"/>
      <c r="AJA88"/>
      <c r="AJB88"/>
      <c r="AJC88"/>
      <c r="AJD88"/>
      <c r="AJE88"/>
      <c r="AJF88"/>
      <c r="AJG88"/>
      <c r="AJH88"/>
      <c r="AJI88"/>
      <c r="AJJ88"/>
      <c r="AJK88"/>
      <c r="AJL88"/>
      <c r="AJM88"/>
      <c r="AJN88"/>
      <c r="AJO88"/>
      <c r="AJP88"/>
      <c r="AJQ88"/>
      <c r="AJR88"/>
      <c r="AJS88"/>
      <c r="AJT88"/>
      <c r="AJU88"/>
      <c r="AJV88"/>
      <c r="AJW88"/>
      <c r="AJX88"/>
      <c r="AJY88"/>
      <c r="AJZ88"/>
      <c r="AKA88"/>
      <c r="AKB88"/>
      <c r="AKC88"/>
      <c r="AKD88"/>
      <c r="AKE88"/>
      <c r="AKF88"/>
      <c r="AKG88"/>
      <c r="AKH88"/>
      <c r="AKI88"/>
      <c r="AKJ88"/>
      <c r="AKK88"/>
      <c r="AKL88"/>
      <c r="AKM88"/>
      <c r="AKN88"/>
      <c r="AKO88"/>
      <c r="AKP88"/>
      <c r="AKQ88"/>
      <c r="AKR88"/>
      <c r="AKS88"/>
      <c r="AKT88"/>
      <c r="AKU88"/>
      <c r="AKV88"/>
      <c r="AKW88"/>
      <c r="AKX88"/>
      <c r="AKY88"/>
      <c r="AKZ88"/>
      <c r="ALA88"/>
      <c r="ALB88"/>
      <c r="ALC88"/>
      <c r="ALD88"/>
      <c r="ALE88"/>
      <c r="ALF88"/>
      <c r="ALG88"/>
      <c r="ALH88"/>
      <c r="ALI88"/>
      <c r="ALJ88"/>
      <c r="ALK88"/>
      <c r="ALL88"/>
      <c r="ALM88"/>
      <c r="ALN88"/>
      <c r="ALO88"/>
      <c r="ALP88"/>
      <c r="ALQ88"/>
      <c r="ALR88"/>
      <c r="ALS88"/>
      <c r="ALT88"/>
      <c r="ALU88"/>
      <c r="ALV88"/>
      <c r="ALW88"/>
      <c r="ALX88"/>
      <c r="ALY88"/>
      <c r="ALZ88"/>
      <c r="AMA88"/>
      <c r="AMB88"/>
      <c r="AMC88"/>
      <c r="AMD88"/>
      <c r="AME88"/>
      <c r="AMF88"/>
      <c r="AMG88"/>
      <c r="AMH88"/>
      <c r="AMI88"/>
      <c r="AMJ88"/>
    </row>
    <row r="89" spans="1:1024" ht="3.2" customHeight="1" x14ac:dyDescent="0.25">
      <c r="A89" s="78"/>
      <c r="B89" s="79"/>
      <c r="C89" s="79"/>
      <c r="D89" s="79"/>
      <c r="E89" s="79"/>
      <c r="F89" s="79"/>
      <c r="G89" s="79"/>
      <c r="H89" s="79"/>
      <c r="I89" s="79"/>
      <c r="J89" s="79"/>
      <c r="K89" s="79"/>
      <c r="L89" s="79"/>
      <c r="M89" s="79"/>
      <c r="N89" s="79"/>
      <c r="O89" s="79"/>
      <c r="P89" s="79"/>
      <c r="Q89" s="79"/>
      <c r="R89" s="79"/>
      <c r="S89" s="79"/>
      <c r="T89" s="79"/>
      <c r="U89" s="79"/>
      <c r="V89" s="79"/>
      <c r="W89" s="79"/>
      <c r="X89" s="79"/>
      <c r="Y89" s="79"/>
      <c r="Z89" s="79"/>
      <c r="AA89" s="79"/>
      <c r="AB89" s="79"/>
      <c r="AC89" s="79"/>
      <c r="AD89" s="79"/>
      <c r="AE89" s="79"/>
      <c r="AF89" s="79"/>
      <c r="AG89" s="79"/>
      <c r="AH89" s="79"/>
      <c r="AI89" s="79"/>
      <c r="AJ89" s="79"/>
      <c r="AK89" s="79"/>
      <c r="AL89" s="79"/>
      <c r="AM89" s="79"/>
      <c r="AN89" s="79"/>
      <c r="AO89" s="79"/>
      <c r="AP89" s="79"/>
      <c r="AQ89" s="79"/>
      <c r="AR89" s="79"/>
      <c r="AS89" s="79"/>
      <c r="AT89" s="79"/>
      <c r="AU89" s="79"/>
      <c r="AV89" s="79"/>
      <c r="AW89" s="79"/>
      <c r="AX89" s="79"/>
      <c r="AY89" s="79"/>
      <c r="AZ89" s="79"/>
      <c r="BA89" s="79"/>
      <c r="BB89" s="79"/>
      <c r="BC89" s="79"/>
      <c r="BD89" s="80"/>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c r="FL89"/>
      <c r="FM89"/>
      <c r="FN89"/>
      <c r="FO89"/>
      <c r="FP89"/>
      <c r="FQ89"/>
      <c r="FR89"/>
      <c r="FS89"/>
      <c r="FT89"/>
      <c r="FU89"/>
      <c r="FV89"/>
      <c r="FW89"/>
      <c r="FX89"/>
      <c r="FY89"/>
      <c r="FZ89"/>
      <c r="GA89"/>
      <c r="GB89"/>
      <c r="GC89"/>
      <c r="GD89"/>
      <c r="GE89"/>
      <c r="GF89"/>
      <c r="GG89"/>
      <c r="GH89"/>
      <c r="GI89"/>
      <c r="GJ89"/>
      <c r="GK89"/>
      <c r="GL89"/>
      <c r="GM89"/>
      <c r="GN89"/>
      <c r="GO89"/>
      <c r="GP89"/>
      <c r="GQ89"/>
      <c r="GR89"/>
      <c r="GS89"/>
      <c r="GT89"/>
      <c r="GU89"/>
      <c r="GV89"/>
      <c r="GW89"/>
      <c r="GX89"/>
      <c r="GY89"/>
      <c r="GZ89"/>
      <c r="HA89"/>
      <c r="HB89"/>
      <c r="HC89"/>
      <c r="HD89"/>
      <c r="HE89"/>
      <c r="HF89"/>
      <c r="HG89"/>
      <c r="HH89"/>
      <c r="HI89"/>
      <c r="HJ89"/>
      <c r="HK89"/>
      <c r="HL89"/>
      <c r="HM89"/>
      <c r="HN89"/>
      <c r="HO89"/>
      <c r="HP89"/>
      <c r="HQ89"/>
      <c r="HR89"/>
      <c r="HS89"/>
      <c r="HT89"/>
      <c r="HU89"/>
      <c r="HV89"/>
      <c r="HW89"/>
      <c r="HX89"/>
      <c r="HY89"/>
      <c r="HZ89"/>
      <c r="IA89"/>
      <c r="IB89"/>
      <c r="IC89"/>
      <c r="ID89"/>
      <c r="IE89"/>
      <c r="IF89"/>
      <c r="IG89"/>
      <c r="IH89"/>
      <c r="II89"/>
      <c r="IJ89"/>
      <c r="IK89"/>
      <c r="IL89"/>
      <c r="IM89"/>
      <c r="IN89"/>
      <c r="IO89"/>
      <c r="IP89"/>
      <c r="IQ89"/>
      <c r="IR89"/>
      <c r="IS89"/>
      <c r="IT89"/>
      <c r="IU89"/>
      <c r="IV89"/>
      <c r="IW89"/>
      <c r="IX89"/>
      <c r="IY89"/>
      <c r="IZ89"/>
      <c r="JA89"/>
      <c r="JB89"/>
      <c r="JC89"/>
      <c r="JD89"/>
      <c r="JE89"/>
      <c r="JF89"/>
      <c r="JG89"/>
      <c r="JH89"/>
      <c r="JI89"/>
      <c r="JJ89"/>
      <c r="JK89"/>
      <c r="JL89"/>
      <c r="JM89"/>
      <c r="JN89"/>
      <c r="JO89"/>
      <c r="JP89"/>
      <c r="JQ89"/>
      <c r="JR89"/>
      <c r="JS89"/>
      <c r="JT89"/>
      <c r="JU89"/>
      <c r="JV89"/>
      <c r="JW89"/>
      <c r="JX89"/>
      <c r="JY89"/>
      <c r="JZ89"/>
      <c r="KA89"/>
      <c r="KB89"/>
      <c r="KC89"/>
      <c r="KD89"/>
      <c r="KE89"/>
      <c r="KF89"/>
      <c r="KG89"/>
      <c r="KH89"/>
      <c r="KI89"/>
      <c r="KJ89"/>
      <c r="KK89"/>
      <c r="KL89"/>
      <c r="KM89"/>
      <c r="KN89"/>
      <c r="KO89"/>
      <c r="KP89"/>
      <c r="KQ89"/>
      <c r="KR89"/>
      <c r="KS89"/>
      <c r="KT89"/>
      <c r="KU89"/>
      <c r="KV89"/>
      <c r="KW89"/>
      <c r="KX89"/>
      <c r="KY89"/>
      <c r="KZ89"/>
      <c r="LA89"/>
      <c r="LB89"/>
      <c r="LC89"/>
      <c r="LD89"/>
      <c r="LE89"/>
      <c r="LF89"/>
      <c r="LG89"/>
      <c r="LH89"/>
      <c r="LI89"/>
      <c r="LJ89"/>
      <c r="LK89"/>
      <c r="LL89"/>
      <c r="LM89"/>
      <c r="LN89"/>
      <c r="LO89"/>
      <c r="LP89"/>
      <c r="LQ89"/>
      <c r="LR89"/>
      <c r="LS89"/>
      <c r="LT89"/>
      <c r="LU89"/>
      <c r="LV89"/>
      <c r="LW89"/>
      <c r="LX89"/>
      <c r="LY89"/>
      <c r="LZ89"/>
      <c r="MA89"/>
      <c r="MB89"/>
      <c r="MC89"/>
      <c r="MD89"/>
      <c r="ME89"/>
      <c r="MF89"/>
      <c r="MG89"/>
      <c r="MH89"/>
      <c r="MI89"/>
      <c r="MJ89"/>
      <c r="MK89"/>
      <c r="ML89"/>
      <c r="MM89"/>
      <c r="MN89"/>
      <c r="MO89"/>
      <c r="MP89"/>
      <c r="MQ89"/>
      <c r="MR89"/>
      <c r="MS89"/>
      <c r="MT89"/>
      <c r="MU89"/>
      <c r="MV89"/>
      <c r="MW89"/>
      <c r="MX89"/>
      <c r="MY89"/>
      <c r="MZ89"/>
      <c r="NA89"/>
      <c r="NB89"/>
      <c r="NC89"/>
      <c r="ND89"/>
      <c r="NE89"/>
      <c r="NF89"/>
      <c r="NG89"/>
      <c r="NH89"/>
      <c r="NI89"/>
      <c r="NJ89"/>
      <c r="NK89"/>
      <c r="NL89"/>
      <c r="NM89"/>
      <c r="NN89"/>
      <c r="NO89"/>
      <c r="NP89"/>
      <c r="NQ89"/>
      <c r="NR89"/>
      <c r="NS89"/>
      <c r="NT89"/>
      <c r="NU89"/>
      <c r="NV89"/>
      <c r="NW89"/>
      <c r="NX89"/>
      <c r="NY89"/>
      <c r="NZ89"/>
      <c r="OA89"/>
      <c r="OB89"/>
      <c r="OC89"/>
      <c r="OD89"/>
      <c r="OE89"/>
      <c r="OF89"/>
      <c r="OG89"/>
      <c r="OH89"/>
      <c r="OI89"/>
      <c r="OJ89"/>
      <c r="OK89"/>
      <c r="OL89"/>
      <c r="OM89"/>
      <c r="ON89"/>
      <c r="OO89"/>
      <c r="OP89"/>
      <c r="OQ89"/>
      <c r="OR89"/>
      <c r="OS89"/>
      <c r="OT89"/>
      <c r="OU89"/>
      <c r="OV89"/>
      <c r="OW89"/>
      <c r="OX89"/>
      <c r="OY89"/>
      <c r="OZ89"/>
      <c r="PA89"/>
      <c r="PB89"/>
      <c r="PC89"/>
      <c r="PD89"/>
      <c r="PE89"/>
      <c r="PF89"/>
      <c r="PG89"/>
      <c r="PH89"/>
      <c r="PI89"/>
      <c r="PJ89"/>
      <c r="PK89"/>
      <c r="PL89"/>
      <c r="PM89"/>
      <c r="PN89"/>
      <c r="PO89"/>
      <c r="PP89"/>
      <c r="PQ89"/>
      <c r="PR89"/>
      <c r="PS89"/>
      <c r="PT89"/>
      <c r="PU89"/>
      <c r="PV89"/>
      <c r="PW89"/>
      <c r="PX89"/>
      <c r="PY89"/>
      <c r="PZ89"/>
      <c r="QA89"/>
      <c r="QB89"/>
      <c r="QC89"/>
      <c r="QD89"/>
      <c r="QE89"/>
      <c r="QF89"/>
      <c r="QG89"/>
      <c r="QH89"/>
      <c r="QI89"/>
      <c r="QJ89"/>
      <c r="QK89"/>
      <c r="QL89"/>
      <c r="QM89"/>
      <c r="QN89"/>
      <c r="QO89"/>
      <c r="QP89"/>
      <c r="QQ89"/>
      <c r="QR89"/>
      <c r="QS89"/>
      <c r="QT89"/>
      <c r="QU89"/>
      <c r="QV89"/>
      <c r="QW89"/>
      <c r="QX89"/>
      <c r="QY89"/>
      <c r="QZ89"/>
      <c r="RA89"/>
      <c r="RB89"/>
      <c r="RC89"/>
      <c r="RD89"/>
      <c r="RE89"/>
      <c r="RF89"/>
      <c r="RG89"/>
      <c r="RH89"/>
      <c r="RI89"/>
      <c r="RJ89"/>
      <c r="RK89"/>
      <c r="RL89"/>
      <c r="RM89"/>
      <c r="RN89"/>
      <c r="RO89"/>
      <c r="RP89"/>
      <c r="RQ89"/>
      <c r="RR89"/>
      <c r="RS89"/>
      <c r="RT89"/>
      <c r="RU89"/>
      <c r="RV89"/>
      <c r="RW89"/>
      <c r="RX89"/>
      <c r="RY89"/>
      <c r="RZ89"/>
      <c r="SA89"/>
      <c r="SB89"/>
      <c r="SC89"/>
      <c r="SD89"/>
      <c r="SE89"/>
      <c r="SF89"/>
      <c r="SG89"/>
      <c r="SH89"/>
      <c r="SI89"/>
      <c r="SJ89"/>
      <c r="SK89"/>
      <c r="SL89"/>
      <c r="SM89"/>
      <c r="SN89"/>
      <c r="SO89"/>
      <c r="SP89"/>
      <c r="SQ89"/>
      <c r="SR89"/>
      <c r="SS89"/>
      <c r="ST89"/>
      <c r="SU89"/>
      <c r="SV89"/>
      <c r="SW89"/>
      <c r="SX89"/>
      <c r="SY89"/>
      <c r="SZ89"/>
      <c r="TA89"/>
      <c r="TB89"/>
      <c r="TC89"/>
      <c r="TD89"/>
      <c r="TE89"/>
      <c r="TF89"/>
      <c r="TG89"/>
      <c r="TH89"/>
      <c r="TI89"/>
      <c r="TJ89"/>
      <c r="TK89"/>
      <c r="TL89"/>
      <c r="TM89"/>
      <c r="TN89"/>
      <c r="TO89"/>
      <c r="TP89"/>
      <c r="TQ89"/>
      <c r="TR89"/>
      <c r="TS89"/>
      <c r="TT89"/>
      <c r="TU89"/>
      <c r="TV89"/>
      <c r="TW89"/>
      <c r="TX89"/>
      <c r="TY89"/>
      <c r="TZ89"/>
      <c r="UA89"/>
      <c r="UB89"/>
      <c r="UC89"/>
      <c r="UD89"/>
      <c r="UE89"/>
      <c r="UF89"/>
      <c r="UG89"/>
      <c r="UH89"/>
      <c r="UI89"/>
      <c r="UJ89"/>
      <c r="UK89"/>
      <c r="UL89"/>
      <c r="UM89"/>
      <c r="UN89"/>
      <c r="UO89"/>
      <c r="UP89"/>
      <c r="UQ89"/>
      <c r="UR89"/>
      <c r="US89"/>
      <c r="UT89"/>
      <c r="UU89"/>
      <c r="UV89"/>
      <c r="UW89"/>
      <c r="UX89"/>
      <c r="UY89"/>
      <c r="UZ89"/>
      <c r="VA89"/>
      <c r="VB89"/>
      <c r="VC89"/>
      <c r="VD89"/>
      <c r="VE89"/>
      <c r="VF89"/>
      <c r="VG89"/>
      <c r="VH89"/>
      <c r="VI89"/>
      <c r="VJ89"/>
      <c r="VK89"/>
      <c r="VL89"/>
      <c r="VM89"/>
      <c r="VN89"/>
      <c r="VO89"/>
      <c r="VP89"/>
      <c r="VQ89"/>
      <c r="VR89"/>
      <c r="VS89"/>
      <c r="VT89"/>
      <c r="VU89"/>
      <c r="VV89"/>
      <c r="VW89"/>
      <c r="VX89"/>
      <c r="VY89"/>
      <c r="VZ89"/>
      <c r="WA89"/>
      <c r="WB89"/>
      <c r="WC89"/>
      <c r="WD89"/>
      <c r="WE89"/>
      <c r="WF89"/>
      <c r="WG89"/>
      <c r="WH89"/>
      <c r="WI89"/>
      <c r="WJ89"/>
      <c r="WK89"/>
      <c r="WL89"/>
      <c r="WM89"/>
      <c r="WN89"/>
      <c r="WO89"/>
      <c r="WP89"/>
      <c r="WQ89"/>
      <c r="WR89"/>
      <c r="WS89"/>
      <c r="WT89"/>
      <c r="WU89"/>
      <c r="WV89"/>
      <c r="WW89"/>
      <c r="WX89"/>
      <c r="WY89"/>
      <c r="WZ89"/>
      <c r="XA89"/>
      <c r="XB89"/>
      <c r="XC89"/>
      <c r="XD89"/>
      <c r="XE89"/>
      <c r="XF89"/>
      <c r="XG89"/>
      <c r="XH89"/>
      <c r="XI89"/>
      <c r="XJ89"/>
      <c r="XK89"/>
      <c r="XL89"/>
      <c r="XM89"/>
      <c r="XN89"/>
      <c r="XO89"/>
      <c r="XP89"/>
      <c r="XQ89"/>
      <c r="XR89"/>
      <c r="XS89"/>
      <c r="XT89"/>
      <c r="XU89"/>
      <c r="XV89"/>
      <c r="XW89"/>
      <c r="XX89"/>
      <c r="XY89"/>
      <c r="XZ89"/>
      <c r="YA89"/>
      <c r="YB89"/>
      <c r="YC89"/>
      <c r="YD89"/>
      <c r="YE89"/>
      <c r="YF89"/>
      <c r="YG89"/>
      <c r="YH89"/>
      <c r="YI89"/>
      <c r="YJ89"/>
      <c r="YK89"/>
      <c r="YL89"/>
      <c r="YM89"/>
      <c r="YN89"/>
      <c r="YO89"/>
      <c r="YP89"/>
      <c r="YQ89"/>
      <c r="YR89"/>
      <c r="YS89"/>
      <c r="YT89"/>
      <c r="YU89"/>
      <c r="YV89"/>
      <c r="YW89"/>
      <c r="YX89"/>
      <c r="YY89"/>
      <c r="YZ89"/>
      <c r="ZA89"/>
      <c r="ZB89"/>
      <c r="ZC89"/>
      <c r="ZD89"/>
      <c r="ZE89"/>
      <c r="ZF89"/>
      <c r="ZG89"/>
      <c r="ZH89"/>
      <c r="ZI89"/>
      <c r="ZJ89"/>
      <c r="ZK89"/>
      <c r="ZL89"/>
      <c r="ZM89"/>
      <c r="ZN89"/>
      <c r="ZO89"/>
      <c r="ZP89"/>
      <c r="ZQ89"/>
      <c r="ZR89"/>
      <c r="ZS89"/>
      <c r="ZT89"/>
      <c r="ZU89"/>
      <c r="ZV89"/>
      <c r="ZW89"/>
      <c r="ZX89"/>
      <c r="ZY89"/>
      <c r="ZZ89"/>
      <c r="AAA89"/>
      <c r="AAB89"/>
      <c r="AAC89"/>
      <c r="AAD89"/>
      <c r="AAE89"/>
      <c r="AAF89"/>
      <c r="AAG89"/>
      <c r="AAH89"/>
      <c r="AAI89"/>
      <c r="AAJ89"/>
      <c r="AAK89"/>
      <c r="AAL89"/>
      <c r="AAM89"/>
      <c r="AAN89"/>
      <c r="AAO89"/>
      <c r="AAP89"/>
      <c r="AAQ89"/>
      <c r="AAR89"/>
      <c r="AAS89"/>
      <c r="AAT89"/>
      <c r="AAU89"/>
      <c r="AAV89"/>
      <c r="AAW89"/>
      <c r="AAX89"/>
      <c r="AAY89"/>
      <c r="AAZ89"/>
      <c r="ABA89"/>
      <c r="ABB89"/>
      <c r="ABC89"/>
      <c r="ABD89"/>
      <c r="ABE89"/>
      <c r="ABF89"/>
      <c r="ABG89"/>
      <c r="ABH89"/>
      <c r="ABI89"/>
      <c r="ABJ89"/>
      <c r="ABK89"/>
      <c r="ABL89"/>
      <c r="ABM89"/>
      <c r="ABN89"/>
      <c r="ABO89"/>
      <c r="ABP89"/>
      <c r="ABQ89"/>
      <c r="ABR89"/>
      <c r="ABS89"/>
      <c r="ABT89"/>
      <c r="ABU89"/>
      <c r="ABV89"/>
      <c r="ABW89"/>
      <c r="ABX89"/>
      <c r="ABY89"/>
      <c r="ABZ89"/>
      <c r="ACA89"/>
      <c r="ACB89"/>
      <c r="ACC89"/>
      <c r="ACD89"/>
      <c r="ACE89"/>
      <c r="ACF89"/>
      <c r="ACG89"/>
      <c r="ACH89"/>
      <c r="ACI89"/>
      <c r="ACJ89"/>
      <c r="ACK89"/>
      <c r="ACL89"/>
      <c r="ACM89"/>
      <c r="ACN89"/>
      <c r="ACO89"/>
      <c r="ACP89"/>
      <c r="ACQ89"/>
      <c r="ACR89"/>
      <c r="ACS89"/>
      <c r="ACT89"/>
      <c r="ACU89"/>
      <c r="ACV89"/>
      <c r="ACW89"/>
      <c r="ACX89"/>
      <c r="ACY89"/>
      <c r="ACZ89"/>
      <c r="ADA89"/>
      <c r="ADB89"/>
      <c r="ADC89"/>
      <c r="ADD89"/>
      <c r="ADE89"/>
      <c r="ADF89"/>
      <c r="ADG89"/>
      <c r="ADH89"/>
      <c r="ADI89"/>
      <c r="ADJ89"/>
      <c r="ADK89"/>
      <c r="ADL89"/>
      <c r="ADM89"/>
      <c r="ADN89"/>
      <c r="ADO89"/>
      <c r="ADP89"/>
      <c r="ADQ89"/>
      <c r="ADR89"/>
      <c r="ADS89"/>
      <c r="ADT89"/>
      <c r="ADU89"/>
      <c r="ADV89"/>
      <c r="ADW89"/>
      <c r="ADX89"/>
      <c r="ADY89"/>
      <c r="ADZ89"/>
      <c r="AEA89"/>
      <c r="AEB89"/>
      <c r="AEC89"/>
      <c r="AED89"/>
      <c r="AEE89"/>
      <c r="AEF89"/>
      <c r="AEG89"/>
      <c r="AEH89"/>
      <c r="AEI89"/>
      <c r="AEJ89"/>
      <c r="AEK89"/>
      <c r="AEL89"/>
      <c r="AEM89"/>
      <c r="AEN89"/>
      <c r="AEO89"/>
      <c r="AEP89"/>
      <c r="AEQ89"/>
      <c r="AER89"/>
      <c r="AES89"/>
      <c r="AET89"/>
      <c r="AEU89"/>
      <c r="AEV89"/>
      <c r="AEW89"/>
      <c r="AEX89"/>
      <c r="AEY89"/>
      <c r="AEZ89"/>
      <c r="AFA89"/>
      <c r="AFB89"/>
      <c r="AFC89"/>
      <c r="AFD89"/>
      <c r="AFE89"/>
      <c r="AFF89"/>
      <c r="AFG89"/>
      <c r="AFH89"/>
      <c r="AFI89"/>
      <c r="AFJ89"/>
      <c r="AFK89"/>
      <c r="AFL89"/>
      <c r="AFM89"/>
      <c r="AFN89"/>
      <c r="AFO89"/>
      <c r="AFP89"/>
      <c r="AFQ89"/>
      <c r="AFR89"/>
      <c r="AFS89"/>
      <c r="AFT89"/>
      <c r="AFU89"/>
      <c r="AFV89"/>
      <c r="AFW89"/>
      <c r="AFX89"/>
      <c r="AFY89"/>
      <c r="AFZ89"/>
      <c r="AGA89"/>
      <c r="AGB89"/>
      <c r="AGC89"/>
      <c r="AGD89"/>
      <c r="AGE89"/>
      <c r="AGF89"/>
      <c r="AGG89"/>
      <c r="AGH89"/>
      <c r="AGI89"/>
      <c r="AGJ89"/>
      <c r="AGK89"/>
      <c r="AGL89"/>
      <c r="AGM89"/>
      <c r="AGN89"/>
      <c r="AGO89"/>
      <c r="AGP89"/>
      <c r="AGQ89"/>
      <c r="AGR89"/>
      <c r="AGS89"/>
      <c r="AGT89"/>
      <c r="AGU89"/>
      <c r="AGV89"/>
      <c r="AGW89"/>
      <c r="AGX89"/>
      <c r="AGY89"/>
      <c r="AGZ89"/>
      <c r="AHA89"/>
      <c r="AHB89"/>
      <c r="AHC89"/>
      <c r="AHD89"/>
      <c r="AHE89"/>
      <c r="AHF89"/>
      <c r="AHG89"/>
      <c r="AHH89"/>
      <c r="AHI89"/>
      <c r="AHJ89"/>
      <c r="AHK89"/>
      <c r="AHL89"/>
      <c r="AHM89"/>
      <c r="AHN89"/>
      <c r="AHO89"/>
      <c r="AHP89"/>
      <c r="AHQ89"/>
      <c r="AHR89"/>
      <c r="AHS89"/>
      <c r="AHT89"/>
      <c r="AHU89"/>
      <c r="AHV89"/>
      <c r="AHW89"/>
      <c r="AHX89"/>
      <c r="AHY89"/>
      <c r="AHZ89"/>
      <c r="AIA89"/>
      <c r="AIB89"/>
      <c r="AIC89"/>
      <c r="AID89"/>
      <c r="AIE89"/>
      <c r="AIF89"/>
      <c r="AIG89"/>
      <c r="AIH89"/>
      <c r="AII89"/>
      <c r="AIJ89"/>
      <c r="AIK89"/>
      <c r="AIL89"/>
      <c r="AIM89"/>
      <c r="AIN89"/>
      <c r="AIO89"/>
      <c r="AIP89"/>
      <c r="AIQ89"/>
      <c r="AIR89"/>
      <c r="AIS89"/>
      <c r="AIT89"/>
      <c r="AIU89"/>
      <c r="AIV89"/>
      <c r="AIW89"/>
      <c r="AIX89"/>
      <c r="AIY89"/>
      <c r="AIZ89"/>
      <c r="AJA89"/>
      <c r="AJB89"/>
      <c r="AJC89"/>
      <c r="AJD89"/>
      <c r="AJE89"/>
      <c r="AJF89"/>
      <c r="AJG89"/>
      <c r="AJH89"/>
      <c r="AJI89"/>
      <c r="AJJ89"/>
      <c r="AJK89"/>
      <c r="AJL89"/>
      <c r="AJM89"/>
      <c r="AJN89"/>
      <c r="AJO89"/>
      <c r="AJP89"/>
      <c r="AJQ89"/>
      <c r="AJR89"/>
      <c r="AJS89"/>
      <c r="AJT89"/>
      <c r="AJU89"/>
      <c r="AJV89"/>
      <c r="AJW89"/>
      <c r="AJX89"/>
      <c r="AJY89"/>
      <c r="AJZ89"/>
      <c r="AKA89"/>
      <c r="AKB89"/>
      <c r="AKC89"/>
      <c r="AKD89"/>
      <c r="AKE89"/>
      <c r="AKF89"/>
      <c r="AKG89"/>
      <c r="AKH89"/>
      <c r="AKI89"/>
      <c r="AKJ89"/>
      <c r="AKK89"/>
      <c r="AKL89"/>
      <c r="AKM89"/>
      <c r="AKN89"/>
      <c r="AKO89"/>
      <c r="AKP89"/>
      <c r="AKQ89"/>
      <c r="AKR89"/>
      <c r="AKS89"/>
      <c r="AKT89"/>
      <c r="AKU89"/>
      <c r="AKV89"/>
      <c r="AKW89"/>
      <c r="AKX89"/>
      <c r="AKY89"/>
      <c r="AKZ89"/>
      <c r="ALA89"/>
      <c r="ALB89"/>
      <c r="ALC89"/>
      <c r="ALD89"/>
      <c r="ALE89"/>
      <c r="ALF89"/>
      <c r="ALG89"/>
      <c r="ALH89"/>
      <c r="ALI89"/>
      <c r="ALJ89"/>
      <c r="ALK89"/>
      <c r="ALL89"/>
      <c r="ALM89"/>
      <c r="ALN89"/>
      <c r="ALO89"/>
      <c r="ALP89"/>
      <c r="ALQ89"/>
      <c r="ALR89"/>
      <c r="ALS89"/>
      <c r="ALT89"/>
      <c r="ALU89"/>
      <c r="ALV89"/>
      <c r="ALW89"/>
      <c r="ALX89"/>
      <c r="ALY89"/>
      <c r="ALZ89"/>
      <c r="AMA89"/>
      <c r="AMB89"/>
      <c r="AMC89"/>
      <c r="AMD89"/>
      <c r="AME89"/>
      <c r="AMF89"/>
      <c r="AMG89"/>
      <c r="AMH89"/>
      <c r="AMI89"/>
      <c r="AMJ89"/>
    </row>
    <row r="90" spans="1:1024" ht="10.5" customHeight="1" x14ac:dyDescent="0.25">
      <c r="A90" s="200"/>
      <c r="B90" s="200"/>
      <c r="C90" s="200"/>
      <c r="D90" s="200"/>
      <c r="E90" s="200"/>
      <c r="F90" s="200"/>
      <c r="G90" s="200"/>
      <c r="H90" s="200"/>
      <c r="I90" s="200"/>
      <c r="J90" s="200"/>
      <c r="K90" s="200"/>
      <c r="L90" s="200"/>
      <c r="M90" s="200"/>
      <c r="N90" s="200"/>
      <c r="O90" s="200"/>
      <c r="P90" s="200"/>
      <c r="Q90" s="200"/>
      <c r="R90" s="200"/>
      <c r="S90" s="200"/>
      <c r="T90" s="200"/>
      <c r="U90" s="200"/>
      <c r="V90" s="200"/>
      <c r="W90" s="200"/>
      <c r="X90" s="200"/>
      <c r="Y90" s="200"/>
      <c r="Z90" s="200"/>
      <c r="AA90" s="200"/>
      <c r="AB90" s="200"/>
      <c r="AC90" s="200"/>
      <c r="AD90" s="200"/>
      <c r="AE90" s="200"/>
      <c r="AF90" s="200"/>
      <c r="AG90" s="200"/>
      <c r="AH90" s="200"/>
      <c r="AI90" s="200"/>
      <c r="AJ90" s="200"/>
      <c r="AK90" s="200"/>
      <c r="AL90" s="200"/>
      <c r="AM90" s="200"/>
      <c r="AN90" s="200"/>
      <c r="AO90" s="200"/>
      <c r="AP90" s="200"/>
      <c r="AQ90" s="200"/>
      <c r="AR90" s="200"/>
      <c r="AS90" s="200"/>
      <c r="AT90" s="200"/>
      <c r="AU90" s="200"/>
      <c r="AV90" s="200"/>
      <c r="AW90" s="200"/>
      <c r="AX90" s="200"/>
      <c r="AY90" s="200"/>
      <c r="AZ90" s="200"/>
      <c r="BA90" s="200"/>
      <c r="BB90" s="200"/>
      <c r="BC90" s="200"/>
      <c r="BD90" s="200"/>
      <c r="BE90"/>
      <c r="BF90"/>
      <c r="BG90"/>
      <c r="BH90"/>
      <c r="BI90"/>
      <c r="BJ90"/>
      <c r="BK90"/>
      <c r="BL90"/>
      <c r="BM90"/>
      <c r="BN90"/>
      <c r="BO90"/>
      <c r="BP90"/>
      <c r="BQ90"/>
      <c r="BR90"/>
      <c r="BS90"/>
      <c r="BT90"/>
      <c r="BU90"/>
      <c r="BV90"/>
      <c r="BW90"/>
      <c r="BX90"/>
      <c r="BY90"/>
      <c r="BZ90"/>
      <c r="CA90"/>
      <c r="CB90"/>
      <c r="CC90"/>
      <c r="CD90"/>
      <c r="CE90"/>
      <c r="CF90"/>
      <c r="CG90"/>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c r="FL90"/>
      <c r="FM90"/>
      <c r="FN90"/>
      <c r="FO90"/>
      <c r="FP90"/>
      <c r="FQ90"/>
      <c r="FR90"/>
      <c r="FS90"/>
      <c r="FT90"/>
      <c r="FU90"/>
      <c r="FV90"/>
      <c r="FW90"/>
      <c r="FX90"/>
      <c r="FY90"/>
      <c r="FZ90"/>
      <c r="GA90"/>
      <c r="GB90"/>
      <c r="GC90"/>
      <c r="GD90"/>
      <c r="GE90"/>
      <c r="GF90"/>
      <c r="GG90"/>
      <c r="GH90"/>
      <c r="GI90"/>
      <c r="GJ90"/>
      <c r="GK90"/>
      <c r="GL90"/>
      <c r="GM90"/>
      <c r="GN90"/>
      <c r="GO90"/>
      <c r="GP90"/>
      <c r="GQ90"/>
      <c r="GR90"/>
      <c r="GS90"/>
      <c r="GT90"/>
      <c r="GU90"/>
      <c r="GV90"/>
      <c r="GW90"/>
      <c r="GX90"/>
      <c r="GY90"/>
      <c r="GZ90"/>
      <c r="HA90"/>
      <c r="HB90"/>
      <c r="HC90"/>
      <c r="HD90"/>
      <c r="HE90"/>
      <c r="HF90"/>
      <c r="HG90"/>
      <c r="HH90"/>
      <c r="HI90"/>
      <c r="HJ90"/>
      <c r="HK90"/>
      <c r="HL90"/>
      <c r="HM90"/>
      <c r="HN90"/>
      <c r="HO90"/>
      <c r="HP90"/>
      <c r="HQ90"/>
      <c r="HR90"/>
      <c r="HS90"/>
      <c r="HT90"/>
      <c r="HU90"/>
      <c r="HV90"/>
      <c r="HW90"/>
      <c r="HX90"/>
      <c r="HY90"/>
      <c r="HZ90"/>
      <c r="IA90"/>
      <c r="IB90"/>
      <c r="IC90"/>
      <c r="ID90"/>
      <c r="IE90"/>
      <c r="IF90"/>
      <c r="IG90"/>
      <c r="IH90"/>
      <c r="II90"/>
      <c r="IJ90"/>
      <c r="IK90"/>
      <c r="IL90"/>
      <c r="IM90"/>
      <c r="IN90"/>
      <c r="IO90"/>
      <c r="IP90"/>
      <c r="IQ90"/>
      <c r="IR90"/>
      <c r="IS90"/>
      <c r="IT90"/>
      <c r="IU90"/>
      <c r="IV90"/>
      <c r="IW90"/>
      <c r="IX90"/>
      <c r="IY90"/>
      <c r="IZ90"/>
      <c r="JA90"/>
      <c r="JB90"/>
      <c r="JC90"/>
      <c r="JD90"/>
      <c r="JE90"/>
      <c r="JF90"/>
      <c r="JG90"/>
      <c r="JH90"/>
      <c r="JI90"/>
      <c r="JJ90"/>
      <c r="JK90"/>
      <c r="JL90"/>
      <c r="JM90"/>
      <c r="JN90"/>
      <c r="JO90"/>
      <c r="JP90"/>
      <c r="JQ90"/>
      <c r="JR90"/>
      <c r="JS90"/>
      <c r="JT90"/>
      <c r="JU90"/>
      <c r="JV90"/>
      <c r="JW90"/>
      <c r="JX90"/>
      <c r="JY90"/>
      <c r="JZ90"/>
      <c r="KA90"/>
      <c r="KB90"/>
      <c r="KC90"/>
      <c r="KD90"/>
      <c r="KE90"/>
      <c r="KF90"/>
      <c r="KG90"/>
      <c r="KH90"/>
      <c r="KI90"/>
      <c r="KJ90"/>
      <c r="KK90"/>
      <c r="KL90"/>
      <c r="KM90"/>
      <c r="KN90"/>
      <c r="KO90"/>
      <c r="KP90"/>
      <c r="KQ90"/>
      <c r="KR90"/>
      <c r="KS90"/>
      <c r="KT90"/>
      <c r="KU90"/>
      <c r="KV90"/>
      <c r="KW90"/>
      <c r="KX90"/>
      <c r="KY90"/>
      <c r="KZ90"/>
      <c r="LA90"/>
      <c r="LB90"/>
      <c r="LC90"/>
      <c r="LD90"/>
      <c r="LE90"/>
      <c r="LF90"/>
      <c r="LG90"/>
      <c r="LH90"/>
      <c r="LI90"/>
      <c r="LJ90"/>
      <c r="LK90"/>
      <c r="LL90"/>
      <c r="LM90"/>
      <c r="LN90"/>
      <c r="LO90"/>
      <c r="LP90"/>
      <c r="LQ90"/>
      <c r="LR90"/>
      <c r="LS90"/>
      <c r="LT90"/>
      <c r="LU90"/>
      <c r="LV90"/>
      <c r="LW90"/>
      <c r="LX90"/>
      <c r="LY90"/>
      <c r="LZ90"/>
      <c r="MA90"/>
      <c r="MB90"/>
      <c r="MC90"/>
      <c r="MD90"/>
      <c r="ME90"/>
      <c r="MF90"/>
      <c r="MG90"/>
      <c r="MH90"/>
      <c r="MI90"/>
      <c r="MJ90"/>
      <c r="MK90"/>
      <c r="ML90"/>
      <c r="MM90"/>
      <c r="MN90"/>
      <c r="MO90"/>
      <c r="MP90"/>
      <c r="MQ90"/>
      <c r="MR90"/>
      <c r="MS90"/>
      <c r="MT90"/>
      <c r="MU90"/>
      <c r="MV90"/>
      <c r="MW90"/>
      <c r="MX90"/>
      <c r="MY90"/>
      <c r="MZ90"/>
      <c r="NA90"/>
      <c r="NB90"/>
      <c r="NC90"/>
      <c r="ND90"/>
      <c r="NE90"/>
      <c r="NF90"/>
      <c r="NG90"/>
      <c r="NH90"/>
      <c r="NI90"/>
      <c r="NJ90"/>
      <c r="NK90"/>
      <c r="NL90"/>
      <c r="NM90"/>
      <c r="NN90"/>
      <c r="NO90"/>
      <c r="NP90"/>
      <c r="NQ90"/>
      <c r="NR90"/>
      <c r="NS90"/>
      <c r="NT90"/>
      <c r="NU90"/>
      <c r="NV90"/>
      <c r="NW90"/>
      <c r="NX90"/>
      <c r="NY90"/>
      <c r="NZ90"/>
      <c r="OA90"/>
      <c r="OB90"/>
      <c r="OC90"/>
      <c r="OD90"/>
      <c r="OE90"/>
      <c r="OF90"/>
      <c r="OG90"/>
      <c r="OH90"/>
      <c r="OI90"/>
      <c r="OJ90"/>
      <c r="OK90"/>
      <c r="OL90"/>
      <c r="OM90"/>
      <c r="ON90"/>
      <c r="OO90"/>
      <c r="OP90"/>
      <c r="OQ90"/>
      <c r="OR90"/>
      <c r="OS90"/>
      <c r="OT90"/>
      <c r="OU90"/>
      <c r="OV90"/>
      <c r="OW90"/>
      <c r="OX90"/>
      <c r="OY90"/>
      <c r="OZ90"/>
      <c r="PA90"/>
      <c r="PB90"/>
      <c r="PC90"/>
      <c r="PD90"/>
      <c r="PE90"/>
      <c r="PF90"/>
      <c r="PG90"/>
      <c r="PH90"/>
      <c r="PI90"/>
      <c r="PJ90"/>
      <c r="PK90"/>
      <c r="PL90"/>
      <c r="PM90"/>
      <c r="PN90"/>
      <c r="PO90"/>
      <c r="PP90"/>
      <c r="PQ90"/>
      <c r="PR90"/>
      <c r="PS90"/>
      <c r="PT90"/>
      <c r="PU90"/>
      <c r="PV90"/>
      <c r="PW90"/>
      <c r="PX90"/>
      <c r="PY90"/>
      <c r="PZ90"/>
      <c r="QA90"/>
      <c r="QB90"/>
      <c r="QC90"/>
      <c r="QD90"/>
      <c r="QE90"/>
      <c r="QF90"/>
      <c r="QG90"/>
      <c r="QH90"/>
      <c r="QI90"/>
      <c r="QJ90"/>
      <c r="QK90"/>
      <c r="QL90"/>
      <c r="QM90"/>
      <c r="QN90"/>
      <c r="QO90"/>
      <c r="QP90"/>
      <c r="QQ90"/>
      <c r="QR90"/>
      <c r="QS90"/>
      <c r="QT90"/>
      <c r="QU90"/>
      <c r="QV90"/>
      <c r="QW90"/>
      <c r="QX90"/>
      <c r="QY90"/>
      <c r="QZ90"/>
      <c r="RA90"/>
      <c r="RB90"/>
      <c r="RC90"/>
      <c r="RD90"/>
      <c r="RE90"/>
      <c r="RF90"/>
      <c r="RG90"/>
      <c r="RH90"/>
      <c r="RI90"/>
      <c r="RJ90"/>
      <c r="RK90"/>
      <c r="RL90"/>
      <c r="RM90"/>
      <c r="RN90"/>
      <c r="RO90"/>
      <c r="RP90"/>
      <c r="RQ90"/>
      <c r="RR90"/>
      <c r="RS90"/>
      <c r="RT90"/>
      <c r="RU90"/>
      <c r="RV90"/>
      <c r="RW90"/>
      <c r="RX90"/>
      <c r="RY90"/>
      <c r="RZ90"/>
      <c r="SA90"/>
      <c r="SB90"/>
      <c r="SC90"/>
      <c r="SD90"/>
      <c r="SE90"/>
      <c r="SF90"/>
      <c r="SG90"/>
      <c r="SH90"/>
      <c r="SI90"/>
      <c r="SJ90"/>
      <c r="SK90"/>
      <c r="SL90"/>
      <c r="SM90"/>
      <c r="SN90"/>
      <c r="SO90"/>
      <c r="SP90"/>
      <c r="SQ90"/>
      <c r="SR90"/>
      <c r="SS90"/>
      <c r="ST90"/>
      <c r="SU90"/>
      <c r="SV90"/>
      <c r="SW90"/>
      <c r="SX90"/>
      <c r="SY90"/>
      <c r="SZ90"/>
      <c r="TA90"/>
      <c r="TB90"/>
      <c r="TC90"/>
      <c r="TD90"/>
      <c r="TE90"/>
      <c r="TF90"/>
      <c r="TG90"/>
      <c r="TH90"/>
      <c r="TI90"/>
      <c r="TJ90"/>
      <c r="TK90"/>
      <c r="TL90"/>
      <c r="TM90"/>
      <c r="TN90"/>
      <c r="TO90"/>
      <c r="TP90"/>
      <c r="TQ90"/>
      <c r="TR90"/>
      <c r="TS90"/>
      <c r="TT90"/>
      <c r="TU90"/>
      <c r="TV90"/>
      <c r="TW90"/>
      <c r="TX90"/>
      <c r="TY90"/>
      <c r="TZ90"/>
      <c r="UA90"/>
      <c r="UB90"/>
      <c r="UC90"/>
      <c r="UD90"/>
      <c r="UE90"/>
      <c r="UF90"/>
      <c r="UG90"/>
      <c r="UH90"/>
      <c r="UI90"/>
      <c r="UJ90"/>
      <c r="UK90"/>
      <c r="UL90"/>
      <c r="UM90"/>
      <c r="UN90"/>
      <c r="UO90"/>
      <c r="UP90"/>
      <c r="UQ90"/>
      <c r="UR90"/>
      <c r="US90"/>
      <c r="UT90"/>
      <c r="UU90"/>
      <c r="UV90"/>
      <c r="UW90"/>
      <c r="UX90"/>
      <c r="UY90"/>
      <c r="UZ90"/>
      <c r="VA90"/>
      <c r="VB90"/>
      <c r="VC90"/>
      <c r="VD90"/>
      <c r="VE90"/>
      <c r="VF90"/>
      <c r="VG90"/>
      <c r="VH90"/>
      <c r="VI90"/>
      <c r="VJ90"/>
      <c r="VK90"/>
      <c r="VL90"/>
      <c r="VM90"/>
      <c r="VN90"/>
      <c r="VO90"/>
      <c r="VP90"/>
      <c r="VQ90"/>
      <c r="VR90"/>
      <c r="VS90"/>
      <c r="VT90"/>
      <c r="VU90"/>
      <c r="VV90"/>
      <c r="VW90"/>
      <c r="VX90"/>
      <c r="VY90"/>
      <c r="VZ90"/>
      <c r="WA90"/>
      <c r="WB90"/>
      <c r="WC90"/>
      <c r="WD90"/>
      <c r="WE90"/>
      <c r="WF90"/>
      <c r="WG90"/>
      <c r="WH90"/>
      <c r="WI90"/>
      <c r="WJ90"/>
      <c r="WK90"/>
      <c r="WL90"/>
      <c r="WM90"/>
      <c r="WN90"/>
      <c r="WO90"/>
      <c r="WP90"/>
      <c r="WQ90"/>
      <c r="WR90"/>
      <c r="WS90"/>
      <c r="WT90"/>
      <c r="WU90"/>
      <c r="WV90"/>
      <c r="WW90"/>
      <c r="WX90"/>
      <c r="WY90"/>
      <c r="WZ90"/>
      <c r="XA90"/>
      <c r="XB90"/>
      <c r="XC90"/>
      <c r="XD90"/>
      <c r="XE90"/>
      <c r="XF90"/>
      <c r="XG90"/>
      <c r="XH90"/>
      <c r="XI90"/>
      <c r="XJ90"/>
      <c r="XK90"/>
      <c r="XL90"/>
      <c r="XM90"/>
      <c r="XN90"/>
      <c r="XO90"/>
      <c r="XP90"/>
      <c r="XQ90"/>
      <c r="XR90"/>
      <c r="XS90"/>
      <c r="XT90"/>
      <c r="XU90"/>
      <c r="XV90"/>
      <c r="XW90"/>
      <c r="XX90"/>
      <c r="XY90"/>
      <c r="XZ90"/>
      <c r="YA90"/>
      <c r="YB90"/>
      <c r="YC90"/>
      <c r="YD90"/>
      <c r="YE90"/>
      <c r="YF90"/>
      <c r="YG90"/>
      <c r="YH90"/>
      <c r="YI90"/>
      <c r="YJ90"/>
      <c r="YK90"/>
      <c r="YL90"/>
      <c r="YM90"/>
      <c r="YN90"/>
      <c r="YO90"/>
      <c r="YP90"/>
      <c r="YQ90"/>
      <c r="YR90"/>
      <c r="YS90"/>
      <c r="YT90"/>
      <c r="YU90"/>
      <c r="YV90"/>
      <c r="YW90"/>
      <c r="YX90"/>
      <c r="YY90"/>
      <c r="YZ90"/>
      <c r="ZA90"/>
      <c r="ZB90"/>
      <c r="ZC90"/>
      <c r="ZD90"/>
      <c r="ZE90"/>
      <c r="ZF90"/>
      <c r="ZG90"/>
      <c r="ZH90"/>
      <c r="ZI90"/>
      <c r="ZJ90"/>
      <c r="ZK90"/>
      <c r="ZL90"/>
      <c r="ZM90"/>
      <c r="ZN90"/>
      <c r="ZO90"/>
      <c r="ZP90"/>
      <c r="ZQ90"/>
      <c r="ZR90"/>
      <c r="ZS90"/>
      <c r="ZT90"/>
      <c r="ZU90"/>
      <c r="ZV90"/>
      <c r="ZW90"/>
      <c r="ZX90"/>
      <c r="ZY90"/>
      <c r="ZZ90"/>
      <c r="AAA90"/>
      <c r="AAB90"/>
      <c r="AAC90"/>
      <c r="AAD90"/>
      <c r="AAE90"/>
      <c r="AAF90"/>
      <c r="AAG90"/>
      <c r="AAH90"/>
      <c r="AAI90"/>
      <c r="AAJ90"/>
      <c r="AAK90"/>
      <c r="AAL90"/>
      <c r="AAM90"/>
      <c r="AAN90"/>
      <c r="AAO90"/>
      <c r="AAP90"/>
      <c r="AAQ90"/>
      <c r="AAR90"/>
      <c r="AAS90"/>
      <c r="AAT90"/>
      <c r="AAU90"/>
      <c r="AAV90"/>
      <c r="AAW90"/>
      <c r="AAX90"/>
      <c r="AAY90"/>
      <c r="AAZ90"/>
      <c r="ABA90"/>
      <c r="ABB90"/>
      <c r="ABC90"/>
      <c r="ABD90"/>
      <c r="ABE90"/>
      <c r="ABF90"/>
      <c r="ABG90"/>
      <c r="ABH90"/>
      <c r="ABI90"/>
      <c r="ABJ90"/>
      <c r="ABK90"/>
      <c r="ABL90"/>
      <c r="ABM90"/>
      <c r="ABN90"/>
      <c r="ABO90"/>
      <c r="ABP90"/>
      <c r="ABQ90"/>
      <c r="ABR90"/>
      <c r="ABS90"/>
      <c r="ABT90"/>
      <c r="ABU90"/>
      <c r="ABV90"/>
      <c r="ABW90"/>
      <c r="ABX90"/>
      <c r="ABY90"/>
      <c r="ABZ90"/>
      <c r="ACA90"/>
      <c r="ACB90"/>
      <c r="ACC90"/>
      <c r="ACD90"/>
      <c r="ACE90"/>
      <c r="ACF90"/>
      <c r="ACG90"/>
      <c r="ACH90"/>
      <c r="ACI90"/>
      <c r="ACJ90"/>
      <c r="ACK90"/>
      <c r="ACL90"/>
      <c r="ACM90"/>
      <c r="ACN90"/>
      <c r="ACO90"/>
      <c r="ACP90"/>
      <c r="ACQ90"/>
      <c r="ACR90"/>
      <c r="ACS90"/>
      <c r="ACT90"/>
      <c r="ACU90"/>
      <c r="ACV90"/>
      <c r="ACW90"/>
      <c r="ACX90"/>
      <c r="ACY90"/>
      <c r="ACZ90"/>
      <c r="ADA90"/>
      <c r="ADB90"/>
      <c r="ADC90"/>
      <c r="ADD90"/>
      <c r="ADE90"/>
      <c r="ADF90"/>
      <c r="ADG90"/>
      <c r="ADH90"/>
      <c r="ADI90"/>
      <c r="ADJ90"/>
      <c r="ADK90"/>
      <c r="ADL90"/>
      <c r="ADM90"/>
      <c r="ADN90"/>
      <c r="ADO90"/>
      <c r="ADP90"/>
      <c r="ADQ90"/>
      <c r="ADR90"/>
      <c r="ADS90"/>
      <c r="ADT90"/>
      <c r="ADU90"/>
      <c r="ADV90"/>
      <c r="ADW90"/>
      <c r="ADX90"/>
      <c r="ADY90"/>
      <c r="ADZ90"/>
      <c r="AEA90"/>
      <c r="AEB90"/>
      <c r="AEC90"/>
      <c r="AED90"/>
      <c r="AEE90"/>
      <c r="AEF90"/>
      <c r="AEG90"/>
      <c r="AEH90"/>
      <c r="AEI90"/>
      <c r="AEJ90"/>
      <c r="AEK90"/>
      <c r="AEL90"/>
      <c r="AEM90"/>
      <c r="AEN90"/>
      <c r="AEO90"/>
      <c r="AEP90"/>
      <c r="AEQ90"/>
      <c r="AER90"/>
      <c r="AES90"/>
      <c r="AET90"/>
      <c r="AEU90"/>
      <c r="AEV90"/>
      <c r="AEW90"/>
      <c r="AEX90"/>
      <c r="AEY90"/>
      <c r="AEZ90"/>
      <c r="AFA90"/>
      <c r="AFB90"/>
      <c r="AFC90"/>
      <c r="AFD90"/>
      <c r="AFE90"/>
      <c r="AFF90"/>
      <c r="AFG90"/>
      <c r="AFH90"/>
      <c r="AFI90"/>
      <c r="AFJ90"/>
      <c r="AFK90"/>
      <c r="AFL90"/>
      <c r="AFM90"/>
      <c r="AFN90"/>
      <c r="AFO90"/>
      <c r="AFP90"/>
      <c r="AFQ90"/>
      <c r="AFR90"/>
      <c r="AFS90"/>
      <c r="AFT90"/>
      <c r="AFU90"/>
      <c r="AFV90"/>
      <c r="AFW90"/>
      <c r="AFX90"/>
      <c r="AFY90"/>
      <c r="AFZ90"/>
      <c r="AGA90"/>
      <c r="AGB90"/>
      <c r="AGC90"/>
      <c r="AGD90"/>
      <c r="AGE90"/>
      <c r="AGF90"/>
      <c r="AGG90"/>
      <c r="AGH90"/>
      <c r="AGI90"/>
      <c r="AGJ90"/>
      <c r="AGK90"/>
      <c r="AGL90"/>
      <c r="AGM90"/>
      <c r="AGN90"/>
      <c r="AGO90"/>
      <c r="AGP90"/>
      <c r="AGQ90"/>
      <c r="AGR90"/>
      <c r="AGS90"/>
      <c r="AGT90"/>
      <c r="AGU90"/>
      <c r="AGV90"/>
      <c r="AGW90"/>
      <c r="AGX90"/>
      <c r="AGY90"/>
      <c r="AGZ90"/>
      <c r="AHA90"/>
      <c r="AHB90"/>
      <c r="AHC90"/>
      <c r="AHD90"/>
      <c r="AHE90"/>
      <c r="AHF90"/>
      <c r="AHG90"/>
      <c r="AHH90"/>
      <c r="AHI90"/>
      <c r="AHJ90"/>
      <c r="AHK90"/>
      <c r="AHL90"/>
      <c r="AHM90"/>
      <c r="AHN90"/>
      <c r="AHO90"/>
      <c r="AHP90"/>
      <c r="AHQ90"/>
      <c r="AHR90"/>
      <c r="AHS90"/>
      <c r="AHT90"/>
      <c r="AHU90"/>
      <c r="AHV90"/>
      <c r="AHW90"/>
      <c r="AHX90"/>
      <c r="AHY90"/>
      <c r="AHZ90"/>
      <c r="AIA90"/>
      <c r="AIB90"/>
      <c r="AIC90"/>
      <c r="AID90"/>
      <c r="AIE90"/>
      <c r="AIF90"/>
      <c r="AIG90"/>
      <c r="AIH90"/>
      <c r="AII90"/>
      <c r="AIJ90"/>
      <c r="AIK90"/>
      <c r="AIL90"/>
      <c r="AIM90"/>
      <c r="AIN90"/>
      <c r="AIO90"/>
      <c r="AIP90"/>
      <c r="AIQ90"/>
      <c r="AIR90"/>
      <c r="AIS90"/>
      <c r="AIT90"/>
      <c r="AIU90"/>
      <c r="AIV90"/>
      <c r="AIW90"/>
      <c r="AIX90"/>
      <c r="AIY90"/>
      <c r="AIZ90"/>
      <c r="AJA90"/>
      <c r="AJB90"/>
      <c r="AJC90"/>
      <c r="AJD90"/>
      <c r="AJE90"/>
      <c r="AJF90"/>
      <c r="AJG90"/>
      <c r="AJH90"/>
      <c r="AJI90"/>
      <c r="AJJ90"/>
      <c r="AJK90"/>
      <c r="AJL90"/>
      <c r="AJM90"/>
      <c r="AJN90"/>
      <c r="AJO90"/>
      <c r="AJP90"/>
      <c r="AJQ90"/>
      <c r="AJR90"/>
      <c r="AJS90"/>
      <c r="AJT90"/>
      <c r="AJU90"/>
      <c r="AJV90"/>
      <c r="AJW90"/>
      <c r="AJX90"/>
      <c r="AJY90"/>
      <c r="AJZ90"/>
      <c r="AKA90"/>
      <c r="AKB90"/>
      <c r="AKC90"/>
      <c r="AKD90"/>
      <c r="AKE90"/>
      <c r="AKF90"/>
      <c r="AKG90"/>
      <c r="AKH90"/>
      <c r="AKI90"/>
      <c r="AKJ90"/>
      <c r="AKK90"/>
      <c r="AKL90"/>
      <c r="AKM90"/>
      <c r="AKN90"/>
      <c r="AKO90"/>
      <c r="AKP90"/>
      <c r="AKQ90"/>
      <c r="AKR90"/>
      <c r="AKS90"/>
      <c r="AKT90"/>
      <c r="AKU90"/>
      <c r="AKV90"/>
      <c r="AKW90"/>
      <c r="AKX90"/>
      <c r="AKY90"/>
      <c r="AKZ90"/>
      <c r="ALA90"/>
      <c r="ALB90"/>
      <c r="ALC90"/>
      <c r="ALD90"/>
      <c r="ALE90"/>
      <c r="ALF90"/>
      <c r="ALG90"/>
      <c r="ALH90"/>
      <c r="ALI90"/>
      <c r="ALJ90"/>
      <c r="ALK90"/>
      <c r="ALL90"/>
      <c r="ALM90"/>
      <c r="ALN90"/>
      <c r="ALO90"/>
      <c r="ALP90"/>
      <c r="ALQ90"/>
      <c r="ALR90"/>
      <c r="ALS90"/>
      <c r="ALT90"/>
      <c r="ALU90"/>
      <c r="ALV90"/>
      <c r="ALW90"/>
      <c r="ALX90"/>
      <c r="ALY90"/>
      <c r="ALZ90"/>
      <c r="AMA90"/>
      <c r="AMB90"/>
      <c r="AMC90"/>
      <c r="AMD90"/>
      <c r="AME90"/>
      <c r="AMF90"/>
      <c r="AMG90"/>
      <c r="AMH90"/>
      <c r="AMI90"/>
      <c r="AMJ90"/>
    </row>
    <row r="91" spans="1:1024" ht="17.649999999999999" customHeight="1" x14ac:dyDescent="0.25">
      <c r="A91" s="75"/>
      <c r="B91" s="76"/>
      <c r="C91" s="76"/>
      <c r="D91" s="76"/>
      <c r="E91" s="76"/>
      <c r="F91" s="76"/>
      <c r="G91" s="76"/>
      <c r="H91" s="76"/>
      <c r="I91" s="76"/>
      <c r="J91" s="76"/>
      <c r="K91" s="76"/>
      <c r="L91" s="76"/>
      <c r="M91" s="76"/>
      <c r="N91" s="76"/>
      <c r="O91" s="76"/>
      <c r="P91" s="76"/>
      <c r="Q91" s="76"/>
      <c r="R91" s="76"/>
      <c r="S91" s="76"/>
      <c r="T91" s="76"/>
      <c r="U91" s="76"/>
      <c r="V91" s="76"/>
      <c r="W91" s="76"/>
      <c r="X91" s="76"/>
      <c r="Y91" s="76"/>
      <c r="Z91" s="76"/>
      <c r="AA91" s="76"/>
      <c r="AB91" s="76"/>
      <c r="AC91" s="76"/>
      <c r="AD91" s="76"/>
      <c r="AE91" s="76"/>
      <c r="AF91" s="76"/>
      <c r="AG91" s="76"/>
      <c r="AH91" s="76"/>
      <c r="AI91" s="76"/>
      <c r="AJ91" s="76"/>
      <c r="AK91" s="76"/>
      <c r="AL91" s="76"/>
      <c r="AM91" s="76"/>
      <c r="AN91" s="76"/>
      <c r="AO91" s="76"/>
      <c r="AP91" s="76"/>
      <c r="AQ91" s="76"/>
      <c r="AR91" s="76"/>
      <c r="AS91" s="76"/>
      <c r="AT91" s="76"/>
      <c r="AU91" s="76"/>
      <c r="AV91" s="76"/>
      <c r="AW91" s="76"/>
      <c r="AX91" s="76"/>
      <c r="AY91" s="76"/>
      <c r="AZ91" s="76"/>
      <c r="BA91" s="76"/>
      <c r="BB91" s="76"/>
      <c r="BC91" s="76"/>
      <c r="BD91" s="77"/>
      <c r="BE91"/>
      <c r="BF91"/>
      <c r="BG91"/>
      <c r="BH91"/>
      <c r="BI91"/>
      <c r="BJ91"/>
      <c r="BK91"/>
      <c r="BL91"/>
      <c r="BM91"/>
      <c r="BN91"/>
      <c r="BO91"/>
      <c r="BP91"/>
      <c r="BQ91"/>
      <c r="BR91"/>
      <c r="BS91"/>
      <c r="BT91"/>
      <c r="BU91"/>
      <c r="BV91"/>
      <c r="BW91"/>
      <c r="BX91"/>
      <c r="BY91"/>
      <c r="BZ91"/>
      <c r="CA91"/>
      <c r="CB91"/>
      <c r="CC91"/>
      <c r="CD91"/>
      <c r="CE91"/>
      <c r="CF91"/>
      <c r="CG91"/>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c r="FL91"/>
      <c r="FM91"/>
      <c r="FN91"/>
      <c r="FO91"/>
      <c r="FP91"/>
      <c r="FQ91"/>
      <c r="FR91"/>
      <c r="FS91"/>
      <c r="FT91"/>
      <c r="FU91"/>
      <c r="FV91"/>
      <c r="FW91"/>
      <c r="FX91"/>
      <c r="FY91"/>
      <c r="FZ91"/>
      <c r="GA91"/>
      <c r="GB91"/>
      <c r="GC91"/>
      <c r="GD91"/>
      <c r="GE91"/>
      <c r="GF91"/>
      <c r="GG91"/>
      <c r="GH91"/>
      <c r="GI91"/>
      <c r="GJ91"/>
      <c r="GK91"/>
      <c r="GL91"/>
      <c r="GM91"/>
      <c r="GN91"/>
      <c r="GO91"/>
      <c r="GP91"/>
      <c r="GQ91"/>
      <c r="GR91"/>
      <c r="GS91"/>
      <c r="GT91"/>
      <c r="GU91"/>
      <c r="GV91"/>
      <c r="GW91"/>
      <c r="GX91"/>
      <c r="GY91"/>
      <c r="GZ91"/>
      <c r="HA91"/>
      <c r="HB91"/>
      <c r="HC91"/>
      <c r="HD91"/>
      <c r="HE91"/>
      <c r="HF91"/>
      <c r="HG91"/>
      <c r="HH91"/>
      <c r="HI91"/>
      <c r="HJ91"/>
      <c r="HK91"/>
      <c r="HL91"/>
      <c r="HM91"/>
      <c r="HN91"/>
      <c r="HO91"/>
      <c r="HP91"/>
      <c r="HQ91"/>
      <c r="HR91"/>
      <c r="HS91"/>
      <c r="HT91"/>
      <c r="HU91"/>
      <c r="HV91"/>
      <c r="HW91"/>
      <c r="HX91"/>
      <c r="HY91"/>
      <c r="HZ91"/>
      <c r="IA91"/>
      <c r="IB91"/>
      <c r="IC91"/>
      <c r="ID91"/>
      <c r="IE91"/>
      <c r="IF91"/>
      <c r="IG91"/>
      <c r="IH91"/>
      <c r="II91"/>
      <c r="IJ91"/>
      <c r="IK91"/>
      <c r="IL91"/>
      <c r="IM91"/>
      <c r="IN91"/>
      <c r="IO91"/>
      <c r="IP91"/>
      <c r="IQ91"/>
      <c r="IR91"/>
      <c r="IS91"/>
      <c r="IT91"/>
      <c r="IU91"/>
      <c r="IV91"/>
      <c r="IW91"/>
      <c r="IX91"/>
      <c r="IY91"/>
      <c r="IZ91"/>
      <c r="JA91"/>
      <c r="JB91"/>
      <c r="JC91"/>
      <c r="JD91"/>
      <c r="JE91"/>
      <c r="JF91"/>
      <c r="JG91"/>
      <c r="JH91"/>
      <c r="JI91"/>
      <c r="JJ91"/>
      <c r="JK91"/>
      <c r="JL91"/>
      <c r="JM91"/>
      <c r="JN91"/>
      <c r="JO91"/>
      <c r="JP91"/>
      <c r="JQ91"/>
      <c r="JR91"/>
      <c r="JS91"/>
      <c r="JT91"/>
      <c r="JU91"/>
      <c r="JV91"/>
      <c r="JW91"/>
      <c r="JX91"/>
      <c r="JY91"/>
      <c r="JZ91"/>
      <c r="KA91"/>
      <c r="KB91"/>
      <c r="KC91"/>
      <c r="KD91"/>
      <c r="KE91"/>
      <c r="KF91"/>
      <c r="KG91"/>
      <c r="KH91"/>
      <c r="KI91"/>
      <c r="KJ91"/>
      <c r="KK91"/>
      <c r="KL91"/>
      <c r="KM91"/>
      <c r="KN91"/>
      <c r="KO91"/>
      <c r="KP91"/>
      <c r="KQ91"/>
      <c r="KR91"/>
      <c r="KS91"/>
      <c r="KT91"/>
      <c r="KU91"/>
      <c r="KV91"/>
      <c r="KW91"/>
      <c r="KX91"/>
      <c r="KY91"/>
      <c r="KZ91"/>
      <c r="LA91"/>
      <c r="LB91"/>
      <c r="LC91"/>
      <c r="LD91"/>
      <c r="LE91"/>
      <c r="LF91"/>
      <c r="LG91"/>
      <c r="LH91"/>
      <c r="LI91"/>
      <c r="LJ91"/>
      <c r="LK91"/>
      <c r="LL91"/>
      <c r="LM91"/>
      <c r="LN91"/>
      <c r="LO91"/>
      <c r="LP91"/>
      <c r="LQ91"/>
      <c r="LR91"/>
      <c r="LS91"/>
      <c r="LT91"/>
      <c r="LU91"/>
      <c r="LV91"/>
      <c r="LW91"/>
      <c r="LX91"/>
      <c r="LY91"/>
      <c r="LZ91"/>
      <c r="MA91"/>
      <c r="MB91"/>
      <c r="MC91"/>
      <c r="MD91"/>
      <c r="ME91"/>
      <c r="MF91"/>
      <c r="MG91"/>
      <c r="MH91"/>
      <c r="MI91"/>
      <c r="MJ91"/>
      <c r="MK91"/>
      <c r="ML91"/>
      <c r="MM91"/>
      <c r="MN91"/>
      <c r="MO91"/>
      <c r="MP91"/>
      <c r="MQ91"/>
      <c r="MR91"/>
      <c r="MS91"/>
      <c r="MT91"/>
      <c r="MU91"/>
      <c r="MV91"/>
      <c r="MW91"/>
      <c r="MX91"/>
      <c r="MY91"/>
      <c r="MZ91"/>
      <c r="NA91"/>
      <c r="NB91"/>
      <c r="NC91"/>
      <c r="ND91"/>
      <c r="NE91"/>
      <c r="NF91"/>
      <c r="NG91"/>
      <c r="NH91"/>
      <c r="NI91"/>
      <c r="NJ91"/>
      <c r="NK91"/>
      <c r="NL91"/>
      <c r="NM91"/>
      <c r="NN91"/>
      <c r="NO91"/>
      <c r="NP91"/>
      <c r="NQ91"/>
      <c r="NR91"/>
      <c r="NS91"/>
      <c r="NT91"/>
      <c r="NU91"/>
      <c r="NV91"/>
      <c r="NW91"/>
      <c r="NX91"/>
      <c r="NY91"/>
      <c r="NZ91"/>
      <c r="OA91"/>
      <c r="OB91"/>
      <c r="OC91"/>
      <c r="OD91"/>
      <c r="OE91"/>
      <c r="OF91"/>
      <c r="OG91"/>
      <c r="OH91"/>
      <c r="OI91"/>
      <c r="OJ91"/>
      <c r="OK91"/>
      <c r="OL91"/>
      <c r="OM91"/>
      <c r="ON91"/>
      <c r="OO91"/>
      <c r="OP91"/>
      <c r="OQ91"/>
      <c r="OR91"/>
      <c r="OS91"/>
      <c r="OT91"/>
      <c r="OU91"/>
      <c r="OV91"/>
      <c r="OW91"/>
      <c r="OX91"/>
      <c r="OY91"/>
      <c r="OZ91"/>
      <c r="PA91"/>
      <c r="PB91"/>
      <c r="PC91"/>
      <c r="PD91"/>
      <c r="PE91"/>
      <c r="PF91"/>
      <c r="PG91"/>
      <c r="PH91"/>
      <c r="PI91"/>
      <c r="PJ91"/>
      <c r="PK91"/>
      <c r="PL91"/>
      <c r="PM91"/>
      <c r="PN91"/>
      <c r="PO91"/>
      <c r="PP91"/>
      <c r="PQ91"/>
      <c r="PR91"/>
      <c r="PS91"/>
      <c r="PT91"/>
      <c r="PU91"/>
      <c r="PV91"/>
      <c r="PW91"/>
      <c r="PX91"/>
      <c r="PY91"/>
      <c r="PZ91"/>
      <c r="QA91"/>
      <c r="QB91"/>
      <c r="QC91"/>
      <c r="QD91"/>
      <c r="QE91"/>
      <c r="QF91"/>
      <c r="QG91"/>
      <c r="QH91"/>
      <c r="QI91"/>
      <c r="QJ91"/>
      <c r="QK91"/>
      <c r="QL91"/>
      <c r="QM91"/>
      <c r="QN91"/>
      <c r="QO91"/>
      <c r="QP91"/>
      <c r="QQ91"/>
      <c r="QR91"/>
      <c r="QS91"/>
      <c r="QT91"/>
      <c r="QU91"/>
      <c r="QV91"/>
      <c r="QW91"/>
      <c r="QX91"/>
      <c r="QY91"/>
      <c r="QZ91"/>
      <c r="RA91"/>
      <c r="RB91"/>
      <c r="RC91"/>
      <c r="RD91"/>
      <c r="RE91"/>
      <c r="RF91"/>
      <c r="RG91"/>
      <c r="RH91"/>
      <c r="RI91"/>
      <c r="RJ91"/>
      <c r="RK91"/>
      <c r="RL91"/>
      <c r="RM91"/>
      <c r="RN91"/>
      <c r="RO91"/>
      <c r="RP91"/>
      <c r="RQ91"/>
      <c r="RR91"/>
      <c r="RS91"/>
      <c r="RT91"/>
      <c r="RU91"/>
      <c r="RV91"/>
      <c r="RW91"/>
      <c r="RX91"/>
      <c r="RY91"/>
      <c r="RZ91"/>
      <c r="SA91"/>
      <c r="SB91"/>
      <c r="SC91"/>
      <c r="SD91"/>
      <c r="SE91"/>
      <c r="SF91"/>
      <c r="SG91"/>
      <c r="SH91"/>
      <c r="SI91"/>
      <c r="SJ91"/>
      <c r="SK91"/>
      <c r="SL91"/>
      <c r="SM91"/>
      <c r="SN91"/>
      <c r="SO91"/>
      <c r="SP91"/>
      <c r="SQ91"/>
      <c r="SR91"/>
      <c r="SS91"/>
      <c r="ST91"/>
      <c r="SU91"/>
      <c r="SV91"/>
      <c r="SW91"/>
      <c r="SX91"/>
      <c r="SY91"/>
      <c r="SZ91"/>
      <c r="TA91"/>
      <c r="TB91"/>
      <c r="TC91"/>
      <c r="TD91"/>
      <c r="TE91"/>
      <c r="TF91"/>
      <c r="TG91"/>
      <c r="TH91"/>
      <c r="TI91"/>
      <c r="TJ91"/>
      <c r="TK91"/>
      <c r="TL91"/>
      <c r="TM91"/>
      <c r="TN91"/>
      <c r="TO91"/>
      <c r="TP91"/>
      <c r="TQ91"/>
      <c r="TR91"/>
      <c r="TS91"/>
      <c r="TT91"/>
      <c r="TU91"/>
      <c r="TV91"/>
      <c r="TW91"/>
      <c r="TX91"/>
      <c r="TY91"/>
      <c r="TZ91"/>
      <c r="UA91"/>
      <c r="UB91"/>
      <c r="UC91"/>
      <c r="UD91"/>
      <c r="UE91"/>
      <c r="UF91"/>
      <c r="UG91"/>
      <c r="UH91"/>
      <c r="UI91"/>
      <c r="UJ91"/>
      <c r="UK91"/>
      <c r="UL91"/>
      <c r="UM91"/>
      <c r="UN91"/>
      <c r="UO91"/>
      <c r="UP91"/>
      <c r="UQ91"/>
      <c r="UR91"/>
      <c r="US91"/>
      <c r="UT91"/>
      <c r="UU91"/>
      <c r="UV91"/>
      <c r="UW91"/>
      <c r="UX91"/>
      <c r="UY91"/>
      <c r="UZ91"/>
      <c r="VA91"/>
      <c r="VB91"/>
      <c r="VC91"/>
      <c r="VD91"/>
      <c r="VE91"/>
      <c r="VF91"/>
      <c r="VG91"/>
      <c r="VH91"/>
      <c r="VI91"/>
      <c r="VJ91"/>
      <c r="VK91"/>
      <c r="VL91"/>
      <c r="VM91"/>
      <c r="VN91"/>
      <c r="VO91"/>
      <c r="VP91"/>
      <c r="VQ91"/>
      <c r="VR91"/>
      <c r="VS91"/>
      <c r="VT91"/>
      <c r="VU91"/>
      <c r="VV91"/>
      <c r="VW91"/>
      <c r="VX91"/>
      <c r="VY91"/>
      <c r="VZ91"/>
      <c r="WA91"/>
      <c r="WB91"/>
      <c r="WC91"/>
      <c r="WD91"/>
      <c r="WE91"/>
      <c r="WF91"/>
      <c r="WG91"/>
      <c r="WH91"/>
      <c r="WI91"/>
      <c r="WJ91"/>
      <c r="WK91"/>
      <c r="WL91"/>
      <c r="WM91"/>
      <c r="WN91"/>
      <c r="WO91"/>
      <c r="WP91"/>
      <c r="WQ91"/>
      <c r="WR91"/>
      <c r="WS91"/>
      <c r="WT91"/>
      <c r="WU91"/>
      <c r="WV91"/>
      <c r="WW91"/>
      <c r="WX91"/>
      <c r="WY91"/>
      <c r="WZ91"/>
      <c r="XA91"/>
      <c r="XB91"/>
      <c r="XC91"/>
      <c r="XD91"/>
      <c r="XE91"/>
      <c r="XF91"/>
      <c r="XG91"/>
      <c r="XH91"/>
      <c r="XI91"/>
      <c r="XJ91"/>
      <c r="XK91"/>
      <c r="XL91"/>
      <c r="XM91"/>
      <c r="XN91"/>
      <c r="XO91"/>
      <c r="XP91"/>
      <c r="XQ91"/>
      <c r="XR91"/>
      <c r="XS91"/>
      <c r="XT91"/>
      <c r="XU91"/>
      <c r="XV91"/>
      <c r="XW91"/>
      <c r="XX91"/>
      <c r="XY91"/>
      <c r="XZ91"/>
      <c r="YA91"/>
      <c r="YB91"/>
      <c r="YC91"/>
      <c r="YD91"/>
      <c r="YE91"/>
      <c r="YF91"/>
      <c r="YG91"/>
      <c r="YH91"/>
      <c r="YI91"/>
      <c r="YJ91"/>
      <c r="YK91"/>
      <c r="YL91"/>
      <c r="YM91"/>
      <c r="YN91"/>
      <c r="YO91"/>
      <c r="YP91"/>
      <c r="YQ91"/>
      <c r="YR91"/>
      <c r="YS91"/>
      <c r="YT91"/>
      <c r="YU91"/>
      <c r="YV91"/>
      <c r="YW91"/>
      <c r="YX91"/>
      <c r="YY91"/>
      <c r="YZ91"/>
      <c r="ZA91"/>
      <c r="ZB91"/>
      <c r="ZC91"/>
      <c r="ZD91"/>
      <c r="ZE91"/>
      <c r="ZF91"/>
      <c r="ZG91"/>
      <c r="ZH91"/>
      <c r="ZI91"/>
      <c r="ZJ91"/>
      <c r="ZK91"/>
      <c r="ZL91"/>
      <c r="ZM91"/>
      <c r="ZN91"/>
      <c r="ZO91"/>
      <c r="ZP91"/>
      <c r="ZQ91"/>
      <c r="ZR91"/>
      <c r="ZS91"/>
      <c r="ZT91"/>
      <c r="ZU91"/>
      <c r="ZV91"/>
      <c r="ZW91"/>
      <c r="ZX91"/>
      <c r="ZY91"/>
      <c r="ZZ91"/>
      <c r="AAA91"/>
      <c r="AAB91"/>
      <c r="AAC91"/>
      <c r="AAD91"/>
      <c r="AAE91"/>
      <c r="AAF91"/>
      <c r="AAG91"/>
      <c r="AAH91"/>
      <c r="AAI91"/>
      <c r="AAJ91"/>
      <c r="AAK91"/>
      <c r="AAL91"/>
      <c r="AAM91"/>
      <c r="AAN91"/>
      <c r="AAO91"/>
      <c r="AAP91"/>
      <c r="AAQ91"/>
      <c r="AAR91"/>
      <c r="AAS91"/>
      <c r="AAT91"/>
      <c r="AAU91"/>
      <c r="AAV91"/>
      <c r="AAW91"/>
      <c r="AAX91"/>
      <c r="AAY91"/>
      <c r="AAZ91"/>
      <c r="ABA91"/>
      <c r="ABB91"/>
      <c r="ABC91"/>
      <c r="ABD91"/>
      <c r="ABE91"/>
      <c r="ABF91"/>
      <c r="ABG91"/>
      <c r="ABH91"/>
      <c r="ABI91"/>
      <c r="ABJ91"/>
      <c r="ABK91"/>
      <c r="ABL91"/>
      <c r="ABM91"/>
      <c r="ABN91"/>
      <c r="ABO91"/>
      <c r="ABP91"/>
      <c r="ABQ91"/>
      <c r="ABR91"/>
      <c r="ABS91"/>
      <c r="ABT91"/>
      <c r="ABU91"/>
      <c r="ABV91"/>
      <c r="ABW91"/>
      <c r="ABX91"/>
      <c r="ABY91"/>
      <c r="ABZ91"/>
      <c r="ACA91"/>
      <c r="ACB91"/>
      <c r="ACC91"/>
      <c r="ACD91"/>
      <c r="ACE91"/>
      <c r="ACF91"/>
      <c r="ACG91"/>
      <c r="ACH91"/>
      <c r="ACI91"/>
      <c r="ACJ91"/>
      <c r="ACK91"/>
      <c r="ACL91"/>
      <c r="ACM91"/>
      <c r="ACN91"/>
      <c r="ACO91"/>
      <c r="ACP91"/>
      <c r="ACQ91"/>
      <c r="ACR91"/>
      <c r="ACS91"/>
      <c r="ACT91"/>
      <c r="ACU91"/>
      <c r="ACV91"/>
      <c r="ACW91"/>
      <c r="ACX91"/>
      <c r="ACY91"/>
      <c r="ACZ91"/>
      <c r="ADA91"/>
      <c r="ADB91"/>
      <c r="ADC91"/>
      <c r="ADD91"/>
      <c r="ADE91"/>
      <c r="ADF91"/>
      <c r="ADG91"/>
      <c r="ADH91"/>
      <c r="ADI91"/>
      <c r="ADJ91"/>
      <c r="ADK91"/>
      <c r="ADL91"/>
      <c r="ADM91"/>
      <c r="ADN91"/>
      <c r="ADO91"/>
      <c r="ADP91"/>
      <c r="ADQ91"/>
      <c r="ADR91"/>
      <c r="ADS91"/>
      <c r="ADT91"/>
      <c r="ADU91"/>
      <c r="ADV91"/>
      <c r="ADW91"/>
      <c r="ADX91"/>
      <c r="ADY91"/>
      <c r="ADZ91"/>
      <c r="AEA91"/>
      <c r="AEB91"/>
      <c r="AEC91"/>
      <c r="AED91"/>
      <c r="AEE91"/>
      <c r="AEF91"/>
      <c r="AEG91"/>
      <c r="AEH91"/>
      <c r="AEI91"/>
      <c r="AEJ91"/>
      <c r="AEK91"/>
      <c r="AEL91"/>
      <c r="AEM91"/>
      <c r="AEN91"/>
      <c r="AEO91"/>
      <c r="AEP91"/>
      <c r="AEQ91"/>
      <c r="AER91"/>
      <c r="AES91"/>
      <c r="AET91"/>
      <c r="AEU91"/>
      <c r="AEV91"/>
      <c r="AEW91"/>
      <c r="AEX91"/>
      <c r="AEY91"/>
      <c r="AEZ91"/>
      <c r="AFA91"/>
      <c r="AFB91"/>
      <c r="AFC91"/>
      <c r="AFD91"/>
      <c r="AFE91"/>
      <c r="AFF91"/>
      <c r="AFG91"/>
      <c r="AFH91"/>
      <c r="AFI91"/>
      <c r="AFJ91"/>
      <c r="AFK91"/>
      <c r="AFL91"/>
      <c r="AFM91"/>
      <c r="AFN91"/>
      <c r="AFO91"/>
      <c r="AFP91"/>
      <c r="AFQ91"/>
      <c r="AFR91"/>
      <c r="AFS91"/>
      <c r="AFT91"/>
      <c r="AFU91"/>
      <c r="AFV91"/>
      <c r="AFW91"/>
      <c r="AFX91"/>
      <c r="AFY91"/>
      <c r="AFZ91"/>
      <c r="AGA91"/>
      <c r="AGB91"/>
      <c r="AGC91"/>
      <c r="AGD91"/>
      <c r="AGE91"/>
      <c r="AGF91"/>
      <c r="AGG91"/>
      <c r="AGH91"/>
      <c r="AGI91"/>
      <c r="AGJ91"/>
      <c r="AGK91"/>
      <c r="AGL91"/>
      <c r="AGM91"/>
      <c r="AGN91"/>
      <c r="AGO91"/>
      <c r="AGP91"/>
      <c r="AGQ91"/>
      <c r="AGR91"/>
      <c r="AGS91"/>
      <c r="AGT91"/>
      <c r="AGU91"/>
      <c r="AGV91"/>
      <c r="AGW91"/>
      <c r="AGX91"/>
      <c r="AGY91"/>
      <c r="AGZ91"/>
      <c r="AHA91"/>
      <c r="AHB91"/>
      <c r="AHC91"/>
      <c r="AHD91"/>
      <c r="AHE91"/>
      <c r="AHF91"/>
      <c r="AHG91"/>
      <c r="AHH91"/>
      <c r="AHI91"/>
      <c r="AHJ91"/>
      <c r="AHK91"/>
      <c r="AHL91"/>
      <c r="AHM91"/>
      <c r="AHN91"/>
      <c r="AHO91"/>
      <c r="AHP91"/>
      <c r="AHQ91"/>
      <c r="AHR91"/>
      <c r="AHS91"/>
      <c r="AHT91"/>
      <c r="AHU91"/>
      <c r="AHV91"/>
      <c r="AHW91"/>
      <c r="AHX91"/>
      <c r="AHY91"/>
      <c r="AHZ91"/>
      <c r="AIA91"/>
      <c r="AIB91"/>
      <c r="AIC91"/>
      <c r="AID91"/>
      <c r="AIE91"/>
      <c r="AIF91"/>
      <c r="AIG91"/>
      <c r="AIH91"/>
      <c r="AII91"/>
      <c r="AIJ91"/>
      <c r="AIK91"/>
      <c r="AIL91"/>
      <c r="AIM91"/>
      <c r="AIN91"/>
      <c r="AIO91"/>
      <c r="AIP91"/>
      <c r="AIQ91"/>
      <c r="AIR91"/>
      <c r="AIS91"/>
      <c r="AIT91"/>
      <c r="AIU91"/>
      <c r="AIV91"/>
      <c r="AIW91"/>
      <c r="AIX91"/>
      <c r="AIY91"/>
      <c r="AIZ91"/>
      <c r="AJA91"/>
      <c r="AJB91"/>
      <c r="AJC91"/>
      <c r="AJD91"/>
      <c r="AJE91"/>
      <c r="AJF91"/>
      <c r="AJG91"/>
      <c r="AJH91"/>
      <c r="AJI91"/>
      <c r="AJJ91"/>
      <c r="AJK91"/>
      <c r="AJL91"/>
      <c r="AJM91"/>
      <c r="AJN91"/>
      <c r="AJO91"/>
      <c r="AJP91"/>
      <c r="AJQ91"/>
      <c r="AJR91"/>
      <c r="AJS91"/>
      <c r="AJT91"/>
      <c r="AJU91"/>
      <c r="AJV91"/>
      <c r="AJW91"/>
      <c r="AJX91"/>
      <c r="AJY91"/>
      <c r="AJZ91"/>
      <c r="AKA91"/>
      <c r="AKB91"/>
      <c r="AKC91"/>
      <c r="AKD91"/>
      <c r="AKE91"/>
      <c r="AKF91"/>
      <c r="AKG91"/>
      <c r="AKH91"/>
      <c r="AKI91"/>
      <c r="AKJ91"/>
      <c r="AKK91"/>
      <c r="AKL91"/>
      <c r="AKM91"/>
      <c r="AKN91"/>
      <c r="AKO91"/>
      <c r="AKP91"/>
      <c r="AKQ91"/>
      <c r="AKR91"/>
      <c r="AKS91"/>
      <c r="AKT91"/>
      <c r="AKU91"/>
      <c r="AKV91"/>
      <c r="AKW91"/>
      <c r="AKX91"/>
      <c r="AKY91"/>
      <c r="AKZ91"/>
      <c r="ALA91"/>
      <c r="ALB91"/>
      <c r="ALC91"/>
      <c r="ALD91"/>
      <c r="ALE91"/>
      <c r="ALF91"/>
      <c r="ALG91"/>
      <c r="ALH91"/>
      <c r="ALI91"/>
      <c r="ALJ91"/>
      <c r="ALK91"/>
      <c r="ALL91"/>
      <c r="ALM91"/>
      <c r="ALN91"/>
      <c r="ALO91"/>
      <c r="ALP91"/>
      <c r="ALQ91"/>
      <c r="ALR91"/>
      <c r="ALS91"/>
      <c r="ALT91"/>
      <c r="ALU91"/>
      <c r="ALV91"/>
      <c r="ALW91"/>
      <c r="ALX91"/>
      <c r="ALY91"/>
      <c r="ALZ91"/>
      <c r="AMA91"/>
      <c r="AMB91"/>
      <c r="AMC91"/>
      <c r="AMD91"/>
      <c r="AME91"/>
      <c r="AMF91"/>
      <c r="AMG91"/>
      <c r="AMH91"/>
      <c r="AMI91"/>
      <c r="AMJ91"/>
    </row>
    <row r="92" spans="1:1024" ht="12.75" customHeight="1" x14ac:dyDescent="0.25">
      <c r="A92" s="213" t="s">
        <v>3357</v>
      </c>
      <c r="B92" s="213"/>
      <c r="C92" s="213"/>
      <c r="D92" s="213"/>
      <c r="E92" s="213"/>
      <c r="F92" s="213"/>
      <c r="G92" s="213"/>
      <c r="H92" s="213"/>
      <c r="I92" s="213"/>
      <c r="J92" s="213"/>
      <c r="K92" s="213"/>
      <c r="L92" s="213"/>
      <c r="M92" s="213"/>
      <c r="N92" s="213"/>
      <c r="O92" s="213"/>
      <c r="P92" s="213"/>
      <c r="Q92" s="213"/>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c r="BF92"/>
      <c r="BG92"/>
      <c r="BH92"/>
      <c r="BI92"/>
      <c r="BJ92"/>
      <c r="BK92"/>
      <c r="BL92"/>
      <c r="BM92"/>
      <c r="BN92"/>
      <c r="BO92"/>
      <c r="BP92"/>
      <c r="BQ92"/>
      <c r="BR92"/>
      <c r="BS92"/>
      <c r="BT92"/>
      <c r="BU92"/>
      <c r="BV92"/>
      <c r="BW92"/>
      <c r="BX92"/>
      <c r="BY92"/>
      <c r="BZ92"/>
      <c r="CA92"/>
      <c r="CB92"/>
      <c r="CC92"/>
      <c r="CD92"/>
      <c r="CE92"/>
      <c r="CF92"/>
      <c r="CG92"/>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c r="DW92"/>
      <c r="DX92"/>
      <c r="DY92"/>
      <c r="DZ92"/>
      <c r="EA92"/>
      <c r="EB92"/>
      <c r="EC92"/>
      <c r="ED92"/>
      <c r="EE92"/>
      <c r="EF92"/>
      <c r="EG92"/>
      <c r="EH92"/>
      <c r="EI92"/>
      <c r="EJ92"/>
      <c r="EK92"/>
      <c r="EL92"/>
      <c r="EM92"/>
      <c r="EN92"/>
      <c r="EO92"/>
      <c r="EP92"/>
      <c r="EQ92"/>
      <c r="ER92"/>
      <c r="ES92"/>
      <c r="ET92"/>
      <c r="EU92"/>
      <c r="EV92"/>
      <c r="EW92"/>
      <c r="EX92"/>
      <c r="EY92"/>
      <c r="EZ92"/>
      <c r="FA92"/>
      <c r="FB92"/>
      <c r="FC92"/>
      <c r="FD92"/>
      <c r="FE92"/>
      <c r="FF92"/>
      <c r="FG92"/>
      <c r="FH92"/>
      <c r="FI92"/>
      <c r="FJ92"/>
      <c r="FK92"/>
      <c r="FL92"/>
      <c r="FM92"/>
      <c r="FN92"/>
      <c r="FO92"/>
      <c r="FP92"/>
      <c r="FQ92"/>
      <c r="FR92"/>
      <c r="FS92"/>
      <c r="FT92"/>
      <c r="FU92"/>
      <c r="FV92"/>
      <c r="FW92"/>
      <c r="FX92"/>
      <c r="FY92"/>
      <c r="FZ92"/>
      <c r="GA92"/>
      <c r="GB92"/>
      <c r="GC92"/>
      <c r="GD92"/>
      <c r="GE92"/>
      <c r="GF92"/>
      <c r="GG92"/>
      <c r="GH92"/>
      <c r="GI92"/>
      <c r="GJ92"/>
      <c r="GK92"/>
      <c r="GL92"/>
      <c r="GM92"/>
      <c r="GN92"/>
      <c r="GO92"/>
      <c r="GP92"/>
      <c r="GQ92"/>
      <c r="GR92"/>
      <c r="GS92"/>
      <c r="GT92"/>
      <c r="GU92"/>
      <c r="GV92"/>
      <c r="GW92"/>
      <c r="GX92"/>
      <c r="GY92"/>
      <c r="GZ92"/>
      <c r="HA92"/>
      <c r="HB92"/>
      <c r="HC92"/>
      <c r="HD92"/>
      <c r="HE92"/>
      <c r="HF92"/>
      <c r="HG92"/>
      <c r="HH92"/>
      <c r="HI92"/>
      <c r="HJ92"/>
      <c r="HK92"/>
      <c r="HL92"/>
      <c r="HM92"/>
      <c r="HN92"/>
      <c r="HO92"/>
      <c r="HP92"/>
      <c r="HQ92"/>
      <c r="HR92"/>
      <c r="HS92"/>
      <c r="HT92"/>
      <c r="HU92"/>
      <c r="HV92"/>
      <c r="HW92"/>
      <c r="HX92"/>
      <c r="HY92"/>
      <c r="HZ92"/>
      <c r="IA92"/>
      <c r="IB92"/>
      <c r="IC92"/>
      <c r="ID92"/>
      <c r="IE92"/>
      <c r="IF92"/>
      <c r="IG92"/>
      <c r="IH92"/>
      <c r="II92"/>
      <c r="IJ92"/>
      <c r="IK92"/>
      <c r="IL92"/>
      <c r="IM92"/>
      <c r="IN92"/>
      <c r="IO92"/>
      <c r="IP92"/>
      <c r="IQ92"/>
      <c r="IR92"/>
      <c r="IS92"/>
      <c r="IT92"/>
      <c r="IU92"/>
      <c r="IV92"/>
      <c r="IW92"/>
      <c r="IX92"/>
      <c r="IY92"/>
      <c r="IZ92"/>
      <c r="JA92"/>
      <c r="JB92"/>
      <c r="JC92"/>
      <c r="JD92"/>
      <c r="JE92"/>
      <c r="JF92"/>
      <c r="JG92"/>
      <c r="JH92"/>
      <c r="JI92"/>
      <c r="JJ92"/>
      <c r="JK92"/>
      <c r="JL92"/>
      <c r="JM92"/>
      <c r="JN92"/>
      <c r="JO92"/>
      <c r="JP92"/>
      <c r="JQ92"/>
      <c r="JR92"/>
      <c r="JS92"/>
      <c r="JT92"/>
      <c r="JU92"/>
      <c r="JV92"/>
      <c r="JW92"/>
      <c r="JX92"/>
      <c r="JY92"/>
      <c r="JZ92"/>
      <c r="KA92"/>
      <c r="KB92"/>
      <c r="KC92"/>
      <c r="KD92"/>
      <c r="KE92"/>
      <c r="KF92"/>
      <c r="KG92"/>
      <c r="KH92"/>
      <c r="KI92"/>
      <c r="KJ92"/>
      <c r="KK92"/>
      <c r="KL92"/>
      <c r="KM92"/>
      <c r="KN92"/>
      <c r="KO92"/>
      <c r="KP92"/>
      <c r="KQ92"/>
      <c r="KR92"/>
      <c r="KS92"/>
      <c r="KT92"/>
      <c r="KU92"/>
      <c r="KV92"/>
      <c r="KW92"/>
      <c r="KX92"/>
      <c r="KY92"/>
      <c r="KZ92"/>
      <c r="LA92"/>
      <c r="LB92"/>
      <c r="LC92"/>
      <c r="LD92"/>
      <c r="LE92"/>
      <c r="LF92"/>
      <c r="LG92"/>
      <c r="LH92"/>
      <c r="LI92"/>
      <c r="LJ92"/>
      <c r="LK92"/>
      <c r="LL92"/>
      <c r="LM92"/>
      <c r="LN92"/>
      <c r="LO92"/>
      <c r="LP92"/>
      <c r="LQ92"/>
      <c r="LR92"/>
      <c r="LS92"/>
      <c r="LT92"/>
      <c r="LU92"/>
      <c r="LV92"/>
      <c r="LW92"/>
      <c r="LX92"/>
      <c r="LY92"/>
      <c r="LZ92"/>
      <c r="MA92"/>
      <c r="MB92"/>
      <c r="MC92"/>
      <c r="MD92"/>
      <c r="ME92"/>
      <c r="MF92"/>
      <c r="MG92"/>
      <c r="MH92"/>
      <c r="MI92"/>
      <c r="MJ92"/>
      <c r="MK92"/>
      <c r="ML92"/>
      <c r="MM92"/>
      <c r="MN92"/>
      <c r="MO92"/>
      <c r="MP92"/>
      <c r="MQ92"/>
      <c r="MR92"/>
      <c r="MS92"/>
      <c r="MT92"/>
      <c r="MU92"/>
      <c r="MV92"/>
      <c r="MW92"/>
      <c r="MX92"/>
      <c r="MY92"/>
      <c r="MZ92"/>
      <c r="NA92"/>
      <c r="NB92"/>
      <c r="NC92"/>
      <c r="ND92"/>
      <c r="NE92"/>
      <c r="NF92"/>
      <c r="NG92"/>
      <c r="NH92"/>
      <c r="NI92"/>
      <c r="NJ92"/>
      <c r="NK92"/>
      <c r="NL92"/>
      <c r="NM92"/>
      <c r="NN92"/>
      <c r="NO92"/>
      <c r="NP92"/>
      <c r="NQ92"/>
      <c r="NR92"/>
      <c r="NS92"/>
      <c r="NT92"/>
      <c r="NU92"/>
      <c r="NV92"/>
      <c r="NW92"/>
      <c r="NX92"/>
      <c r="NY92"/>
      <c r="NZ92"/>
      <c r="OA92"/>
      <c r="OB92"/>
      <c r="OC92"/>
      <c r="OD92"/>
      <c r="OE92"/>
      <c r="OF92"/>
      <c r="OG92"/>
      <c r="OH92"/>
      <c r="OI92"/>
      <c r="OJ92"/>
      <c r="OK92"/>
      <c r="OL92"/>
      <c r="OM92"/>
      <c r="ON92"/>
      <c r="OO92"/>
      <c r="OP92"/>
      <c r="OQ92"/>
      <c r="OR92"/>
      <c r="OS92"/>
      <c r="OT92"/>
      <c r="OU92"/>
      <c r="OV92"/>
      <c r="OW92"/>
      <c r="OX92"/>
      <c r="OY92"/>
      <c r="OZ92"/>
      <c r="PA92"/>
      <c r="PB92"/>
      <c r="PC92"/>
      <c r="PD92"/>
      <c r="PE92"/>
      <c r="PF92"/>
      <c r="PG92"/>
      <c r="PH92"/>
      <c r="PI92"/>
      <c r="PJ92"/>
      <c r="PK92"/>
      <c r="PL92"/>
      <c r="PM92"/>
      <c r="PN92"/>
      <c r="PO92"/>
      <c r="PP92"/>
      <c r="PQ92"/>
      <c r="PR92"/>
      <c r="PS92"/>
      <c r="PT92"/>
      <c r="PU92"/>
      <c r="PV92"/>
      <c r="PW92"/>
      <c r="PX92"/>
      <c r="PY92"/>
      <c r="PZ92"/>
      <c r="QA92"/>
      <c r="QB92"/>
      <c r="QC92"/>
      <c r="QD92"/>
      <c r="QE92"/>
      <c r="QF92"/>
      <c r="QG92"/>
      <c r="QH92"/>
      <c r="QI92"/>
      <c r="QJ92"/>
      <c r="QK92"/>
      <c r="QL92"/>
      <c r="QM92"/>
      <c r="QN92"/>
      <c r="QO92"/>
      <c r="QP92"/>
      <c r="QQ92"/>
      <c r="QR92"/>
      <c r="QS92"/>
      <c r="QT92"/>
      <c r="QU92"/>
      <c r="QV92"/>
      <c r="QW92"/>
      <c r="QX92"/>
      <c r="QY92"/>
      <c r="QZ92"/>
      <c r="RA92"/>
      <c r="RB92"/>
      <c r="RC92"/>
      <c r="RD92"/>
      <c r="RE92"/>
      <c r="RF92"/>
      <c r="RG92"/>
      <c r="RH92"/>
      <c r="RI92"/>
      <c r="RJ92"/>
      <c r="RK92"/>
      <c r="RL92"/>
      <c r="RM92"/>
      <c r="RN92"/>
      <c r="RO92"/>
      <c r="RP92"/>
      <c r="RQ92"/>
      <c r="RR92"/>
      <c r="RS92"/>
      <c r="RT92"/>
      <c r="RU92"/>
      <c r="RV92"/>
      <c r="RW92"/>
      <c r="RX92"/>
      <c r="RY92"/>
      <c r="RZ92"/>
      <c r="SA92"/>
      <c r="SB92"/>
      <c r="SC92"/>
      <c r="SD92"/>
      <c r="SE92"/>
      <c r="SF92"/>
      <c r="SG92"/>
      <c r="SH92"/>
      <c r="SI92"/>
      <c r="SJ92"/>
      <c r="SK92"/>
      <c r="SL92"/>
      <c r="SM92"/>
      <c r="SN92"/>
      <c r="SO92"/>
      <c r="SP92"/>
      <c r="SQ92"/>
      <c r="SR92"/>
      <c r="SS92"/>
      <c r="ST92"/>
      <c r="SU92"/>
      <c r="SV92"/>
      <c r="SW92"/>
      <c r="SX92"/>
      <c r="SY92"/>
      <c r="SZ92"/>
      <c r="TA92"/>
      <c r="TB92"/>
      <c r="TC92"/>
      <c r="TD92"/>
      <c r="TE92"/>
      <c r="TF92"/>
      <c r="TG92"/>
      <c r="TH92"/>
      <c r="TI92"/>
      <c r="TJ92"/>
      <c r="TK92"/>
      <c r="TL92"/>
      <c r="TM92"/>
      <c r="TN92"/>
      <c r="TO92"/>
      <c r="TP92"/>
      <c r="TQ92"/>
      <c r="TR92"/>
      <c r="TS92"/>
      <c r="TT92"/>
      <c r="TU92"/>
      <c r="TV92"/>
      <c r="TW92"/>
      <c r="TX92"/>
      <c r="TY92"/>
      <c r="TZ92"/>
      <c r="UA92"/>
      <c r="UB92"/>
      <c r="UC92"/>
      <c r="UD92"/>
      <c r="UE92"/>
      <c r="UF92"/>
      <c r="UG92"/>
      <c r="UH92"/>
      <c r="UI92"/>
      <c r="UJ92"/>
      <c r="UK92"/>
      <c r="UL92"/>
      <c r="UM92"/>
      <c r="UN92"/>
      <c r="UO92"/>
      <c r="UP92"/>
      <c r="UQ92"/>
      <c r="UR92"/>
      <c r="US92"/>
      <c r="UT92"/>
      <c r="UU92"/>
      <c r="UV92"/>
      <c r="UW92"/>
      <c r="UX92"/>
      <c r="UY92"/>
      <c r="UZ92"/>
      <c r="VA92"/>
      <c r="VB92"/>
      <c r="VC92"/>
      <c r="VD92"/>
      <c r="VE92"/>
      <c r="VF92"/>
      <c r="VG92"/>
      <c r="VH92"/>
      <c r="VI92"/>
      <c r="VJ92"/>
      <c r="VK92"/>
      <c r="VL92"/>
      <c r="VM92"/>
      <c r="VN92"/>
      <c r="VO92"/>
      <c r="VP92"/>
      <c r="VQ92"/>
      <c r="VR92"/>
      <c r="VS92"/>
      <c r="VT92"/>
      <c r="VU92"/>
      <c r="VV92"/>
      <c r="VW92"/>
      <c r="VX92"/>
      <c r="VY92"/>
      <c r="VZ92"/>
      <c r="WA92"/>
      <c r="WB92"/>
      <c r="WC92"/>
      <c r="WD92"/>
      <c r="WE92"/>
      <c r="WF92"/>
      <c r="WG92"/>
      <c r="WH92"/>
      <c r="WI92"/>
      <c r="WJ92"/>
      <c r="WK92"/>
      <c r="WL92"/>
      <c r="WM92"/>
      <c r="WN92"/>
      <c r="WO92"/>
      <c r="WP92"/>
      <c r="WQ92"/>
      <c r="WR92"/>
      <c r="WS92"/>
      <c r="WT92"/>
      <c r="WU92"/>
      <c r="WV92"/>
      <c r="WW92"/>
      <c r="WX92"/>
      <c r="WY92"/>
      <c r="WZ92"/>
      <c r="XA92"/>
      <c r="XB92"/>
      <c r="XC92"/>
      <c r="XD92"/>
      <c r="XE92"/>
      <c r="XF92"/>
      <c r="XG92"/>
      <c r="XH92"/>
      <c r="XI92"/>
      <c r="XJ92"/>
      <c r="XK92"/>
      <c r="XL92"/>
      <c r="XM92"/>
      <c r="XN92"/>
      <c r="XO92"/>
      <c r="XP92"/>
      <c r="XQ92"/>
      <c r="XR92"/>
      <c r="XS92"/>
      <c r="XT92"/>
      <c r="XU92"/>
      <c r="XV92"/>
      <c r="XW92"/>
      <c r="XX92"/>
      <c r="XY92"/>
      <c r="XZ92"/>
      <c r="YA92"/>
      <c r="YB92"/>
      <c r="YC92"/>
      <c r="YD92"/>
      <c r="YE92"/>
      <c r="YF92"/>
      <c r="YG92"/>
      <c r="YH92"/>
      <c r="YI92"/>
      <c r="YJ92"/>
      <c r="YK92"/>
      <c r="YL92"/>
      <c r="YM92"/>
      <c r="YN92"/>
      <c r="YO92"/>
      <c r="YP92"/>
      <c r="YQ92"/>
      <c r="YR92"/>
      <c r="YS92"/>
      <c r="YT92"/>
      <c r="YU92"/>
      <c r="YV92"/>
      <c r="YW92"/>
      <c r="YX92"/>
      <c r="YY92"/>
      <c r="YZ92"/>
      <c r="ZA92"/>
      <c r="ZB92"/>
      <c r="ZC92"/>
      <c r="ZD92"/>
      <c r="ZE92"/>
      <c r="ZF92"/>
      <c r="ZG92"/>
      <c r="ZH92"/>
      <c r="ZI92"/>
      <c r="ZJ92"/>
      <c r="ZK92"/>
      <c r="ZL92"/>
      <c r="ZM92"/>
      <c r="ZN92"/>
      <c r="ZO92"/>
      <c r="ZP92"/>
      <c r="ZQ92"/>
      <c r="ZR92"/>
      <c r="ZS92"/>
      <c r="ZT92"/>
      <c r="ZU92"/>
      <c r="ZV92"/>
      <c r="ZW92"/>
      <c r="ZX92"/>
      <c r="ZY92"/>
      <c r="ZZ92"/>
      <c r="AAA92"/>
      <c r="AAB92"/>
      <c r="AAC92"/>
      <c r="AAD92"/>
      <c r="AAE92"/>
      <c r="AAF92"/>
      <c r="AAG92"/>
      <c r="AAH92"/>
      <c r="AAI92"/>
      <c r="AAJ92"/>
      <c r="AAK92"/>
      <c r="AAL92"/>
      <c r="AAM92"/>
      <c r="AAN92"/>
      <c r="AAO92"/>
      <c r="AAP92"/>
      <c r="AAQ92"/>
      <c r="AAR92"/>
      <c r="AAS92"/>
      <c r="AAT92"/>
      <c r="AAU92"/>
      <c r="AAV92"/>
      <c r="AAW92"/>
      <c r="AAX92"/>
      <c r="AAY92"/>
      <c r="AAZ92"/>
      <c r="ABA92"/>
      <c r="ABB92"/>
      <c r="ABC92"/>
      <c r="ABD92"/>
      <c r="ABE92"/>
      <c r="ABF92"/>
      <c r="ABG92"/>
      <c r="ABH92"/>
      <c r="ABI92"/>
      <c r="ABJ92"/>
      <c r="ABK92"/>
      <c r="ABL92"/>
      <c r="ABM92"/>
      <c r="ABN92"/>
      <c r="ABO92"/>
      <c r="ABP92"/>
      <c r="ABQ92"/>
      <c r="ABR92"/>
      <c r="ABS92"/>
      <c r="ABT92"/>
      <c r="ABU92"/>
      <c r="ABV92"/>
      <c r="ABW92"/>
      <c r="ABX92"/>
      <c r="ABY92"/>
      <c r="ABZ92"/>
      <c r="ACA92"/>
      <c r="ACB92"/>
      <c r="ACC92"/>
      <c r="ACD92"/>
      <c r="ACE92"/>
      <c r="ACF92"/>
      <c r="ACG92"/>
      <c r="ACH92"/>
      <c r="ACI92"/>
      <c r="ACJ92"/>
      <c r="ACK92"/>
      <c r="ACL92"/>
      <c r="ACM92"/>
      <c r="ACN92"/>
      <c r="ACO92"/>
      <c r="ACP92"/>
      <c r="ACQ92"/>
      <c r="ACR92"/>
      <c r="ACS92"/>
      <c r="ACT92"/>
      <c r="ACU92"/>
      <c r="ACV92"/>
      <c r="ACW92"/>
      <c r="ACX92"/>
      <c r="ACY92"/>
      <c r="ACZ92"/>
      <c r="ADA92"/>
      <c r="ADB92"/>
      <c r="ADC92"/>
      <c r="ADD92"/>
      <c r="ADE92"/>
      <c r="ADF92"/>
      <c r="ADG92"/>
      <c r="ADH92"/>
      <c r="ADI92"/>
      <c r="ADJ92"/>
      <c r="ADK92"/>
      <c r="ADL92"/>
      <c r="ADM92"/>
      <c r="ADN92"/>
      <c r="ADO92"/>
      <c r="ADP92"/>
      <c r="ADQ92"/>
      <c r="ADR92"/>
      <c r="ADS92"/>
      <c r="ADT92"/>
      <c r="ADU92"/>
      <c r="ADV92"/>
      <c r="ADW92"/>
      <c r="ADX92"/>
      <c r="ADY92"/>
      <c r="ADZ92"/>
      <c r="AEA92"/>
      <c r="AEB92"/>
      <c r="AEC92"/>
      <c r="AED92"/>
      <c r="AEE92"/>
      <c r="AEF92"/>
      <c r="AEG92"/>
      <c r="AEH92"/>
      <c r="AEI92"/>
      <c r="AEJ92"/>
      <c r="AEK92"/>
      <c r="AEL92"/>
      <c r="AEM92"/>
      <c r="AEN92"/>
      <c r="AEO92"/>
      <c r="AEP92"/>
      <c r="AEQ92"/>
      <c r="AER92"/>
      <c r="AES92"/>
      <c r="AET92"/>
      <c r="AEU92"/>
      <c r="AEV92"/>
      <c r="AEW92"/>
      <c r="AEX92"/>
      <c r="AEY92"/>
      <c r="AEZ92"/>
      <c r="AFA92"/>
      <c r="AFB92"/>
      <c r="AFC92"/>
      <c r="AFD92"/>
      <c r="AFE92"/>
      <c r="AFF92"/>
      <c r="AFG92"/>
      <c r="AFH92"/>
      <c r="AFI92"/>
      <c r="AFJ92"/>
      <c r="AFK92"/>
      <c r="AFL92"/>
      <c r="AFM92"/>
      <c r="AFN92"/>
      <c r="AFO92"/>
      <c r="AFP92"/>
      <c r="AFQ92"/>
      <c r="AFR92"/>
      <c r="AFS92"/>
      <c r="AFT92"/>
      <c r="AFU92"/>
      <c r="AFV92"/>
      <c r="AFW92"/>
      <c r="AFX92"/>
      <c r="AFY92"/>
      <c r="AFZ92"/>
      <c r="AGA92"/>
      <c r="AGB92"/>
      <c r="AGC92"/>
      <c r="AGD92"/>
      <c r="AGE92"/>
      <c r="AGF92"/>
      <c r="AGG92"/>
      <c r="AGH92"/>
      <c r="AGI92"/>
      <c r="AGJ92"/>
      <c r="AGK92"/>
      <c r="AGL92"/>
      <c r="AGM92"/>
      <c r="AGN92"/>
      <c r="AGO92"/>
      <c r="AGP92"/>
      <c r="AGQ92"/>
      <c r="AGR92"/>
      <c r="AGS92"/>
      <c r="AGT92"/>
      <c r="AGU92"/>
      <c r="AGV92"/>
      <c r="AGW92"/>
      <c r="AGX92"/>
      <c r="AGY92"/>
      <c r="AGZ92"/>
      <c r="AHA92"/>
      <c r="AHB92"/>
      <c r="AHC92"/>
      <c r="AHD92"/>
      <c r="AHE92"/>
      <c r="AHF92"/>
      <c r="AHG92"/>
      <c r="AHH92"/>
      <c r="AHI92"/>
      <c r="AHJ92"/>
      <c r="AHK92"/>
      <c r="AHL92"/>
      <c r="AHM92"/>
      <c r="AHN92"/>
      <c r="AHO92"/>
      <c r="AHP92"/>
      <c r="AHQ92"/>
      <c r="AHR92"/>
      <c r="AHS92"/>
      <c r="AHT92"/>
      <c r="AHU92"/>
      <c r="AHV92"/>
      <c r="AHW92"/>
      <c r="AHX92"/>
      <c r="AHY92"/>
      <c r="AHZ92"/>
      <c r="AIA92"/>
      <c r="AIB92"/>
      <c r="AIC92"/>
      <c r="AID92"/>
      <c r="AIE92"/>
      <c r="AIF92"/>
      <c r="AIG92"/>
      <c r="AIH92"/>
      <c r="AII92"/>
      <c r="AIJ92"/>
      <c r="AIK92"/>
      <c r="AIL92"/>
      <c r="AIM92"/>
      <c r="AIN92"/>
      <c r="AIO92"/>
      <c r="AIP92"/>
      <c r="AIQ92"/>
      <c r="AIR92"/>
      <c r="AIS92"/>
      <c r="AIT92"/>
      <c r="AIU92"/>
      <c r="AIV92"/>
      <c r="AIW92"/>
      <c r="AIX92"/>
      <c r="AIY92"/>
      <c r="AIZ92"/>
      <c r="AJA92"/>
      <c r="AJB92"/>
      <c r="AJC92"/>
      <c r="AJD92"/>
      <c r="AJE92"/>
      <c r="AJF92"/>
      <c r="AJG92"/>
      <c r="AJH92"/>
      <c r="AJI92"/>
      <c r="AJJ92"/>
      <c r="AJK92"/>
      <c r="AJL92"/>
      <c r="AJM92"/>
      <c r="AJN92"/>
      <c r="AJO92"/>
      <c r="AJP92"/>
      <c r="AJQ92"/>
      <c r="AJR92"/>
      <c r="AJS92"/>
      <c r="AJT92"/>
      <c r="AJU92"/>
      <c r="AJV92"/>
      <c r="AJW92"/>
      <c r="AJX92"/>
      <c r="AJY92"/>
      <c r="AJZ92"/>
      <c r="AKA92"/>
      <c r="AKB92"/>
      <c r="AKC92"/>
      <c r="AKD92"/>
      <c r="AKE92"/>
      <c r="AKF92"/>
      <c r="AKG92"/>
      <c r="AKH92"/>
      <c r="AKI92"/>
      <c r="AKJ92"/>
      <c r="AKK92"/>
      <c r="AKL92"/>
      <c r="AKM92"/>
      <c r="AKN92"/>
      <c r="AKO92"/>
      <c r="AKP92"/>
      <c r="AKQ92"/>
      <c r="AKR92"/>
      <c r="AKS92"/>
      <c r="AKT92"/>
      <c r="AKU92"/>
      <c r="AKV92"/>
      <c r="AKW92"/>
      <c r="AKX92"/>
      <c r="AKY92"/>
      <c r="AKZ92"/>
      <c r="ALA92"/>
      <c r="ALB92"/>
      <c r="ALC92"/>
      <c r="ALD92"/>
      <c r="ALE92"/>
      <c r="ALF92"/>
      <c r="ALG92"/>
      <c r="ALH92"/>
      <c r="ALI92"/>
      <c r="ALJ92"/>
      <c r="ALK92"/>
      <c r="ALL92"/>
      <c r="ALM92"/>
      <c r="ALN92"/>
      <c r="ALO92"/>
      <c r="ALP92"/>
      <c r="ALQ92"/>
      <c r="ALR92"/>
      <c r="ALS92"/>
      <c r="ALT92"/>
      <c r="ALU92"/>
      <c r="ALV92"/>
      <c r="ALW92"/>
      <c r="ALX92"/>
      <c r="ALY92"/>
      <c r="ALZ92"/>
      <c r="AMA92"/>
      <c r="AMB92"/>
      <c r="AMC92"/>
      <c r="AMD92"/>
      <c r="AME92"/>
      <c r="AMF92"/>
      <c r="AMG92"/>
      <c r="AMH92"/>
      <c r="AMI92"/>
      <c r="AMJ92"/>
    </row>
    <row r="93" spans="1:1024" x14ac:dyDescent="0.25">
      <c r="A93" s="213"/>
      <c r="B93" s="213"/>
      <c r="C93" s="213"/>
      <c r="D93" s="213"/>
      <c r="E93" s="213"/>
      <c r="F93" s="213"/>
      <c r="G93" s="213"/>
      <c r="H93" s="213"/>
      <c r="I93" s="213"/>
      <c r="J93" s="213"/>
      <c r="K93" s="213"/>
      <c r="L93" s="213"/>
      <c r="M93" s="213"/>
      <c r="N93" s="213"/>
      <c r="O93" s="213"/>
      <c r="P93" s="213"/>
      <c r="Q93" s="213"/>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c r="FL93"/>
      <c r="FM93"/>
      <c r="FN93"/>
      <c r="FO93"/>
      <c r="FP93"/>
      <c r="FQ93"/>
      <c r="FR93"/>
      <c r="FS93"/>
      <c r="FT93"/>
      <c r="FU93"/>
      <c r="FV93"/>
      <c r="FW93"/>
      <c r="FX93"/>
      <c r="FY93"/>
      <c r="FZ93"/>
      <c r="GA93"/>
      <c r="GB93"/>
      <c r="GC93"/>
      <c r="GD93"/>
      <c r="GE93"/>
      <c r="GF93"/>
      <c r="GG93"/>
      <c r="GH93"/>
      <c r="GI93"/>
      <c r="GJ93"/>
      <c r="GK93"/>
      <c r="GL93"/>
      <c r="GM93"/>
      <c r="GN93"/>
      <c r="GO93"/>
      <c r="GP93"/>
      <c r="GQ93"/>
      <c r="GR93"/>
      <c r="GS93"/>
      <c r="GT93"/>
      <c r="GU93"/>
      <c r="GV93"/>
      <c r="GW93"/>
      <c r="GX93"/>
      <c r="GY93"/>
      <c r="GZ93"/>
      <c r="HA93"/>
      <c r="HB93"/>
      <c r="HC93"/>
      <c r="HD93"/>
      <c r="HE93"/>
      <c r="HF93"/>
      <c r="HG93"/>
      <c r="HH93"/>
      <c r="HI93"/>
      <c r="HJ93"/>
      <c r="HK93"/>
      <c r="HL93"/>
      <c r="HM93"/>
      <c r="HN93"/>
      <c r="HO93"/>
      <c r="HP93"/>
      <c r="HQ93"/>
      <c r="HR93"/>
      <c r="HS93"/>
      <c r="HT93"/>
      <c r="HU93"/>
      <c r="HV93"/>
      <c r="HW93"/>
      <c r="HX93"/>
      <c r="HY93"/>
      <c r="HZ93"/>
      <c r="IA93"/>
      <c r="IB93"/>
      <c r="IC93"/>
      <c r="ID93"/>
      <c r="IE93"/>
      <c r="IF93"/>
      <c r="IG93"/>
      <c r="IH93"/>
      <c r="II93"/>
      <c r="IJ93"/>
      <c r="IK93"/>
      <c r="IL93"/>
      <c r="IM93"/>
      <c r="IN93"/>
      <c r="IO93"/>
      <c r="IP93"/>
      <c r="IQ93"/>
      <c r="IR93"/>
      <c r="IS93"/>
      <c r="IT93"/>
      <c r="IU93"/>
      <c r="IV93"/>
      <c r="IW93"/>
      <c r="IX93"/>
      <c r="IY93"/>
      <c r="IZ93"/>
      <c r="JA93"/>
      <c r="JB93"/>
      <c r="JC93"/>
      <c r="JD93"/>
      <c r="JE93"/>
      <c r="JF93"/>
      <c r="JG93"/>
      <c r="JH93"/>
      <c r="JI93"/>
      <c r="JJ93"/>
      <c r="JK93"/>
      <c r="JL93"/>
      <c r="JM93"/>
      <c r="JN93"/>
      <c r="JO93"/>
      <c r="JP93"/>
      <c r="JQ93"/>
      <c r="JR93"/>
      <c r="JS93"/>
      <c r="JT93"/>
      <c r="JU93"/>
      <c r="JV93"/>
      <c r="JW93"/>
      <c r="JX93"/>
      <c r="JY93"/>
      <c r="JZ93"/>
      <c r="KA93"/>
      <c r="KB93"/>
      <c r="KC93"/>
      <c r="KD93"/>
      <c r="KE93"/>
      <c r="KF93"/>
      <c r="KG93"/>
      <c r="KH93"/>
      <c r="KI93"/>
      <c r="KJ93"/>
      <c r="KK93"/>
      <c r="KL93"/>
      <c r="KM93"/>
      <c r="KN93"/>
      <c r="KO93"/>
      <c r="KP93"/>
      <c r="KQ93"/>
      <c r="KR93"/>
      <c r="KS93"/>
      <c r="KT93"/>
      <c r="KU93"/>
      <c r="KV93"/>
      <c r="KW93"/>
      <c r="KX93"/>
      <c r="KY93"/>
      <c r="KZ93"/>
      <c r="LA93"/>
      <c r="LB93"/>
      <c r="LC93"/>
      <c r="LD93"/>
      <c r="LE93"/>
      <c r="LF93"/>
      <c r="LG93"/>
      <c r="LH93"/>
      <c r="LI93"/>
      <c r="LJ93"/>
      <c r="LK93"/>
      <c r="LL93"/>
      <c r="LM93"/>
      <c r="LN93"/>
      <c r="LO93"/>
      <c r="LP93"/>
      <c r="LQ93"/>
      <c r="LR93"/>
      <c r="LS93"/>
      <c r="LT93"/>
      <c r="LU93"/>
      <c r="LV93"/>
      <c r="LW93"/>
      <c r="LX93"/>
      <c r="LY93"/>
      <c r="LZ93"/>
      <c r="MA93"/>
      <c r="MB93"/>
      <c r="MC93"/>
      <c r="MD93"/>
      <c r="ME93"/>
      <c r="MF93"/>
      <c r="MG93"/>
      <c r="MH93"/>
      <c r="MI93"/>
      <c r="MJ93"/>
      <c r="MK93"/>
      <c r="ML93"/>
      <c r="MM93"/>
      <c r="MN93"/>
      <c r="MO93"/>
      <c r="MP93"/>
      <c r="MQ93"/>
      <c r="MR93"/>
      <c r="MS93"/>
      <c r="MT93"/>
      <c r="MU93"/>
      <c r="MV93"/>
      <c r="MW93"/>
      <c r="MX93"/>
      <c r="MY93"/>
      <c r="MZ93"/>
      <c r="NA93"/>
      <c r="NB93"/>
      <c r="NC93"/>
      <c r="ND93"/>
      <c r="NE93"/>
      <c r="NF93"/>
      <c r="NG93"/>
      <c r="NH93"/>
      <c r="NI93"/>
      <c r="NJ93"/>
      <c r="NK93"/>
      <c r="NL93"/>
      <c r="NM93"/>
      <c r="NN93"/>
      <c r="NO93"/>
      <c r="NP93"/>
      <c r="NQ93"/>
      <c r="NR93"/>
      <c r="NS93"/>
      <c r="NT93"/>
      <c r="NU93"/>
      <c r="NV93"/>
      <c r="NW93"/>
      <c r="NX93"/>
      <c r="NY93"/>
      <c r="NZ93"/>
      <c r="OA93"/>
      <c r="OB93"/>
      <c r="OC93"/>
      <c r="OD93"/>
      <c r="OE93"/>
      <c r="OF93"/>
      <c r="OG93"/>
      <c r="OH93"/>
      <c r="OI93"/>
      <c r="OJ93"/>
      <c r="OK93"/>
      <c r="OL93"/>
      <c r="OM93"/>
      <c r="ON93"/>
      <c r="OO93"/>
      <c r="OP93"/>
      <c r="OQ93"/>
      <c r="OR93"/>
      <c r="OS93"/>
      <c r="OT93"/>
      <c r="OU93"/>
      <c r="OV93"/>
      <c r="OW93"/>
      <c r="OX93"/>
      <c r="OY93"/>
      <c r="OZ93"/>
      <c r="PA93"/>
      <c r="PB93"/>
      <c r="PC93"/>
      <c r="PD93"/>
      <c r="PE93"/>
      <c r="PF93"/>
      <c r="PG93"/>
      <c r="PH93"/>
      <c r="PI93"/>
      <c r="PJ93"/>
      <c r="PK93"/>
      <c r="PL93"/>
      <c r="PM93"/>
      <c r="PN93"/>
      <c r="PO93"/>
      <c r="PP93"/>
      <c r="PQ93"/>
      <c r="PR93"/>
      <c r="PS93"/>
      <c r="PT93"/>
      <c r="PU93"/>
      <c r="PV93"/>
      <c r="PW93"/>
      <c r="PX93"/>
      <c r="PY93"/>
      <c r="PZ93"/>
      <c r="QA93"/>
      <c r="QB93"/>
      <c r="QC93"/>
      <c r="QD93"/>
      <c r="QE93"/>
      <c r="QF93"/>
      <c r="QG93"/>
      <c r="QH93"/>
      <c r="QI93"/>
      <c r="QJ93"/>
      <c r="QK93"/>
      <c r="QL93"/>
      <c r="QM93"/>
      <c r="QN93"/>
      <c r="QO93"/>
      <c r="QP93"/>
      <c r="QQ93"/>
      <c r="QR93"/>
      <c r="QS93"/>
      <c r="QT93"/>
      <c r="QU93"/>
      <c r="QV93"/>
      <c r="QW93"/>
      <c r="QX93"/>
      <c r="QY93"/>
      <c r="QZ93"/>
      <c r="RA93"/>
      <c r="RB93"/>
      <c r="RC93"/>
      <c r="RD93"/>
      <c r="RE93"/>
      <c r="RF93"/>
      <c r="RG93"/>
      <c r="RH93"/>
      <c r="RI93"/>
      <c r="RJ93"/>
      <c r="RK93"/>
      <c r="RL93"/>
      <c r="RM93"/>
      <c r="RN93"/>
      <c r="RO93"/>
      <c r="RP93"/>
      <c r="RQ93"/>
      <c r="RR93"/>
      <c r="RS93"/>
      <c r="RT93"/>
      <c r="RU93"/>
      <c r="RV93"/>
      <c r="RW93"/>
      <c r="RX93"/>
      <c r="RY93"/>
      <c r="RZ93"/>
      <c r="SA93"/>
      <c r="SB93"/>
      <c r="SC93"/>
      <c r="SD93"/>
      <c r="SE93"/>
      <c r="SF93"/>
      <c r="SG93"/>
      <c r="SH93"/>
      <c r="SI93"/>
      <c r="SJ93"/>
      <c r="SK93"/>
      <c r="SL93"/>
      <c r="SM93"/>
      <c r="SN93"/>
      <c r="SO93"/>
      <c r="SP93"/>
      <c r="SQ93"/>
      <c r="SR93"/>
      <c r="SS93"/>
      <c r="ST93"/>
      <c r="SU93"/>
      <c r="SV93"/>
      <c r="SW93"/>
      <c r="SX93"/>
      <c r="SY93"/>
      <c r="SZ93"/>
      <c r="TA93"/>
      <c r="TB93"/>
      <c r="TC93"/>
      <c r="TD93"/>
      <c r="TE93"/>
      <c r="TF93"/>
      <c r="TG93"/>
      <c r="TH93"/>
      <c r="TI93"/>
      <c r="TJ93"/>
      <c r="TK93"/>
      <c r="TL93"/>
      <c r="TM93"/>
      <c r="TN93"/>
      <c r="TO93"/>
      <c r="TP93"/>
      <c r="TQ93"/>
      <c r="TR93"/>
      <c r="TS93"/>
      <c r="TT93"/>
      <c r="TU93"/>
      <c r="TV93"/>
      <c r="TW93"/>
      <c r="TX93"/>
      <c r="TY93"/>
      <c r="TZ93"/>
      <c r="UA93"/>
      <c r="UB93"/>
      <c r="UC93"/>
      <c r="UD93"/>
      <c r="UE93"/>
      <c r="UF93"/>
      <c r="UG93"/>
      <c r="UH93"/>
      <c r="UI93"/>
      <c r="UJ93"/>
      <c r="UK93"/>
      <c r="UL93"/>
      <c r="UM93"/>
      <c r="UN93"/>
      <c r="UO93"/>
      <c r="UP93"/>
      <c r="UQ93"/>
      <c r="UR93"/>
      <c r="US93"/>
      <c r="UT93"/>
      <c r="UU93"/>
      <c r="UV93"/>
      <c r="UW93"/>
      <c r="UX93"/>
      <c r="UY93"/>
      <c r="UZ93"/>
      <c r="VA93"/>
      <c r="VB93"/>
      <c r="VC93"/>
      <c r="VD93"/>
      <c r="VE93"/>
      <c r="VF93"/>
      <c r="VG93"/>
      <c r="VH93"/>
      <c r="VI93"/>
      <c r="VJ93"/>
      <c r="VK93"/>
      <c r="VL93"/>
      <c r="VM93"/>
      <c r="VN93"/>
      <c r="VO93"/>
      <c r="VP93"/>
      <c r="VQ93"/>
      <c r="VR93"/>
      <c r="VS93"/>
      <c r="VT93"/>
      <c r="VU93"/>
      <c r="VV93"/>
      <c r="VW93"/>
      <c r="VX93"/>
      <c r="VY93"/>
      <c r="VZ93"/>
      <c r="WA93"/>
      <c r="WB93"/>
      <c r="WC93"/>
      <c r="WD93"/>
      <c r="WE93"/>
      <c r="WF93"/>
      <c r="WG93"/>
      <c r="WH93"/>
      <c r="WI93"/>
      <c r="WJ93"/>
      <c r="WK93"/>
      <c r="WL93"/>
      <c r="WM93"/>
      <c r="WN93"/>
      <c r="WO93"/>
      <c r="WP93"/>
      <c r="WQ93"/>
      <c r="WR93"/>
      <c r="WS93"/>
      <c r="WT93"/>
      <c r="WU93"/>
      <c r="WV93"/>
      <c r="WW93"/>
      <c r="WX93"/>
      <c r="WY93"/>
      <c r="WZ93"/>
      <c r="XA93"/>
      <c r="XB93"/>
      <c r="XC93"/>
      <c r="XD93"/>
      <c r="XE93"/>
      <c r="XF93"/>
      <c r="XG93"/>
      <c r="XH93"/>
      <c r="XI93"/>
      <c r="XJ93"/>
      <c r="XK93"/>
      <c r="XL93"/>
      <c r="XM93"/>
      <c r="XN93"/>
      <c r="XO93"/>
      <c r="XP93"/>
      <c r="XQ93"/>
      <c r="XR93"/>
      <c r="XS93"/>
      <c r="XT93"/>
      <c r="XU93"/>
      <c r="XV93"/>
      <c r="XW93"/>
      <c r="XX93"/>
      <c r="XY93"/>
      <c r="XZ93"/>
      <c r="YA93"/>
      <c r="YB93"/>
      <c r="YC93"/>
      <c r="YD93"/>
      <c r="YE93"/>
      <c r="YF93"/>
      <c r="YG93"/>
      <c r="YH93"/>
      <c r="YI93"/>
      <c r="YJ93"/>
      <c r="YK93"/>
      <c r="YL93"/>
      <c r="YM93"/>
      <c r="YN93"/>
      <c r="YO93"/>
      <c r="YP93"/>
      <c r="YQ93"/>
      <c r="YR93"/>
      <c r="YS93"/>
      <c r="YT93"/>
      <c r="YU93"/>
      <c r="YV93"/>
      <c r="YW93"/>
      <c r="YX93"/>
      <c r="YY93"/>
      <c r="YZ93"/>
      <c r="ZA93"/>
      <c r="ZB93"/>
      <c r="ZC93"/>
      <c r="ZD93"/>
      <c r="ZE93"/>
      <c r="ZF93"/>
      <c r="ZG93"/>
      <c r="ZH93"/>
      <c r="ZI93"/>
      <c r="ZJ93"/>
      <c r="ZK93"/>
      <c r="ZL93"/>
      <c r="ZM93"/>
      <c r="ZN93"/>
      <c r="ZO93"/>
      <c r="ZP93"/>
      <c r="ZQ93"/>
      <c r="ZR93"/>
      <c r="ZS93"/>
      <c r="ZT93"/>
      <c r="ZU93"/>
      <c r="ZV93"/>
      <c r="ZW93"/>
      <c r="ZX93"/>
      <c r="ZY93"/>
      <c r="ZZ93"/>
      <c r="AAA93"/>
      <c r="AAB93"/>
      <c r="AAC93"/>
      <c r="AAD93"/>
      <c r="AAE93"/>
      <c r="AAF93"/>
      <c r="AAG93"/>
      <c r="AAH93"/>
      <c r="AAI93"/>
      <c r="AAJ93"/>
      <c r="AAK93"/>
      <c r="AAL93"/>
      <c r="AAM93"/>
      <c r="AAN93"/>
      <c r="AAO93"/>
      <c r="AAP93"/>
      <c r="AAQ93"/>
      <c r="AAR93"/>
      <c r="AAS93"/>
      <c r="AAT93"/>
      <c r="AAU93"/>
      <c r="AAV93"/>
      <c r="AAW93"/>
      <c r="AAX93"/>
      <c r="AAY93"/>
      <c r="AAZ93"/>
      <c r="ABA93"/>
      <c r="ABB93"/>
      <c r="ABC93"/>
      <c r="ABD93"/>
      <c r="ABE93"/>
      <c r="ABF93"/>
      <c r="ABG93"/>
      <c r="ABH93"/>
      <c r="ABI93"/>
      <c r="ABJ93"/>
      <c r="ABK93"/>
      <c r="ABL93"/>
      <c r="ABM93"/>
      <c r="ABN93"/>
      <c r="ABO93"/>
      <c r="ABP93"/>
      <c r="ABQ93"/>
      <c r="ABR93"/>
      <c r="ABS93"/>
      <c r="ABT93"/>
      <c r="ABU93"/>
      <c r="ABV93"/>
      <c r="ABW93"/>
      <c r="ABX93"/>
      <c r="ABY93"/>
      <c r="ABZ93"/>
      <c r="ACA93"/>
      <c r="ACB93"/>
      <c r="ACC93"/>
      <c r="ACD93"/>
      <c r="ACE93"/>
      <c r="ACF93"/>
      <c r="ACG93"/>
      <c r="ACH93"/>
      <c r="ACI93"/>
      <c r="ACJ93"/>
      <c r="ACK93"/>
      <c r="ACL93"/>
      <c r="ACM93"/>
      <c r="ACN93"/>
      <c r="ACO93"/>
      <c r="ACP93"/>
      <c r="ACQ93"/>
      <c r="ACR93"/>
      <c r="ACS93"/>
      <c r="ACT93"/>
      <c r="ACU93"/>
      <c r="ACV93"/>
      <c r="ACW93"/>
      <c r="ACX93"/>
      <c r="ACY93"/>
      <c r="ACZ93"/>
      <c r="ADA93"/>
      <c r="ADB93"/>
      <c r="ADC93"/>
      <c r="ADD93"/>
      <c r="ADE93"/>
      <c r="ADF93"/>
      <c r="ADG93"/>
      <c r="ADH93"/>
      <c r="ADI93"/>
      <c r="ADJ93"/>
      <c r="ADK93"/>
      <c r="ADL93"/>
      <c r="ADM93"/>
      <c r="ADN93"/>
      <c r="ADO93"/>
      <c r="ADP93"/>
      <c r="ADQ93"/>
      <c r="ADR93"/>
      <c r="ADS93"/>
      <c r="ADT93"/>
      <c r="ADU93"/>
      <c r="ADV93"/>
      <c r="ADW93"/>
      <c r="ADX93"/>
      <c r="ADY93"/>
      <c r="ADZ93"/>
      <c r="AEA93"/>
      <c r="AEB93"/>
      <c r="AEC93"/>
      <c r="AED93"/>
      <c r="AEE93"/>
      <c r="AEF93"/>
      <c r="AEG93"/>
      <c r="AEH93"/>
      <c r="AEI93"/>
      <c r="AEJ93"/>
      <c r="AEK93"/>
      <c r="AEL93"/>
      <c r="AEM93"/>
      <c r="AEN93"/>
      <c r="AEO93"/>
      <c r="AEP93"/>
      <c r="AEQ93"/>
      <c r="AER93"/>
      <c r="AES93"/>
      <c r="AET93"/>
      <c r="AEU93"/>
      <c r="AEV93"/>
      <c r="AEW93"/>
      <c r="AEX93"/>
      <c r="AEY93"/>
      <c r="AEZ93"/>
      <c r="AFA93"/>
      <c r="AFB93"/>
      <c r="AFC93"/>
      <c r="AFD93"/>
      <c r="AFE93"/>
      <c r="AFF93"/>
      <c r="AFG93"/>
      <c r="AFH93"/>
      <c r="AFI93"/>
      <c r="AFJ93"/>
      <c r="AFK93"/>
      <c r="AFL93"/>
      <c r="AFM93"/>
      <c r="AFN93"/>
      <c r="AFO93"/>
      <c r="AFP93"/>
      <c r="AFQ93"/>
      <c r="AFR93"/>
      <c r="AFS93"/>
      <c r="AFT93"/>
      <c r="AFU93"/>
      <c r="AFV93"/>
      <c r="AFW93"/>
      <c r="AFX93"/>
      <c r="AFY93"/>
      <c r="AFZ93"/>
      <c r="AGA93"/>
      <c r="AGB93"/>
      <c r="AGC93"/>
      <c r="AGD93"/>
      <c r="AGE93"/>
      <c r="AGF93"/>
      <c r="AGG93"/>
      <c r="AGH93"/>
      <c r="AGI93"/>
      <c r="AGJ93"/>
      <c r="AGK93"/>
      <c r="AGL93"/>
      <c r="AGM93"/>
      <c r="AGN93"/>
      <c r="AGO93"/>
      <c r="AGP93"/>
      <c r="AGQ93"/>
      <c r="AGR93"/>
      <c r="AGS93"/>
      <c r="AGT93"/>
      <c r="AGU93"/>
      <c r="AGV93"/>
      <c r="AGW93"/>
      <c r="AGX93"/>
      <c r="AGY93"/>
      <c r="AGZ93"/>
      <c r="AHA93"/>
      <c r="AHB93"/>
      <c r="AHC93"/>
      <c r="AHD93"/>
      <c r="AHE93"/>
      <c r="AHF93"/>
      <c r="AHG93"/>
      <c r="AHH93"/>
      <c r="AHI93"/>
      <c r="AHJ93"/>
      <c r="AHK93"/>
      <c r="AHL93"/>
      <c r="AHM93"/>
      <c r="AHN93"/>
      <c r="AHO93"/>
      <c r="AHP93"/>
      <c r="AHQ93"/>
      <c r="AHR93"/>
      <c r="AHS93"/>
      <c r="AHT93"/>
      <c r="AHU93"/>
      <c r="AHV93"/>
      <c r="AHW93"/>
      <c r="AHX93"/>
      <c r="AHY93"/>
      <c r="AHZ93"/>
      <c r="AIA93"/>
      <c r="AIB93"/>
      <c r="AIC93"/>
      <c r="AID93"/>
      <c r="AIE93"/>
      <c r="AIF93"/>
      <c r="AIG93"/>
      <c r="AIH93"/>
      <c r="AII93"/>
      <c r="AIJ93"/>
      <c r="AIK93"/>
      <c r="AIL93"/>
      <c r="AIM93"/>
      <c r="AIN93"/>
      <c r="AIO93"/>
      <c r="AIP93"/>
      <c r="AIQ93"/>
      <c r="AIR93"/>
      <c r="AIS93"/>
      <c r="AIT93"/>
      <c r="AIU93"/>
      <c r="AIV93"/>
      <c r="AIW93"/>
      <c r="AIX93"/>
      <c r="AIY93"/>
      <c r="AIZ93"/>
      <c r="AJA93"/>
      <c r="AJB93"/>
      <c r="AJC93"/>
      <c r="AJD93"/>
      <c r="AJE93"/>
      <c r="AJF93"/>
      <c r="AJG93"/>
      <c r="AJH93"/>
      <c r="AJI93"/>
      <c r="AJJ93"/>
      <c r="AJK93"/>
      <c r="AJL93"/>
      <c r="AJM93"/>
      <c r="AJN93"/>
      <c r="AJO93"/>
      <c r="AJP93"/>
      <c r="AJQ93"/>
      <c r="AJR93"/>
      <c r="AJS93"/>
      <c r="AJT93"/>
      <c r="AJU93"/>
      <c r="AJV93"/>
      <c r="AJW93"/>
      <c r="AJX93"/>
      <c r="AJY93"/>
      <c r="AJZ93"/>
      <c r="AKA93"/>
      <c r="AKB93"/>
      <c r="AKC93"/>
      <c r="AKD93"/>
      <c r="AKE93"/>
      <c r="AKF93"/>
      <c r="AKG93"/>
      <c r="AKH93"/>
      <c r="AKI93"/>
      <c r="AKJ93"/>
      <c r="AKK93"/>
      <c r="AKL93"/>
      <c r="AKM93"/>
      <c r="AKN93"/>
      <c r="AKO93"/>
      <c r="AKP93"/>
      <c r="AKQ93"/>
      <c r="AKR93"/>
      <c r="AKS93"/>
      <c r="AKT93"/>
      <c r="AKU93"/>
      <c r="AKV93"/>
      <c r="AKW93"/>
      <c r="AKX93"/>
      <c r="AKY93"/>
      <c r="AKZ93"/>
      <c r="ALA93"/>
      <c r="ALB93"/>
      <c r="ALC93"/>
      <c r="ALD93"/>
      <c r="ALE93"/>
      <c r="ALF93"/>
      <c r="ALG93"/>
      <c r="ALH93"/>
      <c r="ALI93"/>
      <c r="ALJ93"/>
      <c r="ALK93"/>
      <c r="ALL93"/>
      <c r="ALM93"/>
      <c r="ALN93"/>
      <c r="ALO93"/>
      <c r="ALP93"/>
      <c r="ALQ93"/>
      <c r="ALR93"/>
      <c r="ALS93"/>
      <c r="ALT93"/>
      <c r="ALU93"/>
      <c r="ALV93"/>
      <c r="ALW93"/>
      <c r="ALX93"/>
      <c r="ALY93"/>
      <c r="ALZ93"/>
      <c r="AMA93"/>
      <c r="AMB93"/>
      <c r="AMC93"/>
      <c r="AMD93"/>
      <c r="AME93"/>
      <c r="AMF93"/>
      <c r="AMG93"/>
      <c r="AMH93"/>
      <c r="AMI93"/>
      <c r="AMJ93"/>
    </row>
    <row r="94" spans="1:1024" x14ac:dyDescent="0.25">
      <c r="A94" s="213"/>
      <c r="B94" s="213"/>
      <c r="C94" s="213"/>
      <c r="D94" s="213"/>
      <c r="E94" s="213"/>
      <c r="F94" s="213"/>
      <c r="G94" s="213"/>
      <c r="H94" s="213"/>
      <c r="I94" s="213"/>
      <c r="J94" s="213"/>
      <c r="K94" s="213"/>
      <c r="L94" s="213"/>
      <c r="M94" s="213"/>
      <c r="N94" s="213"/>
      <c r="O94" s="213"/>
      <c r="P94" s="213"/>
      <c r="Q94" s="213"/>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c r="DZ94"/>
      <c r="EA94"/>
      <c r="EB94"/>
      <c r="EC94"/>
      <c r="ED94"/>
      <c r="EE94"/>
      <c r="EF94"/>
      <c r="EG94"/>
      <c r="EH94"/>
      <c r="EI94"/>
      <c r="EJ94"/>
      <c r="EK94"/>
      <c r="EL94"/>
      <c r="EM94"/>
      <c r="EN94"/>
      <c r="EO94"/>
      <c r="EP94"/>
      <c r="EQ94"/>
      <c r="ER94"/>
      <c r="ES94"/>
      <c r="ET94"/>
      <c r="EU94"/>
      <c r="EV94"/>
      <c r="EW94"/>
      <c r="EX94"/>
      <c r="EY94"/>
      <c r="EZ94"/>
      <c r="FA94"/>
      <c r="FB94"/>
      <c r="FC94"/>
      <c r="FD94"/>
      <c r="FE94"/>
      <c r="FF94"/>
      <c r="FG94"/>
      <c r="FH94"/>
      <c r="FI94"/>
      <c r="FJ94"/>
      <c r="FK94"/>
      <c r="FL94"/>
      <c r="FM94"/>
      <c r="FN94"/>
      <c r="FO94"/>
      <c r="FP94"/>
      <c r="FQ94"/>
      <c r="FR94"/>
      <c r="FS94"/>
      <c r="FT94"/>
      <c r="FU94"/>
      <c r="FV94"/>
      <c r="FW94"/>
      <c r="FX94"/>
      <c r="FY94"/>
      <c r="FZ94"/>
      <c r="GA94"/>
      <c r="GB94"/>
      <c r="GC94"/>
      <c r="GD94"/>
      <c r="GE94"/>
      <c r="GF94"/>
      <c r="GG94"/>
      <c r="GH94"/>
      <c r="GI94"/>
      <c r="GJ94"/>
      <c r="GK94"/>
      <c r="GL94"/>
      <c r="GM94"/>
      <c r="GN94"/>
      <c r="GO94"/>
      <c r="GP94"/>
      <c r="GQ94"/>
      <c r="GR94"/>
      <c r="GS94"/>
      <c r="GT94"/>
      <c r="GU94"/>
      <c r="GV94"/>
      <c r="GW94"/>
      <c r="GX94"/>
      <c r="GY94"/>
      <c r="GZ94"/>
      <c r="HA94"/>
      <c r="HB94"/>
      <c r="HC94"/>
      <c r="HD94"/>
      <c r="HE94"/>
      <c r="HF94"/>
      <c r="HG94"/>
      <c r="HH94"/>
      <c r="HI94"/>
      <c r="HJ94"/>
      <c r="HK94"/>
      <c r="HL94"/>
      <c r="HM94"/>
      <c r="HN94"/>
      <c r="HO94"/>
      <c r="HP94"/>
      <c r="HQ94"/>
      <c r="HR94"/>
      <c r="HS94"/>
      <c r="HT94"/>
      <c r="HU94"/>
      <c r="HV94"/>
      <c r="HW94"/>
      <c r="HX94"/>
      <c r="HY94"/>
      <c r="HZ94"/>
      <c r="IA94"/>
      <c r="IB94"/>
      <c r="IC94"/>
      <c r="ID94"/>
      <c r="IE94"/>
      <c r="IF94"/>
      <c r="IG94"/>
      <c r="IH94"/>
      <c r="II94"/>
      <c r="IJ94"/>
      <c r="IK94"/>
      <c r="IL94"/>
      <c r="IM94"/>
      <c r="IN94"/>
      <c r="IO94"/>
      <c r="IP94"/>
      <c r="IQ94"/>
      <c r="IR94"/>
      <c r="IS94"/>
      <c r="IT94"/>
      <c r="IU94"/>
      <c r="IV94"/>
      <c r="IW94"/>
      <c r="IX94"/>
      <c r="IY94"/>
      <c r="IZ94"/>
      <c r="JA94"/>
      <c r="JB94"/>
      <c r="JC94"/>
      <c r="JD94"/>
      <c r="JE94"/>
      <c r="JF94"/>
      <c r="JG94"/>
      <c r="JH94"/>
      <c r="JI94"/>
      <c r="JJ94"/>
      <c r="JK94"/>
      <c r="JL94"/>
      <c r="JM94"/>
      <c r="JN94"/>
      <c r="JO94"/>
      <c r="JP94"/>
      <c r="JQ94"/>
      <c r="JR94"/>
      <c r="JS94"/>
      <c r="JT94"/>
      <c r="JU94"/>
      <c r="JV94"/>
      <c r="JW94"/>
      <c r="JX94"/>
      <c r="JY94"/>
      <c r="JZ94"/>
      <c r="KA94"/>
      <c r="KB94"/>
      <c r="KC94"/>
      <c r="KD94"/>
      <c r="KE94"/>
      <c r="KF94"/>
      <c r="KG94"/>
      <c r="KH94"/>
      <c r="KI94"/>
      <c r="KJ94"/>
      <c r="KK94"/>
      <c r="KL94"/>
      <c r="KM94"/>
      <c r="KN94"/>
      <c r="KO94"/>
      <c r="KP94"/>
      <c r="KQ94"/>
      <c r="KR94"/>
      <c r="KS94"/>
      <c r="KT94"/>
      <c r="KU94"/>
      <c r="KV94"/>
      <c r="KW94"/>
      <c r="KX94"/>
      <c r="KY94"/>
      <c r="KZ94"/>
      <c r="LA94"/>
      <c r="LB94"/>
      <c r="LC94"/>
      <c r="LD94"/>
      <c r="LE94"/>
      <c r="LF94"/>
      <c r="LG94"/>
      <c r="LH94"/>
      <c r="LI94"/>
      <c r="LJ94"/>
      <c r="LK94"/>
      <c r="LL94"/>
      <c r="LM94"/>
      <c r="LN94"/>
      <c r="LO94"/>
      <c r="LP94"/>
      <c r="LQ94"/>
      <c r="LR94"/>
      <c r="LS94"/>
      <c r="LT94"/>
      <c r="LU94"/>
      <c r="LV94"/>
      <c r="LW94"/>
      <c r="LX94"/>
      <c r="LY94"/>
      <c r="LZ94"/>
      <c r="MA94"/>
      <c r="MB94"/>
      <c r="MC94"/>
      <c r="MD94"/>
      <c r="ME94"/>
      <c r="MF94"/>
      <c r="MG94"/>
      <c r="MH94"/>
      <c r="MI94"/>
      <c r="MJ94"/>
      <c r="MK94"/>
      <c r="ML94"/>
      <c r="MM94"/>
      <c r="MN94"/>
      <c r="MO94"/>
      <c r="MP94"/>
      <c r="MQ94"/>
      <c r="MR94"/>
      <c r="MS94"/>
      <c r="MT94"/>
      <c r="MU94"/>
      <c r="MV94"/>
      <c r="MW94"/>
      <c r="MX94"/>
      <c r="MY94"/>
      <c r="MZ94"/>
      <c r="NA94"/>
      <c r="NB94"/>
      <c r="NC94"/>
      <c r="ND94"/>
      <c r="NE94"/>
      <c r="NF94"/>
      <c r="NG94"/>
      <c r="NH94"/>
      <c r="NI94"/>
      <c r="NJ94"/>
      <c r="NK94"/>
      <c r="NL94"/>
      <c r="NM94"/>
      <c r="NN94"/>
      <c r="NO94"/>
      <c r="NP94"/>
      <c r="NQ94"/>
      <c r="NR94"/>
      <c r="NS94"/>
      <c r="NT94"/>
      <c r="NU94"/>
      <c r="NV94"/>
      <c r="NW94"/>
      <c r="NX94"/>
      <c r="NY94"/>
      <c r="NZ94"/>
      <c r="OA94"/>
      <c r="OB94"/>
      <c r="OC94"/>
      <c r="OD94"/>
      <c r="OE94"/>
      <c r="OF94"/>
      <c r="OG94"/>
      <c r="OH94"/>
      <c r="OI94"/>
      <c r="OJ94"/>
      <c r="OK94"/>
      <c r="OL94"/>
      <c r="OM94"/>
      <c r="ON94"/>
      <c r="OO94"/>
      <c r="OP94"/>
      <c r="OQ94"/>
      <c r="OR94"/>
      <c r="OS94"/>
      <c r="OT94"/>
      <c r="OU94"/>
      <c r="OV94"/>
      <c r="OW94"/>
      <c r="OX94"/>
      <c r="OY94"/>
      <c r="OZ94"/>
      <c r="PA94"/>
      <c r="PB94"/>
      <c r="PC94"/>
      <c r="PD94"/>
      <c r="PE94"/>
      <c r="PF94"/>
      <c r="PG94"/>
      <c r="PH94"/>
      <c r="PI94"/>
      <c r="PJ94"/>
      <c r="PK94"/>
      <c r="PL94"/>
      <c r="PM94"/>
      <c r="PN94"/>
      <c r="PO94"/>
      <c r="PP94"/>
      <c r="PQ94"/>
      <c r="PR94"/>
      <c r="PS94"/>
      <c r="PT94"/>
      <c r="PU94"/>
      <c r="PV94"/>
      <c r="PW94"/>
      <c r="PX94"/>
      <c r="PY94"/>
      <c r="PZ94"/>
      <c r="QA94"/>
      <c r="QB94"/>
      <c r="QC94"/>
      <c r="QD94"/>
      <c r="QE94"/>
      <c r="QF94"/>
      <c r="QG94"/>
      <c r="QH94"/>
      <c r="QI94"/>
      <c r="QJ94"/>
      <c r="QK94"/>
      <c r="QL94"/>
      <c r="QM94"/>
      <c r="QN94"/>
      <c r="QO94"/>
      <c r="QP94"/>
      <c r="QQ94"/>
      <c r="QR94"/>
      <c r="QS94"/>
      <c r="QT94"/>
      <c r="QU94"/>
      <c r="QV94"/>
      <c r="QW94"/>
      <c r="QX94"/>
      <c r="QY94"/>
      <c r="QZ94"/>
      <c r="RA94"/>
      <c r="RB94"/>
      <c r="RC94"/>
      <c r="RD94"/>
      <c r="RE94"/>
      <c r="RF94"/>
      <c r="RG94"/>
      <c r="RH94"/>
      <c r="RI94"/>
      <c r="RJ94"/>
      <c r="RK94"/>
      <c r="RL94"/>
      <c r="RM94"/>
      <c r="RN94"/>
      <c r="RO94"/>
      <c r="RP94"/>
      <c r="RQ94"/>
      <c r="RR94"/>
      <c r="RS94"/>
      <c r="RT94"/>
      <c r="RU94"/>
      <c r="RV94"/>
      <c r="RW94"/>
      <c r="RX94"/>
      <c r="RY94"/>
      <c r="RZ94"/>
      <c r="SA94"/>
      <c r="SB94"/>
      <c r="SC94"/>
      <c r="SD94"/>
      <c r="SE94"/>
      <c r="SF94"/>
      <c r="SG94"/>
      <c r="SH94"/>
      <c r="SI94"/>
      <c r="SJ94"/>
      <c r="SK94"/>
      <c r="SL94"/>
      <c r="SM94"/>
      <c r="SN94"/>
      <c r="SO94"/>
      <c r="SP94"/>
      <c r="SQ94"/>
      <c r="SR94"/>
      <c r="SS94"/>
      <c r="ST94"/>
      <c r="SU94"/>
      <c r="SV94"/>
      <c r="SW94"/>
      <c r="SX94"/>
      <c r="SY94"/>
      <c r="SZ94"/>
      <c r="TA94"/>
      <c r="TB94"/>
      <c r="TC94"/>
      <c r="TD94"/>
      <c r="TE94"/>
      <c r="TF94"/>
      <c r="TG94"/>
      <c r="TH94"/>
      <c r="TI94"/>
      <c r="TJ94"/>
      <c r="TK94"/>
      <c r="TL94"/>
      <c r="TM94"/>
      <c r="TN94"/>
      <c r="TO94"/>
      <c r="TP94"/>
      <c r="TQ94"/>
      <c r="TR94"/>
      <c r="TS94"/>
      <c r="TT94"/>
      <c r="TU94"/>
      <c r="TV94"/>
      <c r="TW94"/>
      <c r="TX94"/>
      <c r="TY94"/>
      <c r="TZ94"/>
      <c r="UA94"/>
      <c r="UB94"/>
      <c r="UC94"/>
      <c r="UD94"/>
      <c r="UE94"/>
      <c r="UF94"/>
      <c r="UG94"/>
      <c r="UH94"/>
      <c r="UI94"/>
      <c r="UJ94"/>
      <c r="UK94"/>
      <c r="UL94"/>
      <c r="UM94"/>
      <c r="UN94"/>
      <c r="UO94"/>
      <c r="UP94"/>
      <c r="UQ94"/>
      <c r="UR94"/>
      <c r="US94"/>
      <c r="UT94"/>
      <c r="UU94"/>
      <c r="UV94"/>
      <c r="UW94"/>
      <c r="UX94"/>
      <c r="UY94"/>
      <c r="UZ94"/>
      <c r="VA94"/>
      <c r="VB94"/>
      <c r="VC94"/>
      <c r="VD94"/>
      <c r="VE94"/>
      <c r="VF94"/>
      <c r="VG94"/>
      <c r="VH94"/>
      <c r="VI94"/>
      <c r="VJ94"/>
      <c r="VK94"/>
      <c r="VL94"/>
      <c r="VM94"/>
      <c r="VN94"/>
      <c r="VO94"/>
      <c r="VP94"/>
      <c r="VQ94"/>
      <c r="VR94"/>
      <c r="VS94"/>
      <c r="VT94"/>
      <c r="VU94"/>
      <c r="VV94"/>
      <c r="VW94"/>
      <c r="VX94"/>
      <c r="VY94"/>
      <c r="VZ94"/>
      <c r="WA94"/>
      <c r="WB94"/>
      <c r="WC94"/>
      <c r="WD94"/>
      <c r="WE94"/>
      <c r="WF94"/>
      <c r="WG94"/>
      <c r="WH94"/>
      <c r="WI94"/>
      <c r="WJ94"/>
      <c r="WK94"/>
      <c r="WL94"/>
      <c r="WM94"/>
      <c r="WN94"/>
      <c r="WO94"/>
      <c r="WP94"/>
      <c r="WQ94"/>
      <c r="WR94"/>
      <c r="WS94"/>
      <c r="WT94"/>
      <c r="WU94"/>
      <c r="WV94"/>
      <c r="WW94"/>
      <c r="WX94"/>
      <c r="WY94"/>
      <c r="WZ94"/>
      <c r="XA94"/>
      <c r="XB94"/>
      <c r="XC94"/>
      <c r="XD94"/>
      <c r="XE94"/>
      <c r="XF94"/>
      <c r="XG94"/>
      <c r="XH94"/>
      <c r="XI94"/>
      <c r="XJ94"/>
      <c r="XK94"/>
      <c r="XL94"/>
      <c r="XM94"/>
      <c r="XN94"/>
      <c r="XO94"/>
      <c r="XP94"/>
      <c r="XQ94"/>
      <c r="XR94"/>
      <c r="XS94"/>
      <c r="XT94"/>
      <c r="XU94"/>
      <c r="XV94"/>
      <c r="XW94"/>
      <c r="XX94"/>
      <c r="XY94"/>
      <c r="XZ94"/>
      <c r="YA94"/>
      <c r="YB94"/>
      <c r="YC94"/>
      <c r="YD94"/>
      <c r="YE94"/>
      <c r="YF94"/>
      <c r="YG94"/>
      <c r="YH94"/>
      <c r="YI94"/>
      <c r="YJ94"/>
      <c r="YK94"/>
      <c r="YL94"/>
      <c r="YM94"/>
      <c r="YN94"/>
      <c r="YO94"/>
      <c r="YP94"/>
      <c r="YQ94"/>
      <c r="YR94"/>
      <c r="YS94"/>
      <c r="YT94"/>
      <c r="YU94"/>
      <c r="YV94"/>
      <c r="YW94"/>
      <c r="YX94"/>
      <c r="YY94"/>
      <c r="YZ94"/>
      <c r="ZA94"/>
      <c r="ZB94"/>
      <c r="ZC94"/>
      <c r="ZD94"/>
      <c r="ZE94"/>
      <c r="ZF94"/>
      <c r="ZG94"/>
      <c r="ZH94"/>
      <c r="ZI94"/>
      <c r="ZJ94"/>
      <c r="ZK94"/>
      <c r="ZL94"/>
      <c r="ZM94"/>
      <c r="ZN94"/>
      <c r="ZO94"/>
      <c r="ZP94"/>
      <c r="ZQ94"/>
      <c r="ZR94"/>
      <c r="ZS94"/>
      <c r="ZT94"/>
      <c r="ZU94"/>
      <c r="ZV94"/>
      <c r="ZW94"/>
      <c r="ZX94"/>
      <c r="ZY94"/>
      <c r="ZZ94"/>
      <c r="AAA94"/>
      <c r="AAB94"/>
      <c r="AAC94"/>
      <c r="AAD94"/>
      <c r="AAE94"/>
      <c r="AAF94"/>
      <c r="AAG94"/>
      <c r="AAH94"/>
      <c r="AAI94"/>
      <c r="AAJ94"/>
      <c r="AAK94"/>
      <c r="AAL94"/>
      <c r="AAM94"/>
      <c r="AAN94"/>
      <c r="AAO94"/>
      <c r="AAP94"/>
      <c r="AAQ94"/>
      <c r="AAR94"/>
      <c r="AAS94"/>
      <c r="AAT94"/>
      <c r="AAU94"/>
      <c r="AAV94"/>
      <c r="AAW94"/>
      <c r="AAX94"/>
      <c r="AAY94"/>
      <c r="AAZ94"/>
      <c r="ABA94"/>
      <c r="ABB94"/>
      <c r="ABC94"/>
      <c r="ABD94"/>
      <c r="ABE94"/>
      <c r="ABF94"/>
      <c r="ABG94"/>
      <c r="ABH94"/>
      <c r="ABI94"/>
      <c r="ABJ94"/>
      <c r="ABK94"/>
      <c r="ABL94"/>
      <c r="ABM94"/>
      <c r="ABN94"/>
      <c r="ABO94"/>
      <c r="ABP94"/>
      <c r="ABQ94"/>
      <c r="ABR94"/>
      <c r="ABS94"/>
      <c r="ABT94"/>
      <c r="ABU94"/>
      <c r="ABV94"/>
      <c r="ABW94"/>
      <c r="ABX94"/>
      <c r="ABY94"/>
      <c r="ABZ94"/>
      <c r="ACA94"/>
      <c r="ACB94"/>
      <c r="ACC94"/>
      <c r="ACD94"/>
      <c r="ACE94"/>
      <c r="ACF94"/>
      <c r="ACG94"/>
      <c r="ACH94"/>
      <c r="ACI94"/>
      <c r="ACJ94"/>
      <c r="ACK94"/>
      <c r="ACL94"/>
      <c r="ACM94"/>
      <c r="ACN94"/>
      <c r="ACO94"/>
      <c r="ACP94"/>
      <c r="ACQ94"/>
      <c r="ACR94"/>
      <c r="ACS94"/>
      <c r="ACT94"/>
      <c r="ACU94"/>
      <c r="ACV94"/>
      <c r="ACW94"/>
      <c r="ACX94"/>
      <c r="ACY94"/>
      <c r="ACZ94"/>
      <c r="ADA94"/>
      <c r="ADB94"/>
      <c r="ADC94"/>
      <c r="ADD94"/>
      <c r="ADE94"/>
      <c r="ADF94"/>
      <c r="ADG94"/>
      <c r="ADH94"/>
      <c r="ADI94"/>
      <c r="ADJ94"/>
      <c r="ADK94"/>
      <c r="ADL94"/>
      <c r="ADM94"/>
      <c r="ADN94"/>
      <c r="ADO94"/>
      <c r="ADP94"/>
      <c r="ADQ94"/>
      <c r="ADR94"/>
      <c r="ADS94"/>
      <c r="ADT94"/>
      <c r="ADU94"/>
      <c r="ADV94"/>
      <c r="ADW94"/>
      <c r="ADX94"/>
      <c r="ADY94"/>
      <c r="ADZ94"/>
      <c r="AEA94"/>
      <c r="AEB94"/>
      <c r="AEC94"/>
      <c r="AED94"/>
      <c r="AEE94"/>
      <c r="AEF94"/>
      <c r="AEG94"/>
      <c r="AEH94"/>
      <c r="AEI94"/>
      <c r="AEJ94"/>
      <c r="AEK94"/>
      <c r="AEL94"/>
      <c r="AEM94"/>
      <c r="AEN94"/>
      <c r="AEO94"/>
      <c r="AEP94"/>
      <c r="AEQ94"/>
      <c r="AER94"/>
      <c r="AES94"/>
      <c r="AET94"/>
      <c r="AEU94"/>
      <c r="AEV94"/>
      <c r="AEW94"/>
      <c r="AEX94"/>
      <c r="AEY94"/>
      <c r="AEZ94"/>
      <c r="AFA94"/>
      <c r="AFB94"/>
      <c r="AFC94"/>
      <c r="AFD94"/>
      <c r="AFE94"/>
      <c r="AFF94"/>
      <c r="AFG94"/>
      <c r="AFH94"/>
      <c r="AFI94"/>
      <c r="AFJ94"/>
      <c r="AFK94"/>
      <c r="AFL94"/>
      <c r="AFM94"/>
      <c r="AFN94"/>
      <c r="AFO94"/>
      <c r="AFP94"/>
      <c r="AFQ94"/>
      <c r="AFR94"/>
      <c r="AFS94"/>
      <c r="AFT94"/>
      <c r="AFU94"/>
      <c r="AFV94"/>
      <c r="AFW94"/>
      <c r="AFX94"/>
      <c r="AFY94"/>
      <c r="AFZ94"/>
      <c r="AGA94"/>
      <c r="AGB94"/>
      <c r="AGC94"/>
      <c r="AGD94"/>
      <c r="AGE94"/>
      <c r="AGF94"/>
      <c r="AGG94"/>
      <c r="AGH94"/>
      <c r="AGI94"/>
      <c r="AGJ94"/>
      <c r="AGK94"/>
      <c r="AGL94"/>
      <c r="AGM94"/>
      <c r="AGN94"/>
      <c r="AGO94"/>
      <c r="AGP94"/>
      <c r="AGQ94"/>
      <c r="AGR94"/>
      <c r="AGS94"/>
      <c r="AGT94"/>
      <c r="AGU94"/>
      <c r="AGV94"/>
      <c r="AGW94"/>
      <c r="AGX94"/>
      <c r="AGY94"/>
      <c r="AGZ94"/>
      <c r="AHA94"/>
      <c r="AHB94"/>
      <c r="AHC94"/>
      <c r="AHD94"/>
      <c r="AHE94"/>
      <c r="AHF94"/>
      <c r="AHG94"/>
      <c r="AHH94"/>
      <c r="AHI94"/>
      <c r="AHJ94"/>
      <c r="AHK94"/>
      <c r="AHL94"/>
      <c r="AHM94"/>
      <c r="AHN94"/>
      <c r="AHO94"/>
      <c r="AHP94"/>
      <c r="AHQ94"/>
      <c r="AHR94"/>
      <c r="AHS94"/>
      <c r="AHT94"/>
      <c r="AHU94"/>
      <c r="AHV94"/>
      <c r="AHW94"/>
      <c r="AHX94"/>
      <c r="AHY94"/>
      <c r="AHZ94"/>
      <c r="AIA94"/>
      <c r="AIB94"/>
      <c r="AIC94"/>
      <c r="AID94"/>
      <c r="AIE94"/>
      <c r="AIF94"/>
      <c r="AIG94"/>
      <c r="AIH94"/>
      <c r="AII94"/>
      <c r="AIJ94"/>
      <c r="AIK94"/>
      <c r="AIL94"/>
      <c r="AIM94"/>
      <c r="AIN94"/>
      <c r="AIO94"/>
      <c r="AIP94"/>
      <c r="AIQ94"/>
      <c r="AIR94"/>
      <c r="AIS94"/>
      <c r="AIT94"/>
      <c r="AIU94"/>
      <c r="AIV94"/>
      <c r="AIW94"/>
      <c r="AIX94"/>
      <c r="AIY94"/>
      <c r="AIZ94"/>
      <c r="AJA94"/>
      <c r="AJB94"/>
      <c r="AJC94"/>
      <c r="AJD94"/>
      <c r="AJE94"/>
      <c r="AJF94"/>
      <c r="AJG94"/>
      <c r="AJH94"/>
      <c r="AJI94"/>
      <c r="AJJ94"/>
      <c r="AJK94"/>
      <c r="AJL94"/>
      <c r="AJM94"/>
      <c r="AJN94"/>
      <c r="AJO94"/>
      <c r="AJP94"/>
      <c r="AJQ94"/>
      <c r="AJR94"/>
      <c r="AJS94"/>
      <c r="AJT94"/>
      <c r="AJU94"/>
      <c r="AJV94"/>
      <c r="AJW94"/>
      <c r="AJX94"/>
      <c r="AJY94"/>
      <c r="AJZ94"/>
      <c r="AKA94"/>
      <c r="AKB94"/>
      <c r="AKC94"/>
      <c r="AKD94"/>
      <c r="AKE94"/>
      <c r="AKF94"/>
      <c r="AKG94"/>
      <c r="AKH94"/>
      <c r="AKI94"/>
      <c r="AKJ94"/>
      <c r="AKK94"/>
      <c r="AKL94"/>
      <c r="AKM94"/>
      <c r="AKN94"/>
      <c r="AKO94"/>
      <c r="AKP94"/>
      <c r="AKQ94"/>
      <c r="AKR94"/>
      <c r="AKS94"/>
      <c r="AKT94"/>
      <c r="AKU94"/>
      <c r="AKV94"/>
      <c r="AKW94"/>
      <c r="AKX94"/>
      <c r="AKY94"/>
      <c r="AKZ94"/>
      <c r="ALA94"/>
      <c r="ALB94"/>
      <c r="ALC94"/>
      <c r="ALD94"/>
      <c r="ALE94"/>
      <c r="ALF94"/>
      <c r="ALG94"/>
      <c r="ALH94"/>
      <c r="ALI94"/>
      <c r="ALJ94"/>
      <c r="ALK94"/>
      <c r="ALL94"/>
      <c r="ALM94"/>
      <c r="ALN94"/>
      <c r="ALO94"/>
      <c r="ALP94"/>
      <c r="ALQ94"/>
      <c r="ALR94"/>
      <c r="ALS94"/>
      <c r="ALT94"/>
      <c r="ALU94"/>
      <c r="ALV94"/>
      <c r="ALW94"/>
      <c r="ALX94"/>
      <c r="ALY94"/>
      <c r="ALZ94"/>
      <c r="AMA94"/>
      <c r="AMB94"/>
      <c r="AMC94"/>
      <c r="AMD94"/>
      <c r="AME94"/>
      <c r="AMF94"/>
      <c r="AMG94"/>
      <c r="AMH94"/>
      <c r="AMI94"/>
      <c r="AMJ94"/>
    </row>
    <row r="95" spans="1:1024" x14ac:dyDescent="0.25">
      <c r="A95" s="213"/>
      <c r="B95" s="213"/>
      <c r="C95" s="213"/>
      <c r="D95" s="213"/>
      <c r="E95" s="213"/>
      <c r="F95" s="213"/>
      <c r="G95" s="213"/>
      <c r="H95" s="213"/>
      <c r="I95" s="213"/>
      <c r="J95" s="213"/>
      <c r="K95" s="213"/>
      <c r="L95" s="213"/>
      <c r="M95" s="213"/>
      <c r="N95" s="213"/>
      <c r="O95" s="213"/>
      <c r="P95" s="213"/>
      <c r="Q95" s="213"/>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c r="BF95"/>
      <c r="BG95"/>
      <c r="BH95"/>
      <c r="BI95"/>
      <c r="BJ95"/>
      <c r="BK95"/>
      <c r="BL95"/>
      <c r="BM95"/>
      <c r="BN95"/>
      <c r="BO95"/>
      <c r="BP95"/>
      <c r="BQ95"/>
      <c r="BR95"/>
      <c r="BS95"/>
      <c r="BT95"/>
      <c r="BU95"/>
      <c r="BV95"/>
      <c r="BW95"/>
      <c r="BX95"/>
      <c r="BY95"/>
      <c r="BZ95"/>
      <c r="CA95"/>
      <c r="CB95"/>
      <c r="CC95"/>
      <c r="CD95"/>
      <c r="CE95"/>
      <c r="CF95"/>
      <c r="CG95"/>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c r="DZ95"/>
      <c r="EA95"/>
      <c r="EB95"/>
      <c r="EC95"/>
      <c r="ED95"/>
      <c r="EE95"/>
      <c r="EF95"/>
      <c r="EG95"/>
      <c r="EH95"/>
      <c r="EI95"/>
      <c r="EJ95"/>
      <c r="EK95"/>
      <c r="EL95"/>
      <c r="EM95"/>
      <c r="EN95"/>
      <c r="EO95"/>
      <c r="EP95"/>
      <c r="EQ95"/>
      <c r="ER95"/>
      <c r="ES95"/>
      <c r="ET95"/>
      <c r="EU95"/>
      <c r="EV95"/>
      <c r="EW95"/>
      <c r="EX95"/>
      <c r="EY95"/>
      <c r="EZ95"/>
      <c r="FA95"/>
      <c r="FB95"/>
      <c r="FC95"/>
      <c r="FD95"/>
      <c r="FE95"/>
      <c r="FF95"/>
      <c r="FG95"/>
      <c r="FH95"/>
      <c r="FI95"/>
      <c r="FJ95"/>
      <c r="FK95"/>
      <c r="FL95"/>
      <c r="FM95"/>
      <c r="FN95"/>
      <c r="FO95"/>
      <c r="FP95"/>
      <c r="FQ95"/>
      <c r="FR95"/>
      <c r="FS95"/>
      <c r="FT95"/>
      <c r="FU95"/>
      <c r="FV95"/>
      <c r="FW95"/>
      <c r="FX95"/>
      <c r="FY95"/>
      <c r="FZ95"/>
      <c r="GA95"/>
      <c r="GB95"/>
      <c r="GC95"/>
      <c r="GD95"/>
      <c r="GE95"/>
      <c r="GF95"/>
      <c r="GG95"/>
      <c r="GH95"/>
      <c r="GI95"/>
      <c r="GJ95"/>
      <c r="GK95"/>
      <c r="GL95"/>
      <c r="GM95"/>
      <c r="GN95"/>
      <c r="GO95"/>
      <c r="GP95"/>
      <c r="GQ95"/>
      <c r="GR95"/>
      <c r="GS95"/>
      <c r="GT95"/>
      <c r="GU95"/>
      <c r="GV95"/>
      <c r="GW95"/>
      <c r="GX95"/>
      <c r="GY95"/>
      <c r="GZ95"/>
      <c r="HA95"/>
      <c r="HB95"/>
      <c r="HC95"/>
      <c r="HD95"/>
      <c r="HE95"/>
      <c r="HF95"/>
      <c r="HG95"/>
      <c r="HH95"/>
      <c r="HI95"/>
      <c r="HJ95"/>
      <c r="HK95"/>
      <c r="HL95"/>
      <c r="HM95"/>
      <c r="HN95"/>
      <c r="HO95"/>
      <c r="HP95"/>
      <c r="HQ95"/>
      <c r="HR95"/>
      <c r="HS95"/>
      <c r="HT95"/>
      <c r="HU95"/>
      <c r="HV95"/>
      <c r="HW95"/>
      <c r="HX95"/>
      <c r="HY95"/>
      <c r="HZ95"/>
      <c r="IA95"/>
      <c r="IB95"/>
      <c r="IC95"/>
      <c r="ID95"/>
      <c r="IE95"/>
      <c r="IF95"/>
      <c r="IG95"/>
      <c r="IH95"/>
      <c r="II95"/>
      <c r="IJ95"/>
      <c r="IK95"/>
      <c r="IL95"/>
      <c r="IM95"/>
      <c r="IN95"/>
      <c r="IO95"/>
      <c r="IP95"/>
      <c r="IQ95"/>
      <c r="IR95"/>
      <c r="IS95"/>
      <c r="IT95"/>
      <c r="IU95"/>
      <c r="IV95"/>
      <c r="IW95"/>
      <c r="IX95"/>
      <c r="IY95"/>
      <c r="IZ95"/>
      <c r="JA95"/>
      <c r="JB95"/>
      <c r="JC95"/>
      <c r="JD95"/>
      <c r="JE95"/>
      <c r="JF95"/>
      <c r="JG95"/>
      <c r="JH95"/>
      <c r="JI95"/>
      <c r="JJ95"/>
      <c r="JK95"/>
      <c r="JL95"/>
      <c r="JM95"/>
      <c r="JN95"/>
      <c r="JO95"/>
      <c r="JP95"/>
      <c r="JQ95"/>
      <c r="JR95"/>
      <c r="JS95"/>
      <c r="JT95"/>
      <c r="JU95"/>
      <c r="JV95"/>
      <c r="JW95"/>
      <c r="JX95"/>
      <c r="JY95"/>
      <c r="JZ95"/>
      <c r="KA95"/>
      <c r="KB95"/>
      <c r="KC95"/>
      <c r="KD95"/>
      <c r="KE95"/>
      <c r="KF95"/>
      <c r="KG95"/>
      <c r="KH95"/>
      <c r="KI95"/>
      <c r="KJ95"/>
      <c r="KK95"/>
      <c r="KL95"/>
      <c r="KM95"/>
      <c r="KN95"/>
      <c r="KO95"/>
      <c r="KP95"/>
      <c r="KQ95"/>
      <c r="KR95"/>
      <c r="KS95"/>
      <c r="KT95"/>
      <c r="KU95"/>
      <c r="KV95"/>
      <c r="KW95"/>
      <c r="KX95"/>
      <c r="KY95"/>
      <c r="KZ95"/>
      <c r="LA95"/>
      <c r="LB95"/>
      <c r="LC95"/>
      <c r="LD95"/>
      <c r="LE95"/>
      <c r="LF95"/>
      <c r="LG95"/>
      <c r="LH95"/>
      <c r="LI95"/>
      <c r="LJ95"/>
      <c r="LK95"/>
      <c r="LL95"/>
      <c r="LM95"/>
      <c r="LN95"/>
      <c r="LO95"/>
      <c r="LP95"/>
      <c r="LQ95"/>
      <c r="LR95"/>
      <c r="LS95"/>
      <c r="LT95"/>
      <c r="LU95"/>
      <c r="LV95"/>
      <c r="LW95"/>
      <c r="LX95"/>
      <c r="LY95"/>
      <c r="LZ95"/>
      <c r="MA95"/>
      <c r="MB95"/>
      <c r="MC95"/>
      <c r="MD95"/>
      <c r="ME95"/>
      <c r="MF95"/>
      <c r="MG95"/>
      <c r="MH95"/>
      <c r="MI95"/>
      <c r="MJ95"/>
      <c r="MK95"/>
      <c r="ML95"/>
      <c r="MM95"/>
      <c r="MN95"/>
      <c r="MO95"/>
      <c r="MP95"/>
      <c r="MQ95"/>
      <c r="MR95"/>
      <c r="MS95"/>
      <c r="MT95"/>
      <c r="MU95"/>
      <c r="MV95"/>
      <c r="MW95"/>
      <c r="MX95"/>
      <c r="MY95"/>
      <c r="MZ95"/>
      <c r="NA95"/>
      <c r="NB95"/>
      <c r="NC95"/>
      <c r="ND95"/>
      <c r="NE95"/>
      <c r="NF95"/>
      <c r="NG95"/>
      <c r="NH95"/>
      <c r="NI95"/>
      <c r="NJ95"/>
      <c r="NK95"/>
      <c r="NL95"/>
      <c r="NM95"/>
      <c r="NN95"/>
      <c r="NO95"/>
      <c r="NP95"/>
      <c r="NQ95"/>
      <c r="NR95"/>
      <c r="NS95"/>
      <c r="NT95"/>
      <c r="NU95"/>
      <c r="NV95"/>
      <c r="NW95"/>
      <c r="NX95"/>
      <c r="NY95"/>
      <c r="NZ95"/>
      <c r="OA95"/>
      <c r="OB95"/>
      <c r="OC95"/>
      <c r="OD95"/>
      <c r="OE95"/>
      <c r="OF95"/>
      <c r="OG95"/>
      <c r="OH95"/>
      <c r="OI95"/>
      <c r="OJ95"/>
      <c r="OK95"/>
      <c r="OL95"/>
      <c r="OM95"/>
      <c r="ON95"/>
      <c r="OO95"/>
      <c r="OP95"/>
      <c r="OQ95"/>
      <c r="OR95"/>
      <c r="OS95"/>
      <c r="OT95"/>
      <c r="OU95"/>
      <c r="OV95"/>
      <c r="OW95"/>
      <c r="OX95"/>
      <c r="OY95"/>
      <c r="OZ95"/>
      <c r="PA95"/>
      <c r="PB95"/>
      <c r="PC95"/>
      <c r="PD95"/>
      <c r="PE95"/>
      <c r="PF95"/>
      <c r="PG95"/>
      <c r="PH95"/>
      <c r="PI95"/>
      <c r="PJ95"/>
      <c r="PK95"/>
      <c r="PL95"/>
      <c r="PM95"/>
      <c r="PN95"/>
      <c r="PO95"/>
      <c r="PP95"/>
      <c r="PQ95"/>
      <c r="PR95"/>
      <c r="PS95"/>
      <c r="PT95"/>
      <c r="PU95"/>
      <c r="PV95"/>
      <c r="PW95"/>
      <c r="PX95"/>
      <c r="PY95"/>
      <c r="PZ95"/>
      <c r="QA95"/>
      <c r="QB95"/>
      <c r="QC95"/>
      <c r="QD95"/>
      <c r="QE95"/>
      <c r="QF95"/>
      <c r="QG95"/>
      <c r="QH95"/>
      <c r="QI95"/>
      <c r="QJ95"/>
      <c r="QK95"/>
      <c r="QL95"/>
      <c r="QM95"/>
      <c r="QN95"/>
      <c r="QO95"/>
      <c r="QP95"/>
      <c r="QQ95"/>
      <c r="QR95"/>
      <c r="QS95"/>
      <c r="QT95"/>
      <c r="QU95"/>
      <c r="QV95"/>
      <c r="QW95"/>
      <c r="QX95"/>
      <c r="QY95"/>
      <c r="QZ95"/>
      <c r="RA95"/>
      <c r="RB95"/>
      <c r="RC95"/>
      <c r="RD95"/>
      <c r="RE95"/>
      <c r="RF95"/>
      <c r="RG95"/>
      <c r="RH95"/>
      <c r="RI95"/>
      <c r="RJ95"/>
      <c r="RK95"/>
      <c r="RL95"/>
      <c r="RM95"/>
      <c r="RN95"/>
      <c r="RO95"/>
      <c r="RP95"/>
      <c r="RQ95"/>
      <c r="RR95"/>
      <c r="RS95"/>
      <c r="RT95"/>
      <c r="RU95"/>
      <c r="RV95"/>
      <c r="RW95"/>
      <c r="RX95"/>
      <c r="RY95"/>
      <c r="RZ95"/>
      <c r="SA95"/>
      <c r="SB95"/>
      <c r="SC95"/>
      <c r="SD95"/>
      <c r="SE95"/>
      <c r="SF95"/>
      <c r="SG95"/>
      <c r="SH95"/>
      <c r="SI95"/>
      <c r="SJ95"/>
      <c r="SK95"/>
      <c r="SL95"/>
      <c r="SM95"/>
      <c r="SN95"/>
      <c r="SO95"/>
      <c r="SP95"/>
      <c r="SQ95"/>
      <c r="SR95"/>
      <c r="SS95"/>
      <c r="ST95"/>
      <c r="SU95"/>
      <c r="SV95"/>
      <c r="SW95"/>
      <c r="SX95"/>
      <c r="SY95"/>
      <c r="SZ95"/>
      <c r="TA95"/>
      <c r="TB95"/>
      <c r="TC95"/>
      <c r="TD95"/>
      <c r="TE95"/>
      <c r="TF95"/>
      <c r="TG95"/>
      <c r="TH95"/>
      <c r="TI95"/>
      <c r="TJ95"/>
      <c r="TK95"/>
      <c r="TL95"/>
      <c r="TM95"/>
      <c r="TN95"/>
      <c r="TO95"/>
      <c r="TP95"/>
      <c r="TQ95"/>
      <c r="TR95"/>
      <c r="TS95"/>
      <c r="TT95"/>
      <c r="TU95"/>
      <c r="TV95"/>
      <c r="TW95"/>
      <c r="TX95"/>
      <c r="TY95"/>
      <c r="TZ95"/>
      <c r="UA95"/>
      <c r="UB95"/>
      <c r="UC95"/>
      <c r="UD95"/>
      <c r="UE95"/>
      <c r="UF95"/>
      <c r="UG95"/>
      <c r="UH95"/>
      <c r="UI95"/>
      <c r="UJ95"/>
      <c r="UK95"/>
      <c r="UL95"/>
      <c r="UM95"/>
      <c r="UN95"/>
      <c r="UO95"/>
      <c r="UP95"/>
      <c r="UQ95"/>
      <c r="UR95"/>
      <c r="US95"/>
      <c r="UT95"/>
      <c r="UU95"/>
      <c r="UV95"/>
      <c r="UW95"/>
      <c r="UX95"/>
      <c r="UY95"/>
      <c r="UZ95"/>
      <c r="VA95"/>
      <c r="VB95"/>
      <c r="VC95"/>
      <c r="VD95"/>
      <c r="VE95"/>
      <c r="VF95"/>
      <c r="VG95"/>
      <c r="VH95"/>
      <c r="VI95"/>
      <c r="VJ95"/>
      <c r="VK95"/>
      <c r="VL95"/>
      <c r="VM95"/>
      <c r="VN95"/>
      <c r="VO95"/>
      <c r="VP95"/>
      <c r="VQ95"/>
      <c r="VR95"/>
      <c r="VS95"/>
      <c r="VT95"/>
      <c r="VU95"/>
      <c r="VV95"/>
      <c r="VW95"/>
      <c r="VX95"/>
      <c r="VY95"/>
      <c r="VZ95"/>
      <c r="WA95"/>
      <c r="WB95"/>
      <c r="WC95"/>
      <c r="WD95"/>
      <c r="WE95"/>
      <c r="WF95"/>
      <c r="WG95"/>
      <c r="WH95"/>
      <c r="WI95"/>
      <c r="WJ95"/>
      <c r="WK95"/>
      <c r="WL95"/>
      <c r="WM95"/>
      <c r="WN95"/>
      <c r="WO95"/>
      <c r="WP95"/>
      <c r="WQ95"/>
      <c r="WR95"/>
      <c r="WS95"/>
      <c r="WT95"/>
      <c r="WU95"/>
      <c r="WV95"/>
      <c r="WW95"/>
      <c r="WX95"/>
      <c r="WY95"/>
      <c r="WZ95"/>
      <c r="XA95"/>
      <c r="XB95"/>
      <c r="XC95"/>
      <c r="XD95"/>
      <c r="XE95"/>
      <c r="XF95"/>
      <c r="XG95"/>
      <c r="XH95"/>
      <c r="XI95"/>
      <c r="XJ95"/>
      <c r="XK95"/>
      <c r="XL95"/>
      <c r="XM95"/>
      <c r="XN95"/>
      <c r="XO95"/>
      <c r="XP95"/>
      <c r="XQ95"/>
      <c r="XR95"/>
      <c r="XS95"/>
      <c r="XT95"/>
      <c r="XU95"/>
      <c r="XV95"/>
      <c r="XW95"/>
      <c r="XX95"/>
      <c r="XY95"/>
      <c r="XZ95"/>
      <c r="YA95"/>
      <c r="YB95"/>
      <c r="YC95"/>
      <c r="YD95"/>
      <c r="YE95"/>
      <c r="YF95"/>
      <c r="YG95"/>
      <c r="YH95"/>
      <c r="YI95"/>
      <c r="YJ95"/>
      <c r="YK95"/>
      <c r="YL95"/>
      <c r="YM95"/>
      <c r="YN95"/>
      <c r="YO95"/>
      <c r="YP95"/>
      <c r="YQ95"/>
      <c r="YR95"/>
      <c r="YS95"/>
      <c r="YT95"/>
      <c r="YU95"/>
      <c r="YV95"/>
      <c r="YW95"/>
      <c r="YX95"/>
      <c r="YY95"/>
      <c r="YZ95"/>
      <c r="ZA95"/>
      <c r="ZB95"/>
      <c r="ZC95"/>
      <c r="ZD95"/>
      <c r="ZE95"/>
      <c r="ZF95"/>
      <c r="ZG95"/>
      <c r="ZH95"/>
      <c r="ZI95"/>
      <c r="ZJ95"/>
      <c r="ZK95"/>
      <c r="ZL95"/>
      <c r="ZM95"/>
      <c r="ZN95"/>
      <c r="ZO95"/>
      <c r="ZP95"/>
      <c r="ZQ95"/>
      <c r="ZR95"/>
      <c r="ZS95"/>
      <c r="ZT95"/>
      <c r="ZU95"/>
      <c r="ZV95"/>
      <c r="ZW95"/>
      <c r="ZX95"/>
      <c r="ZY95"/>
      <c r="ZZ95"/>
      <c r="AAA95"/>
      <c r="AAB95"/>
      <c r="AAC95"/>
      <c r="AAD95"/>
      <c r="AAE95"/>
      <c r="AAF95"/>
      <c r="AAG95"/>
      <c r="AAH95"/>
      <c r="AAI95"/>
      <c r="AAJ95"/>
      <c r="AAK95"/>
      <c r="AAL95"/>
      <c r="AAM95"/>
      <c r="AAN95"/>
      <c r="AAO95"/>
      <c r="AAP95"/>
      <c r="AAQ95"/>
      <c r="AAR95"/>
      <c r="AAS95"/>
      <c r="AAT95"/>
      <c r="AAU95"/>
      <c r="AAV95"/>
      <c r="AAW95"/>
      <c r="AAX95"/>
      <c r="AAY95"/>
      <c r="AAZ95"/>
      <c r="ABA95"/>
      <c r="ABB95"/>
      <c r="ABC95"/>
      <c r="ABD95"/>
      <c r="ABE95"/>
      <c r="ABF95"/>
      <c r="ABG95"/>
      <c r="ABH95"/>
      <c r="ABI95"/>
      <c r="ABJ95"/>
      <c r="ABK95"/>
      <c r="ABL95"/>
      <c r="ABM95"/>
      <c r="ABN95"/>
      <c r="ABO95"/>
      <c r="ABP95"/>
      <c r="ABQ95"/>
      <c r="ABR95"/>
      <c r="ABS95"/>
      <c r="ABT95"/>
      <c r="ABU95"/>
      <c r="ABV95"/>
      <c r="ABW95"/>
      <c r="ABX95"/>
      <c r="ABY95"/>
      <c r="ABZ95"/>
      <c r="ACA95"/>
      <c r="ACB95"/>
      <c r="ACC95"/>
      <c r="ACD95"/>
      <c r="ACE95"/>
      <c r="ACF95"/>
      <c r="ACG95"/>
      <c r="ACH95"/>
      <c r="ACI95"/>
      <c r="ACJ95"/>
      <c r="ACK95"/>
      <c r="ACL95"/>
      <c r="ACM95"/>
      <c r="ACN95"/>
      <c r="ACO95"/>
      <c r="ACP95"/>
      <c r="ACQ95"/>
      <c r="ACR95"/>
      <c r="ACS95"/>
      <c r="ACT95"/>
      <c r="ACU95"/>
      <c r="ACV95"/>
      <c r="ACW95"/>
      <c r="ACX95"/>
      <c r="ACY95"/>
      <c r="ACZ95"/>
      <c r="ADA95"/>
      <c r="ADB95"/>
      <c r="ADC95"/>
      <c r="ADD95"/>
      <c r="ADE95"/>
      <c r="ADF95"/>
      <c r="ADG95"/>
      <c r="ADH95"/>
      <c r="ADI95"/>
      <c r="ADJ95"/>
      <c r="ADK95"/>
      <c r="ADL95"/>
      <c r="ADM95"/>
      <c r="ADN95"/>
      <c r="ADO95"/>
      <c r="ADP95"/>
      <c r="ADQ95"/>
      <c r="ADR95"/>
      <c r="ADS95"/>
      <c r="ADT95"/>
      <c r="ADU95"/>
      <c r="ADV95"/>
      <c r="ADW95"/>
      <c r="ADX95"/>
      <c r="ADY95"/>
      <c r="ADZ95"/>
      <c r="AEA95"/>
      <c r="AEB95"/>
      <c r="AEC95"/>
      <c r="AED95"/>
      <c r="AEE95"/>
      <c r="AEF95"/>
      <c r="AEG95"/>
      <c r="AEH95"/>
      <c r="AEI95"/>
      <c r="AEJ95"/>
      <c r="AEK95"/>
      <c r="AEL95"/>
      <c r="AEM95"/>
      <c r="AEN95"/>
      <c r="AEO95"/>
      <c r="AEP95"/>
      <c r="AEQ95"/>
      <c r="AER95"/>
      <c r="AES95"/>
      <c r="AET95"/>
      <c r="AEU95"/>
      <c r="AEV95"/>
      <c r="AEW95"/>
      <c r="AEX95"/>
      <c r="AEY95"/>
      <c r="AEZ95"/>
      <c r="AFA95"/>
      <c r="AFB95"/>
      <c r="AFC95"/>
      <c r="AFD95"/>
      <c r="AFE95"/>
      <c r="AFF95"/>
      <c r="AFG95"/>
      <c r="AFH95"/>
      <c r="AFI95"/>
      <c r="AFJ95"/>
      <c r="AFK95"/>
      <c r="AFL95"/>
      <c r="AFM95"/>
      <c r="AFN95"/>
      <c r="AFO95"/>
      <c r="AFP95"/>
      <c r="AFQ95"/>
      <c r="AFR95"/>
      <c r="AFS95"/>
      <c r="AFT95"/>
      <c r="AFU95"/>
      <c r="AFV95"/>
      <c r="AFW95"/>
      <c r="AFX95"/>
      <c r="AFY95"/>
      <c r="AFZ95"/>
      <c r="AGA95"/>
      <c r="AGB95"/>
      <c r="AGC95"/>
      <c r="AGD95"/>
      <c r="AGE95"/>
      <c r="AGF95"/>
      <c r="AGG95"/>
      <c r="AGH95"/>
      <c r="AGI95"/>
      <c r="AGJ95"/>
      <c r="AGK95"/>
      <c r="AGL95"/>
      <c r="AGM95"/>
      <c r="AGN95"/>
      <c r="AGO95"/>
      <c r="AGP95"/>
      <c r="AGQ95"/>
      <c r="AGR95"/>
      <c r="AGS95"/>
      <c r="AGT95"/>
      <c r="AGU95"/>
      <c r="AGV95"/>
      <c r="AGW95"/>
      <c r="AGX95"/>
      <c r="AGY95"/>
      <c r="AGZ95"/>
      <c r="AHA95"/>
      <c r="AHB95"/>
      <c r="AHC95"/>
      <c r="AHD95"/>
      <c r="AHE95"/>
      <c r="AHF95"/>
      <c r="AHG95"/>
      <c r="AHH95"/>
      <c r="AHI95"/>
      <c r="AHJ95"/>
      <c r="AHK95"/>
      <c r="AHL95"/>
      <c r="AHM95"/>
      <c r="AHN95"/>
      <c r="AHO95"/>
      <c r="AHP95"/>
      <c r="AHQ95"/>
      <c r="AHR95"/>
      <c r="AHS95"/>
      <c r="AHT95"/>
      <c r="AHU95"/>
      <c r="AHV95"/>
      <c r="AHW95"/>
      <c r="AHX95"/>
      <c r="AHY95"/>
      <c r="AHZ95"/>
      <c r="AIA95"/>
      <c r="AIB95"/>
      <c r="AIC95"/>
      <c r="AID95"/>
      <c r="AIE95"/>
      <c r="AIF95"/>
      <c r="AIG95"/>
      <c r="AIH95"/>
      <c r="AII95"/>
      <c r="AIJ95"/>
      <c r="AIK95"/>
      <c r="AIL95"/>
      <c r="AIM95"/>
      <c r="AIN95"/>
      <c r="AIO95"/>
      <c r="AIP95"/>
      <c r="AIQ95"/>
      <c r="AIR95"/>
      <c r="AIS95"/>
      <c r="AIT95"/>
      <c r="AIU95"/>
      <c r="AIV95"/>
      <c r="AIW95"/>
      <c r="AIX95"/>
      <c r="AIY95"/>
      <c r="AIZ95"/>
      <c r="AJA95"/>
      <c r="AJB95"/>
      <c r="AJC95"/>
      <c r="AJD95"/>
      <c r="AJE95"/>
      <c r="AJF95"/>
      <c r="AJG95"/>
      <c r="AJH95"/>
      <c r="AJI95"/>
      <c r="AJJ95"/>
      <c r="AJK95"/>
      <c r="AJL95"/>
      <c r="AJM95"/>
      <c r="AJN95"/>
      <c r="AJO95"/>
      <c r="AJP95"/>
      <c r="AJQ95"/>
      <c r="AJR95"/>
      <c r="AJS95"/>
      <c r="AJT95"/>
      <c r="AJU95"/>
      <c r="AJV95"/>
      <c r="AJW95"/>
      <c r="AJX95"/>
      <c r="AJY95"/>
      <c r="AJZ95"/>
      <c r="AKA95"/>
      <c r="AKB95"/>
      <c r="AKC95"/>
      <c r="AKD95"/>
      <c r="AKE95"/>
      <c r="AKF95"/>
      <c r="AKG95"/>
      <c r="AKH95"/>
      <c r="AKI95"/>
      <c r="AKJ95"/>
      <c r="AKK95"/>
      <c r="AKL95"/>
      <c r="AKM95"/>
      <c r="AKN95"/>
      <c r="AKO95"/>
      <c r="AKP95"/>
      <c r="AKQ95"/>
      <c r="AKR95"/>
      <c r="AKS95"/>
      <c r="AKT95"/>
      <c r="AKU95"/>
      <c r="AKV95"/>
      <c r="AKW95"/>
      <c r="AKX95"/>
      <c r="AKY95"/>
      <c r="AKZ95"/>
      <c r="ALA95"/>
      <c r="ALB95"/>
      <c r="ALC95"/>
      <c r="ALD95"/>
      <c r="ALE95"/>
      <c r="ALF95"/>
      <c r="ALG95"/>
      <c r="ALH95"/>
      <c r="ALI95"/>
      <c r="ALJ95"/>
      <c r="ALK95"/>
      <c r="ALL95"/>
      <c r="ALM95"/>
      <c r="ALN95"/>
      <c r="ALO95"/>
      <c r="ALP95"/>
      <c r="ALQ95"/>
      <c r="ALR95"/>
      <c r="ALS95"/>
      <c r="ALT95"/>
      <c r="ALU95"/>
      <c r="ALV95"/>
      <c r="ALW95"/>
      <c r="ALX95"/>
      <c r="ALY95"/>
      <c r="ALZ95"/>
      <c r="AMA95"/>
      <c r="AMB95"/>
      <c r="AMC95"/>
      <c r="AMD95"/>
      <c r="AME95"/>
      <c r="AMF95"/>
      <c r="AMG95"/>
      <c r="AMH95"/>
      <c r="AMI95"/>
      <c r="AMJ95"/>
    </row>
    <row r="96" spans="1:1024" ht="2.25" customHeight="1" x14ac:dyDescent="0.25">
      <c r="A96" s="213"/>
      <c r="B96" s="213"/>
      <c r="C96" s="213"/>
      <c r="D96" s="213"/>
      <c r="E96" s="213"/>
      <c r="F96" s="213"/>
      <c r="G96" s="213"/>
      <c r="H96" s="213"/>
      <c r="I96" s="213"/>
      <c r="J96" s="213"/>
      <c r="K96" s="213"/>
      <c r="L96" s="213"/>
      <c r="M96" s="213"/>
      <c r="N96" s="213"/>
      <c r="O96" s="213"/>
      <c r="P96" s="213"/>
      <c r="Q96" s="213"/>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c r="BF96"/>
      <c r="BG96"/>
      <c r="BH96"/>
      <c r="BI96"/>
      <c r="BJ96"/>
      <c r="BK96"/>
      <c r="BL96"/>
      <c r="BM96"/>
      <c r="BN96"/>
      <c r="BO96"/>
      <c r="BP96"/>
      <c r="BQ96"/>
      <c r="BR96"/>
      <c r="BS96"/>
      <c r="BT96"/>
      <c r="BU96"/>
      <c r="BV96"/>
      <c r="BW96"/>
      <c r="BX96"/>
      <c r="BY96"/>
      <c r="BZ96"/>
      <c r="CA96"/>
      <c r="CB96"/>
      <c r="CC96"/>
      <c r="CD96"/>
      <c r="CE96"/>
      <c r="CF96"/>
      <c r="CG96"/>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c r="DW96"/>
      <c r="DX96"/>
      <c r="DY96"/>
      <c r="DZ96"/>
      <c r="EA96"/>
      <c r="EB96"/>
      <c r="EC96"/>
      <c r="ED96"/>
      <c r="EE96"/>
      <c r="EF96"/>
      <c r="EG96"/>
      <c r="EH96"/>
      <c r="EI96"/>
      <c r="EJ96"/>
      <c r="EK96"/>
      <c r="EL96"/>
      <c r="EM96"/>
      <c r="EN96"/>
      <c r="EO96"/>
      <c r="EP96"/>
      <c r="EQ96"/>
      <c r="ER96"/>
      <c r="ES96"/>
      <c r="ET96"/>
      <c r="EU96"/>
      <c r="EV96"/>
      <c r="EW96"/>
      <c r="EX96"/>
      <c r="EY96"/>
      <c r="EZ96"/>
      <c r="FA96"/>
      <c r="FB96"/>
      <c r="FC96"/>
      <c r="FD96"/>
      <c r="FE96"/>
      <c r="FF96"/>
      <c r="FG96"/>
      <c r="FH96"/>
      <c r="FI96"/>
      <c r="FJ96"/>
      <c r="FK96"/>
      <c r="FL96"/>
      <c r="FM96"/>
      <c r="FN96"/>
      <c r="FO96"/>
      <c r="FP96"/>
      <c r="FQ96"/>
      <c r="FR96"/>
      <c r="FS96"/>
      <c r="FT96"/>
      <c r="FU96"/>
      <c r="FV96"/>
      <c r="FW96"/>
      <c r="FX96"/>
      <c r="FY96"/>
      <c r="FZ96"/>
      <c r="GA96"/>
      <c r="GB96"/>
      <c r="GC96"/>
      <c r="GD96"/>
      <c r="GE96"/>
      <c r="GF96"/>
      <c r="GG96"/>
      <c r="GH96"/>
      <c r="GI96"/>
      <c r="GJ96"/>
      <c r="GK96"/>
      <c r="GL96"/>
      <c r="GM96"/>
      <c r="GN96"/>
      <c r="GO96"/>
      <c r="GP96"/>
      <c r="GQ96"/>
      <c r="GR96"/>
      <c r="GS96"/>
      <c r="GT96"/>
      <c r="GU96"/>
      <c r="GV96"/>
      <c r="GW96"/>
      <c r="GX96"/>
      <c r="GY96"/>
      <c r="GZ96"/>
      <c r="HA96"/>
      <c r="HB96"/>
      <c r="HC96"/>
      <c r="HD96"/>
      <c r="HE96"/>
      <c r="HF96"/>
      <c r="HG96"/>
      <c r="HH96"/>
      <c r="HI96"/>
      <c r="HJ96"/>
      <c r="HK96"/>
      <c r="HL96"/>
      <c r="HM96"/>
      <c r="HN96"/>
      <c r="HO96"/>
      <c r="HP96"/>
      <c r="HQ96"/>
      <c r="HR96"/>
      <c r="HS96"/>
      <c r="HT96"/>
      <c r="HU96"/>
      <c r="HV96"/>
      <c r="HW96"/>
      <c r="HX96"/>
      <c r="HY96"/>
      <c r="HZ96"/>
      <c r="IA96"/>
      <c r="IB96"/>
      <c r="IC96"/>
      <c r="ID96"/>
      <c r="IE96"/>
      <c r="IF96"/>
      <c r="IG96"/>
      <c r="IH96"/>
      <c r="II96"/>
      <c r="IJ96"/>
      <c r="IK96"/>
      <c r="IL96"/>
      <c r="IM96"/>
      <c r="IN96"/>
      <c r="IO96"/>
      <c r="IP96"/>
      <c r="IQ96"/>
      <c r="IR96"/>
      <c r="IS96"/>
      <c r="IT96"/>
      <c r="IU96"/>
      <c r="IV96"/>
      <c r="IW96"/>
      <c r="IX96"/>
      <c r="IY96"/>
      <c r="IZ96"/>
      <c r="JA96"/>
      <c r="JB96"/>
      <c r="JC96"/>
      <c r="JD96"/>
      <c r="JE96"/>
      <c r="JF96"/>
      <c r="JG96"/>
      <c r="JH96"/>
      <c r="JI96"/>
      <c r="JJ96"/>
      <c r="JK96"/>
      <c r="JL96"/>
      <c r="JM96"/>
      <c r="JN96"/>
      <c r="JO96"/>
      <c r="JP96"/>
      <c r="JQ96"/>
      <c r="JR96"/>
      <c r="JS96"/>
      <c r="JT96"/>
      <c r="JU96"/>
      <c r="JV96"/>
      <c r="JW96"/>
      <c r="JX96"/>
      <c r="JY96"/>
      <c r="JZ96"/>
      <c r="KA96"/>
      <c r="KB96"/>
      <c r="KC96"/>
      <c r="KD96"/>
      <c r="KE96"/>
      <c r="KF96"/>
      <c r="KG96"/>
      <c r="KH96"/>
      <c r="KI96"/>
      <c r="KJ96"/>
      <c r="KK96"/>
      <c r="KL96"/>
      <c r="KM96"/>
      <c r="KN96"/>
      <c r="KO96"/>
      <c r="KP96"/>
      <c r="KQ96"/>
      <c r="KR96"/>
      <c r="KS96"/>
      <c r="KT96"/>
      <c r="KU96"/>
      <c r="KV96"/>
      <c r="KW96"/>
      <c r="KX96"/>
      <c r="KY96"/>
      <c r="KZ96"/>
      <c r="LA96"/>
      <c r="LB96"/>
      <c r="LC96"/>
      <c r="LD96"/>
      <c r="LE96"/>
      <c r="LF96"/>
      <c r="LG96"/>
      <c r="LH96"/>
      <c r="LI96"/>
      <c r="LJ96"/>
      <c r="LK96"/>
      <c r="LL96"/>
      <c r="LM96"/>
      <c r="LN96"/>
      <c r="LO96"/>
      <c r="LP96"/>
      <c r="LQ96"/>
      <c r="LR96"/>
      <c r="LS96"/>
      <c r="LT96"/>
      <c r="LU96"/>
      <c r="LV96"/>
      <c r="LW96"/>
      <c r="LX96"/>
      <c r="LY96"/>
      <c r="LZ96"/>
      <c r="MA96"/>
      <c r="MB96"/>
      <c r="MC96"/>
      <c r="MD96"/>
      <c r="ME96"/>
      <c r="MF96"/>
      <c r="MG96"/>
      <c r="MH96"/>
      <c r="MI96"/>
      <c r="MJ96"/>
      <c r="MK96"/>
      <c r="ML96"/>
      <c r="MM96"/>
      <c r="MN96"/>
      <c r="MO96"/>
      <c r="MP96"/>
      <c r="MQ96"/>
      <c r="MR96"/>
      <c r="MS96"/>
      <c r="MT96"/>
      <c r="MU96"/>
      <c r="MV96"/>
      <c r="MW96"/>
      <c r="MX96"/>
      <c r="MY96"/>
      <c r="MZ96"/>
      <c r="NA96"/>
      <c r="NB96"/>
      <c r="NC96"/>
      <c r="ND96"/>
      <c r="NE96"/>
      <c r="NF96"/>
      <c r="NG96"/>
      <c r="NH96"/>
      <c r="NI96"/>
      <c r="NJ96"/>
      <c r="NK96"/>
      <c r="NL96"/>
      <c r="NM96"/>
      <c r="NN96"/>
      <c r="NO96"/>
      <c r="NP96"/>
      <c r="NQ96"/>
      <c r="NR96"/>
      <c r="NS96"/>
      <c r="NT96"/>
      <c r="NU96"/>
      <c r="NV96"/>
      <c r="NW96"/>
      <c r="NX96"/>
      <c r="NY96"/>
      <c r="NZ96"/>
      <c r="OA96"/>
      <c r="OB96"/>
      <c r="OC96"/>
      <c r="OD96"/>
      <c r="OE96"/>
      <c r="OF96"/>
      <c r="OG96"/>
      <c r="OH96"/>
      <c r="OI96"/>
      <c r="OJ96"/>
      <c r="OK96"/>
      <c r="OL96"/>
      <c r="OM96"/>
      <c r="ON96"/>
      <c r="OO96"/>
      <c r="OP96"/>
      <c r="OQ96"/>
      <c r="OR96"/>
      <c r="OS96"/>
      <c r="OT96"/>
      <c r="OU96"/>
      <c r="OV96"/>
      <c r="OW96"/>
      <c r="OX96"/>
      <c r="OY96"/>
      <c r="OZ96"/>
      <c r="PA96"/>
      <c r="PB96"/>
      <c r="PC96"/>
      <c r="PD96"/>
      <c r="PE96"/>
      <c r="PF96"/>
      <c r="PG96"/>
      <c r="PH96"/>
      <c r="PI96"/>
      <c r="PJ96"/>
      <c r="PK96"/>
      <c r="PL96"/>
      <c r="PM96"/>
      <c r="PN96"/>
      <c r="PO96"/>
      <c r="PP96"/>
      <c r="PQ96"/>
      <c r="PR96"/>
      <c r="PS96"/>
      <c r="PT96"/>
      <c r="PU96"/>
      <c r="PV96"/>
      <c r="PW96"/>
      <c r="PX96"/>
      <c r="PY96"/>
      <c r="PZ96"/>
      <c r="QA96"/>
      <c r="QB96"/>
      <c r="QC96"/>
      <c r="QD96"/>
      <c r="QE96"/>
      <c r="QF96"/>
      <c r="QG96"/>
      <c r="QH96"/>
      <c r="QI96"/>
      <c r="QJ96"/>
      <c r="QK96"/>
      <c r="QL96"/>
      <c r="QM96"/>
      <c r="QN96"/>
      <c r="QO96"/>
      <c r="QP96"/>
      <c r="QQ96"/>
      <c r="QR96"/>
      <c r="QS96"/>
      <c r="QT96"/>
      <c r="QU96"/>
      <c r="QV96"/>
      <c r="QW96"/>
      <c r="QX96"/>
      <c r="QY96"/>
      <c r="QZ96"/>
      <c r="RA96"/>
      <c r="RB96"/>
      <c r="RC96"/>
      <c r="RD96"/>
      <c r="RE96"/>
      <c r="RF96"/>
      <c r="RG96"/>
      <c r="RH96"/>
      <c r="RI96"/>
      <c r="RJ96"/>
      <c r="RK96"/>
      <c r="RL96"/>
      <c r="RM96"/>
      <c r="RN96"/>
      <c r="RO96"/>
      <c r="RP96"/>
      <c r="RQ96"/>
      <c r="RR96"/>
      <c r="RS96"/>
      <c r="RT96"/>
      <c r="RU96"/>
      <c r="RV96"/>
      <c r="RW96"/>
      <c r="RX96"/>
      <c r="RY96"/>
      <c r="RZ96"/>
      <c r="SA96"/>
      <c r="SB96"/>
      <c r="SC96"/>
      <c r="SD96"/>
      <c r="SE96"/>
      <c r="SF96"/>
      <c r="SG96"/>
      <c r="SH96"/>
      <c r="SI96"/>
      <c r="SJ96"/>
      <c r="SK96"/>
      <c r="SL96"/>
      <c r="SM96"/>
      <c r="SN96"/>
      <c r="SO96"/>
      <c r="SP96"/>
      <c r="SQ96"/>
      <c r="SR96"/>
      <c r="SS96"/>
      <c r="ST96"/>
      <c r="SU96"/>
      <c r="SV96"/>
      <c r="SW96"/>
      <c r="SX96"/>
      <c r="SY96"/>
      <c r="SZ96"/>
      <c r="TA96"/>
      <c r="TB96"/>
      <c r="TC96"/>
      <c r="TD96"/>
      <c r="TE96"/>
      <c r="TF96"/>
      <c r="TG96"/>
      <c r="TH96"/>
      <c r="TI96"/>
      <c r="TJ96"/>
      <c r="TK96"/>
      <c r="TL96"/>
      <c r="TM96"/>
      <c r="TN96"/>
      <c r="TO96"/>
      <c r="TP96"/>
      <c r="TQ96"/>
      <c r="TR96"/>
      <c r="TS96"/>
      <c r="TT96"/>
      <c r="TU96"/>
      <c r="TV96"/>
      <c r="TW96"/>
      <c r="TX96"/>
      <c r="TY96"/>
      <c r="TZ96"/>
      <c r="UA96"/>
      <c r="UB96"/>
      <c r="UC96"/>
      <c r="UD96"/>
      <c r="UE96"/>
      <c r="UF96"/>
      <c r="UG96"/>
      <c r="UH96"/>
      <c r="UI96"/>
      <c r="UJ96"/>
      <c r="UK96"/>
      <c r="UL96"/>
      <c r="UM96"/>
      <c r="UN96"/>
      <c r="UO96"/>
      <c r="UP96"/>
      <c r="UQ96"/>
      <c r="UR96"/>
      <c r="US96"/>
      <c r="UT96"/>
      <c r="UU96"/>
      <c r="UV96"/>
      <c r="UW96"/>
      <c r="UX96"/>
      <c r="UY96"/>
      <c r="UZ96"/>
      <c r="VA96"/>
      <c r="VB96"/>
      <c r="VC96"/>
      <c r="VD96"/>
      <c r="VE96"/>
      <c r="VF96"/>
      <c r="VG96"/>
      <c r="VH96"/>
      <c r="VI96"/>
      <c r="VJ96"/>
      <c r="VK96"/>
      <c r="VL96"/>
      <c r="VM96"/>
      <c r="VN96"/>
      <c r="VO96"/>
      <c r="VP96"/>
      <c r="VQ96"/>
      <c r="VR96"/>
      <c r="VS96"/>
      <c r="VT96"/>
      <c r="VU96"/>
      <c r="VV96"/>
      <c r="VW96"/>
      <c r="VX96"/>
      <c r="VY96"/>
      <c r="VZ96"/>
      <c r="WA96"/>
      <c r="WB96"/>
      <c r="WC96"/>
      <c r="WD96"/>
      <c r="WE96"/>
      <c r="WF96"/>
      <c r="WG96"/>
      <c r="WH96"/>
      <c r="WI96"/>
      <c r="WJ96"/>
      <c r="WK96"/>
      <c r="WL96"/>
      <c r="WM96"/>
      <c r="WN96"/>
      <c r="WO96"/>
      <c r="WP96"/>
      <c r="WQ96"/>
      <c r="WR96"/>
      <c r="WS96"/>
      <c r="WT96"/>
      <c r="WU96"/>
      <c r="WV96"/>
      <c r="WW96"/>
      <c r="WX96"/>
      <c r="WY96"/>
      <c r="WZ96"/>
      <c r="XA96"/>
      <c r="XB96"/>
      <c r="XC96"/>
      <c r="XD96"/>
      <c r="XE96"/>
      <c r="XF96"/>
      <c r="XG96"/>
      <c r="XH96"/>
      <c r="XI96"/>
      <c r="XJ96"/>
      <c r="XK96"/>
      <c r="XL96"/>
      <c r="XM96"/>
      <c r="XN96"/>
      <c r="XO96"/>
      <c r="XP96"/>
      <c r="XQ96"/>
      <c r="XR96"/>
      <c r="XS96"/>
      <c r="XT96"/>
      <c r="XU96"/>
      <c r="XV96"/>
      <c r="XW96"/>
      <c r="XX96"/>
      <c r="XY96"/>
      <c r="XZ96"/>
      <c r="YA96"/>
      <c r="YB96"/>
      <c r="YC96"/>
      <c r="YD96"/>
      <c r="YE96"/>
      <c r="YF96"/>
      <c r="YG96"/>
      <c r="YH96"/>
      <c r="YI96"/>
      <c r="YJ96"/>
      <c r="YK96"/>
      <c r="YL96"/>
      <c r="YM96"/>
      <c r="YN96"/>
      <c r="YO96"/>
      <c r="YP96"/>
      <c r="YQ96"/>
      <c r="YR96"/>
      <c r="YS96"/>
      <c r="YT96"/>
      <c r="YU96"/>
      <c r="YV96"/>
      <c r="YW96"/>
      <c r="YX96"/>
      <c r="YY96"/>
      <c r="YZ96"/>
      <c r="ZA96"/>
      <c r="ZB96"/>
      <c r="ZC96"/>
      <c r="ZD96"/>
      <c r="ZE96"/>
      <c r="ZF96"/>
      <c r="ZG96"/>
      <c r="ZH96"/>
      <c r="ZI96"/>
      <c r="ZJ96"/>
      <c r="ZK96"/>
      <c r="ZL96"/>
      <c r="ZM96"/>
      <c r="ZN96"/>
      <c r="ZO96"/>
      <c r="ZP96"/>
      <c r="ZQ96"/>
      <c r="ZR96"/>
      <c r="ZS96"/>
      <c r="ZT96"/>
      <c r="ZU96"/>
      <c r="ZV96"/>
      <c r="ZW96"/>
      <c r="ZX96"/>
      <c r="ZY96"/>
      <c r="ZZ96"/>
      <c r="AAA96"/>
      <c r="AAB96"/>
      <c r="AAC96"/>
      <c r="AAD96"/>
      <c r="AAE96"/>
      <c r="AAF96"/>
      <c r="AAG96"/>
      <c r="AAH96"/>
      <c r="AAI96"/>
      <c r="AAJ96"/>
      <c r="AAK96"/>
      <c r="AAL96"/>
      <c r="AAM96"/>
      <c r="AAN96"/>
      <c r="AAO96"/>
      <c r="AAP96"/>
      <c r="AAQ96"/>
      <c r="AAR96"/>
      <c r="AAS96"/>
      <c r="AAT96"/>
      <c r="AAU96"/>
      <c r="AAV96"/>
      <c r="AAW96"/>
      <c r="AAX96"/>
      <c r="AAY96"/>
      <c r="AAZ96"/>
      <c r="ABA96"/>
      <c r="ABB96"/>
      <c r="ABC96"/>
      <c r="ABD96"/>
      <c r="ABE96"/>
      <c r="ABF96"/>
      <c r="ABG96"/>
      <c r="ABH96"/>
      <c r="ABI96"/>
      <c r="ABJ96"/>
      <c r="ABK96"/>
      <c r="ABL96"/>
      <c r="ABM96"/>
      <c r="ABN96"/>
      <c r="ABO96"/>
      <c r="ABP96"/>
      <c r="ABQ96"/>
      <c r="ABR96"/>
      <c r="ABS96"/>
      <c r="ABT96"/>
      <c r="ABU96"/>
      <c r="ABV96"/>
      <c r="ABW96"/>
      <c r="ABX96"/>
      <c r="ABY96"/>
      <c r="ABZ96"/>
      <c r="ACA96"/>
      <c r="ACB96"/>
      <c r="ACC96"/>
      <c r="ACD96"/>
      <c r="ACE96"/>
      <c r="ACF96"/>
      <c r="ACG96"/>
      <c r="ACH96"/>
      <c r="ACI96"/>
      <c r="ACJ96"/>
      <c r="ACK96"/>
      <c r="ACL96"/>
      <c r="ACM96"/>
      <c r="ACN96"/>
      <c r="ACO96"/>
      <c r="ACP96"/>
      <c r="ACQ96"/>
      <c r="ACR96"/>
      <c r="ACS96"/>
      <c r="ACT96"/>
      <c r="ACU96"/>
      <c r="ACV96"/>
      <c r="ACW96"/>
      <c r="ACX96"/>
      <c r="ACY96"/>
      <c r="ACZ96"/>
      <c r="ADA96"/>
      <c r="ADB96"/>
      <c r="ADC96"/>
      <c r="ADD96"/>
      <c r="ADE96"/>
      <c r="ADF96"/>
      <c r="ADG96"/>
      <c r="ADH96"/>
      <c r="ADI96"/>
      <c r="ADJ96"/>
      <c r="ADK96"/>
      <c r="ADL96"/>
      <c r="ADM96"/>
      <c r="ADN96"/>
      <c r="ADO96"/>
      <c r="ADP96"/>
      <c r="ADQ96"/>
      <c r="ADR96"/>
      <c r="ADS96"/>
      <c r="ADT96"/>
      <c r="ADU96"/>
      <c r="ADV96"/>
      <c r="ADW96"/>
      <c r="ADX96"/>
      <c r="ADY96"/>
      <c r="ADZ96"/>
      <c r="AEA96"/>
      <c r="AEB96"/>
      <c r="AEC96"/>
      <c r="AED96"/>
      <c r="AEE96"/>
      <c r="AEF96"/>
      <c r="AEG96"/>
      <c r="AEH96"/>
      <c r="AEI96"/>
      <c r="AEJ96"/>
      <c r="AEK96"/>
      <c r="AEL96"/>
      <c r="AEM96"/>
      <c r="AEN96"/>
      <c r="AEO96"/>
      <c r="AEP96"/>
      <c r="AEQ96"/>
      <c r="AER96"/>
      <c r="AES96"/>
      <c r="AET96"/>
      <c r="AEU96"/>
      <c r="AEV96"/>
      <c r="AEW96"/>
      <c r="AEX96"/>
      <c r="AEY96"/>
      <c r="AEZ96"/>
      <c r="AFA96"/>
      <c r="AFB96"/>
      <c r="AFC96"/>
      <c r="AFD96"/>
      <c r="AFE96"/>
      <c r="AFF96"/>
      <c r="AFG96"/>
      <c r="AFH96"/>
      <c r="AFI96"/>
      <c r="AFJ96"/>
      <c r="AFK96"/>
      <c r="AFL96"/>
      <c r="AFM96"/>
      <c r="AFN96"/>
      <c r="AFO96"/>
      <c r="AFP96"/>
      <c r="AFQ96"/>
      <c r="AFR96"/>
      <c r="AFS96"/>
      <c r="AFT96"/>
      <c r="AFU96"/>
      <c r="AFV96"/>
      <c r="AFW96"/>
      <c r="AFX96"/>
      <c r="AFY96"/>
      <c r="AFZ96"/>
      <c r="AGA96"/>
      <c r="AGB96"/>
      <c r="AGC96"/>
      <c r="AGD96"/>
      <c r="AGE96"/>
      <c r="AGF96"/>
      <c r="AGG96"/>
      <c r="AGH96"/>
      <c r="AGI96"/>
      <c r="AGJ96"/>
      <c r="AGK96"/>
      <c r="AGL96"/>
      <c r="AGM96"/>
      <c r="AGN96"/>
      <c r="AGO96"/>
      <c r="AGP96"/>
      <c r="AGQ96"/>
      <c r="AGR96"/>
      <c r="AGS96"/>
      <c r="AGT96"/>
      <c r="AGU96"/>
      <c r="AGV96"/>
      <c r="AGW96"/>
      <c r="AGX96"/>
      <c r="AGY96"/>
      <c r="AGZ96"/>
      <c r="AHA96"/>
      <c r="AHB96"/>
      <c r="AHC96"/>
      <c r="AHD96"/>
      <c r="AHE96"/>
      <c r="AHF96"/>
      <c r="AHG96"/>
      <c r="AHH96"/>
      <c r="AHI96"/>
      <c r="AHJ96"/>
      <c r="AHK96"/>
      <c r="AHL96"/>
      <c r="AHM96"/>
      <c r="AHN96"/>
      <c r="AHO96"/>
      <c r="AHP96"/>
      <c r="AHQ96"/>
      <c r="AHR96"/>
      <c r="AHS96"/>
      <c r="AHT96"/>
      <c r="AHU96"/>
      <c r="AHV96"/>
      <c r="AHW96"/>
      <c r="AHX96"/>
      <c r="AHY96"/>
      <c r="AHZ96"/>
      <c r="AIA96"/>
      <c r="AIB96"/>
      <c r="AIC96"/>
      <c r="AID96"/>
      <c r="AIE96"/>
      <c r="AIF96"/>
      <c r="AIG96"/>
      <c r="AIH96"/>
      <c r="AII96"/>
      <c r="AIJ96"/>
      <c r="AIK96"/>
      <c r="AIL96"/>
      <c r="AIM96"/>
      <c r="AIN96"/>
      <c r="AIO96"/>
      <c r="AIP96"/>
      <c r="AIQ96"/>
      <c r="AIR96"/>
      <c r="AIS96"/>
      <c r="AIT96"/>
      <c r="AIU96"/>
      <c r="AIV96"/>
      <c r="AIW96"/>
      <c r="AIX96"/>
      <c r="AIY96"/>
      <c r="AIZ96"/>
      <c r="AJA96"/>
      <c r="AJB96"/>
      <c r="AJC96"/>
      <c r="AJD96"/>
      <c r="AJE96"/>
      <c r="AJF96"/>
      <c r="AJG96"/>
      <c r="AJH96"/>
      <c r="AJI96"/>
      <c r="AJJ96"/>
      <c r="AJK96"/>
      <c r="AJL96"/>
      <c r="AJM96"/>
      <c r="AJN96"/>
      <c r="AJO96"/>
      <c r="AJP96"/>
      <c r="AJQ96"/>
      <c r="AJR96"/>
      <c r="AJS96"/>
      <c r="AJT96"/>
      <c r="AJU96"/>
      <c r="AJV96"/>
      <c r="AJW96"/>
      <c r="AJX96"/>
      <c r="AJY96"/>
      <c r="AJZ96"/>
      <c r="AKA96"/>
      <c r="AKB96"/>
      <c r="AKC96"/>
      <c r="AKD96"/>
      <c r="AKE96"/>
      <c r="AKF96"/>
      <c r="AKG96"/>
      <c r="AKH96"/>
      <c r="AKI96"/>
      <c r="AKJ96"/>
      <c r="AKK96"/>
      <c r="AKL96"/>
      <c r="AKM96"/>
      <c r="AKN96"/>
      <c r="AKO96"/>
      <c r="AKP96"/>
      <c r="AKQ96"/>
      <c r="AKR96"/>
      <c r="AKS96"/>
      <c r="AKT96"/>
      <c r="AKU96"/>
      <c r="AKV96"/>
      <c r="AKW96"/>
      <c r="AKX96"/>
      <c r="AKY96"/>
      <c r="AKZ96"/>
      <c r="ALA96"/>
      <c r="ALB96"/>
      <c r="ALC96"/>
      <c r="ALD96"/>
      <c r="ALE96"/>
      <c r="ALF96"/>
      <c r="ALG96"/>
      <c r="ALH96"/>
      <c r="ALI96"/>
      <c r="ALJ96"/>
      <c r="ALK96"/>
      <c r="ALL96"/>
      <c r="ALM96"/>
      <c r="ALN96"/>
      <c r="ALO96"/>
      <c r="ALP96"/>
      <c r="ALQ96"/>
      <c r="ALR96"/>
      <c r="ALS96"/>
      <c r="ALT96"/>
      <c r="ALU96"/>
      <c r="ALV96"/>
      <c r="ALW96"/>
      <c r="ALX96"/>
      <c r="ALY96"/>
      <c r="ALZ96"/>
      <c r="AMA96"/>
      <c r="AMB96"/>
      <c r="AMC96"/>
      <c r="AMD96"/>
      <c r="AME96"/>
      <c r="AMF96"/>
      <c r="AMG96"/>
      <c r="AMH96"/>
      <c r="AMI96"/>
      <c r="AMJ96"/>
    </row>
    <row r="97" spans="1:1024" ht="8.65" customHeight="1" x14ac:dyDescent="0.25">
      <c r="A97" s="213"/>
      <c r="B97" s="213"/>
      <c r="C97" s="213"/>
      <c r="D97" s="213"/>
      <c r="E97" s="213"/>
      <c r="F97" s="213"/>
      <c r="G97" s="213"/>
      <c r="H97" s="213"/>
      <c r="I97" s="213"/>
      <c r="J97" s="213"/>
      <c r="K97" s="213"/>
      <c r="L97" s="213"/>
      <c r="M97" s="213"/>
      <c r="N97" s="213"/>
      <c r="O97" s="213"/>
      <c r="P97" s="213"/>
      <c r="Q97" s="213"/>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c r="BF97"/>
      <c r="BG97"/>
      <c r="BH97"/>
      <c r="BI97"/>
      <c r="BJ97"/>
      <c r="BK97"/>
      <c r="BL97"/>
      <c r="BM97"/>
      <c r="BN97"/>
      <c r="BO97"/>
      <c r="BP97"/>
      <c r="BQ97"/>
      <c r="BR97"/>
      <c r="BS97"/>
      <c r="BT97"/>
      <c r="BU97"/>
      <c r="BV97"/>
      <c r="BW97"/>
      <c r="BX97"/>
      <c r="BY97"/>
      <c r="BZ97"/>
      <c r="CA97"/>
      <c r="CB97"/>
      <c r="CC97"/>
      <c r="CD97"/>
      <c r="CE97"/>
      <c r="CF97"/>
      <c r="CG97"/>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c r="DV97"/>
      <c r="DW97"/>
      <c r="DX97"/>
      <c r="DY97"/>
      <c r="DZ97"/>
      <c r="EA97"/>
      <c r="EB97"/>
      <c r="EC97"/>
      <c r="ED97"/>
      <c r="EE97"/>
      <c r="EF97"/>
      <c r="EG97"/>
      <c r="EH97"/>
      <c r="EI97"/>
      <c r="EJ97"/>
      <c r="EK97"/>
      <c r="EL97"/>
      <c r="EM97"/>
      <c r="EN97"/>
      <c r="EO97"/>
      <c r="EP97"/>
      <c r="EQ97"/>
      <c r="ER97"/>
      <c r="ES97"/>
      <c r="ET97"/>
      <c r="EU97"/>
      <c r="EV97"/>
      <c r="EW97"/>
      <c r="EX97"/>
      <c r="EY97"/>
      <c r="EZ97"/>
      <c r="FA97"/>
      <c r="FB97"/>
      <c r="FC97"/>
      <c r="FD97"/>
      <c r="FE97"/>
      <c r="FF97"/>
      <c r="FG97"/>
      <c r="FH97"/>
      <c r="FI97"/>
      <c r="FJ97"/>
      <c r="FK97"/>
      <c r="FL97"/>
      <c r="FM97"/>
      <c r="FN97"/>
      <c r="FO97"/>
      <c r="FP97"/>
      <c r="FQ97"/>
      <c r="FR97"/>
      <c r="FS97"/>
      <c r="FT97"/>
      <c r="FU97"/>
      <c r="FV97"/>
      <c r="FW97"/>
      <c r="FX97"/>
      <c r="FY97"/>
      <c r="FZ97"/>
      <c r="GA97"/>
      <c r="GB97"/>
      <c r="GC97"/>
      <c r="GD97"/>
      <c r="GE97"/>
      <c r="GF97"/>
      <c r="GG97"/>
      <c r="GH97"/>
      <c r="GI97"/>
      <c r="GJ97"/>
      <c r="GK97"/>
      <c r="GL97"/>
      <c r="GM97"/>
      <c r="GN97"/>
      <c r="GO97"/>
      <c r="GP97"/>
      <c r="GQ97"/>
      <c r="GR97"/>
      <c r="GS97"/>
      <c r="GT97"/>
      <c r="GU97"/>
      <c r="GV97"/>
      <c r="GW97"/>
      <c r="GX97"/>
      <c r="GY97"/>
      <c r="GZ97"/>
      <c r="HA97"/>
      <c r="HB97"/>
      <c r="HC97"/>
      <c r="HD97"/>
      <c r="HE97"/>
      <c r="HF97"/>
      <c r="HG97"/>
      <c r="HH97"/>
      <c r="HI97"/>
      <c r="HJ97"/>
      <c r="HK97"/>
      <c r="HL97"/>
      <c r="HM97"/>
      <c r="HN97"/>
      <c r="HO97"/>
      <c r="HP97"/>
      <c r="HQ97"/>
      <c r="HR97"/>
      <c r="HS97"/>
      <c r="HT97"/>
      <c r="HU97"/>
      <c r="HV97"/>
      <c r="HW97"/>
      <c r="HX97"/>
      <c r="HY97"/>
      <c r="HZ97"/>
      <c r="IA97"/>
      <c r="IB97"/>
      <c r="IC97"/>
      <c r="ID97"/>
      <c r="IE97"/>
      <c r="IF97"/>
      <c r="IG97"/>
      <c r="IH97"/>
      <c r="II97"/>
      <c r="IJ97"/>
      <c r="IK97"/>
      <c r="IL97"/>
      <c r="IM97"/>
      <c r="IN97"/>
      <c r="IO97"/>
      <c r="IP97"/>
      <c r="IQ97"/>
      <c r="IR97"/>
      <c r="IS97"/>
      <c r="IT97"/>
      <c r="IU97"/>
      <c r="IV97"/>
      <c r="IW97"/>
      <c r="IX97"/>
      <c r="IY97"/>
      <c r="IZ97"/>
      <c r="JA97"/>
      <c r="JB97"/>
      <c r="JC97"/>
      <c r="JD97"/>
      <c r="JE97"/>
      <c r="JF97"/>
      <c r="JG97"/>
      <c r="JH97"/>
      <c r="JI97"/>
      <c r="JJ97"/>
      <c r="JK97"/>
      <c r="JL97"/>
      <c r="JM97"/>
      <c r="JN97"/>
      <c r="JO97"/>
      <c r="JP97"/>
      <c r="JQ97"/>
      <c r="JR97"/>
      <c r="JS97"/>
      <c r="JT97"/>
      <c r="JU97"/>
      <c r="JV97"/>
      <c r="JW97"/>
      <c r="JX97"/>
      <c r="JY97"/>
      <c r="JZ97"/>
      <c r="KA97"/>
      <c r="KB97"/>
      <c r="KC97"/>
      <c r="KD97"/>
      <c r="KE97"/>
      <c r="KF97"/>
      <c r="KG97"/>
      <c r="KH97"/>
      <c r="KI97"/>
      <c r="KJ97"/>
      <c r="KK97"/>
      <c r="KL97"/>
      <c r="KM97"/>
      <c r="KN97"/>
      <c r="KO97"/>
      <c r="KP97"/>
      <c r="KQ97"/>
      <c r="KR97"/>
      <c r="KS97"/>
      <c r="KT97"/>
      <c r="KU97"/>
      <c r="KV97"/>
      <c r="KW97"/>
      <c r="KX97"/>
      <c r="KY97"/>
      <c r="KZ97"/>
      <c r="LA97"/>
      <c r="LB97"/>
      <c r="LC97"/>
      <c r="LD97"/>
      <c r="LE97"/>
      <c r="LF97"/>
      <c r="LG97"/>
      <c r="LH97"/>
      <c r="LI97"/>
      <c r="LJ97"/>
      <c r="LK97"/>
      <c r="LL97"/>
      <c r="LM97"/>
      <c r="LN97"/>
      <c r="LO97"/>
      <c r="LP97"/>
      <c r="LQ97"/>
      <c r="LR97"/>
      <c r="LS97"/>
      <c r="LT97"/>
      <c r="LU97"/>
      <c r="LV97"/>
      <c r="LW97"/>
      <c r="LX97"/>
      <c r="LY97"/>
      <c r="LZ97"/>
      <c r="MA97"/>
      <c r="MB97"/>
      <c r="MC97"/>
      <c r="MD97"/>
      <c r="ME97"/>
      <c r="MF97"/>
      <c r="MG97"/>
      <c r="MH97"/>
      <c r="MI97"/>
      <c r="MJ97"/>
      <c r="MK97"/>
      <c r="ML97"/>
      <c r="MM97"/>
      <c r="MN97"/>
      <c r="MO97"/>
      <c r="MP97"/>
      <c r="MQ97"/>
      <c r="MR97"/>
      <c r="MS97"/>
      <c r="MT97"/>
      <c r="MU97"/>
      <c r="MV97"/>
      <c r="MW97"/>
      <c r="MX97"/>
      <c r="MY97"/>
      <c r="MZ97"/>
      <c r="NA97"/>
      <c r="NB97"/>
      <c r="NC97"/>
      <c r="ND97"/>
      <c r="NE97"/>
      <c r="NF97"/>
      <c r="NG97"/>
      <c r="NH97"/>
      <c r="NI97"/>
      <c r="NJ97"/>
      <c r="NK97"/>
      <c r="NL97"/>
      <c r="NM97"/>
      <c r="NN97"/>
      <c r="NO97"/>
      <c r="NP97"/>
      <c r="NQ97"/>
      <c r="NR97"/>
      <c r="NS97"/>
      <c r="NT97"/>
      <c r="NU97"/>
      <c r="NV97"/>
      <c r="NW97"/>
      <c r="NX97"/>
      <c r="NY97"/>
      <c r="NZ97"/>
      <c r="OA97"/>
      <c r="OB97"/>
      <c r="OC97"/>
      <c r="OD97"/>
      <c r="OE97"/>
      <c r="OF97"/>
      <c r="OG97"/>
      <c r="OH97"/>
      <c r="OI97"/>
      <c r="OJ97"/>
      <c r="OK97"/>
      <c r="OL97"/>
      <c r="OM97"/>
      <c r="ON97"/>
      <c r="OO97"/>
      <c r="OP97"/>
      <c r="OQ97"/>
      <c r="OR97"/>
      <c r="OS97"/>
      <c r="OT97"/>
      <c r="OU97"/>
      <c r="OV97"/>
      <c r="OW97"/>
      <c r="OX97"/>
      <c r="OY97"/>
      <c r="OZ97"/>
      <c r="PA97"/>
      <c r="PB97"/>
      <c r="PC97"/>
      <c r="PD97"/>
      <c r="PE97"/>
      <c r="PF97"/>
      <c r="PG97"/>
      <c r="PH97"/>
      <c r="PI97"/>
      <c r="PJ97"/>
      <c r="PK97"/>
      <c r="PL97"/>
      <c r="PM97"/>
      <c r="PN97"/>
      <c r="PO97"/>
      <c r="PP97"/>
      <c r="PQ97"/>
      <c r="PR97"/>
      <c r="PS97"/>
      <c r="PT97"/>
      <c r="PU97"/>
      <c r="PV97"/>
      <c r="PW97"/>
      <c r="PX97"/>
      <c r="PY97"/>
      <c r="PZ97"/>
      <c r="QA97"/>
      <c r="QB97"/>
      <c r="QC97"/>
      <c r="QD97"/>
      <c r="QE97"/>
      <c r="QF97"/>
      <c r="QG97"/>
      <c r="QH97"/>
      <c r="QI97"/>
      <c r="QJ97"/>
      <c r="QK97"/>
      <c r="QL97"/>
      <c r="QM97"/>
      <c r="QN97"/>
      <c r="QO97"/>
      <c r="QP97"/>
      <c r="QQ97"/>
      <c r="QR97"/>
      <c r="QS97"/>
      <c r="QT97"/>
      <c r="QU97"/>
      <c r="QV97"/>
      <c r="QW97"/>
      <c r="QX97"/>
      <c r="QY97"/>
      <c r="QZ97"/>
      <c r="RA97"/>
      <c r="RB97"/>
      <c r="RC97"/>
      <c r="RD97"/>
      <c r="RE97"/>
      <c r="RF97"/>
      <c r="RG97"/>
      <c r="RH97"/>
      <c r="RI97"/>
      <c r="RJ97"/>
      <c r="RK97"/>
      <c r="RL97"/>
      <c r="RM97"/>
      <c r="RN97"/>
      <c r="RO97"/>
      <c r="RP97"/>
      <c r="RQ97"/>
      <c r="RR97"/>
      <c r="RS97"/>
      <c r="RT97"/>
      <c r="RU97"/>
      <c r="RV97"/>
      <c r="RW97"/>
      <c r="RX97"/>
      <c r="RY97"/>
      <c r="RZ97"/>
      <c r="SA97"/>
      <c r="SB97"/>
      <c r="SC97"/>
      <c r="SD97"/>
      <c r="SE97"/>
      <c r="SF97"/>
      <c r="SG97"/>
      <c r="SH97"/>
      <c r="SI97"/>
      <c r="SJ97"/>
      <c r="SK97"/>
      <c r="SL97"/>
      <c r="SM97"/>
      <c r="SN97"/>
      <c r="SO97"/>
      <c r="SP97"/>
      <c r="SQ97"/>
      <c r="SR97"/>
      <c r="SS97"/>
      <c r="ST97"/>
      <c r="SU97"/>
      <c r="SV97"/>
      <c r="SW97"/>
      <c r="SX97"/>
      <c r="SY97"/>
      <c r="SZ97"/>
      <c r="TA97"/>
      <c r="TB97"/>
      <c r="TC97"/>
      <c r="TD97"/>
      <c r="TE97"/>
      <c r="TF97"/>
      <c r="TG97"/>
      <c r="TH97"/>
      <c r="TI97"/>
      <c r="TJ97"/>
      <c r="TK97"/>
      <c r="TL97"/>
      <c r="TM97"/>
      <c r="TN97"/>
      <c r="TO97"/>
      <c r="TP97"/>
      <c r="TQ97"/>
      <c r="TR97"/>
      <c r="TS97"/>
      <c r="TT97"/>
      <c r="TU97"/>
      <c r="TV97"/>
      <c r="TW97"/>
      <c r="TX97"/>
      <c r="TY97"/>
      <c r="TZ97"/>
      <c r="UA97"/>
      <c r="UB97"/>
      <c r="UC97"/>
      <c r="UD97"/>
      <c r="UE97"/>
      <c r="UF97"/>
      <c r="UG97"/>
      <c r="UH97"/>
      <c r="UI97"/>
      <c r="UJ97"/>
      <c r="UK97"/>
      <c r="UL97"/>
      <c r="UM97"/>
      <c r="UN97"/>
      <c r="UO97"/>
      <c r="UP97"/>
      <c r="UQ97"/>
      <c r="UR97"/>
      <c r="US97"/>
      <c r="UT97"/>
      <c r="UU97"/>
      <c r="UV97"/>
      <c r="UW97"/>
      <c r="UX97"/>
      <c r="UY97"/>
      <c r="UZ97"/>
      <c r="VA97"/>
      <c r="VB97"/>
      <c r="VC97"/>
      <c r="VD97"/>
      <c r="VE97"/>
      <c r="VF97"/>
      <c r="VG97"/>
      <c r="VH97"/>
      <c r="VI97"/>
      <c r="VJ97"/>
      <c r="VK97"/>
      <c r="VL97"/>
      <c r="VM97"/>
      <c r="VN97"/>
      <c r="VO97"/>
      <c r="VP97"/>
      <c r="VQ97"/>
      <c r="VR97"/>
      <c r="VS97"/>
      <c r="VT97"/>
      <c r="VU97"/>
      <c r="VV97"/>
      <c r="VW97"/>
      <c r="VX97"/>
      <c r="VY97"/>
      <c r="VZ97"/>
      <c r="WA97"/>
      <c r="WB97"/>
      <c r="WC97"/>
      <c r="WD97"/>
      <c r="WE97"/>
      <c r="WF97"/>
      <c r="WG97"/>
      <c r="WH97"/>
      <c r="WI97"/>
      <c r="WJ97"/>
      <c r="WK97"/>
      <c r="WL97"/>
      <c r="WM97"/>
      <c r="WN97"/>
      <c r="WO97"/>
      <c r="WP97"/>
      <c r="WQ97"/>
      <c r="WR97"/>
      <c r="WS97"/>
      <c r="WT97"/>
      <c r="WU97"/>
      <c r="WV97"/>
      <c r="WW97"/>
      <c r="WX97"/>
      <c r="WY97"/>
      <c r="WZ97"/>
      <c r="XA97"/>
      <c r="XB97"/>
      <c r="XC97"/>
      <c r="XD97"/>
      <c r="XE97"/>
      <c r="XF97"/>
      <c r="XG97"/>
      <c r="XH97"/>
      <c r="XI97"/>
      <c r="XJ97"/>
      <c r="XK97"/>
      <c r="XL97"/>
      <c r="XM97"/>
      <c r="XN97"/>
      <c r="XO97"/>
      <c r="XP97"/>
      <c r="XQ97"/>
      <c r="XR97"/>
      <c r="XS97"/>
      <c r="XT97"/>
      <c r="XU97"/>
      <c r="XV97"/>
      <c r="XW97"/>
      <c r="XX97"/>
      <c r="XY97"/>
      <c r="XZ97"/>
      <c r="YA97"/>
      <c r="YB97"/>
      <c r="YC97"/>
      <c r="YD97"/>
      <c r="YE97"/>
      <c r="YF97"/>
      <c r="YG97"/>
      <c r="YH97"/>
      <c r="YI97"/>
      <c r="YJ97"/>
      <c r="YK97"/>
      <c r="YL97"/>
      <c r="YM97"/>
      <c r="YN97"/>
      <c r="YO97"/>
      <c r="YP97"/>
      <c r="YQ97"/>
      <c r="YR97"/>
      <c r="YS97"/>
      <c r="YT97"/>
      <c r="YU97"/>
      <c r="YV97"/>
      <c r="YW97"/>
      <c r="YX97"/>
      <c r="YY97"/>
      <c r="YZ97"/>
      <c r="ZA97"/>
      <c r="ZB97"/>
      <c r="ZC97"/>
      <c r="ZD97"/>
      <c r="ZE97"/>
      <c r="ZF97"/>
      <c r="ZG97"/>
      <c r="ZH97"/>
      <c r="ZI97"/>
      <c r="ZJ97"/>
      <c r="ZK97"/>
      <c r="ZL97"/>
      <c r="ZM97"/>
      <c r="ZN97"/>
      <c r="ZO97"/>
      <c r="ZP97"/>
      <c r="ZQ97"/>
      <c r="ZR97"/>
      <c r="ZS97"/>
      <c r="ZT97"/>
      <c r="ZU97"/>
      <c r="ZV97"/>
      <c r="ZW97"/>
      <c r="ZX97"/>
      <c r="ZY97"/>
      <c r="ZZ97"/>
      <c r="AAA97"/>
      <c r="AAB97"/>
      <c r="AAC97"/>
      <c r="AAD97"/>
      <c r="AAE97"/>
      <c r="AAF97"/>
      <c r="AAG97"/>
      <c r="AAH97"/>
      <c r="AAI97"/>
      <c r="AAJ97"/>
      <c r="AAK97"/>
      <c r="AAL97"/>
      <c r="AAM97"/>
      <c r="AAN97"/>
      <c r="AAO97"/>
      <c r="AAP97"/>
      <c r="AAQ97"/>
      <c r="AAR97"/>
      <c r="AAS97"/>
      <c r="AAT97"/>
      <c r="AAU97"/>
      <c r="AAV97"/>
      <c r="AAW97"/>
      <c r="AAX97"/>
      <c r="AAY97"/>
      <c r="AAZ97"/>
      <c r="ABA97"/>
      <c r="ABB97"/>
      <c r="ABC97"/>
      <c r="ABD97"/>
      <c r="ABE97"/>
      <c r="ABF97"/>
      <c r="ABG97"/>
      <c r="ABH97"/>
      <c r="ABI97"/>
      <c r="ABJ97"/>
      <c r="ABK97"/>
      <c r="ABL97"/>
      <c r="ABM97"/>
      <c r="ABN97"/>
      <c r="ABO97"/>
      <c r="ABP97"/>
      <c r="ABQ97"/>
      <c r="ABR97"/>
      <c r="ABS97"/>
      <c r="ABT97"/>
      <c r="ABU97"/>
      <c r="ABV97"/>
      <c r="ABW97"/>
      <c r="ABX97"/>
      <c r="ABY97"/>
      <c r="ABZ97"/>
      <c r="ACA97"/>
      <c r="ACB97"/>
      <c r="ACC97"/>
      <c r="ACD97"/>
      <c r="ACE97"/>
      <c r="ACF97"/>
      <c r="ACG97"/>
      <c r="ACH97"/>
      <c r="ACI97"/>
      <c r="ACJ97"/>
      <c r="ACK97"/>
      <c r="ACL97"/>
      <c r="ACM97"/>
      <c r="ACN97"/>
      <c r="ACO97"/>
      <c r="ACP97"/>
      <c r="ACQ97"/>
      <c r="ACR97"/>
      <c r="ACS97"/>
      <c r="ACT97"/>
      <c r="ACU97"/>
      <c r="ACV97"/>
      <c r="ACW97"/>
      <c r="ACX97"/>
      <c r="ACY97"/>
      <c r="ACZ97"/>
      <c r="ADA97"/>
      <c r="ADB97"/>
      <c r="ADC97"/>
      <c r="ADD97"/>
      <c r="ADE97"/>
      <c r="ADF97"/>
      <c r="ADG97"/>
      <c r="ADH97"/>
      <c r="ADI97"/>
      <c r="ADJ97"/>
      <c r="ADK97"/>
      <c r="ADL97"/>
      <c r="ADM97"/>
      <c r="ADN97"/>
      <c r="ADO97"/>
      <c r="ADP97"/>
      <c r="ADQ97"/>
      <c r="ADR97"/>
      <c r="ADS97"/>
      <c r="ADT97"/>
      <c r="ADU97"/>
      <c r="ADV97"/>
      <c r="ADW97"/>
      <c r="ADX97"/>
      <c r="ADY97"/>
      <c r="ADZ97"/>
      <c r="AEA97"/>
      <c r="AEB97"/>
      <c r="AEC97"/>
      <c r="AED97"/>
      <c r="AEE97"/>
      <c r="AEF97"/>
      <c r="AEG97"/>
      <c r="AEH97"/>
      <c r="AEI97"/>
      <c r="AEJ97"/>
      <c r="AEK97"/>
      <c r="AEL97"/>
      <c r="AEM97"/>
      <c r="AEN97"/>
      <c r="AEO97"/>
      <c r="AEP97"/>
      <c r="AEQ97"/>
      <c r="AER97"/>
      <c r="AES97"/>
      <c r="AET97"/>
      <c r="AEU97"/>
      <c r="AEV97"/>
      <c r="AEW97"/>
      <c r="AEX97"/>
      <c r="AEY97"/>
      <c r="AEZ97"/>
      <c r="AFA97"/>
      <c r="AFB97"/>
      <c r="AFC97"/>
      <c r="AFD97"/>
      <c r="AFE97"/>
      <c r="AFF97"/>
      <c r="AFG97"/>
      <c r="AFH97"/>
      <c r="AFI97"/>
      <c r="AFJ97"/>
      <c r="AFK97"/>
      <c r="AFL97"/>
      <c r="AFM97"/>
      <c r="AFN97"/>
      <c r="AFO97"/>
      <c r="AFP97"/>
      <c r="AFQ97"/>
      <c r="AFR97"/>
      <c r="AFS97"/>
      <c r="AFT97"/>
      <c r="AFU97"/>
      <c r="AFV97"/>
      <c r="AFW97"/>
      <c r="AFX97"/>
      <c r="AFY97"/>
      <c r="AFZ97"/>
      <c r="AGA97"/>
      <c r="AGB97"/>
      <c r="AGC97"/>
      <c r="AGD97"/>
      <c r="AGE97"/>
      <c r="AGF97"/>
      <c r="AGG97"/>
      <c r="AGH97"/>
      <c r="AGI97"/>
      <c r="AGJ97"/>
      <c r="AGK97"/>
      <c r="AGL97"/>
      <c r="AGM97"/>
      <c r="AGN97"/>
      <c r="AGO97"/>
      <c r="AGP97"/>
      <c r="AGQ97"/>
      <c r="AGR97"/>
      <c r="AGS97"/>
      <c r="AGT97"/>
      <c r="AGU97"/>
      <c r="AGV97"/>
      <c r="AGW97"/>
      <c r="AGX97"/>
      <c r="AGY97"/>
      <c r="AGZ97"/>
      <c r="AHA97"/>
      <c r="AHB97"/>
      <c r="AHC97"/>
      <c r="AHD97"/>
      <c r="AHE97"/>
      <c r="AHF97"/>
      <c r="AHG97"/>
      <c r="AHH97"/>
      <c r="AHI97"/>
      <c r="AHJ97"/>
      <c r="AHK97"/>
      <c r="AHL97"/>
      <c r="AHM97"/>
      <c r="AHN97"/>
      <c r="AHO97"/>
      <c r="AHP97"/>
      <c r="AHQ97"/>
      <c r="AHR97"/>
      <c r="AHS97"/>
      <c r="AHT97"/>
      <c r="AHU97"/>
      <c r="AHV97"/>
      <c r="AHW97"/>
      <c r="AHX97"/>
      <c r="AHY97"/>
      <c r="AHZ97"/>
      <c r="AIA97"/>
      <c r="AIB97"/>
      <c r="AIC97"/>
      <c r="AID97"/>
      <c r="AIE97"/>
      <c r="AIF97"/>
      <c r="AIG97"/>
      <c r="AIH97"/>
      <c r="AII97"/>
      <c r="AIJ97"/>
      <c r="AIK97"/>
      <c r="AIL97"/>
      <c r="AIM97"/>
      <c r="AIN97"/>
      <c r="AIO97"/>
      <c r="AIP97"/>
      <c r="AIQ97"/>
      <c r="AIR97"/>
      <c r="AIS97"/>
      <c r="AIT97"/>
      <c r="AIU97"/>
      <c r="AIV97"/>
      <c r="AIW97"/>
      <c r="AIX97"/>
      <c r="AIY97"/>
      <c r="AIZ97"/>
      <c r="AJA97"/>
      <c r="AJB97"/>
      <c r="AJC97"/>
      <c r="AJD97"/>
      <c r="AJE97"/>
      <c r="AJF97"/>
      <c r="AJG97"/>
      <c r="AJH97"/>
      <c r="AJI97"/>
      <c r="AJJ97"/>
      <c r="AJK97"/>
      <c r="AJL97"/>
      <c r="AJM97"/>
      <c r="AJN97"/>
      <c r="AJO97"/>
      <c r="AJP97"/>
      <c r="AJQ97"/>
      <c r="AJR97"/>
      <c r="AJS97"/>
      <c r="AJT97"/>
      <c r="AJU97"/>
      <c r="AJV97"/>
      <c r="AJW97"/>
      <c r="AJX97"/>
      <c r="AJY97"/>
      <c r="AJZ97"/>
      <c r="AKA97"/>
      <c r="AKB97"/>
      <c r="AKC97"/>
      <c r="AKD97"/>
      <c r="AKE97"/>
      <c r="AKF97"/>
      <c r="AKG97"/>
      <c r="AKH97"/>
      <c r="AKI97"/>
      <c r="AKJ97"/>
      <c r="AKK97"/>
      <c r="AKL97"/>
      <c r="AKM97"/>
      <c r="AKN97"/>
      <c r="AKO97"/>
      <c r="AKP97"/>
      <c r="AKQ97"/>
      <c r="AKR97"/>
      <c r="AKS97"/>
      <c r="AKT97"/>
      <c r="AKU97"/>
      <c r="AKV97"/>
      <c r="AKW97"/>
      <c r="AKX97"/>
      <c r="AKY97"/>
      <c r="AKZ97"/>
      <c r="ALA97"/>
      <c r="ALB97"/>
      <c r="ALC97"/>
      <c r="ALD97"/>
      <c r="ALE97"/>
      <c r="ALF97"/>
      <c r="ALG97"/>
      <c r="ALH97"/>
      <c r="ALI97"/>
      <c r="ALJ97"/>
      <c r="ALK97"/>
      <c r="ALL97"/>
      <c r="ALM97"/>
      <c r="ALN97"/>
      <c r="ALO97"/>
      <c r="ALP97"/>
      <c r="ALQ97"/>
      <c r="ALR97"/>
      <c r="ALS97"/>
      <c r="ALT97"/>
      <c r="ALU97"/>
      <c r="ALV97"/>
      <c r="ALW97"/>
      <c r="ALX97"/>
      <c r="ALY97"/>
      <c r="ALZ97"/>
      <c r="AMA97"/>
      <c r="AMB97"/>
      <c r="AMC97"/>
      <c r="AMD97"/>
      <c r="AME97"/>
      <c r="AMF97"/>
      <c r="AMG97"/>
      <c r="AMH97"/>
      <c r="AMI97"/>
      <c r="AMJ97"/>
    </row>
    <row r="98" spans="1:1024" x14ac:dyDescent="0.25">
      <c r="A98" s="213" t="s">
        <v>3358</v>
      </c>
      <c r="B98" s="213"/>
      <c r="C98" s="213"/>
      <c r="D98" s="213"/>
      <c r="E98" s="213"/>
      <c r="F98" s="213"/>
      <c r="G98" s="213"/>
      <c r="H98" s="213"/>
      <c r="I98" s="213"/>
      <c r="J98" s="213"/>
      <c r="K98" s="213"/>
      <c r="L98" s="213"/>
      <c r="M98" s="213"/>
      <c r="N98" s="213"/>
      <c r="O98" s="213"/>
      <c r="P98" s="213"/>
      <c r="Q98" s="213"/>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c r="BF98"/>
      <c r="BG98"/>
      <c r="BH98"/>
      <c r="BI98"/>
      <c r="BJ98"/>
      <c r="BK98"/>
      <c r="BL98"/>
      <c r="BM98"/>
      <c r="BN98"/>
      <c r="BO98"/>
      <c r="BP98"/>
      <c r="BQ98"/>
      <c r="BR98"/>
      <c r="BS98"/>
      <c r="BT98"/>
      <c r="BU98"/>
      <c r="BV98"/>
      <c r="BW98"/>
      <c r="BX98"/>
      <c r="BY98"/>
      <c r="BZ98"/>
      <c r="CA98"/>
      <c r="CB98"/>
      <c r="CC98"/>
      <c r="CD98"/>
      <c r="CE98"/>
      <c r="CF98"/>
      <c r="CG98"/>
      <c r="CH98"/>
      <c r="CI98"/>
      <c r="CJ98"/>
      <c r="CK98"/>
      <c r="CL98"/>
      <c r="CM98"/>
      <c r="CN98"/>
      <c r="CO98"/>
      <c r="CP98"/>
      <c r="CQ98"/>
      <c r="CR98"/>
      <c r="CS98"/>
      <c r="CT98"/>
      <c r="CU98"/>
      <c r="CV98"/>
      <c r="CW98"/>
      <c r="CX98"/>
      <c r="CY98"/>
      <c r="CZ98"/>
      <c r="DA98"/>
      <c r="DB98"/>
      <c r="DC98"/>
      <c r="DD98"/>
      <c r="DE98"/>
      <c r="DF98"/>
      <c r="DG98"/>
      <c r="DH98"/>
      <c r="DI98"/>
      <c r="DJ98"/>
      <c r="DK98"/>
      <c r="DL98"/>
      <c r="DM98"/>
      <c r="DN98"/>
      <c r="DO98"/>
      <c r="DP98"/>
      <c r="DQ98"/>
      <c r="DR98"/>
      <c r="DS98"/>
      <c r="DT98"/>
      <c r="DU98"/>
      <c r="DV98"/>
      <c r="DW98"/>
      <c r="DX98"/>
      <c r="DY98"/>
      <c r="DZ98"/>
      <c r="EA98"/>
      <c r="EB98"/>
      <c r="EC98"/>
      <c r="ED98"/>
      <c r="EE98"/>
      <c r="EF98"/>
      <c r="EG98"/>
      <c r="EH98"/>
      <c r="EI98"/>
      <c r="EJ98"/>
      <c r="EK98"/>
      <c r="EL98"/>
      <c r="EM98"/>
      <c r="EN98"/>
      <c r="EO98"/>
      <c r="EP98"/>
      <c r="EQ98"/>
      <c r="ER98"/>
      <c r="ES98"/>
      <c r="ET98"/>
      <c r="EU98"/>
      <c r="EV98"/>
      <c r="EW98"/>
      <c r="EX98"/>
      <c r="EY98"/>
      <c r="EZ98"/>
      <c r="FA98"/>
      <c r="FB98"/>
      <c r="FC98"/>
      <c r="FD98"/>
      <c r="FE98"/>
      <c r="FF98"/>
      <c r="FG98"/>
      <c r="FH98"/>
      <c r="FI98"/>
      <c r="FJ98"/>
      <c r="FK98"/>
      <c r="FL98"/>
      <c r="FM98"/>
      <c r="FN98"/>
      <c r="FO98"/>
      <c r="FP98"/>
      <c r="FQ98"/>
      <c r="FR98"/>
      <c r="FS98"/>
      <c r="FT98"/>
      <c r="FU98"/>
      <c r="FV98"/>
      <c r="FW98"/>
      <c r="FX98"/>
      <c r="FY98"/>
      <c r="FZ98"/>
      <c r="GA98"/>
      <c r="GB98"/>
      <c r="GC98"/>
      <c r="GD98"/>
      <c r="GE98"/>
      <c r="GF98"/>
      <c r="GG98"/>
      <c r="GH98"/>
      <c r="GI98"/>
      <c r="GJ98"/>
      <c r="GK98"/>
      <c r="GL98"/>
      <c r="GM98"/>
      <c r="GN98"/>
      <c r="GO98"/>
      <c r="GP98"/>
      <c r="GQ98"/>
      <c r="GR98"/>
      <c r="GS98"/>
      <c r="GT98"/>
      <c r="GU98"/>
      <c r="GV98"/>
      <c r="GW98"/>
      <c r="GX98"/>
      <c r="GY98"/>
      <c r="GZ98"/>
      <c r="HA98"/>
      <c r="HB98"/>
      <c r="HC98"/>
      <c r="HD98"/>
      <c r="HE98"/>
      <c r="HF98"/>
      <c r="HG98"/>
      <c r="HH98"/>
      <c r="HI98"/>
      <c r="HJ98"/>
      <c r="HK98"/>
      <c r="HL98"/>
      <c r="HM98"/>
      <c r="HN98"/>
      <c r="HO98"/>
      <c r="HP98"/>
      <c r="HQ98"/>
      <c r="HR98"/>
      <c r="HS98"/>
      <c r="HT98"/>
      <c r="HU98"/>
      <c r="HV98"/>
      <c r="HW98"/>
      <c r="HX98"/>
      <c r="HY98"/>
      <c r="HZ98"/>
      <c r="IA98"/>
      <c r="IB98"/>
      <c r="IC98"/>
      <c r="ID98"/>
      <c r="IE98"/>
      <c r="IF98"/>
      <c r="IG98"/>
      <c r="IH98"/>
      <c r="II98"/>
      <c r="IJ98"/>
      <c r="IK98"/>
      <c r="IL98"/>
      <c r="IM98"/>
      <c r="IN98"/>
      <c r="IO98"/>
      <c r="IP98"/>
      <c r="IQ98"/>
      <c r="IR98"/>
      <c r="IS98"/>
      <c r="IT98"/>
      <c r="IU98"/>
      <c r="IV98"/>
      <c r="IW98"/>
      <c r="IX98"/>
      <c r="IY98"/>
      <c r="IZ98"/>
      <c r="JA98"/>
      <c r="JB98"/>
      <c r="JC98"/>
      <c r="JD98"/>
      <c r="JE98"/>
      <c r="JF98"/>
      <c r="JG98"/>
      <c r="JH98"/>
      <c r="JI98"/>
      <c r="JJ98"/>
      <c r="JK98"/>
      <c r="JL98"/>
      <c r="JM98"/>
      <c r="JN98"/>
      <c r="JO98"/>
      <c r="JP98"/>
      <c r="JQ98"/>
      <c r="JR98"/>
      <c r="JS98"/>
      <c r="JT98"/>
      <c r="JU98"/>
      <c r="JV98"/>
      <c r="JW98"/>
      <c r="JX98"/>
      <c r="JY98"/>
      <c r="JZ98"/>
      <c r="KA98"/>
      <c r="KB98"/>
      <c r="KC98"/>
      <c r="KD98"/>
      <c r="KE98"/>
      <c r="KF98"/>
      <c r="KG98"/>
      <c r="KH98"/>
      <c r="KI98"/>
      <c r="KJ98"/>
      <c r="KK98"/>
      <c r="KL98"/>
      <c r="KM98"/>
      <c r="KN98"/>
      <c r="KO98"/>
      <c r="KP98"/>
      <c r="KQ98"/>
      <c r="KR98"/>
      <c r="KS98"/>
      <c r="KT98"/>
      <c r="KU98"/>
      <c r="KV98"/>
      <c r="KW98"/>
      <c r="KX98"/>
      <c r="KY98"/>
      <c r="KZ98"/>
      <c r="LA98"/>
      <c r="LB98"/>
      <c r="LC98"/>
      <c r="LD98"/>
      <c r="LE98"/>
      <c r="LF98"/>
      <c r="LG98"/>
      <c r="LH98"/>
      <c r="LI98"/>
      <c r="LJ98"/>
      <c r="LK98"/>
      <c r="LL98"/>
      <c r="LM98"/>
      <c r="LN98"/>
      <c r="LO98"/>
      <c r="LP98"/>
      <c r="LQ98"/>
      <c r="LR98"/>
      <c r="LS98"/>
      <c r="LT98"/>
      <c r="LU98"/>
      <c r="LV98"/>
      <c r="LW98"/>
      <c r="LX98"/>
      <c r="LY98"/>
      <c r="LZ98"/>
      <c r="MA98"/>
      <c r="MB98"/>
      <c r="MC98"/>
      <c r="MD98"/>
      <c r="ME98"/>
      <c r="MF98"/>
      <c r="MG98"/>
      <c r="MH98"/>
      <c r="MI98"/>
      <c r="MJ98"/>
      <c r="MK98"/>
      <c r="ML98"/>
      <c r="MM98"/>
      <c r="MN98"/>
      <c r="MO98"/>
      <c r="MP98"/>
      <c r="MQ98"/>
      <c r="MR98"/>
      <c r="MS98"/>
      <c r="MT98"/>
      <c r="MU98"/>
      <c r="MV98"/>
      <c r="MW98"/>
      <c r="MX98"/>
      <c r="MY98"/>
      <c r="MZ98"/>
      <c r="NA98"/>
      <c r="NB98"/>
      <c r="NC98"/>
      <c r="ND98"/>
      <c r="NE98"/>
      <c r="NF98"/>
      <c r="NG98"/>
      <c r="NH98"/>
      <c r="NI98"/>
      <c r="NJ98"/>
      <c r="NK98"/>
      <c r="NL98"/>
      <c r="NM98"/>
      <c r="NN98"/>
      <c r="NO98"/>
      <c r="NP98"/>
      <c r="NQ98"/>
      <c r="NR98"/>
      <c r="NS98"/>
      <c r="NT98"/>
      <c r="NU98"/>
      <c r="NV98"/>
      <c r="NW98"/>
      <c r="NX98"/>
      <c r="NY98"/>
      <c r="NZ98"/>
      <c r="OA98"/>
      <c r="OB98"/>
      <c r="OC98"/>
      <c r="OD98"/>
      <c r="OE98"/>
      <c r="OF98"/>
      <c r="OG98"/>
      <c r="OH98"/>
      <c r="OI98"/>
      <c r="OJ98"/>
      <c r="OK98"/>
      <c r="OL98"/>
      <c r="OM98"/>
      <c r="ON98"/>
      <c r="OO98"/>
      <c r="OP98"/>
      <c r="OQ98"/>
      <c r="OR98"/>
      <c r="OS98"/>
      <c r="OT98"/>
      <c r="OU98"/>
      <c r="OV98"/>
      <c r="OW98"/>
      <c r="OX98"/>
      <c r="OY98"/>
      <c r="OZ98"/>
      <c r="PA98"/>
      <c r="PB98"/>
      <c r="PC98"/>
      <c r="PD98"/>
      <c r="PE98"/>
      <c r="PF98"/>
      <c r="PG98"/>
      <c r="PH98"/>
      <c r="PI98"/>
      <c r="PJ98"/>
      <c r="PK98"/>
      <c r="PL98"/>
      <c r="PM98"/>
      <c r="PN98"/>
      <c r="PO98"/>
      <c r="PP98"/>
      <c r="PQ98"/>
      <c r="PR98"/>
      <c r="PS98"/>
      <c r="PT98"/>
      <c r="PU98"/>
      <c r="PV98"/>
      <c r="PW98"/>
      <c r="PX98"/>
      <c r="PY98"/>
      <c r="PZ98"/>
      <c r="QA98"/>
      <c r="QB98"/>
      <c r="QC98"/>
      <c r="QD98"/>
      <c r="QE98"/>
      <c r="QF98"/>
      <c r="QG98"/>
      <c r="QH98"/>
      <c r="QI98"/>
      <c r="QJ98"/>
      <c r="QK98"/>
      <c r="QL98"/>
      <c r="QM98"/>
      <c r="QN98"/>
      <c r="QO98"/>
      <c r="QP98"/>
      <c r="QQ98"/>
      <c r="QR98"/>
      <c r="QS98"/>
      <c r="QT98"/>
      <c r="QU98"/>
      <c r="QV98"/>
      <c r="QW98"/>
      <c r="QX98"/>
      <c r="QY98"/>
      <c r="QZ98"/>
      <c r="RA98"/>
      <c r="RB98"/>
      <c r="RC98"/>
      <c r="RD98"/>
      <c r="RE98"/>
      <c r="RF98"/>
      <c r="RG98"/>
      <c r="RH98"/>
      <c r="RI98"/>
      <c r="RJ98"/>
      <c r="RK98"/>
      <c r="RL98"/>
      <c r="RM98"/>
      <c r="RN98"/>
      <c r="RO98"/>
      <c r="RP98"/>
      <c r="RQ98"/>
      <c r="RR98"/>
      <c r="RS98"/>
      <c r="RT98"/>
      <c r="RU98"/>
      <c r="RV98"/>
      <c r="RW98"/>
      <c r="RX98"/>
      <c r="RY98"/>
      <c r="RZ98"/>
      <c r="SA98"/>
      <c r="SB98"/>
      <c r="SC98"/>
      <c r="SD98"/>
      <c r="SE98"/>
      <c r="SF98"/>
      <c r="SG98"/>
      <c r="SH98"/>
      <c r="SI98"/>
      <c r="SJ98"/>
      <c r="SK98"/>
      <c r="SL98"/>
      <c r="SM98"/>
      <c r="SN98"/>
      <c r="SO98"/>
      <c r="SP98"/>
      <c r="SQ98"/>
      <c r="SR98"/>
      <c r="SS98"/>
      <c r="ST98"/>
      <c r="SU98"/>
      <c r="SV98"/>
      <c r="SW98"/>
      <c r="SX98"/>
      <c r="SY98"/>
      <c r="SZ98"/>
      <c r="TA98"/>
      <c r="TB98"/>
      <c r="TC98"/>
      <c r="TD98"/>
      <c r="TE98"/>
      <c r="TF98"/>
      <c r="TG98"/>
      <c r="TH98"/>
      <c r="TI98"/>
      <c r="TJ98"/>
      <c r="TK98"/>
      <c r="TL98"/>
      <c r="TM98"/>
      <c r="TN98"/>
      <c r="TO98"/>
      <c r="TP98"/>
      <c r="TQ98"/>
      <c r="TR98"/>
      <c r="TS98"/>
      <c r="TT98"/>
      <c r="TU98"/>
      <c r="TV98"/>
      <c r="TW98"/>
      <c r="TX98"/>
      <c r="TY98"/>
      <c r="TZ98"/>
      <c r="UA98"/>
      <c r="UB98"/>
      <c r="UC98"/>
      <c r="UD98"/>
      <c r="UE98"/>
      <c r="UF98"/>
      <c r="UG98"/>
      <c r="UH98"/>
      <c r="UI98"/>
      <c r="UJ98"/>
      <c r="UK98"/>
      <c r="UL98"/>
      <c r="UM98"/>
      <c r="UN98"/>
      <c r="UO98"/>
      <c r="UP98"/>
      <c r="UQ98"/>
      <c r="UR98"/>
      <c r="US98"/>
      <c r="UT98"/>
      <c r="UU98"/>
      <c r="UV98"/>
      <c r="UW98"/>
      <c r="UX98"/>
      <c r="UY98"/>
      <c r="UZ98"/>
      <c r="VA98"/>
      <c r="VB98"/>
      <c r="VC98"/>
      <c r="VD98"/>
      <c r="VE98"/>
      <c r="VF98"/>
      <c r="VG98"/>
      <c r="VH98"/>
      <c r="VI98"/>
      <c r="VJ98"/>
      <c r="VK98"/>
      <c r="VL98"/>
      <c r="VM98"/>
      <c r="VN98"/>
      <c r="VO98"/>
      <c r="VP98"/>
      <c r="VQ98"/>
      <c r="VR98"/>
      <c r="VS98"/>
      <c r="VT98"/>
      <c r="VU98"/>
      <c r="VV98"/>
      <c r="VW98"/>
      <c r="VX98"/>
      <c r="VY98"/>
      <c r="VZ98"/>
      <c r="WA98"/>
      <c r="WB98"/>
      <c r="WC98"/>
      <c r="WD98"/>
      <c r="WE98"/>
      <c r="WF98"/>
      <c r="WG98"/>
      <c r="WH98"/>
      <c r="WI98"/>
      <c r="WJ98"/>
      <c r="WK98"/>
      <c r="WL98"/>
      <c r="WM98"/>
      <c r="WN98"/>
      <c r="WO98"/>
      <c r="WP98"/>
      <c r="WQ98"/>
      <c r="WR98"/>
      <c r="WS98"/>
      <c r="WT98"/>
      <c r="WU98"/>
      <c r="WV98"/>
      <c r="WW98"/>
      <c r="WX98"/>
      <c r="WY98"/>
      <c r="WZ98"/>
      <c r="XA98"/>
      <c r="XB98"/>
      <c r="XC98"/>
      <c r="XD98"/>
      <c r="XE98"/>
      <c r="XF98"/>
      <c r="XG98"/>
      <c r="XH98"/>
      <c r="XI98"/>
      <c r="XJ98"/>
      <c r="XK98"/>
      <c r="XL98"/>
      <c r="XM98"/>
      <c r="XN98"/>
      <c r="XO98"/>
      <c r="XP98"/>
      <c r="XQ98"/>
      <c r="XR98"/>
      <c r="XS98"/>
      <c r="XT98"/>
      <c r="XU98"/>
      <c r="XV98"/>
      <c r="XW98"/>
      <c r="XX98"/>
      <c r="XY98"/>
      <c r="XZ98"/>
      <c r="YA98"/>
      <c r="YB98"/>
      <c r="YC98"/>
      <c r="YD98"/>
      <c r="YE98"/>
      <c r="YF98"/>
      <c r="YG98"/>
      <c r="YH98"/>
      <c r="YI98"/>
      <c r="YJ98"/>
      <c r="YK98"/>
      <c r="YL98"/>
      <c r="YM98"/>
      <c r="YN98"/>
      <c r="YO98"/>
      <c r="YP98"/>
      <c r="YQ98"/>
      <c r="YR98"/>
      <c r="YS98"/>
      <c r="YT98"/>
      <c r="YU98"/>
      <c r="YV98"/>
      <c r="YW98"/>
      <c r="YX98"/>
      <c r="YY98"/>
      <c r="YZ98"/>
      <c r="ZA98"/>
      <c r="ZB98"/>
      <c r="ZC98"/>
      <c r="ZD98"/>
      <c r="ZE98"/>
      <c r="ZF98"/>
      <c r="ZG98"/>
      <c r="ZH98"/>
      <c r="ZI98"/>
      <c r="ZJ98"/>
      <c r="ZK98"/>
      <c r="ZL98"/>
      <c r="ZM98"/>
      <c r="ZN98"/>
      <c r="ZO98"/>
      <c r="ZP98"/>
      <c r="ZQ98"/>
      <c r="ZR98"/>
      <c r="ZS98"/>
      <c r="ZT98"/>
      <c r="ZU98"/>
      <c r="ZV98"/>
      <c r="ZW98"/>
      <c r="ZX98"/>
      <c r="ZY98"/>
      <c r="ZZ98"/>
      <c r="AAA98"/>
      <c r="AAB98"/>
      <c r="AAC98"/>
      <c r="AAD98"/>
      <c r="AAE98"/>
      <c r="AAF98"/>
      <c r="AAG98"/>
      <c r="AAH98"/>
      <c r="AAI98"/>
      <c r="AAJ98"/>
      <c r="AAK98"/>
      <c r="AAL98"/>
      <c r="AAM98"/>
      <c r="AAN98"/>
      <c r="AAO98"/>
      <c r="AAP98"/>
      <c r="AAQ98"/>
      <c r="AAR98"/>
      <c r="AAS98"/>
      <c r="AAT98"/>
      <c r="AAU98"/>
      <c r="AAV98"/>
      <c r="AAW98"/>
      <c r="AAX98"/>
      <c r="AAY98"/>
      <c r="AAZ98"/>
      <c r="ABA98"/>
      <c r="ABB98"/>
      <c r="ABC98"/>
      <c r="ABD98"/>
      <c r="ABE98"/>
      <c r="ABF98"/>
      <c r="ABG98"/>
      <c r="ABH98"/>
      <c r="ABI98"/>
      <c r="ABJ98"/>
      <c r="ABK98"/>
      <c r="ABL98"/>
      <c r="ABM98"/>
      <c r="ABN98"/>
      <c r="ABO98"/>
      <c r="ABP98"/>
      <c r="ABQ98"/>
      <c r="ABR98"/>
      <c r="ABS98"/>
      <c r="ABT98"/>
      <c r="ABU98"/>
      <c r="ABV98"/>
      <c r="ABW98"/>
      <c r="ABX98"/>
      <c r="ABY98"/>
      <c r="ABZ98"/>
      <c r="ACA98"/>
      <c r="ACB98"/>
      <c r="ACC98"/>
      <c r="ACD98"/>
      <c r="ACE98"/>
      <c r="ACF98"/>
      <c r="ACG98"/>
      <c r="ACH98"/>
      <c r="ACI98"/>
      <c r="ACJ98"/>
      <c r="ACK98"/>
      <c r="ACL98"/>
      <c r="ACM98"/>
      <c r="ACN98"/>
      <c r="ACO98"/>
      <c r="ACP98"/>
      <c r="ACQ98"/>
      <c r="ACR98"/>
      <c r="ACS98"/>
      <c r="ACT98"/>
      <c r="ACU98"/>
      <c r="ACV98"/>
      <c r="ACW98"/>
      <c r="ACX98"/>
      <c r="ACY98"/>
      <c r="ACZ98"/>
      <c r="ADA98"/>
      <c r="ADB98"/>
      <c r="ADC98"/>
      <c r="ADD98"/>
      <c r="ADE98"/>
      <c r="ADF98"/>
      <c r="ADG98"/>
      <c r="ADH98"/>
      <c r="ADI98"/>
      <c r="ADJ98"/>
      <c r="ADK98"/>
      <c r="ADL98"/>
      <c r="ADM98"/>
      <c r="ADN98"/>
      <c r="ADO98"/>
      <c r="ADP98"/>
      <c r="ADQ98"/>
      <c r="ADR98"/>
      <c r="ADS98"/>
      <c r="ADT98"/>
      <c r="ADU98"/>
      <c r="ADV98"/>
      <c r="ADW98"/>
      <c r="ADX98"/>
      <c r="ADY98"/>
      <c r="ADZ98"/>
      <c r="AEA98"/>
      <c r="AEB98"/>
      <c r="AEC98"/>
      <c r="AED98"/>
      <c r="AEE98"/>
      <c r="AEF98"/>
      <c r="AEG98"/>
      <c r="AEH98"/>
      <c r="AEI98"/>
      <c r="AEJ98"/>
      <c r="AEK98"/>
      <c r="AEL98"/>
      <c r="AEM98"/>
      <c r="AEN98"/>
      <c r="AEO98"/>
      <c r="AEP98"/>
      <c r="AEQ98"/>
      <c r="AER98"/>
      <c r="AES98"/>
      <c r="AET98"/>
      <c r="AEU98"/>
      <c r="AEV98"/>
      <c r="AEW98"/>
      <c r="AEX98"/>
      <c r="AEY98"/>
      <c r="AEZ98"/>
      <c r="AFA98"/>
      <c r="AFB98"/>
      <c r="AFC98"/>
      <c r="AFD98"/>
      <c r="AFE98"/>
      <c r="AFF98"/>
      <c r="AFG98"/>
      <c r="AFH98"/>
      <c r="AFI98"/>
      <c r="AFJ98"/>
      <c r="AFK98"/>
      <c r="AFL98"/>
      <c r="AFM98"/>
      <c r="AFN98"/>
      <c r="AFO98"/>
      <c r="AFP98"/>
      <c r="AFQ98"/>
      <c r="AFR98"/>
      <c r="AFS98"/>
      <c r="AFT98"/>
      <c r="AFU98"/>
      <c r="AFV98"/>
      <c r="AFW98"/>
      <c r="AFX98"/>
      <c r="AFY98"/>
      <c r="AFZ98"/>
      <c r="AGA98"/>
      <c r="AGB98"/>
      <c r="AGC98"/>
      <c r="AGD98"/>
      <c r="AGE98"/>
      <c r="AGF98"/>
      <c r="AGG98"/>
      <c r="AGH98"/>
      <c r="AGI98"/>
      <c r="AGJ98"/>
      <c r="AGK98"/>
      <c r="AGL98"/>
      <c r="AGM98"/>
      <c r="AGN98"/>
      <c r="AGO98"/>
      <c r="AGP98"/>
      <c r="AGQ98"/>
      <c r="AGR98"/>
      <c r="AGS98"/>
      <c r="AGT98"/>
      <c r="AGU98"/>
      <c r="AGV98"/>
      <c r="AGW98"/>
      <c r="AGX98"/>
      <c r="AGY98"/>
      <c r="AGZ98"/>
      <c r="AHA98"/>
      <c r="AHB98"/>
      <c r="AHC98"/>
      <c r="AHD98"/>
      <c r="AHE98"/>
      <c r="AHF98"/>
      <c r="AHG98"/>
      <c r="AHH98"/>
      <c r="AHI98"/>
      <c r="AHJ98"/>
      <c r="AHK98"/>
      <c r="AHL98"/>
      <c r="AHM98"/>
      <c r="AHN98"/>
      <c r="AHO98"/>
      <c r="AHP98"/>
      <c r="AHQ98"/>
      <c r="AHR98"/>
      <c r="AHS98"/>
      <c r="AHT98"/>
      <c r="AHU98"/>
      <c r="AHV98"/>
      <c r="AHW98"/>
      <c r="AHX98"/>
      <c r="AHY98"/>
      <c r="AHZ98"/>
      <c r="AIA98"/>
      <c r="AIB98"/>
      <c r="AIC98"/>
      <c r="AID98"/>
      <c r="AIE98"/>
      <c r="AIF98"/>
      <c r="AIG98"/>
      <c r="AIH98"/>
      <c r="AII98"/>
      <c r="AIJ98"/>
      <c r="AIK98"/>
      <c r="AIL98"/>
      <c r="AIM98"/>
      <c r="AIN98"/>
      <c r="AIO98"/>
      <c r="AIP98"/>
      <c r="AIQ98"/>
      <c r="AIR98"/>
      <c r="AIS98"/>
      <c r="AIT98"/>
      <c r="AIU98"/>
      <c r="AIV98"/>
      <c r="AIW98"/>
      <c r="AIX98"/>
      <c r="AIY98"/>
      <c r="AIZ98"/>
      <c r="AJA98"/>
      <c r="AJB98"/>
      <c r="AJC98"/>
      <c r="AJD98"/>
      <c r="AJE98"/>
      <c r="AJF98"/>
      <c r="AJG98"/>
      <c r="AJH98"/>
      <c r="AJI98"/>
      <c r="AJJ98"/>
      <c r="AJK98"/>
      <c r="AJL98"/>
      <c r="AJM98"/>
      <c r="AJN98"/>
      <c r="AJO98"/>
      <c r="AJP98"/>
      <c r="AJQ98"/>
      <c r="AJR98"/>
      <c r="AJS98"/>
      <c r="AJT98"/>
      <c r="AJU98"/>
      <c r="AJV98"/>
      <c r="AJW98"/>
      <c r="AJX98"/>
      <c r="AJY98"/>
      <c r="AJZ98"/>
      <c r="AKA98"/>
      <c r="AKB98"/>
      <c r="AKC98"/>
      <c r="AKD98"/>
      <c r="AKE98"/>
      <c r="AKF98"/>
      <c r="AKG98"/>
      <c r="AKH98"/>
      <c r="AKI98"/>
      <c r="AKJ98"/>
      <c r="AKK98"/>
      <c r="AKL98"/>
      <c r="AKM98"/>
      <c r="AKN98"/>
      <c r="AKO98"/>
      <c r="AKP98"/>
      <c r="AKQ98"/>
      <c r="AKR98"/>
      <c r="AKS98"/>
      <c r="AKT98"/>
      <c r="AKU98"/>
      <c r="AKV98"/>
      <c r="AKW98"/>
      <c r="AKX98"/>
      <c r="AKY98"/>
      <c r="AKZ98"/>
      <c r="ALA98"/>
      <c r="ALB98"/>
      <c r="ALC98"/>
      <c r="ALD98"/>
      <c r="ALE98"/>
      <c r="ALF98"/>
      <c r="ALG98"/>
      <c r="ALH98"/>
      <c r="ALI98"/>
      <c r="ALJ98"/>
      <c r="ALK98"/>
      <c r="ALL98"/>
      <c r="ALM98"/>
      <c r="ALN98"/>
      <c r="ALO98"/>
      <c r="ALP98"/>
      <c r="ALQ98"/>
      <c r="ALR98"/>
      <c r="ALS98"/>
      <c r="ALT98"/>
      <c r="ALU98"/>
      <c r="ALV98"/>
      <c r="ALW98"/>
      <c r="ALX98"/>
      <c r="ALY98"/>
      <c r="ALZ98"/>
      <c r="AMA98"/>
      <c r="AMB98"/>
      <c r="AMC98"/>
      <c r="AMD98"/>
      <c r="AME98"/>
      <c r="AMF98"/>
      <c r="AMG98"/>
      <c r="AMH98"/>
      <c r="AMI98"/>
      <c r="AMJ98"/>
    </row>
    <row r="99" spans="1:1024" x14ac:dyDescent="0.25">
      <c r="A99" s="213"/>
      <c r="B99" s="213"/>
      <c r="C99" s="213"/>
      <c r="D99" s="213"/>
      <c r="E99" s="213"/>
      <c r="F99" s="213"/>
      <c r="G99" s="213"/>
      <c r="H99" s="213"/>
      <c r="I99" s="213"/>
      <c r="J99" s="213"/>
      <c r="K99" s="213"/>
      <c r="L99" s="213"/>
      <c r="M99" s="213"/>
      <c r="N99" s="213"/>
      <c r="O99" s="213"/>
      <c r="P99" s="213"/>
      <c r="Q99" s="213"/>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c r="BF99"/>
      <c r="BG99"/>
      <c r="BH99"/>
      <c r="BI99"/>
      <c r="BJ99"/>
      <c r="BK99"/>
      <c r="BL99"/>
      <c r="BM99"/>
      <c r="BN99"/>
      <c r="BO99"/>
      <c r="BP99"/>
      <c r="BQ99"/>
      <c r="BR99"/>
      <c r="BS99"/>
      <c r="BT99"/>
      <c r="BU99"/>
      <c r="BV99"/>
      <c r="BW99"/>
      <c r="BX99"/>
      <c r="BY99"/>
      <c r="BZ99"/>
      <c r="CA99"/>
      <c r="CB99"/>
      <c r="CC99"/>
      <c r="CD99"/>
      <c r="CE99"/>
      <c r="CF99"/>
      <c r="CG99"/>
      <c r="CH99"/>
      <c r="CI99"/>
      <c r="CJ99"/>
      <c r="CK99"/>
      <c r="CL99"/>
      <c r="CM99"/>
      <c r="CN99"/>
      <c r="CO99"/>
      <c r="CP99"/>
      <c r="CQ99"/>
      <c r="CR99"/>
      <c r="CS99"/>
      <c r="CT99"/>
      <c r="CU99"/>
      <c r="CV99"/>
      <c r="CW99"/>
      <c r="CX99"/>
      <c r="CY99"/>
      <c r="CZ99"/>
      <c r="DA99"/>
      <c r="DB99"/>
      <c r="DC99"/>
      <c r="DD99"/>
      <c r="DE99"/>
      <c r="DF99"/>
      <c r="DG99"/>
      <c r="DH99"/>
      <c r="DI99"/>
      <c r="DJ99"/>
      <c r="DK99"/>
      <c r="DL99"/>
      <c r="DM99"/>
      <c r="DN99"/>
      <c r="DO99"/>
      <c r="DP99"/>
      <c r="DQ99"/>
      <c r="DR99"/>
      <c r="DS99"/>
      <c r="DT99"/>
      <c r="DU99"/>
      <c r="DV99"/>
      <c r="DW99"/>
      <c r="DX99"/>
      <c r="DY99"/>
      <c r="DZ99"/>
      <c r="EA99"/>
      <c r="EB99"/>
      <c r="EC99"/>
      <c r="ED99"/>
      <c r="EE99"/>
      <c r="EF99"/>
      <c r="EG99"/>
      <c r="EH99"/>
      <c r="EI99"/>
      <c r="EJ99"/>
      <c r="EK99"/>
      <c r="EL99"/>
      <c r="EM99"/>
      <c r="EN99"/>
      <c r="EO99"/>
      <c r="EP99"/>
      <c r="EQ99"/>
      <c r="ER99"/>
      <c r="ES99"/>
      <c r="ET99"/>
      <c r="EU99"/>
      <c r="EV99"/>
      <c r="EW99"/>
      <c r="EX99"/>
      <c r="EY99"/>
      <c r="EZ99"/>
      <c r="FA99"/>
      <c r="FB99"/>
      <c r="FC99"/>
      <c r="FD99"/>
      <c r="FE99"/>
      <c r="FF99"/>
      <c r="FG99"/>
      <c r="FH99"/>
      <c r="FI99"/>
      <c r="FJ99"/>
      <c r="FK99"/>
      <c r="FL99"/>
      <c r="FM99"/>
      <c r="FN99"/>
      <c r="FO99"/>
      <c r="FP99"/>
      <c r="FQ99"/>
      <c r="FR99"/>
      <c r="FS99"/>
      <c r="FT99"/>
      <c r="FU99"/>
      <c r="FV99"/>
      <c r="FW99"/>
      <c r="FX99"/>
      <c r="FY99"/>
      <c r="FZ99"/>
      <c r="GA99"/>
      <c r="GB99"/>
      <c r="GC99"/>
      <c r="GD99"/>
      <c r="GE99"/>
      <c r="GF99"/>
      <c r="GG99"/>
      <c r="GH99"/>
      <c r="GI99"/>
      <c r="GJ99"/>
      <c r="GK99"/>
      <c r="GL99"/>
      <c r="GM99"/>
      <c r="GN99"/>
      <c r="GO99"/>
      <c r="GP99"/>
      <c r="GQ99"/>
      <c r="GR99"/>
      <c r="GS99"/>
      <c r="GT99"/>
      <c r="GU99"/>
      <c r="GV99"/>
      <c r="GW99"/>
      <c r="GX99"/>
      <c r="GY99"/>
      <c r="GZ99"/>
      <c r="HA99"/>
      <c r="HB99"/>
      <c r="HC99"/>
      <c r="HD99"/>
      <c r="HE99"/>
      <c r="HF99"/>
      <c r="HG99"/>
      <c r="HH99"/>
      <c r="HI99"/>
      <c r="HJ99"/>
      <c r="HK99"/>
      <c r="HL99"/>
      <c r="HM99"/>
      <c r="HN99"/>
      <c r="HO99"/>
      <c r="HP99"/>
      <c r="HQ99"/>
      <c r="HR99"/>
      <c r="HS99"/>
      <c r="HT99"/>
      <c r="HU99"/>
      <c r="HV99"/>
      <c r="HW99"/>
      <c r="HX99"/>
      <c r="HY99"/>
      <c r="HZ99"/>
      <c r="IA99"/>
      <c r="IB99"/>
      <c r="IC99"/>
      <c r="ID99"/>
      <c r="IE99"/>
      <c r="IF99"/>
      <c r="IG99"/>
      <c r="IH99"/>
      <c r="II99"/>
      <c r="IJ99"/>
      <c r="IK99"/>
      <c r="IL99"/>
      <c r="IM99"/>
      <c r="IN99"/>
      <c r="IO99"/>
      <c r="IP99"/>
      <c r="IQ99"/>
      <c r="IR99"/>
      <c r="IS99"/>
      <c r="IT99"/>
      <c r="IU99"/>
      <c r="IV99"/>
      <c r="IW99"/>
      <c r="IX99"/>
      <c r="IY99"/>
      <c r="IZ99"/>
      <c r="JA99"/>
      <c r="JB99"/>
      <c r="JC99"/>
      <c r="JD99"/>
      <c r="JE99"/>
      <c r="JF99"/>
      <c r="JG99"/>
      <c r="JH99"/>
      <c r="JI99"/>
      <c r="JJ99"/>
      <c r="JK99"/>
      <c r="JL99"/>
      <c r="JM99"/>
      <c r="JN99"/>
      <c r="JO99"/>
      <c r="JP99"/>
      <c r="JQ99"/>
      <c r="JR99"/>
      <c r="JS99"/>
      <c r="JT99"/>
      <c r="JU99"/>
      <c r="JV99"/>
      <c r="JW99"/>
      <c r="JX99"/>
      <c r="JY99"/>
      <c r="JZ99"/>
      <c r="KA99"/>
      <c r="KB99"/>
      <c r="KC99"/>
      <c r="KD99"/>
      <c r="KE99"/>
      <c r="KF99"/>
      <c r="KG99"/>
      <c r="KH99"/>
      <c r="KI99"/>
      <c r="KJ99"/>
      <c r="KK99"/>
      <c r="KL99"/>
      <c r="KM99"/>
      <c r="KN99"/>
      <c r="KO99"/>
      <c r="KP99"/>
      <c r="KQ99"/>
      <c r="KR99"/>
      <c r="KS99"/>
      <c r="KT99"/>
      <c r="KU99"/>
      <c r="KV99"/>
      <c r="KW99"/>
      <c r="KX99"/>
      <c r="KY99"/>
      <c r="KZ99"/>
      <c r="LA99"/>
      <c r="LB99"/>
      <c r="LC99"/>
      <c r="LD99"/>
      <c r="LE99"/>
      <c r="LF99"/>
      <c r="LG99"/>
      <c r="LH99"/>
      <c r="LI99"/>
      <c r="LJ99"/>
      <c r="LK99"/>
      <c r="LL99"/>
      <c r="LM99"/>
      <c r="LN99"/>
      <c r="LO99"/>
      <c r="LP99"/>
      <c r="LQ99"/>
      <c r="LR99"/>
      <c r="LS99"/>
      <c r="LT99"/>
      <c r="LU99"/>
      <c r="LV99"/>
      <c r="LW99"/>
      <c r="LX99"/>
      <c r="LY99"/>
      <c r="LZ99"/>
      <c r="MA99"/>
      <c r="MB99"/>
      <c r="MC99"/>
      <c r="MD99"/>
      <c r="ME99"/>
      <c r="MF99"/>
      <c r="MG99"/>
      <c r="MH99"/>
      <c r="MI99"/>
      <c r="MJ99"/>
      <c r="MK99"/>
      <c r="ML99"/>
      <c r="MM99"/>
      <c r="MN99"/>
      <c r="MO99"/>
      <c r="MP99"/>
      <c r="MQ99"/>
      <c r="MR99"/>
      <c r="MS99"/>
      <c r="MT99"/>
      <c r="MU99"/>
      <c r="MV99"/>
      <c r="MW99"/>
      <c r="MX99"/>
      <c r="MY99"/>
      <c r="MZ99"/>
      <c r="NA99"/>
      <c r="NB99"/>
      <c r="NC99"/>
      <c r="ND99"/>
      <c r="NE99"/>
      <c r="NF99"/>
      <c r="NG99"/>
      <c r="NH99"/>
      <c r="NI99"/>
      <c r="NJ99"/>
      <c r="NK99"/>
      <c r="NL99"/>
      <c r="NM99"/>
      <c r="NN99"/>
      <c r="NO99"/>
      <c r="NP99"/>
      <c r="NQ99"/>
      <c r="NR99"/>
      <c r="NS99"/>
      <c r="NT99"/>
      <c r="NU99"/>
      <c r="NV99"/>
      <c r="NW99"/>
      <c r="NX99"/>
      <c r="NY99"/>
      <c r="NZ99"/>
      <c r="OA99"/>
      <c r="OB99"/>
      <c r="OC99"/>
      <c r="OD99"/>
      <c r="OE99"/>
      <c r="OF99"/>
      <c r="OG99"/>
      <c r="OH99"/>
      <c r="OI99"/>
      <c r="OJ99"/>
      <c r="OK99"/>
      <c r="OL99"/>
      <c r="OM99"/>
      <c r="ON99"/>
      <c r="OO99"/>
      <c r="OP99"/>
      <c r="OQ99"/>
      <c r="OR99"/>
      <c r="OS99"/>
      <c r="OT99"/>
      <c r="OU99"/>
      <c r="OV99"/>
      <c r="OW99"/>
      <c r="OX99"/>
      <c r="OY99"/>
      <c r="OZ99"/>
      <c r="PA99"/>
      <c r="PB99"/>
      <c r="PC99"/>
      <c r="PD99"/>
      <c r="PE99"/>
      <c r="PF99"/>
      <c r="PG99"/>
      <c r="PH99"/>
      <c r="PI99"/>
      <c r="PJ99"/>
      <c r="PK99"/>
      <c r="PL99"/>
      <c r="PM99"/>
      <c r="PN99"/>
      <c r="PO99"/>
      <c r="PP99"/>
      <c r="PQ99"/>
      <c r="PR99"/>
      <c r="PS99"/>
      <c r="PT99"/>
      <c r="PU99"/>
      <c r="PV99"/>
      <c r="PW99"/>
      <c r="PX99"/>
      <c r="PY99"/>
      <c r="PZ99"/>
      <c r="QA99"/>
      <c r="QB99"/>
      <c r="QC99"/>
      <c r="QD99"/>
      <c r="QE99"/>
      <c r="QF99"/>
      <c r="QG99"/>
      <c r="QH99"/>
      <c r="QI99"/>
      <c r="QJ99"/>
      <c r="QK99"/>
      <c r="QL99"/>
      <c r="QM99"/>
      <c r="QN99"/>
      <c r="QO99"/>
      <c r="QP99"/>
      <c r="QQ99"/>
      <c r="QR99"/>
      <c r="QS99"/>
      <c r="QT99"/>
      <c r="QU99"/>
      <c r="QV99"/>
      <c r="QW99"/>
      <c r="QX99"/>
      <c r="QY99"/>
      <c r="QZ99"/>
      <c r="RA99"/>
      <c r="RB99"/>
      <c r="RC99"/>
      <c r="RD99"/>
      <c r="RE99"/>
      <c r="RF99"/>
      <c r="RG99"/>
      <c r="RH99"/>
      <c r="RI99"/>
      <c r="RJ99"/>
      <c r="RK99"/>
      <c r="RL99"/>
      <c r="RM99"/>
      <c r="RN99"/>
      <c r="RO99"/>
      <c r="RP99"/>
      <c r="RQ99"/>
      <c r="RR99"/>
      <c r="RS99"/>
      <c r="RT99"/>
      <c r="RU99"/>
      <c r="RV99"/>
      <c r="RW99"/>
      <c r="RX99"/>
      <c r="RY99"/>
      <c r="RZ99"/>
      <c r="SA99"/>
      <c r="SB99"/>
      <c r="SC99"/>
      <c r="SD99"/>
      <c r="SE99"/>
      <c r="SF99"/>
      <c r="SG99"/>
      <c r="SH99"/>
      <c r="SI99"/>
      <c r="SJ99"/>
      <c r="SK99"/>
      <c r="SL99"/>
      <c r="SM99"/>
      <c r="SN99"/>
      <c r="SO99"/>
      <c r="SP99"/>
      <c r="SQ99"/>
      <c r="SR99"/>
      <c r="SS99"/>
      <c r="ST99"/>
      <c r="SU99"/>
      <c r="SV99"/>
      <c r="SW99"/>
      <c r="SX99"/>
      <c r="SY99"/>
      <c r="SZ99"/>
      <c r="TA99"/>
      <c r="TB99"/>
      <c r="TC99"/>
      <c r="TD99"/>
      <c r="TE99"/>
      <c r="TF99"/>
      <c r="TG99"/>
      <c r="TH99"/>
      <c r="TI99"/>
      <c r="TJ99"/>
      <c r="TK99"/>
      <c r="TL99"/>
      <c r="TM99"/>
      <c r="TN99"/>
      <c r="TO99"/>
      <c r="TP99"/>
      <c r="TQ99"/>
      <c r="TR99"/>
      <c r="TS99"/>
      <c r="TT99"/>
      <c r="TU99"/>
      <c r="TV99"/>
      <c r="TW99"/>
      <c r="TX99"/>
      <c r="TY99"/>
      <c r="TZ99"/>
      <c r="UA99"/>
      <c r="UB99"/>
      <c r="UC99"/>
      <c r="UD99"/>
      <c r="UE99"/>
      <c r="UF99"/>
      <c r="UG99"/>
      <c r="UH99"/>
      <c r="UI99"/>
      <c r="UJ99"/>
      <c r="UK99"/>
      <c r="UL99"/>
      <c r="UM99"/>
      <c r="UN99"/>
      <c r="UO99"/>
      <c r="UP99"/>
      <c r="UQ99"/>
      <c r="UR99"/>
      <c r="US99"/>
      <c r="UT99"/>
      <c r="UU99"/>
      <c r="UV99"/>
      <c r="UW99"/>
      <c r="UX99"/>
      <c r="UY99"/>
      <c r="UZ99"/>
      <c r="VA99"/>
      <c r="VB99"/>
      <c r="VC99"/>
      <c r="VD99"/>
      <c r="VE99"/>
      <c r="VF99"/>
      <c r="VG99"/>
      <c r="VH99"/>
      <c r="VI99"/>
      <c r="VJ99"/>
      <c r="VK99"/>
      <c r="VL99"/>
      <c r="VM99"/>
      <c r="VN99"/>
      <c r="VO99"/>
      <c r="VP99"/>
      <c r="VQ99"/>
      <c r="VR99"/>
      <c r="VS99"/>
      <c r="VT99"/>
      <c r="VU99"/>
      <c r="VV99"/>
      <c r="VW99"/>
      <c r="VX99"/>
      <c r="VY99"/>
      <c r="VZ99"/>
      <c r="WA99"/>
      <c r="WB99"/>
      <c r="WC99"/>
      <c r="WD99"/>
      <c r="WE99"/>
      <c r="WF99"/>
      <c r="WG99"/>
      <c r="WH99"/>
      <c r="WI99"/>
      <c r="WJ99"/>
      <c r="WK99"/>
      <c r="WL99"/>
      <c r="WM99"/>
      <c r="WN99"/>
      <c r="WO99"/>
      <c r="WP99"/>
      <c r="WQ99"/>
      <c r="WR99"/>
      <c r="WS99"/>
      <c r="WT99"/>
      <c r="WU99"/>
      <c r="WV99"/>
      <c r="WW99"/>
      <c r="WX99"/>
      <c r="WY99"/>
      <c r="WZ99"/>
      <c r="XA99"/>
      <c r="XB99"/>
      <c r="XC99"/>
      <c r="XD99"/>
      <c r="XE99"/>
      <c r="XF99"/>
      <c r="XG99"/>
      <c r="XH99"/>
      <c r="XI99"/>
      <c r="XJ99"/>
      <c r="XK99"/>
      <c r="XL99"/>
      <c r="XM99"/>
      <c r="XN99"/>
      <c r="XO99"/>
      <c r="XP99"/>
      <c r="XQ99"/>
      <c r="XR99"/>
      <c r="XS99"/>
      <c r="XT99"/>
      <c r="XU99"/>
      <c r="XV99"/>
      <c r="XW99"/>
      <c r="XX99"/>
      <c r="XY99"/>
      <c r="XZ99"/>
      <c r="YA99"/>
      <c r="YB99"/>
      <c r="YC99"/>
      <c r="YD99"/>
      <c r="YE99"/>
      <c r="YF99"/>
      <c r="YG99"/>
      <c r="YH99"/>
      <c r="YI99"/>
      <c r="YJ99"/>
      <c r="YK99"/>
      <c r="YL99"/>
      <c r="YM99"/>
      <c r="YN99"/>
      <c r="YO99"/>
      <c r="YP99"/>
      <c r="YQ99"/>
      <c r="YR99"/>
      <c r="YS99"/>
      <c r="YT99"/>
      <c r="YU99"/>
      <c r="YV99"/>
      <c r="YW99"/>
      <c r="YX99"/>
      <c r="YY99"/>
      <c r="YZ99"/>
      <c r="ZA99"/>
      <c r="ZB99"/>
      <c r="ZC99"/>
      <c r="ZD99"/>
      <c r="ZE99"/>
      <c r="ZF99"/>
      <c r="ZG99"/>
      <c r="ZH99"/>
      <c r="ZI99"/>
      <c r="ZJ99"/>
      <c r="ZK99"/>
      <c r="ZL99"/>
      <c r="ZM99"/>
      <c r="ZN99"/>
      <c r="ZO99"/>
      <c r="ZP99"/>
      <c r="ZQ99"/>
      <c r="ZR99"/>
      <c r="ZS99"/>
      <c r="ZT99"/>
      <c r="ZU99"/>
      <c r="ZV99"/>
      <c r="ZW99"/>
      <c r="ZX99"/>
      <c r="ZY99"/>
      <c r="ZZ99"/>
      <c r="AAA99"/>
      <c r="AAB99"/>
      <c r="AAC99"/>
      <c r="AAD99"/>
      <c r="AAE99"/>
      <c r="AAF99"/>
      <c r="AAG99"/>
      <c r="AAH99"/>
      <c r="AAI99"/>
      <c r="AAJ99"/>
      <c r="AAK99"/>
      <c r="AAL99"/>
      <c r="AAM99"/>
      <c r="AAN99"/>
      <c r="AAO99"/>
      <c r="AAP99"/>
      <c r="AAQ99"/>
      <c r="AAR99"/>
      <c r="AAS99"/>
      <c r="AAT99"/>
      <c r="AAU99"/>
      <c r="AAV99"/>
      <c r="AAW99"/>
      <c r="AAX99"/>
      <c r="AAY99"/>
      <c r="AAZ99"/>
      <c r="ABA99"/>
      <c r="ABB99"/>
      <c r="ABC99"/>
      <c r="ABD99"/>
      <c r="ABE99"/>
      <c r="ABF99"/>
      <c r="ABG99"/>
      <c r="ABH99"/>
      <c r="ABI99"/>
      <c r="ABJ99"/>
      <c r="ABK99"/>
      <c r="ABL99"/>
      <c r="ABM99"/>
      <c r="ABN99"/>
      <c r="ABO99"/>
      <c r="ABP99"/>
      <c r="ABQ99"/>
      <c r="ABR99"/>
      <c r="ABS99"/>
      <c r="ABT99"/>
      <c r="ABU99"/>
      <c r="ABV99"/>
      <c r="ABW99"/>
      <c r="ABX99"/>
      <c r="ABY99"/>
      <c r="ABZ99"/>
      <c r="ACA99"/>
      <c r="ACB99"/>
      <c r="ACC99"/>
      <c r="ACD99"/>
      <c r="ACE99"/>
      <c r="ACF99"/>
      <c r="ACG99"/>
      <c r="ACH99"/>
      <c r="ACI99"/>
      <c r="ACJ99"/>
      <c r="ACK99"/>
      <c r="ACL99"/>
      <c r="ACM99"/>
      <c r="ACN99"/>
      <c r="ACO99"/>
      <c r="ACP99"/>
      <c r="ACQ99"/>
      <c r="ACR99"/>
      <c r="ACS99"/>
      <c r="ACT99"/>
      <c r="ACU99"/>
      <c r="ACV99"/>
      <c r="ACW99"/>
      <c r="ACX99"/>
      <c r="ACY99"/>
      <c r="ACZ99"/>
      <c r="ADA99"/>
      <c r="ADB99"/>
      <c r="ADC99"/>
      <c r="ADD99"/>
      <c r="ADE99"/>
      <c r="ADF99"/>
      <c r="ADG99"/>
      <c r="ADH99"/>
      <c r="ADI99"/>
      <c r="ADJ99"/>
      <c r="ADK99"/>
      <c r="ADL99"/>
      <c r="ADM99"/>
      <c r="ADN99"/>
      <c r="ADO99"/>
      <c r="ADP99"/>
      <c r="ADQ99"/>
      <c r="ADR99"/>
      <c r="ADS99"/>
      <c r="ADT99"/>
      <c r="ADU99"/>
      <c r="ADV99"/>
      <c r="ADW99"/>
      <c r="ADX99"/>
      <c r="ADY99"/>
      <c r="ADZ99"/>
      <c r="AEA99"/>
      <c r="AEB99"/>
      <c r="AEC99"/>
      <c r="AED99"/>
      <c r="AEE99"/>
      <c r="AEF99"/>
      <c r="AEG99"/>
      <c r="AEH99"/>
      <c r="AEI99"/>
      <c r="AEJ99"/>
      <c r="AEK99"/>
      <c r="AEL99"/>
      <c r="AEM99"/>
      <c r="AEN99"/>
      <c r="AEO99"/>
      <c r="AEP99"/>
      <c r="AEQ99"/>
      <c r="AER99"/>
      <c r="AES99"/>
      <c r="AET99"/>
      <c r="AEU99"/>
      <c r="AEV99"/>
      <c r="AEW99"/>
      <c r="AEX99"/>
      <c r="AEY99"/>
      <c r="AEZ99"/>
      <c r="AFA99"/>
      <c r="AFB99"/>
      <c r="AFC99"/>
      <c r="AFD99"/>
      <c r="AFE99"/>
      <c r="AFF99"/>
      <c r="AFG99"/>
      <c r="AFH99"/>
      <c r="AFI99"/>
      <c r="AFJ99"/>
      <c r="AFK99"/>
      <c r="AFL99"/>
      <c r="AFM99"/>
      <c r="AFN99"/>
      <c r="AFO99"/>
      <c r="AFP99"/>
      <c r="AFQ99"/>
      <c r="AFR99"/>
      <c r="AFS99"/>
      <c r="AFT99"/>
      <c r="AFU99"/>
      <c r="AFV99"/>
      <c r="AFW99"/>
      <c r="AFX99"/>
      <c r="AFY99"/>
      <c r="AFZ99"/>
      <c r="AGA99"/>
      <c r="AGB99"/>
      <c r="AGC99"/>
      <c r="AGD99"/>
      <c r="AGE99"/>
      <c r="AGF99"/>
      <c r="AGG99"/>
      <c r="AGH99"/>
      <c r="AGI99"/>
      <c r="AGJ99"/>
      <c r="AGK99"/>
      <c r="AGL99"/>
      <c r="AGM99"/>
      <c r="AGN99"/>
      <c r="AGO99"/>
      <c r="AGP99"/>
      <c r="AGQ99"/>
      <c r="AGR99"/>
      <c r="AGS99"/>
      <c r="AGT99"/>
      <c r="AGU99"/>
      <c r="AGV99"/>
      <c r="AGW99"/>
      <c r="AGX99"/>
      <c r="AGY99"/>
      <c r="AGZ99"/>
      <c r="AHA99"/>
      <c r="AHB99"/>
      <c r="AHC99"/>
      <c r="AHD99"/>
      <c r="AHE99"/>
      <c r="AHF99"/>
      <c r="AHG99"/>
      <c r="AHH99"/>
      <c r="AHI99"/>
      <c r="AHJ99"/>
      <c r="AHK99"/>
      <c r="AHL99"/>
      <c r="AHM99"/>
      <c r="AHN99"/>
      <c r="AHO99"/>
      <c r="AHP99"/>
      <c r="AHQ99"/>
      <c r="AHR99"/>
      <c r="AHS99"/>
      <c r="AHT99"/>
      <c r="AHU99"/>
      <c r="AHV99"/>
      <c r="AHW99"/>
      <c r="AHX99"/>
      <c r="AHY99"/>
      <c r="AHZ99"/>
      <c r="AIA99"/>
      <c r="AIB99"/>
      <c r="AIC99"/>
      <c r="AID99"/>
      <c r="AIE99"/>
      <c r="AIF99"/>
      <c r="AIG99"/>
      <c r="AIH99"/>
      <c r="AII99"/>
      <c r="AIJ99"/>
      <c r="AIK99"/>
      <c r="AIL99"/>
      <c r="AIM99"/>
      <c r="AIN99"/>
      <c r="AIO99"/>
      <c r="AIP99"/>
      <c r="AIQ99"/>
      <c r="AIR99"/>
      <c r="AIS99"/>
      <c r="AIT99"/>
      <c r="AIU99"/>
      <c r="AIV99"/>
      <c r="AIW99"/>
      <c r="AIX99"/>
      <c r="AIY99"/>
      <c r="AIZ99"/>
      <c r="AJA99"/>
      <c r="AJB99"/>
      <c r="AJC99"/>
      <c r="AJD99"/>
      <c r="AJE99"/>
      <c r="AJF99"/>
      <c r="AJG99"/>
      <c r="AJH99"/>
      <c r="AJI99"/>
      <c r="AJJ99"/>
      <c r="AJK99"/>
      <c r="AJL99"/>
      <c r="AJM99"/>
      <c r="AJN99"/>
      <c r="AJO99"/>
      <c r="AJP99"/>
      <c r="AJQ99"/>
      <c r="AJR99"/>
      <c r="AJS99"/>
      <c r="AJT99"/>
      <c r="AJU99"/>
      <c r="AJV99"/>
      <c r="AJW99"/>
      <c r="AJX99"/>
      <c r="AJY99"/>
      <c r="AJZ99"/>
      <c r="AKA99"/>
      <c r="AKB99"/>
      <c r="AKC99"/>
      <c r="AKD99"/>
      <c r="AKE99"/>
      <c r="AKF99"/>
      <c r="AKG99"/>
      <c r="AKH99"/>
      <c r="AKI99"/>
      <c r="AKJ99"/>
      <c r="AKK99"/>
      <c r="AKL99"/>
      <c r="AKM99"/>
      <c r="AKN99"/>
      <c r="AKO99"/>
      <c r="AKP99"/>
      <c r="AKQ99"/>
      <c r="AKR99"/>
      <c r="AKS99"/>
      <c r="AKT99"/>
      <c r="AKU99"/>
      <c r="AKV99"/>
      <c r="AKW99"/>
      <c r="AKX99"/>
      <c r="AKY99"/>
      <c r="AKZ99"/>
      <c r="ALA99"/>
      <c r="ALB99"/>
      <c r="ALC99"/>
      <c r="ALD99"/>
      <c r="ALE99"/>
      <c r="ALF99"/>
      <c r="ALG99"/>
      <c r="ALH99"/>
      <c r="ALI99"/>
      <c r="ALJ99"/>
      <c r="ALK99"/>
      <c r="ALL99"/>
      <c r="ALM99"/>
      <c r="ALN99"/>
      <c r="ALO99"/>
      <c r="ALP99"/>
      <c r="ALQ99"/>
      <c r="ALR99"/>
      <c r="ALS99"/>
      <c r="ALT99"/>
      <c r="ALU99"/>
      <c r="ALV99"/>
      <c r="ALW99"/>
      <c r="ALX99"/>
      <c r="ALY99"/>
      <c r="ALZ99"/>
      <c r="AMA99"/>
      <c r="AMB99"/>
      <c r="AMC99"/>
      <c r="AMD99"/>
      <c r="AME99"/>
      <c r="AMF99"/>
      <c r="AMG99"/>
      <c r="AMH99"/>
      <c r="AMI99"/>
      <c r="AMJ99"/>
    </row>
    <row r="100" spans="1:1024" ht="36" customHeight="1" x14ac:dyDescent="0.25">
      <c r="A100" s="213"/>
      <c r="B100" s="213"/>
      <c r="C100" s="213"/>
      <c r="D100" s="213"/>
      <c r="E100" s="213"/>
      <c r="F100" s="213"/>
      <c r="G100" s="213"/>
      <c r="H100" s="213"/>
      <c r="I100" s="213"/>
      <c r="J100" s="213"/>
      <c r="K100" s="213"/>
      <c r="L100" s="213"/>
      <c r="M100" s="213"/>
      <c r="N100" s="213"/>
      <c r="O100" s="213"/>
      <c r="P100" s="213"/>
      <c r="Q100" s="213"/>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c r="BF100"/>
      <c r="BG100"/>
      <c r="BH100"/>
      <c r="BI100"/>
      <c r="BJ100"/>
      <c r="BK100"/>
      <c r="BL100"/>
      <c r="BM100"/>
      <c r="BN100"/>
      <c r="BO100"/>
      <c r="BP100"/>
      <c r="BQ100"/>
      <c r="BR100"/>
      <c r="BS100"/>
      <c r="BT100"/>
      <c r="BU100"/>
      <c r="BV100"/>
      <c r="BW100"/>
      <c r="BX100"/>
      <c r="BY100"/>
      <c r="BZ100"/>
      <c r="CA100"/>
      <c r="CB100"/>
      <c r="CC100"/>
      <c r="CD100"/>
      <c r="CE100"/>
      <c r="CF100"/>
      <c r="CG100"/>
      <c r="CH100"/>
      <c r="CI100"/>
      <c r="CJ100"/>
      <c r="CK100"/>
      <c r="CL100"/>
      <c r="CM100"/>
      <c r="CN100"/>
      <c r="CO100"/>
      <c r="CP100"/>
      <c r="CQ100"/>
      <c r="CR100"/>
      <c r="CS100"/>
      <c r="CT100"/>
      <c r="CU100"/>
      <c r="CV100"/>
      <c r="CW100"/>
      <c r="CX100"/>
      <c r="CY100"/>
      <c r="CZ100"/>
      <c r="DA100"/>
      <c r="DB100"/>
      <c r="DC100"/>
      <c r="DD100"/>
      <c r="DE100"/>
      <c r="DF100"/>
      <c r="DG100"/>
      <c r="DH100"/>
      <c r="DI100"/>
      <c r="DJ100"/>
      <c r="DK100"/>
      <c r="DL100"/>
      <c r="DM100"/>
      <c r="DN100"/>
      <c r="DO100"/>
      <c r="DP100"/>
      <c r="DQ100"/>
      <c r="DR100"/>
      <c r="DS100"/>
      <c r="DT100"/>
      <c r="DU100"/>
      <c r="DV100"/>
      <c r="DW100"/>
      <c r="DX100"/>
      <c r="DY100"/>
      <c r="DZ100"/>
      <c r="EA100"/>
      <c r="EB100"/>
      <c r="EC100"/>
      <c r="ED100"/>
      <c r="EE100"/>
      <c r="EF100"/>
      <c r="EG100"/>
      <c r="EH100"/>
      <c r="EI100"/>
      <c r="EJ100"/>
      <c r="EK100"/>
      <c r="EL100"/>
      <c r="EM100"/>
      <c r="EN100"/>
      <c r="EO100"/>
      <c r="EP100"/>
      <c r="EQ100"/>
      <c r="ER100"/>
      <c r="ES100"/>
      <c r="ET100"/>
      <c r="EU100"/>
      <c r="EV100"/>
      <c r="EW100"/>
      <c r="EX100"/>
      <c r="EY100"/>
      <c r="EZ100"/>
      <c r="FA100"/>
      <c r="FB100"/>
      <c r="FC100"/>
      <c r="FD100"/>
      <c r="FE100"/>
      <c r="FF100"/>
      <c r="FG100"/>
      <c r="FH100"/>
      <c r="FI100"/>
      <c r="FJ100"/>
      <c r="FK100"/>
      <c r="FL100"/>
      <c r="FM100"/>
      <c r="FN100"/>
      <c r="FO100"/>
      <c r="FP100"/>
      <c r="FQ100"/>
      <c r="FR100"/>
      <c r="FS100"/>
      <c r="FT100"/>
      <c r="FU100"/>
      <c r="FV100"/>
      <c r="FW100"/>
      <c r="FX100"/>
      <c r="FY100"/>
      <c r="FZ100"/>
      <c r="GA100"/>
      <c r="GB100"/>
      <c r="GC100"/>
      <c r="GD100"/>
      <c r="GE100"/>
      <c r="GF100"/>
      <c r="GG100"/>
      <c r="GH100"/>
      <c r="GI100"/>
      <c r="GJ100"/>
      <c r="GK100"/>
      <c r="GL100"/>
      <c r="GM100"/>
      <c r="GN100"/>
      <c r="GO100"/>
      <c r="GP100"/>
      <c r="GQ100"/>
      <c r="GR100"/>
      <c r="GS100"/>
      <c r="GT100"/>
      <c r="GU100"/>
      <c r="GV100"/>
      <c r="GW100"/>
      <c r="GX100"/>
      <c r="GY100"/>
      <c r="GZ100"/>
      <c r="HA100"/>
      <c r="HB100"/>
      <c r="HC100"/>
      <c r="HD100"/>
      <c r="HE100"/>
      <c r="HF100"/>
      <c r="HG100"/>
      <c r="HH100"/>
      <c r="HI100"/>
      <c r="HJ100"/>
      <c r="HK100"/>
      <c r="HL100"/>
      <c r="HM100"/>
      <c r="HN100"/>
      <c r="HO100"/>
      <c r="HP100"/>
      <c r="HQ100"/>
      <c r="HR100"/>
      <c r="HS100"/>
      <c r="HT100"/>
      <c r="HU100"/>
      <c r="HV100"/>
      <c r="HW100"/>
      <c r="HX100"/>
      <c r="HY100"/>
      <c r="HZ100"/>
      <c r="IA100"/>
      <c r="IB100"/>
      <c r="IC100"/>
      <c r="ID100"/>
      <c r="IE100"/>
      <c r="IF100"/>
      <c r="IG100"/>
      <c r="IH100"/>
      <c r="II100"/>
      <c r="IJ100"/>
      <c r="IK100"/>
      <c r="IL100"/>
      <c r="IM100"/>
      <c r="IN100"/>
      <c r="IO100"/>
      <c r="IP100"/>
      <c r="IQ100"/>
      <c r="IR100"/>
      <c r="IS100"/>
      <c r="IT100"/>
      <c r="IU100"/>
      <c r="IV100"/>
      <c r="IW100"/>
      <c r="IX100"/>
      <c r="IY100"/>
      <c r="IZ100"/>
      <c r="JA100"/>
      <c r="JB100"/>
      <c r="JC100"/>
      <c r="JD100"/>
      <c r="JE100"/>
      <c r="JF100"/>
      <c r="JG100"/>
      <c r="JH100"/>
      <c r="JI100"/>
      <c r="JJ100"/>
      <c r="JK100"/>
      <c r="JL100"/>
      <c r="JM100"/>
      <c r="JN100"/>
      <c r="JO100"/>
      <c r="JP100"/>
      <c r="JQ100"/>
      <c r="JR100"/>
      <c r="JS100"/>
      <c r="JT100"/>
      <c r="JU100"/>
      <c r="JV100"/>
      <c r="JW100"/>
      <c r="JX100"/>
      <c r="JY100"/>
      <c r="JZ100"/>
      <c r="KA100"/>
      <c r="KB100"/>
      <c r="KC100"/>
      <c r="KD100"/>
      <c r="KE100"/>
      <c r="KF100"/>
      <c r="KG100"/>
      <c r="KH100"/>
      <c r="KI100"/>
      <c r="KJ100"/>
      <c r="KK100"/>
      <c r="KL100"/>
      <c r="KM100"/>
      <c r="KN100"/>
      <c r="KO100"/>
      <c r="KP100"/>
      <c r="KQ100"/>
      <c r="KR100"/>
      <c r="KS100"/>
      <c r="KT100"/>
      <c r="KU100"/>
      <c r="KV100"/>
      <c r="KW100"/>
      <c r="KX100"/>
      <c r="KY100"/>
      <c r="KZ100"/>
      <c r="LA100"/>
      <c r="LB100"/>
      <c r="LC100"/>
      <c r="LD100"/>
      <c r="LE100"/>
      <c r="LF100"/>
      <c r="LG100"/>
      <c r="LH100"/>
      <c r="LI100"/>
      <c r="LJ100"/>
      <c r="LK100"/>
      <c r="LL100"/>
      <c r="LM100"/>
      <c r="LN100"/>
      <c r="LO100"/>
      <c r="LP100"/>
      <c r="LQ100"/>
      <c r="LR100"/>
      <c r="LS100"/>
      <c r="LT100"/>
      <c r="LU100"/>
      <c r="LV100"/>
      <c r="LW100"/>
      <c r="LX100"/>
      <c r="LY100"/>
      <c r="LZ100"/>
      <c r="MA100"/>
      <c r="MB100"/>
      <c r="MC100"/>
      <c r="MD100"/>
      <c r="ME100"/>
      <c r="MF100"/>
      <c r="MG100"/>
      <c r="MH100"/>
      <c r="MI100"/>
      <c r="MJ100"/>
      <c r="MK100"/>
      <c r="ML100"/>
      <c r="MM100"/>
      <c r="MN100"/>
      <c r="MO100"/>
      <c r="MP100"/>
      <c r="MQ100"/>
      <c r="MR100"/>
      <c r="MS100"/>
      <c r="MT100"/>
      <c r="MU100"/>
      <c r="MV100"/>
      <c r="MW100"/>
      <c r="MX100"/>
      <c r="MY100"/>
      <c r="MZ100"/>
      <c r="NA100"/>
      <c r="NB100"/>
      <c r="NC100"/>
      <c r="ND100"/>
      <c r="NE100"/>
      <c r="NF100"/>
      <c r="NG100"/>
      <c r="NH100"/>
      <c r="NI100"/>
      <c r="NJ100"/>
      <c r="NK100"/>
      <c r="NL100"/>
      <c r="NM100"/>
      <c r="NN100"/>
      <c r="NO100"/>
      <c r="NP100"/>
      <c r="NQ100"/>
      <c r="NR100"/>
      <c r="NS100"/>
      <c r="NT100"/>
      <c r="NU100"/>
      <c r="NV100"/>
      <c r="NW100"/>
      <c r="NX100"/>
      <c r="NY100"/>
      <c r="NZ100"/>
      <c r="OA100"/>
      <c r="OB100"/>
      <c r="OC100"/>
      <c r="OD100"/>
      <c r="OE100"/>
      <c r="OF100"/>
      <c r="OG100"/>
      <c r="OH100"/>
      <c r="OI100"/>
      <c r="OJ100"/>
      <c r="OK100"/>
      <c r="OL100"/>
      <c r="OM100"/>
      <c r="ON100"/>
      <c r="OO100"/>
      <c r="OP100"/>
      <c r="OQ100"/>
      <c r="OR100"/>
      <c r="OS100"/>
      <c r="OT100"/>
      <c r="OU100"/>
      <c r="OV100"/>
      <c r="OW100"/>
      <c r="OX100"/>
      <c r="OY100"/>
      <c r="OZ100"/>
      <c r="PA100"/>
      <c r="PB100"/>
      <c r="PC100"/>
      <c r="PD100"/>
      <c r="PE100"/>
      <c r="PF100"/>
      <c r="PG100"/>
      <c r="PH100"/>
      <c r="PI100"/>
      <c r="PJ100"/>
      <c r="PK100"/>
      <c r="PL100"/>
      <c r="PM100"/>
      <c r="PN100"/>
      <c r="PO100"/>
      <c r="PP100"/>
      <c r="PQ100"/>
      <c r="PR100"/>
      <c r="PS100"/>
      <c r="PT100"/>
      <c r="PU100"/>
      <c r="PV100"/>
      <c r="PW100"/>
      <c r="PX100"/>
      <c r="PY100"/>
      <c r="PZ100"/>
      <c r="QA100"/>
      <c r="QB100"/>
      <c r="QC100"/>
      <c r="QD100"/>
      <c r="QE100"/>
      <c r="QF100"/>
      <c r="QG100"/>
      <c r="QH100"/>
      <c r="QI100"/>
      <c r="QJ100"/>
      <c r="QK100"/>
      <c r="QL100"/>
      <c r="QM100"/>
      <c r="QN100"/>
      <c r="QO100"/>
      <c r="QP100"/>
      <c r="QQ100"/>
      <c r="QR100"/>
      <c r="QS100"/>
      <c r="QT100"/>
      <c r="QU100"/>
      <c r="QV100"/>
      <c r="QW100"/>
      <c r="QX100"/>
      <c r="QY100"/>
      <c r="QZ100"/>
      <c r="RA100"/>
      <c r="RB100"/>
      <c r="RC100"/>
      <c r="RD100"/>
      <c r="RE100"/>
      <c r="RF100"/>
      <c r="RG100"/>
      <c r="RH100"/>
      <c r="RI100"/>
      <c r="RJ100"/>
      <c r="RK100"/>
      <c r="RL100"/>
      <c r="RM100"/>
      <c r="RN100"/>
      <c r="RO100"/>
      <c r="RP100"/>
      <c r="RQ100"/>
      <c r="RR100"/>
      <c r="RS100"/>
      <c r="RT100"/>
      <c r="RU100"/>
      <c r="RV100"/>
      <c r="RW100"/>
      <c r="RX100"/>
      <c r="RY100"/>
      <c r="RZ100"/>
      <c r="SA100"/>
      <c r="SB100"/>
      <c r="SC100"/>
      <c r="SD100"/>
      <c r="SE100"/>
      <c r="SF100"/>
      <c r="SG100"/>
      <c r="SH100"/>
      <c r="SI100"/>
      <c r="SJ100"/>
      <c r="SK100"/>
      <c r="SL100"/>
      <c r="SM100"/>
      <c r="SN100"/>
      <c r="SO100"/>
      <c r="SP100"/>
      <c r="SQ100"/>
      <c r="SR100"/>
      <c r="SS100"/>
      <c r="ST100"/>
      <c r="SU100"/>
      <c r="SV100"/>
      <c r="SW100"/>
      <c r="SX100"/>
      <c r="SY100"/>
      <c r="SZ100"/>
      <c r="TA100"/>
      <c r="TB100"/>
      <c r="TC100"/>
      <c r="TD100"/>
      <c r="TE100"/>
      <c r="TF100"/>
      <c r="TG100"/>
      <c r="TH100"/>
      <c r="TI100"/>
      <c r="TJ100"/>
      <c r="TK100"/>
      <c r="TL100"/>
      <c r="TM100"/>
      <c r="TN100"/>
      <c r="TO100"/>
      <c r="TP100"/>
      <c r="TQ100"/>
      <c r="TR100"/>
      <c r="TS100"/>
      <c r="TT100"/>
      <c r="TU100"/>
      <c r="TV100"/>
      <c r="TW100"/>
      <c r="TX100"/>
      <c r="TY100"/>
      <c r="TZ100"/>
      <c r="UA100"/>
      <c r="UB100"/>
      <c r="UC100"/>
      <c r="UD100"/>
      <c r="UE100"/>
      <c r="UF100"/>
      <c r="UG100"/>
      <c r="UH100"/>
      <c r="UI100"/>
      <c r="UJ100"/>
      <c r="UK100"/>
      <c r="UL100"/>
      <c r="UM100"/>
      <c r="UN100"/>
      <c r="UO100"/>
      <c r="UP100"/>
      <c r="UQ100"/>
      <c r="UR100"/>
      <c r="US100"/>
      <c r="UT100"/>
      <c r="UU100"/>
      <c r="UV100"/>
      <c r="UW100"/>
      <c r="UX100"/>
      <c r="UY100"/>
      <c r="UZ100"/>
      <c r="VA100"/>
      <c r="VB100"/>
      <c r="VC100"/>
      <c r="VD100"/>
      <c r="VE100"/>
      <c r="VF100"/>
      <c r="VG100"/>
      <c r="VH100"/>
      <c r="VI100"/>
      <c r="VJ100"/>
      <c r="VK100"/>
      <c r="VL100"/>
      <c r="VM100"/>
      <c r="VN100"/>
      <c r="VO100"/>
      <c r="VP100"/>
      <c r="VQ100"/>
      <c r="VR100"/>
      <c r="VS100"/>
      <c r="VT100"/>
      <c r="VU100"/>
      <c r="VV100"/>
      <c r="VW100"/>
      <c r="VX100"/>
      <c r="VY100"/>
      <c r="VZ100"/>
      <c r="WA100"/>
      <c r="WB100"/>
      <c r="WC100"/>
      <c r="WD100"/>
      <c r="WE100"/>
      <c r="WF100"/>
      <c r="WG100"/>
      <c r="WH100"/>
      <c r="WI100"/>
      <c r="WJ100"/>
      <c r="WK100"/>
      <c r="WL100"/>
      <c r="WM100"/>
      <c r="WN100"/>
      <c r="WO100"/>
      <c r="WP100"/>
      <c r="WQ100"/>
      <c r="WR100"/>
      <c r="WS100"/>
      <c r="WT100"/>
      <c r="WU100"/>
      <c r="WV100"/>
      <c r="WW100"/>
      <c r="WX100"/>
      <c r="WY100"/>
      <c r="WZ100"/>
      <c r="XA100"/>
      <c r="XB100"/>
      <c r="XC100"/>
      <c r="XD100"/>
      <c r="XE100"/>
      <c r="XF100"/>
      <c r="XG100"/>
      <c r="XH100"/>
      <c r="XI100"/>
      <c r="XJ100"/>
      <c r="XK100"/>
      <c r="XL100"/>
      <c r="XM100"/>
      <c r="XN100"/>
      <c r="XO100"/>
      <c r="XP100"/>
      <c r="XQ100"/>
      <c r="XR100"/>
      <c r="XS100"/>
      <c r="XT100"/>
      <c r="XU100"/>
      <c r="XV100"/>
      <c r="XW100"/>
      <c r="XX100"/>
      <c r="XY100"/>
      <c r="XZ100"/>
      <c r="YA100"/>
      <c r="YB100"/>
      <c r="YC100"/>
      <c r="YD100"/>
      <c r="YE100"/>
      <c r="YF100"/>
      <c r="YG100"/>
      <c r="YH100"/>
      <c r="YI100"/>
      <c r="YJ100"/>
      <c r="YK100"/>
      <c r="YL100"/>
      <c r="YM100"/>
      <c r="YN100"/>
      <c r="YO100"/>
      <c r="YP100"/>
      <c r="YQ100"/>
      <c r="YR100"/>
      <c r="YS100"/>
      <c r="YT100"/>
      <c r="YU100"/>
      <c r="YV100"/>
      <c r="YW100"/>
      <c r="YX100"/>
      <c r="YY100"/>
      <c r="YZ100"/>
      <c r="ZA100"/>
      <c r="ZB100"/>
      <c r="ZC100"/>
      <c r="ZD100"/>
      <c r="ZE100"/>
      <c r="ZF100"/>
      <c r="ZG100"/>
      <c r="ZH100"/>
      <c r="ZI100"/>
      <c r="ZJ100"/>
      <c r="ZK100"/>
      <c r="ZL100"/>
      <c r="ZM100"/>
      <c r="ZN100"/>
      <c r="ZO100"/>
      <c r="ZP100"/>
      <c r="ZQ100"/>
      <c r="ZR100"/>
      <c r="ZS100"/>
      <c r="ZT100"/>
      <c r="ZU100"/>
      <c r="ZV100"/>
      <c r="ZW100"/>
      <c r="ZX100"/>
      <c r="ZY100"/>
      <c r="ZZ100"/>
      <c r="AAA100"/>
      <c r="AAB100"/>
      <c r="AAC100"/>
      <c r="AAD100"/>
      <c r="AAE100"/>
      <c r="AAF100"/>
      <c r="AAG100"/>
      <c r="AAH100"/>
      <c r="AAI100"/>
      <c r="AAJ100"/>
      <c r="AAK100"/>
      <c r="AAL100"/>
      <c r="AAM100"/>
      <c r="AAN100"/>
      <c r="AAO100"/>
      <c r="AAP100"/>
      <c r="AAQ100"/>
      <c r="AAR100"/>
      <c r="AAS100"/>
      <c r="AAT100"/>
      <c r="AAU100"/>
      <c r="AAV100"/>
      <c r="AAW100"/>
      <c r="AAX100"/>
      <c r="AAY100"/>
      <c r="AAZ100"/>
      <c r="ABA100"/>
      <c r="ABB100"/>
      <c r="ABC100"/>
      <c r="ABD100"/>
      <c r="ABE100"/>
      <c r="ABF100"/>
      <c r="ABG100"/>
      <c r="ABH100"/>
      <c r="ABI100"/>
      <c r="ABJ100"/>
      <c r="ABK100"/>
      <c r="ABL100"/>
      <c r="ABM100"/>
      <c r="ABN100"/>
      <c r="ABO100"/>
      <c r="ABP100"/>
      <c r="ABQ100"/>
      <c r="ABR100"/>
      <c r="ABS100"/>
      <c r="ABT100"/>
      <c r="ABU100"/>
      <c r="ABV100"/>
      <c r="ABW100"/>
      <c r="ABX100"/>
      <c r="ABY100"/>
      <c r="ABZ100"/>
      <c r="ACA100"/>
      <c r="ACB100"/>
      <c r="ACC100"/>
      <c r="ACD100"/>
      <c r="ACE100"/>
      <c r="ACF100"/>
      <c r="ACG100"/>
      <c r="ACH100"/>
      <c r="ACI100"/>
      <c r="ACJ100"/>
      <c r="ACK100"/>
      <c r="ACL100"/>
      <c r="ACM100"/>
      <c r="ACN100"/>
      <c r="ACO100"/>
      <c r="ACP100"/>
      <c r="ACQ100"/>
      <c r="ACR100"/>
      <c r="ACS100"/>
      <c r="ACT100"/>
      <c r="ACU100"/>
      <c r="ACV100"/>
      <c r="ACW100"/>
      <c r="ACX100"/>
      <c r="ACY100"/>
      <c r="ACZ100"/>
      <c r="ADA100"/>
      <c r="ADB100"/>
      <c r="ADC100"/>
      <c r="ADD100"/>
      <c r="ADE100"/>
      <c r="ADF100"/>
      <c r="ADG100"/>
      <c r="ADH100"/>
      <c r="ADI100"/>
      <c r="ADJ100"/>
      <c r="ADK100"/>
      <c r="ADL100"/>
      <c r="ADM100"/>
      <c r="ADN100"/>
      <c r="ADO100"/>
      <c r="ADP100"/>
      <c r="ADQ100"/>
      <c r="ADR100"/>
      <c r="ADS100"/>
      <c r="ADT100"/>
      <c r="ADU100"/>
      <c r="ADV100"/>
      <c r="ADW100"/>
      <c r="ADX100"/>
      <c r="ADY100"/>
      <c r="ADZ100"/>
      <c r="AEA100"/>
      <c r="AEB100"/>
      <c r="AEC100"/>
      <c r="AED100"/>
      <c r="AEE100"/>
      <c r="AEF100"/>
      <c r="AEG100"/>
      <c r="AEH100"/>
      <c r="AEI100"/>
      <c r="AEJ100"/>
      <c r="AEK100"/>
      <c r="AEL100"/>
      <c r="AEM100"/>
      <c r="AEN100"/>
      <c r="AEO100"/>
      <c r="AEP100"/>
      <c r="AEQ100"/>
      <c r="AER100"/>
      <c r="AES100"/>
      <c r="AET100"/>
      <c r="AEU100"/>
      <c r="AEV100"/>
      <c r="AEW100"/>
      <c r="AEX100"/>
      <c r="AEY100"/>
      <c r="AEZ100"/>
      <c r="AFA100"/>
      <c r="AFB100"/>
      <c r="AFC100"/>
      <c r="AFD100"/>
      <c r="AFE100"/>
      <c r="AFF100"/>
      <c r="AFG100"/>
      <c r="AFH100"/>
      <c r="AFI100"/>
      <c r="AFJ100"/>
      <c r="AFK100"/>
      <c r="AFL100"/>
      <c r="AFM100"/>
      <c r="AFN100"/>
      <c r="AFO100"/>
      <c r="AFP100"/>
      <c r="AFQ100"/>
      <c r="AFR100"/>
      <c r="AFS100"/>
      <c r="AFT100"/>
      <c r="AFU100"/>
      <c r="AFV100"/>
      <c r="AFW100"/>
      <c r="AFX100"/>
      <c r="AFY100"/>
      <c r="AFZ100"/>
      <c r="AGA100"/>
      <c r="AGB100"/>
      <c r="AGC100"/>
      <c r="AGD100"/>
      <c r="AGE100"/>
      <c r="AGF100"/>
      <c r="AGG100"/>
      <c r="AGH100"/>
      <c r="AGI100"/>
      <c r="AGJ100"/>
      <c r="AGK100"/>
      <c r="AGL100"/>
      <c r="AGM100"/>
      <c r="AGN100"/>
      <c r="AGO100"/>
      <c r="AGP100"/>
      <c r="AGQ100"/>
      <c r="AGR100"/>
      <c r="AGS100"/>
      <c r="AGT100"/>
      <c r="AGU100"/>
      <c r="AGV100"/>
      <c r="AGW100"/>
      <c r="AGX100"/>
      <c r="AGY100"/>
      <c r="AGZ100"/>
      <c r="AHA100"/>
      <c r="AHB100"/>
      <c r="AHC100"/>
      <c r="AHD100"/>
      <c r="AHE100"/>
      <c r="AHF100"/>
      <c r="AHG100"/>
      <c r="AHH100"/>
      <c r="AHI100"/>
      <c r="AHJ100"/>
      <c r="AHK100"/>
      <c r="AHL100"/>
      <c r="AHM100"/>
      <c r="AHN100"/>
      <c r="AHO100"/>
      <c r="AHP100"/>
      <c r="AHQ100"/>
      <c r="AHR100"/>
      <c r="AHS100"/>
      <c r="AHT100"/>
      <c r="AHU100"/>
      <c r="AHV100"/>
      <c r="AHW100"/>
      <c r="AHX100"/>
      <c r="AHY100"/>
      <c r="AHZ100"/>
      <c r="AIA100"/>
      <c r="AIB100"/>
      <c r="AIC100"/>
      <c r="AID100"/>
      <c r="AIE100"/>
      <c r="AIF100"/>
      <c r="AIG100"/>
      <c r="AIH100"/>
      <c r="AII100"/>
      <c r="AIJ100"/>
      <c r="AIK100"/>
      <c r="AIL100"/>
      <c r="AIM100"/>
      <c r="AIN100"/>
      <c r="AIO100"/>
      <c r="AIP100"/>
      <c r="AIQ100"/>
      <c r="AIR100"/>
      <c r="AIS100"/>
      <c r="AIT100"/>
      <c r="AIU100"/>
      <c r="AIV100"/>
      <c r="AIW100"/>
      <c r="AIX100"/>
      <c r="AIY100"/>
      <c r="AIZ100"/>
      <c r="AJA100"/>
      <c r="AJB100"/>
      <c r="AJC100"/>
      <c r="AJD100"/>
      <c r="AJE100"/>
      <c r="AJF100"/>
      <c r="AJG100"/>
      <c r="AJH100"/>
      <c r="AJI100"/>
      <c r="AJJ100"/>
      <c r="AJK100"/>
      <c r="AJL100"/>
      <c r="AJM100"/>
      <c r="AJN100"/>
      <c r="AJO100"/>
      <c r="AJP100"/>
      <c r="AJQ100"/>
      <c r="AJR100"/>
      <c r="AJS100"/>
      <c r="AJT100"/>
      <c r="AJU100"/>
      <c r="AJV100"/>
      <c r="AJW100"/>
      <c r="AJX100"/>
      <c r="AJY100"/>
      <c r="AJZ100"/>
      <c r="AKA100"/>
      <c r="AKB100"/>
      <c r="AKC100"/>
      <c r="AKD100"/>
      <c r="AKE100"/>
      <c r="AKF100"/>
      <c r="AKG100"/>
      <c r="AKH100"/>
      <c r="AKI100"/>
      <c r="AKJ100"/>
      <c r="AKK100"/>
      <c r="AKL100"/>
      <c r="AKM100"/>
      <c r="AKN100"/>
      <c r="AKO100"/>
      <c r="AKP100"/>
      <c r="AKQ100"/>
      <c r="AKR100"/>
      <c r="AKS100"/>
      <c r="AKT100"/>
      <c r="AKU100"/>
      <c r="AKV100"/>
      <c r="AKW100"/>
      <c r="AKX100"/>
      <c r="AKY100"/>
      <c r="AKZ100"/>
      <c r="ALA100"/>
      <c r="ALB100"/>
      <c r="ALC100"/>
      <c r="ALD100"/>
      <c r="ALE100"/>
      <c r="ALF100"/>
      <c r="ALG100"/>
      <c r="ALH100"/>
      <c r="ALI100"/>
      <c r="ALJ100"/>
      <c r="ALK100"/>
      <c r="ALL100"/>
      <c r="ALM100"/>
      <c r="ALN100"/>
      <c r="ALO100"/>
      <c r="ALP100"/>
      <c r="ALQ100"/>
      <c r="ALR100"/>
      <c r="ALS100"/>
      <c r="ALT100"/>
      <c r="ALU100"/>
      <c r="ALV100"/>
      <c r="ALW100"/>
      <c r="ALX100"/>
      <c r="ALY100"/>
      <c r="ALZ100"/>
      <c r="AMA100"/>
      <c r="AMB100"/>
      <c r="AMC100"/>
      <c r="AMD100"/>
      <c r="AME100"/>
      <c r="AMF100"/>
      <c r="AMG100"/>
      <c r="AMH100"/>
      <c r="AMI100"/>
      <c r="AMJ100"/>
    </row>
    <row r="101" spans="1:1024" ht="3.2" customHeight="1" x14ac:dyDescent="0.25">
      <c r="A101" s="213"/>
      <c r="B101" s="213"/>
      <c r="C101" s="213"/>
      <c r="D101" s="213"/>
      <c r="E101" s="213"/>
      <c r="F101" s="213"/>
      <c r="G101" s="213"/>
      <c r="H101" s="213"/>
      <c r="I101" s="213"/>
      <c r="J101" s="213"/>
      <c r="K101" s="213"/>
      <c r="L101" s="213"/>
      <c r="M101" s="213"/>
      <c r="N101" s="213"/>
      <c r="O101" s="213"/>
      <c r="P101" s="213"/>
      <c r="Q101" s="213"/>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c r="BF101"/>
      <c r="BG101"/>
      <c r="BH101"/>
      <c r="BI101"/>
      <c r="BJ101"/>
      <c r="BK101"/>
      <c r="BL101"/>
      <c r="BM101"/>
      <c r="BN101"/>
      <c r="BO101"/>
      <c r="BP101"/>
      <c r="BQ101"/>
      <c r="BR101"/>
      <c r="BS101"/>
      <c r="BT101"/>
      <c r="BU101"/>
      <c r="BV101"/>
      <c r="BW101"/>
      <c r="BX101"/>
      <c r="BY101"/>
      <c r="BZ101"/>
      <c r="CA101"/>
      <c r="CB101"/>
      <c r="CC101"/>
      <c r="CD101"/>
      <c r="CE101"/>
      <c r="CF101"/>
      <c r="CG101"/>
      <c r="CH101"/>
      <c r="CI101"/>
      <c r="CJ101"/>
      <c r="CK101"/>
      <c r="CL101"/>
      <c r="CM101"/>
      <c r="CN101"/>
      <c r="CO101"/>
      <c r="CP101"/>
      <c r="CQ101"/>
      <c r="CR101"/>
      <c r="CS101"/>
      <c r="CT101"/>
      <c r="CU101"/>
      <c r="CV101"/>
      <c r="CW101"/>
      <c r="CX101"/>
      <c r="CY101"/>
      <c r="CZ101"/>
      <c r="DA101"/>
      <c r="DB101"/>
      <c r="DC101"/>
      <c r="DD101"/>
      <c r="DE101"/>
      <c r="DF101"/>
      <c r="DG101"/>
      <c r="DH101"/>
      <c r="DI101"/>
      <c r="DJ101"/>
      <c r="DK101"/>
      <c r="DL101"/>
      <c r="DM101"/>
      <c r="DN101"/>
      <c r="DO101"/>
      <c r="DP101"/>
      <c r="DQ101"/>
      <c r="DR101"/>
      <c r="DS101"/>
      <c r="DT101"/>
      <c r="DU101"/>
      <c r="DV101"/>
      <c r="DW101"/>
      <c r="DX101"/>
      <c r="DY101"/>
      <c r="DZ101"/>
      <c r="EA101"/>
      <c r="EB101"/>
      <c r="EC101"/>
      <c r="ED101"/>
      <c r="EE101"/>
      <c r="EF101"/>
      <c r="EG101"/>
      <c r="EH101"/>
      <c r="EI101"/>
      <c r="EJ101"/>
      <c r="EK101"/>
      <c r="EL101"/>
      <c r="EM101"/>
      <c r="EN101"/>
      <c r="EO101"/>
      <c r="EP101"/>
      <c r="EQ101"/>
      <c r="ER101"/>
      <c r="ES101"/>
      <c r="ET101"/>
      <c r="EU101"/>
      <c r="EV101"/>
      <c r="EW101"/>
      <c r="EX101"/>
      <c r="EY101"/>
      <c r="EZ101"/>
      <c r="FA101"/>
      <c r="FB101"/>
      <c r="FC101"/>
      <c r="FD101"/>
      <c r="FE101"/>
      <c r="FF101"/>
      <c r="FG101"/>
      <c r="FH101"/>
      <c r="FI101"/>
      <c r="FJ101"/>
      <c r="FK101"/>
      <c r="FL101"/>
      <c r="FM101"/>
      <c r="FN101"/>
      <c r="FO101"/>
      <c r="FP101"/>
      <c r="FQ101"/>
      <c r="FR101"/>
      <c r="FS101"/>
      <c r="FT101"/>
      <c r="FU101"/>
      <c r="FV101"/>
      <c r="FW101"/>
      <c r="FX101"/>
      <c r="FY101"/>
      <c r="FZ101"/>
      <c r="GA101"/>
      <c r="GB101"/>
      <c r="GC101"/>
      <c r="GD101"/>
      <c r="GE101"/>
      <c r="GF101"/>
      <c r="GG101"/>
      <c r="GH101"/>
      <c r="GI101"/>
      <c r="GJ101"/>
      <c r="GK101"/>
      <c r="GL101"/>
      <c r="GM101"/>
      <c r="GN101"/>
      <c r="GO101"/>
      <c r="GP101"/>
      <c r="GQ101"/>
      <c r="GR101"/>
      <c r="GS101"/>
      <c r="GT101"/>
      <c r="GU101"/>
      <c r="GV101"/>
      <c r="GW101"/>
      <c r="GX101"/>
      <c r="GY101"/>
      <c r="GZ101"/>
      <c r="HA101"/>
      <c r="HB101"/>
      <c r="HC101"/>
      <c r="HD101"/>
      <c r="HE101"/>
      <c r="HF101"/>
      <c r="HG101"/>
      <c r="HH101"/>
      <c r="HI101"/>
      <c r="HJ101"/>
      <c r="HK101"/>
      <c r="HL101"/>
      <c r="HM101"/>
      <c r="HN101"/>
      <c r="HO101"/>
      <c r="HP101"/>
      <c r="HQ101"/>
      <c r="HR101"/>
      <c r="HS101"/>
      <c r="HT101"/>
      <c r="HU101"/>
      <c r="HV101"/>
      <c r="HW101"/>
      <c r="HX101"/>
      <c r="HY101"/>
      <c r="HZ101"/>
      <c r="IA101"/>
      <c r="IB101"/>
      <c r="IC101"/>
      <c r="ID101"/>
      <c r="IE101"/>
      <c r="IF101"/>
      <c r="IG101"/>
      <c r="IH101"/>
      <c r="II101"/>
      <c r="IJ101"/>
      <c r="IK101"/>
      <c r="IL101"/>
      <c r="IM101"/>
      <c r="IN101"/>
      <c r="IO101"/>
      <c r="IP101"/>
      <c r="IQ101"/>
      <c r="IR101"/>
      <c r="IS101"/>
      <c r="IT101"/>
      <c r="IU101"/>
      <c r="IV101"/>
      <c r="IW101"/>
      <c r="IX101"/>
      <c r="IY101"/>
      <c r="IZ101"/>
      <c r="JA101"/>
      <c r="JB101"/>
      <c r="JC101"/>
      <c r="JD101"/>
      <c r="JE101"/>
      <c r="JF101"/>
      <c r="JG101"/>
      <c r="JH101"/>
      <c r="JI101"/>
      <c r="JJ101"/>
      <c r="JK101"/>
      <c r="JL101"/>
      <c r="JM101"/>
      <c r="JN101"/>
      <c r="JO101"/>
      <c r="JP101"/>
      <c r="JQ101"/>
      <c r="JR101"/>
      <c r="JS101"/>
      <c r="JT101"/>
      <c r="JU101"/>
      <c r="JV101"/>
      <c r="JW101"/>
      <c r="JX101"/>
      <c r="JY101"/>
      <c r="JZ101"/>
      <c r="KA101"/>
      <c r="KB101"/>
      <c r="KC101"/>
      <c r="KD101"/>
      <c r="KE101"/>
      <c r="KF101"/>
      <c r="KG101"/>
      <c r="KH101"/>
      <c r="KI101"/>
      <c r="KJ101"/>
      <c r="KK101"/>
      <c r="KL101"/>
      <c r="KM101"/>
      <c r="KN101"/>
      <c r="KO101"/>
      <c r="KP101"/>
      <c r="KQ101"/>
      <c r="KR101"/>
      <c r="KS101"/>
      <c r="KT101"/>
      <c r="KU101"/>
      <c r="KV101"/>
      <c r="KW101"/>
      <c r="KX101"/>
      <c r="KY101"/>
      <c r="KZ101"/>
      <c r="LA101"/>
      <c r="LB101"/>
      <c r="LC101"/>
      <c r="LD101"/>
      <c r="LE101"/>
      <c r="LF101"/>
      <c r="LG101"/>
      <c r="LH101"/>
      <c r="LI101"/>
      <c r="LJ101"/>
      <c r="LK101"/>
      <c r="LL101"/>
      <c r="LM101"/>
      <c r="LN101"/>
      <c r="LO101"/>
      <c r="LP101"/>
      <c r="LQ101"/>
      <c r="LR101"/>
      <c r="LS101"/>
      <c r="LT101"/>
      <c r="LU101"/>
      <c r="LV101"/>
      <c r="LW101"/>
      <c r="LX101"/>
      <c r="LY101"/>
      <c r="LZ101"/>
      <c r="MA101"/>
      <c r="MB101"/>
      <c r="MC101"/>
      <c r="MD101"/>
      <c r="ME101"/>
      <c r="MF101"/>
      <c r="MG101"/>
      <c r="MH101"/>
      <c r="MI101"/>
      <c r="MJ101"/>
      <c r="MK101"/>
      <c r="ML101"/>
      <c r="MM101"/>
      <c r="MN101"/>
      <c r="MO101"/>
      <c r="MP101"/>
      <c r="MQ101"/>
      <c r="MR101"/>
      <c r="MS101"/>
      <c r="MT101"/>
      <c r="MU101"/>
      <c r="MV101"/>
      <c r="MW101"/>
      <c r="MX101"/>
      <c r="MY101"/>
      <c r="MZ101"/>
      <c r="NA101"/>
      <c r="NB101"/>
      <c r="NC101"/>
      <c r="ND101"/>
      <c r="NE101"/>
      <c r="NF101"/>
      <c r="NG101"/>
      <c r="NH101"/>
      <c r="NI101"/>
      <c r="NJ101"/>
      <c r="NK101"/>
      <c r="NL101"/>
      <c r="NM101"/>
      <c r="NN101"/>
      <c r="NO101"/>
      <c r="NP101"/>
      <c r="NQ101"/>
      <c r="NR101"/>
      <c r="NS101"/>
      <c r="NT101"/>
      <c r="NU101"/>
      <c r="NV101"/>
      <c r="NW101"/>
      <c r="NX101"/>
      <c r="NY101"/>
      <c r="NZ101"/>
      <c r="OA101"/>
      <c r="OB101"/>
      <c r="OC101"/>
      <c r="OD101"/>
      <c r="OE101"/>
      <c r="OF101"/>
      <c r="OG101"/>
      <c r="OH101"/>
      <c r="OI101"/>
      <c r="OJ101"/>
      <c r="OK101"/>
      <c r="OL101"/>
      <c r="OM101"/>
      <c r="ON101"/>
      <c r="OO101"/>
      <c r="OP101"/>
      <c r="OQ101"/>
      <c r="OR101"/>
      <c r="OS101"/>
      <c r="OT101"/>
      <c r="OU101"/>
      <c r="OV101"/>
      <c r="OW101"/>
      <c r="OX101"/>
      <c r="OY101"/>
      <c r="OZ101"/>
      <c r="PA101"/>
      <c r="PB101"/>
      <c r="PC101"/>
      <c r="PD101"/>
      <c r="PE101"/>
      <c r="PF101"/>
      <c r="PG101"/>
      <c r="PH101"/>
      <c r="PI101"/>
      <c r="PJ101"/>
      <c r="PK101"/>
      <c r="PL101"/>
      <c r="PM101"/>
      <c r="PN101"/>
      <c r="PO101"/>
      <c r="PP101"/>
      <c r="PQ101"/>
      <c r="PR101"/>
      <c r="PS101"/>
      <c r="PT101"/>
      <c r="PU101"/>
      <c r="PV101"/>
      <c r="PW101"/>
      <c r="PX101"/>
      <c r="PY101"/>
      <c r="PZ101"/>
      <c r="QA101"/>
      <c r="QB101"/>
      <c r="QC101"/>
      <c r="QD101"/>
      <c r="QE101"/>
      <c r="QF101"/>
      <c r="QG101"/>
      <c r="QH101"/>
      <c r="QI101"/>
      <c r="QJ101"/>
      <c r="QK101"/>
      <c r="QL101"/>
      <c r="QM101"/>
      <c r="QN101"/>
      <c r="QO101"/>
      <c r="QP101"/>
      <c r="QQ101"/>
      <c r="QR101"/>
      <c r="QS101"/>
      <c r="QT101"/>
      <c r="QU101"/>
      <c r="QV101"/>
      <c r="QW101"/>
      <c r="QX101"/>
      <c r="QY101"/>
      <c r="QZ101"/>
      <c r="RA101"/>
      <c r="RB101"/>
      <c r="RC101"/>
      <c r="RD101"/>
      <c r="RE101"/>
      <c r="RF101"/>
      <c r="RG101"/>
      <c r="RH101"/>
      <c r="RI101"/>
      <c r="RJ101"/>
      <c r="RK101"/>
      <c r="RL101"/>
      <c r="RM101"/>
      <c r="RN101"/>
      <c r="RO101"/>
      <c r="RP101"/>
      <c r="RQ101"/>
      <c r="RR101"/>
      <c r="RS101"/>
      <c r="RT101"/>
      <c r="RU101"/>
      <c r="RV101"/>
      <c r="RW101"/>
      <c r="RX101"/>
      <c r="RY101"/>
      <c r="RZ101"/>
      <c r="SA101"/>
      <c r="SB101"/>
      <c r="SC101"/>
      <c r="SD101"/>
      <c r="SE101"/>
      <c r="SF101"/>
      <c r="SG101"/>
      <c r="SH101"/>
      <c r="SI101"/>
      <c r="SJ101"/>
      <c r="SK101"/>
      <c r="SL101"/>
      <c r="SM101"/>
      <c r="SN101"/>
      <c r="SO101"/>
      <c r="SP101"/>
      <c r="SQ101"/>
      <c r="SR101"/>
      <c r="SS101"/>
      <c r="ST101"/>
      <c r="SU101"/>
      <c r="SV101"/>
      <c r="SW101"/>
      <c r="SX101"/>
      <c r="SY101"/>
      <c r="SZ101"/>
      <c r="TA101"/>
      <c r="TB101"/>
      <c r="TC101"/>
      <c r="TD101"/>
      <c r="TE101"/>
      <c r="TF101"/>
      <c r="TG101"/>
      <c r="TH101"/>
      <c r="TI101"/>
      <c r="TJ101"/>
      <c r="TK101"/>
      <c r="TL101"/>
      <c r="TM101"/>
      <c r="TN101"/>
      <c r="TO101"/>
      <c r="TP101"/>
      <c r="TQ101"/>
      <c r="TR101"/>
      <c r="TS101"/>
      <c r="TT101"/>
      <c r="TU101"/>
      <c r="TV101"/>
      <c r="TW101"/>
      <c r="TX101"/>
      <c r="TY101"/>
      <c r="TZ101"/>
      <c r="UA101"/>
      <c r="UB101"/>
      <c r="UC101"/>
      <c r="UD101"/>
      <c r="UE101"/>
      <c r="UF101"/>
      <c r="UG101"/>
      <c r="UH101"/>
      <c r="UI101"/>
      <c r="UJ101"/>
      <c r="UK101"/>
      <c r="UL101"/>
      <c r="UM101"/>
      <c r="UN101"/>
      <c r="UO101"/>
      <c r="UP101"/>
      <c r="UQ101"/>
      <c r="UR101"/>
      <c r="US101"/>
      <c r="UT101"/>
      <c r="UU101"/>
      <c r="UV101"/>
      <c r="UW101"/>
      <c r="UX101"/>
      <c r="UY101"/>
      <c r="UZ101"/>
      <c r="VA101"/>
      <c r="VB101"/>
      <c r="VC101"/>
      <c r="VD101"/>
      <c r="VE101"/>
      <c r="VF101"/>
      <c r="VG101"/>
      <c r="VH101"/>
      <c r="VI101"/>
      <c r="VJ101"/>
      <c r="VK101"/>
      <c r="VL101"/>
      <c r="VM101"/>
      <c r="VN101"/>
      <c r="VO101"/>
      <c r="VP101"/>
      <c r="VQ101"/>
      <c r="VR101"/>
      <c r="VS101"/>
      <c r="VT101"/>
      <c r="VU101"/>
      <c r="VV101"/>
      <c r="VW101"/>
      <c r="VX101"/>
      <c r="VY101"/>
      <c r="VZ101"/>
      <c r="WA101"/>
      <c r="WB101"/>
      <c r="WC101"/>
      <c r="WD101"/>
      <c r="WE101"/>
      <c r="WF101"/>
      <c r="WG101"/>
      <c r="WH101"/>
      <c r="WI101"/>
      <c r="WJ101"/>
      <c r="WK101"/>
      <c r="WL101"/>
      <c r="WM101"/>
      <c r="WN101"/>
      <c r="WO101"/>
      <c r="WP101"/>
      <c r="WQ101"/>
      <c r="WR101"/>
      <c r="WS101"/>
      <c r="WT101"/>
      <c r="WU101"/>
      <c r="WV101"/>
      <c r="WW101"/>
      <c r="WX101"/>
      <c r="WY101"/>
      <c r="WZ101"/>
      <c r="XA101"/>
      <c r="XB101"/>
      <c r="XC101"/>
      <c r="XD101"/>
      <c r="XE101"/>
      <c r="XF101"/>
      <c r="XG101"/>
      <c r="XH101"/>
      <c r="XI101"/>
      <c r="XJ101"/>
      <c r="XK101"/>
      <c r="XL101"/>
      <c r="XM101"/>
      <c r="XN101"/>
      <c r="XO101"/>
      <c r="XP101"/>
      <c r="XQ101"/>
      <c r="XR101"/>
      <c r="XS101"/>
      <c r="XT101"/>
      <c r="XU101"/>
      <c r="XV101"/>
      <c r="XW101"/>
      <c r="XX101"/>
      <c r="XY101"/>
      <c r="XZ101"/>
      <c r="YA101"/>
      <c r="YB101"/>
      <c r="YC101"/>
      <c r="YD101"/>
      <c r="YE101"/>
      <c r="YF101"/>
      <c r="YG101"/>
      <c r="YH101"/>
      <c r="YI101"/>
      <c r="YJ101"/>
      <c r="YK101"/>
      <c r="YL101"/>
      <c r="YM101"/>
      <c r="YN101"/>
      <c r="YO101"/>
      <c r="YP101"/>
      <c r="YQ101"/>
      <c r="YR101"/>
      <c r="YS101"/>
      <c r="YT101"/>
      <c r="YU101"/>
      <c r="YV101"/>
      <c r="YW101"/>
      <c r="YX101"/>
      <c r="YY101"/>
      <c r="YZ101"/>
      <c r="ZA101"/>
      <c r="ZB101"/>
      <c r="ZC101"/>
      <c r="ZD101"/>
      <c r="ZE101"/>
      <c r="ZF101"/>
      <c r="ZG101"/>
      <c r="ZH101"/>
      <c r="ZI101"/>
      <c r="ZJ101"/>
      <c r="ZK101"/>
      <c r="ZL101"/>
      <c r="ZM101"/>
      <c r="ZN101"/>
      <c r="ZO101"/>
      <c r="ZP101"/>
      <c r="ZQ101"/>
      <c r="ZR101"/>
      <c r="ZS101"/>
      <c r="ZT101"/>
      <c r="ZU101"/>
      <c r="ZV101"/>
      <c r="ZW101"/>
      <c r="ZX101"/>
      <c r="ZY101"/>
      <c r="ZZ101"/>
      <c r="AAA101"/>
      <c r="AAB101"/>
      <c r="AAC101"/>
      <c r="AAD101"/>
      <c r="AAE101"/>
      <c r="AAF101"/>
      <c r="AAG101"/>
      <c r="AAH101"/>
      <c r="AAI101"/>
      <c r="AAJ101"/>
      <c r="AAK101"/>
      <c r="AAL101"/>
      <c r="AAM101"/>
      <c r="AAN101"/>
      <c r="AAO101"/>
      <c r="AAP101"/>
      <c r="AAQ101"/>
      <c r="AAR101"/>
      <c r="AAS101"/>
      <c r="AAT101"/>
      <c r="AAU101"/>
      <c r="AAV101"/>
      <c r="AAW101"/>
      <c r="AAX101"/>
      <c r="AAY101"/>
      <c r="AAZ101"/>
      <c r="ABA101"/>
      <c r="ABB101"/>
      <c r="ABC101"/>
      <c r="ABD101"/>
      <c r="ABE101"/>
      <c r="ABF101"/>
      <c r="ABG101"/>
      <c r="ABH101"/>
      <c r="ABI101"/>
      <c r="ABJ101"/>
      <c r="ABK101"/>
      <c r="ABL101"/>
      <c r="ABM101"/>
      <c r="ABN101"/>
      <c r="ABO101"/>
      <c r="ABP101"/>
      <c r="ABQ101"/>
      <c r="ABR101"/>
      <c r="ABS101"/>
      <c r="ABT101"/>
      <c r="ABU101"/>
      <c r="ABV101"/>
      <c r="ABW101"/>
      <c r="ABX101"/>
      <c r="ABY101"/>
      <c r="ABZ101"/>
      <c r="ACA101"/>
      <c r="ACB101"/>
      <c r="ACC101"/>
      <c r="ACD101"/>
      <c r="ACE101"/>
      <c r="ACF101"/>
      <c r="ACG101"/>
      <c r="ACH101"/>
      <c r="ACI101"/>
      <c r="ACJ101"/>
      <c r="ACK101"/>
      <c r="ACL101"/>
      <c r="ACM101"/>
      <c r="ACN101"/>
      <c r="ACO101"/>
      <c r="ACP101"/>
      <c r="ACQ101"/>
      <c r="ACR101"/>
      <c r="ACS101"/>
      <c r="ACT101"/>
      <c r="ACU101"/>
      <c r="ACV101"/>
      <c r="ACW101"/>
      <c r="ACX101"/>
      <c r="ACY101"/>
      <c r="ACZ101"/>
      <c r="ADA101"/>
      <c r="ADB101"/>
      <c r="ADC101"/>
      <c r="ADD101"/>
      <c r="ADE101"/>
      <c r="ADF101"/>
      <c r="ADG101"/>
      <c r="ADH101"/>
      <c r="ADI101"/>
      <c r="ADJ101"/>
      <c r="ADK101"/>
      <c r="ADL101"/>
      <c r="ADM101"/>
      <c r="ADN101"/>
      <c r="ADO101"/>
      <c r="ADP101"/>
      <c r="ADQ101"/>
      <c r="ADR101"/>
      <c r="ADS101"/>
      <c r="ADT101"/>
      <c r="ADU101"/>
      <c r="ADV101"/>
      <c r="ADW101"/>
      <c r="ADX101"/>
      <c r="ADY101"/>
      <c r="ADZ101"/>
      <c r="AEA101"/>
      <c r="AEB101"/>
      <c r="AEC101"/>
      <c r="AED101"/>
      <c r="AEE101"/>
      <c r="AEF101"/>
      <c r="AEG101"/>
      <c r="AEH101"/>
      <c r="AEI101"/>
      <c r="AEJ101"/>
      <c r="AEK101"/>
      <c r="AEL101"/>
      <c r="AEM101"/>
      <c r="AEN101"/>
      <c r="AEO101"/>
      <c r="AEP101"/>
      <c r="AEQ101"/>
      <c r="AER101"/>
      <c r="AES101"/>
      <c r="AET101"/>
      <c r="AEU101"/>
      <c r="AEV101"/>
      <c r="AEW101"/>
      <c r="AEX101"/>
      <c r="AEY101"/>
      <c r="AEZ101"/>
      <c r="AFA101"/>
      <c r="AFB101"/>
      <c r="AFC101"/>
      <c r="AFD101"/>
      <c r="AFE101"/>
      <c r="AFF101"/>
      <c r="AFG101"/>
      <c r="AFH101"/>
      <c r="AFI101"/>
      <c r="AFJ101"/>
      <c r="AFK101"/>
      <c r="AFL101"/>
      <c r="AFM101"/>
      <c r="AFN101"/>
      <c r="AFO101"/>
      <c r="AFP101"/>
      <c r="AFQ101"/>
      <c r="AFR101"/>
      <c r="AFS101"/>
      <c r="AFT101"/>
      <c r="AFU101"/>
      <c r="AFV101"/>
      <c r="AFW101"/>
      <c r="AFX101"/>
      <c r="AFY101"/>
      <c r="AFZ101"/>
      <c r="AGA101"/>
      <c r="AGB101"/>
      <c r="AGC101"/>
      <c r="AGD101"/>
      <c r="AGE101"/>
      <c r="AGF101"/>
      <c r="AGG101"/>
      <c r="AGH101"/>
      <c r="AGI101"/>
      <c r="AGJ101"/>
      <c r="AGK101"/>
      <c r="AGL101"/>
      <c r="AGM101"/>
      <c r="AGN101"/>
      <c r="AGO101"/>
      <c r="AGP101"/>
      <c r="AGQ101"/>
      <c r="AGR101"/>
      <c r="AGS101"/>
      <c r="AGT101"/>
      <c r="AGU101"/>
      <c r="AGV101"/>
      <c r="AGW101"/>
      <c r="AGX101"/>
      <c r="AGY101"/>
      <c r="AGZ101"/>
      <c r="AHA101"/>
      <c r="AHB101"/>
      <c r="AHC101"/>
      <c r="AHD101"/>
      <c r="AHE101"/>
      <c r="AHF101"/>
      <c r="AHG101"/>
      <c r="AHH101"/>
      <c r="AHI101"/>
      <c r="AHJ101"/>
      <c r="AHK101"/>
      <c r="AHL101"/>
      <c r="AHM101"/>
      <c r="AHN101"/>
      <c r="AHO101"/>
      <c r="AHP101"/>
      <c r="AHQ101"/>
      <c r="AHR101"/>
      <c r="AHS101"/>
      <c r="AHT101"/>
      <c r="AHU101"/>
      <c r="AHV101"/>
      <c r="AHW101"/>
      <c r="AHX101"/>
      <c r="AHY101"/>
      <c r="AHZ101"/>
      <c r="AIA101"/>
      <c r="AIB101"/>
      <c r="AIC101"/>
      <c r="AID101"/>
      <c r="AIE101"/>
      <c r="AIF101"/>
      <c r="AIG101"/>
      <c r="AIH101"/>
      <c r="AII101"/>
      <c r="AIJ101"/>
      <c r="AIK101"/>
      <c r="AIL101"/>
      <c r="AIM101"/>
      <c r="AIN101"/>
      <c r="AIO101"/>
      <c r="AIP101"/>
      <c r="AIQ101"/>
      <c r="AIR101"/>
      <c r="AIS101"/>
      <c r="AIT101"/>
      <c r="AIU101"/>
      <c r="AIV101"/>
      <c r="AIW101"/>
      <c r="AIX101"/>
      <c r="AIY101"/>
      <c r="AIZ101"/>
      <c r="AJA101"/>
      <c r="AJB101"/>
      <c r="AJC101"/>
      <c r="AJD101"/>
      <c r="AJE101"/>
      <c r="AJF101"/>
      <c r="AJG101"/>
      <c r="AJH101"/>
      <c r="AJI101"/>
      <c r="AJJ101"/>
      <c r="AJK101"/>
      <c r="AJL101"/>
      <c r="AJM101"/>
      <c r="AJN101"/>
      <c r="AJO101"/>
      <c r="AJP101"/>
      <c r="AJQ101"/>
      <c r="AJR101"/>
      <c r="AJS101"/>
      <c r="AJT101"/>
      <c r="AJU101"/>
      <c r="AJV101"/>
      <c r="AJW101"/>
      <c r="AJX101"/>
      <c r="AJY101"/>
      <c r="AJZ101"/>
      <c r="AKA101"/>
      <c r="AKB101"/>
      <c r="AKC101"/>
      <c r="AKD101"/>
      <c r="AKE101"/>
      <c r="AKF101"/>
      <c r="AKG101"/>
      <c r="AKH101"/>
      <c r="AKI101"/>
      <c r="AKJ101"/>
      <c r="AKK101"/>
      <c r="AKL101"/>
      <c r="AKM101"/>
      <c r="AKN101"/>
      <c r="AKO101"/>
      <c r="AKP101"/>
      <c r="AKQ101"/>
      <c r="AKR101"/>
      <c r="AKS101"/>
      <c r="AKT101"/>
      <c r="AKU101"/>
      <c r="AKV101"/>
      <c r="AKW101"/>
      <c r="AKX101"/>
      <c r="AKY101"/>
      <c r="AKZ101"/>
      <c r="ALA101"/>
      <c r="ALB101"/>
      <c r="ALC101"/>
      <c r="ALD101"/>
      <c r="ALE101"/>
      <c r="ALF101"/>
      <c r="ALG101"/>
      <c r="ALH101"/>
      <c r="ALI101"/>
      <c r="ALJ101"/>
      <c r="ALK101"/>
      <c r="ALL101"/>
      <c r="ALM101"/>
      <c r="ALN101"/>
      <c r="ALO101"/>
      <c r="ALP101"/>
      <c r="ALQ101"/>
      <c r="ALR101"/>
      <c r="ALS101"/>
      <c r="ALT101"/>
      <c r="ALU101"/>
      <c r="ALV101"/>
      <c r="ALW101"/>
      <c r="ALX101"/>
      <c r="ALY101"/>
      <c r="ALZ101"/>
      <c r="AMA101"/>
      <c r="AMB101"/>
      <c r="AMC101"/>
      <c r="AMD101"/>
      <c r="AME101"/>
      <c r="AMF101"/>
      <c r="AMG101"/>
      <c r="AMH101"/>
      <c r="AMI101"/>
      <c r="AMJ101"/>
    </row>
    <row r="102" spans="1:1024" ht="3.2" customHeight="1" x14ac:dyDescent="0.25">
      <c r="A102" s="213"/>
      <c r="B102" s="213"/>
      <c r="C102" s="213"/>
      <c r="D102" s="213"/>
      <c r="E102" s="213"/>
      <c r="F102" s="213"/>
      <c r="G102" s="213"/>
      <c r="H102" s="213"/>
      <c r="I102" s="213"/>
      <c r="J102" s="213"/>
      <c r="K102" s="213"/>
      <c r="L102" s="213"/>
      <c r="M102" s="213"/>
      <c r="N102" s="213"/>
      <c r="O102" s="213"/>
      <c r="P102" s="213"/>
      <c r="Q102" s="213"/>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c r="BF102"/>
      <c r="BG102"/>
      <c r="BH102"/>
      <c r="BI102"/>
      <c r="BJ102"/>
      <c r="BK102"/>
      <c r="BL102"/>
      <c r="BM102"/>
      <c r="BN102"/>
      <c r="BO102"/>
      <c r="BP102"/>
      <c r="BQ102"/>
      <c r="BR102"/>
      <c r="BS102"/>
      <c r="BT102"/>
      <c r="BU102"/>
      <c r="BV102"/>
      <c r="BW102"/>
      <c r="BX102"/>
      <c r="BY102"/>
      <c r="BZ102"/>
      <c r="CA102"/>
      <c r="CB102"/>
      <c r="CC102"/>
      <c r="CD102"/>
      <c r="CE102"/>
      <c r="CF102"/>
      <c r="CG102"/>
      <c r="CH102"/>
      <c r="CI102"/>
      <c r="CJ102"/>
      <c r="CK102"/>
      <c r="CL102"/>
      <c r="CM102"/>
      <c r="CN102"/>
      <c r="CO102"/>
      <c r="CP102"/>
      <c r="CQ102"/>
      <c r="CR102"/>
      <c r="CS102"/>
      <c r="CT102"/>
      <c r="CU102"/>
      <c r="CV102"/>
      <c r="CW102"/>
      <c r="CX102"/>
      <c r="CY102"/>
      <c r="CZ102"/>
      <c r="DA102"/>
      <c r="DB102"/>
      <c r="DC102"/>
      <c r="DD102"/>
      <c r="DE102"/>
      <c r="DF102"/>
      <c r="DG102"/>
      <c r="DH102"/>
      <c r="DI102"/>
      <c r="DJ102"/>
      <c r="DK102"/>
      <c r="DL102"/>
      <c r="DM102"/>
      <c r="DN102"/>
      <c r="DO102"/>
      <c r="DP102"/>
      <c r="DQ102"/>
      <c r="DR102"/>
      <c r="DS102"/>
      <c r="DT102"/>
      <c r="DU102"/>
      <c r="DV102"/>
      <c r="DW102"/>
      <c r="DX102"/>
      <c r="DY102"/>
      <c r="DZ102"/>
      <c r="EA102"/>
      <c r="EB102"/>
      <c r="EC102"/>
      <c r="ED102"/>
      <c r="EE102"/>
      <c r="EF102"/>
      <c r="EG102"/>
      <c r="EH102"/>
      <c r="EI102"/>
      <c r="EJ102"/>
      <c r="EK102"/>
      <c r="EL102"/>
      <c r="EM102"/>
      <c r="EN102"/>
      <c r="EO102"/>
      <c r="EP102"/>
      <c r="EQ102"/>
      <c r="ER102"/>
      <c r="ES102"/>
      <c r="ET102"/>
      <c r="EU102"/>
      <c r="EV102"/>
      <c r="EW102"/>
      <c r="EX102"/>
      <c r="EY102"/>
      <c r="EZ102"/>
      <c r="FA102"/>
      <c r="FB102"/>
      <c r="FC102"/>
      <c r="FD102"/>
      <c r="FE102"/>
      <c r="FF102"/>
      <c r="FG102"/>
      <c r="FH102"/>
      <c r="FI102"/>
      <c r="FJ102"/>
      <c r="FK102"/>
      <c r="FL102"/>
      <c r="FM102"/>
      <c r="FN102"/>
      <c r="FO102"/>
      <c r="FP102"/>
      <c r="FQ102"/>
      <c r="FR102"/>
      <c r="FS102"/>
      <c r="FT102"/>
      <c r="FU102"/>
      <c r="FV102"/>
      <c r="FW102"/>
      <c r="FX102"/>
      <c r="FY102"/>
      <c r="FZ102"/>
      <c r="GA102"/>
      <c r="GB102"/>
      <c r="GC102"/>
      <c r="GD102"/>
      <c r="GE102"/>
      <c r="GF102"/>
      <c r="GG102"/>
      <c r="GH102"/>
      <c r="GI102"/>
      <c r="GJ102"/>
      <c r="GK102"/>
      <c r="GL102"/>
      <c r="GM102"/>
      <c r="GN102"/>
      <c r="GO102"/>
      <c r="GP102"/>
      <c r="GQ102"/>
      <c r="GR102"/>
      <c r="GS102"/>
      <c r="GT102"/>
      <c r="GU102"/>
      <c r="GV102"/>
      <c r="GW102"/>
      <c r="GX102"/>
      <c r="GY102"/>
      <c r="GZ102"/>
      <c r="HA102"/>
      <c r="HB102"/>
      <c r="HC102"/>
      <c r="HD102"/>
      <c r="HE102"/>
      <c r="HF102"/>
      <c r="HG102"/>
      <c r="HH102"/>
      <c r="HI102"/>
      <c r="HJ102"/>
      <c r="HK102"/>
      <c r="HL102"/>
      <c r="HM102"/>
      <c r="HN102"/>
      <c r="HO102"/>
      <c r="HP102"/>
      <c r="HQ102"/>
      <c r="HR102"/>
      <c r="HS102"/>
      <c r="HT102"/>
      <c r="HU102"/>
      <c r="HV102"/>
      <c r="HW102"/>
      <c r="HX102"/>
      <c r="HY102"/>
      <c r="HZ102"/>
      <c r="IA102"/>
      <c r="IB102"/>
      <c r="IC102"/>
      <c r="ID102"/>
      <c r="IE102"/>
      <c r="IF102"/>
      <c r="IG102"/>
      <c r="IH102"/>
      <c r="II102"/>
      <c r="IJ102"/>
      <c r="IK102"/>
      <c r="IL102"/>
      <c r="IM102"/>
      <c r="IN102"/>
      <c r="IO102"/>
      <c r="IP102"/>
      <c r="IQ102"/>
      <c r="IR102"/>
      <c r="IS102"/>
      <c r="IT102"/>
      <c r="IU102"/>
      <c r="IV102"/>
      <c r="IW102"/>
      <c r="IX102"/>
      <c r="IY102"/>
      <c r="IZ102"/>
      <c r="JA102"/>
      <c r="JB102"/>
      <c r="JC102"/>
      <c r="JD102"/>
      <c r="JE102"/>
      <c r="JF102"/>
      <c r="JG102"/>
      <c r="JH102"/>
      <c r="JI102"/>
      <c r="JJ102"/>
      <c r="JK102"/>
      <c r="JL102"/>
      <c r="JM102"/>
      <c r="JN102"/>
      <c r="JO102"/>
      <c r="JP102"/>
      <c r="JQ102"/>
      <c r="JR102"/>
      <c r="JS102"/>
      <c r="JT102"/>
      <c r="JU102"/>
      <c r="JV102"/>
      <c r="JW102"/>
      <c r="JX102"/>
      <c r="JY102"/>
      <c r="JZ102"/>
      <c r="KA102"/>
      <c r="KB102"/>
      <c r="KC102"/>
      <c r="KD102"/>
      <c r="KE102"/>
      <c r="KF102"/>
      <c r="KG102"/>
      <c r="KH102"/>
      <c r="KI102"/>
      <c r="KJ102"/>
      <c r="KK102"/>
      <c r="KL102"/>
      <c r="KM102"/>
      <c r="KN102"/>
      <c r="KO102"/>
      <c r="KP102"/>
      <c r="KQ102"/>
      <c r="KR102"/>
      <c r="KS102"/>
      <c r="KT102"/>
      <c r="KU102"/>
      <c r="KV102"/>
      <c r="KW102"/>
      <c r="KX102"/>
      <c r="KY102"/>
      <c r="KZ102"/>
      <c r="LA102"/>
      <c r="LB102"/>
      <c r="LC102"/>
      <c r="LD102"/>
      <c r="LE102"/>
      <c r="LF102"/>
      <c r="LG102"/>
      <c r="LH102"/>
      <c r="LI102"/>
      <c r="LJ102"/>
      <c r="LK102"/>
      <c r="LL102"/>
      <c r="LM102"/>
      <c r="LN102"/>
      <c r="LO102"/>
      <c r="LP102"/>
      <c r="LQ102"/>
      <c r="LR102"/>
      <c r="LS102"/>
      <c r="LT102"/>
      <c r="LU102"/>
      <c r="LV102"/>
      <c r="LW102"/>
      <c r="LX102"/>
      <c r="LY102"/>
      <c r="LZ102"/>
      <c r="MA102"/>
      <c r="MB102"/>
      <c r="MC102"/>
      <c r="MD102"/>
      <c r="ME102"/>
      <c r="MF102"/>
      <c r="MG102"/>
      <c r="MH102"/>
      <c r="MI102"/>
      <c r="MJ102"/>
      <c r="MK102"/>
      <c r="ML102"/>
      <c r="MM102"/>
      <c r="MN102"/>
      <c r="MO102"/>
      <c r="MP102"/>
      <c r="MQ102"/>
      <c r="MR102"/>
      <c r="MS102"/>
      <c r="MT102"/>
      <c r="MU102"/>
      <c r="MV102"/>
      <c r="MW102"/>
      <c r="MX102"/>
      <c r="MY102"/>
      <c r="MZ102"/>
      <c r="NA102"/>
      <c r="NB102"/>
      <c r="NC102"/>
      <c r="ND102"/>
      <c r="NE102"/>
      <c r="NF102"/>
      <c r="NG102"/>
      <c r="NH102"/>
      <c r="NI102"/>
      <c r="NJ102"/>
      <c r="NK102"/>
      <c r="NL102"/>
      <c r="NM102"/>
      <c r="NN102"/>
      <c r="NO102"/>
      <c r="NP102"/>
      <c r="NQ102"/>
      <c r="NR102"/>
      <c r="NS102"/>
      <c r="NT102"/>
      <c r="NU102"/>
      <c r="NV102"/>
      <c r="NW102"/>
      <c r="NX102"/>
      <c r="NY102"/>
      <c r="NZ102"/>
      <c r="OA102"/>
      <c r="OB102"/>
      <c r="OC102"/>
      <c r="OD102"/>
      <c r="OE102"/>
      <c r="OF102"/>
      <c r="OG102"/>
      <c r="OH102"/>
      <c r="OI102"/>
      <c r="OJ102"/>
      <c r="OK102"/>
      <c r="OL102"/>
      <c r="OM102"/>
      <c r="ON102"/>
      <c r="OO102"/>
      <c r="OP102"/>
      <c r="OQ102"/>
      <c r="OR102"/>
      <c r="OS102"/>
      <c r="OT102"/>
      <c r="OU102"/>
      <c r="OV102"/>
      <c r="OW102"/>
      <c r="OX102"/>
      <c r="OY102"/>
      <c r="OZ102"/>
      <c r="PA102"/>
      <c r="PB102"/>
      <c r="PC102"/>
      <c r="PD102"/>
      <c r="PE102"/>
      <c r="PF102"/>
      <c r="PG102"/>
      <c r="PH102"/>
      <c r="PI102"/>
      <c r="PJ102"/>
      <c r="PK102"/>
      <c r="PL102"/>
      <c r="PM102"/>
      <c r="PN102"/>
      <c r="PO102"/>
      <c r="PP102"/>
      <c r="PQ102"/>
      <c r="PR102"/>
      <c r="PS102"/>
      <c r="PT102"/>
      <c r="PU102"/>
      <c r="PV102"/>
      <c r="PW102"/>
      <c r="PX102"/>
      <c r="PY102"/>
      <c r="PZ102"/>
      <c r="QA102"/>
      <c r="QB102"/>
      <c r="QC102"/>
      <c r="QD102"/>
      <c r="QE102"/>
      <c r="QF102"/>
      <c r="QG102"/>
      <c r="QH102"/>
      <c r="QI102"/>
      <c r="QJ102"/>
      <c r="QK102"/>
      <c r="QL102"/>
      <c r="QM102"/>
      <c r="QN102"/>
      <c r="QO102"/>
      <c r="QP102"/>
      <c r="QQ102"/>
      <c r="QR102"/>
      <c r="QS102"/>
      <c r="QT102"/>
      <c r="QU102"/>
      <c r="QV102"/>
      <c r="QW102"/>
      <c r="QX102"/>
      <c r="QY102"/>
      <c r="QZ102"/>
      <c r="RA102"/>
      <c r="RB102"/>
      <c r="RC102"/>
      <c r="RD102"/>
      <c r="RE102"/>
      <c r="RF102"/>
      <c r="RG102"/>
      <c r="RH102"/>
      <c r="RI102"/>
      <c r="RJ102"/>
      <c r="RK102"/>
      <c r="RL102"/>
      <c r="RM102"/>
      <c r="RN102"/>
      <c r="RO102"/>
      <c r="RP102"/>
      <c r="RQ102"/>
      <c r="RR102"/>
      <c r="RS102"/>
      <c r="RT102"/>
      <c r="RU102"/>
      <c r="RV102"/>
      <c r="RW102"/>
      <c r="RX102"/>
      <c r="RY102"/>
      <c r="RZ102"/>
      <c r="SA102"/>
      <c r="SB102"/>
      <c r="SC102"/>
      <c r="SD102"/>
      <c r="SE102"/>
      <c r="SF102"/>
      <c r="SG102"/>
      <c r="SH102"/>
      <c r="SI102"/>
      <c r="SJ102"/>
      <c r="SK102"/>
      <c r="SL102"/>
      <c r="SM102"/>
      <c r="SN102"/>
      <c r="SO102"/>
      <c r="SP102"/>
      <c r="SQ102"/>
      <c r="SR102"/>
      <c r="SS102"/>
      <c r="ST102"/>
      <c r="SU102"/>
      <c r="SV102"/>
      <c r="SW102"/>
      <c r="SX102"/>
      <c r="SY102"/>
      <c r="SZ102"/>
      <c r="TA102"/>
      <c r="TB102"/>
      <c r="TC102"/>
      <c r="TD102"/>
      <c r="TE102"/>
      <c r="TF102"/>
      <c r="TG102"/>
      <c r="TH102"/>
      <c r="TI102"/>
      <c r="TJ102"/>
      <c r="TK102"/>
      <c r="TL102"/>
      <c r="TM102"/>
      <c r="TN102"/>
      <c r="TO102"/>
      <c r="TP102"/>
      <c r="TQ102"/>
      <c r="TR102"/>
      <c r="TS102"/>
      <c r="TT102"/>
      <c r="TU102"/>
      <c r="TV102"/>
      <c r="TW102"/>
      <c r="TX102"/>
      <c r="TY102"/>
      <c r="TZ102"/>
      <c r="UA102"/>
      <c r="UB102"/>
      <c r="UC102"/>
      <c r="UD102"/>
      <c r="UE102"/>
      <c r="UF102"/>
      <c r="UG102"/>
      <c r="UH102"/>
      <c r="UI102"/>
      <c r="UJ102"/>
      <c r="UK102"/>
      <c r="UL102"/>
      <c r="UM102"/>
      <c r="UN102"/>
      <c r="UO102"/>
      <c r="UP102"/>
      <c r="UQ102"/>
      <c r="UR102"/>
      <c r="US102"/>
      <c r="UT102"/>
      <c r="UU102"/>
      <c r="UV102"/>
      <c r="UW102"/>
      <c r="UX102"/>
      <c r="UY102"/>
      <c r="UZ102"/>
      <c r="VA102"/>
      <c r="VB102"/>
      <c r="VC102"/>
      <c r="VD102"/>
      <c r="VE102"/>
      <c r="VF102"/>
      <c r="VG102"/>
      <c r="VH102"/>
      <c r="VI102"/>
      <c r="VJ102"/>
      <c r="VK102"/>
      <c r="VL102"/>
      <c r="VM102"/>
      <c r="VN102"/>
      <c r="VO102"/>
      <c r="VP102"/>
      <c r="VQ102"/>
      <c r="VR102"/>
      <c r="VS102"/>
      <c r="VT102"/>
      <c r="VU102"/>
      <c r="VV102"/>
      <c r="VW102"/>
      <c r="VX102"/>
      <c r="VY102"/>
      <c r="VZ102"/>
      <c r="WA102"/>
      <c r="WB102"/>
      <c r="WC102"/>
      <c r="WD102"/>
      <c r="WE102"/>
      <c r="WF102"/>
      <c r="WG102"/>
      <c r="WH102"/>
      <c r="WI102"/>
      <c r="WJ102"/>
      <c r="WK102"/>
      <c r="WL102"/>
      <c r="WM102"/>
      <c r="WN102"/>
      <c r="WO102"/>
      <c r="WP102"/>
      <c r="WQ102"/>
      <c r="WR102"/>
      <c r="WS102"/>
      <c r="WT102"/>
      <c r="WU102"/>
      <c r="WV102"/>
      <c r="WW102"/>
      <c r="WX102"/>
      <c r="WY102"/>
      <c r="WZ102"/>
      <c r="XA102"/>
      <c r="XB102"/>
      <c r="XC102"/>
      <c r="XD102"/>
      <c r="XE102"/>
      <c r="XF102"/>
      <c r="XG102"/>
      <c r="XH102"/>
      <c r="XI102"/>
      <c r="XJ102"/>
      <c r="XK102"/>
      <c r="XL102"/>
      <c r="XM102"/>
      <c r="XN102"/>
      <c r="XO102"/>
      <c r="XP102"/>
      <c r="XQ102"/>
      <c r="XR102"/>
      <c r="XS102"/>
      <c r="XT102"/>
      <c r="XU102"/>
      <c r="XV102"/>
      <c r="XW102"/>
      <c r="XX102"/>
      <c r="XY102"/>
      <c r="XZ102"/>
      <c r="YA102"/>
      <c r="YB102"/>
      <c r="YC102"/>
      <c r="YD102"/>
      <c r="YE102"/>
      <c r="YF102"/>
      <c r="YG102"/>
      <c r="YH102"/>
      <c r="YI102"/>
      <c r="YJ102"/>
      <c r="YK102"/>
      <c r="YL102"/>
      <c r="YM102"/>
      <c r="YN102"/>
      <c r="YO102"/>
      <c r="YP102"/>
      <c r="YQ102"/>
      <c r="YR102"/>
      <c r="YS102"/>
      <c r="YT102"/>
      <c r="YU102"/>
      <c r="YV102"/>
      <c r="YW102"/>
      <c r="YX102"/>
      <c r="YY102"/>
      <c r="YZ102"/>
      <c r="ZA102"/>
      <c r="ZB102"/>
      <c r="ZC102"/>
      <c r="ZD102"/>
      <c r="ZE102"/>
      <c r="ZF102"/>
      <c r="ZG102"/>
      <c r="ZH102"/>
      <c r="ZI102"/>
      <c r="ZJ102"/>
      <c r="ZK102"/>
      <c r="ZL102"/>
      <c r="ZM102"/>
      <c r="ZN102"/>
      <c r="ZO102"/>
      <c r="ZP102"/>
      <c r="ZQ102"/>
      <c r="ZR102"/>
      <c r="ZS102"/>
      <c r="ZT102"/>
      <c r="ZU102"/>
      <c r="ZV102"/>
      <c r="ZW102"/>
      <c r="ZX102"/>
      <c r="ZY102"/>
      <c r="ZZ102"/>
      <c r="AAA102"/>
      <c r="AAB102"/>
      <c r="AAC102"/>
      <c r="AAD102"/>
      <c r="AAE102"/>
      <c r="AAF102"/>
      <c r="AAG102"/>
      <c r="AAH102"/>
      <c r="AAI102"/>
      <c r="AAJ102"/>
      <c r="AAK102"/>
      <c r="AAL102"/>
      <c r="AAM102"/>
      <c r="AAN102"/>
      <c r="AAO102"/>
      <c r="AAP102"/>
      <c r="AAQ102"/>
      <c r="AAR102"/>
      <c r="AAS102"/>
      <c r="AAT102"/>
      <c r="AAU102"/>
      <c r="AAV102"/>
      <c r="AAW102"/>
      <c r="AAX102"/>
      <c r="AAY102"/>
      <c r="AAZ102"/>
      <c r="ABA102"/>
      <c r="ABB102"/>
      <c r="ABC102"/>
      <c r="ABD102"/>
      <c r="ABE102"/>
      <c r="ABF102"/>
      <c r="ABG102"/>
      <c r="ABH102"/>
      <c r="ABI102"/>
      <c r="ABJ102"/>
      <c r="ABK102"/>
      <c r="ABL102"/>
      <c r="ABM102"/>
      <c r="ABN102"/>
      <c r="ABO102"/>
      <c r="ABP102"/>
      <c r="ABQ102"/>
      <c r="ABR102"/>
      <c r="ABS102"/>
      <c r="ABT102"/>
      <c r="ABU102"/>
      <c r="ABV102"/>
      <c r="ABW102"/>
      <c r="ABX102"/>
      <c r="ABY102"/>
      <c r="ABZ102"/>
      <c r="ACA102"/>
      <c r="ACB102"/>
      <c r="ACC102"/>
      <c r="ACD102"/>
      <c r="ACE102"/>
      <c r="ACF102"/>
      <c r="ACG102"/>
      <c r="ACH102"/>
      <c r="ACI102"/>
      <c r="ACJ102"/>
      <c r="ACK102"/>
      <c r="ACL102"/>
      <c r="ACM102"/>
      <c r="ACN102"/>
      <c r="ACO102"/>
      <c r="ACP102"/>
      <c r="ACQ102"/>
      <c r="ACR102"/>
      <c r="ACS102"/>
      <c r="ACT102"/>
      <c r="ACU102"/>
      <c r="ACV102"/>
      <c r="ACW102"/>
      <c r="ACX102"/>
      <c r="ACY102"/>
      <c r="ACZ102"/>
      <c r="ADA102"/>
      <c r="ADB102"/>
      <c r="ADC102"/>
      <c r="ADD102"/>
      <c r="ADE102"/>
      <c r="ADF102"/>
      <c r="ADG102"/>
      <c r="ADH102"/>
      <c r="ADI102"/>
      <c r="ADJ102"/>
      <c r="ADK102"/>
      <c r="ADL102"/>
      <c r="ADM102"/>
      <c r="ADN102"/>
      <c r="ADO102"/>
      <c r="ADP102"/>
      <c r="ADQ102"/>
      <c r="ADR102"/>
      <c r="ADS102"/>
      <c r="ADT102"/>
      <c r="ADU102"/>
      <c r="ADV102"/>
      <c r="ADW102"/>
      <c r="ADX102"/>
      <c r="ADY102"/>
      <c r="ADZ102"/>
      <c r="AEA102"/>
      <c r="AEB102"/>
      <c r="AEC102"/>
      <c r="AED102"/>
      <c r="AEE102"/>
      <c r="AEF102"/>
      <c r="AEG102"/>
      <c r="AEH102"/>
      <c r="AEI102"/>
      <c r="AEJ102"/>
      <c r="AEK102"/>
      <c r="AEL102"/>
      <c r="AEM102"/>
      <c r="AEN102"/>
      <c r="AEO102"/>
      <c r="AEP102"/>
      <c r="AEQ102"/>
      <c r="AER102"/>
      <c r="AES102"/>
      <c r="AET102"/>
      <c r="AEU102"/>
      <c r="AEV102"/>
      <c r="AEW102"/>
      <c r="AEX102"/>
      <c r="AEY102"/>
      <c r="AEZ102"/>
      <c r="AFA102"/>
      <c r="AFB102"/>
      <c r="AFC102"/>
      <c r="AFD102"/>
      <c r="AFE102"/>
      <c r="AFF102"/>
      <c r="AFG102"/>
      <c r="AFH102"/>
      <c r="AFI102"/>
      <c r="AFJ102"/>
      <c r="AFK102"/>
      <c r="AFL102"/>
      <c r="AFM102"/>
      <c r="AFN102"/>
      <c r="AFO102"/>
      <c r="AFP102"/>
      <c r="AFQ102"/>
      <c r="AFR102"/>
      <c r="AFS102"/>
      <c r="AFT102"/>
      <c r="AFU102"/>
      <c r="AFV102"/>
      <c r="AFW102"/>
      <c r="AFX102"/>
      <c r="AFY102"/>
      <c r="AFZ102"/>
      <c r="AGA102"/>
      <c r="AGB102"/>
      <c r="AGC102"/>
      <c r="AGD102"/>
      <c r="AGE102"/>
      <c r="AGF102"/>
      <c r="AGG102"/>
      <c r="AGH102"/>
      <c r="AGI102"/>
      <c r="AGJ102"/>
      <c r="AGK102"/>
      <c r="AGL102"/>
      <c r="AGM102"/>
      <c r="AGN102"/>
      <c r="AGO102"/>
      <c r="AGP102"/>
      <c r="AGQ102"/>
      <c r="AGR102"/>
      <c r="AGS102"/>
      <c r="AGT102"/>
      <c r="AGU102"/>
      <c r="AGV102"/>
      <c r="AGW102"/>
      <c r="AGX102"/>
      <c r="AGY102"/>
      <c r="AGZ102"/>
      <c r="AHA102"/>
      <c r="AHB102"/>
      <c r="AHC102"/>
      <c r="AHD102"/>
      <c r="AHE102"/>
      <c r="AHF102"/>
      <c r="AHG102"/>
      <c r="AHH102"/>
      <c r="AHI102"/>
      <c r="AHJ102"/>
      <c r="AHK102"/>
      <c r="AHL102"/>
      <c r="AHM102"/>
      <c r="AHN102"/>
      <c r="AHO102"/>
      <c r="AHP102"/>
      <c r="AHQ102"/>
      <c r="AHR102"/>
      <c r="AHS102"/>
      <c r="AHT102"/>
      <c r="AHU102"/>
      <c r="AHV102"/>
      <c r="AHW102"/>
      <c r="AHX102"/>
      <c r="AHY102"/>
      <c r="AHZ102"/>
      <c r="AIA102"/>
      <c r="AIB102"/>
      <c r="AIC102"/>
      <c r="AID102"/>
      <c r="AIE102"/>
      <c r="AIF102"/>
      <c r="AIG102"/>
      <c r="AIH102"/>
      <c r="AII102"/>
      <c r="AIJ102"/>
      <c r="AIK102"/>
      <c r="AIL102"/>
      <c r="AIM102"/>
      <c r="AIN102"/>
      <c r="AIO102"/>
      <c r="AIP102"/>
      <c r="AIQ102"/>
      <c r="AIR102"/>
      <c r="AIS102"/>
      <c r="AIT102"/>
      <c r="AIU102"/>
      <c r="AIV102"/>
      <c r="AIW102"/>
      <c r="AIX102"/>
      <c r="AIY102"/>
      <c r="AIZ102"/>
      <c r="AJA102"/>
      <c r="AJB102"/>
      <c r="AJC102"/>
      <c r="AJD102"/>
      <c r="AJE102"/>
      <c r="AJF102"/>
      <c r="AJG102"/>
      <c r="AJH102"/>
      <c r="AJI102"/>
      <c r="AJJ102"/>
      <c r="AJK102"/>
      <c r="AJL102"/>
      <c r="AJM102"/>
      <c r="AJN102"/>
      <c r="AJO102"/>
      <c r="AJP102"/>
      <c r="AJQ102"/>
      <c r="AJR102"/>
      <c r="AJS102"/>
      <c r="AJT102"/>
      <c r="AJU102"/>
      <c r="AJV102"/>
      <c r="AJW102"/>
      <c r="AJX102"/>
      <c r="AJY102"/>
      <c r="AJZ102"/>
      <c r="AKA102"/>
      <c r="AKB102"/>
      <c r="AKC102"/>
      <c r="AKD102"/>
      <c r="AKE102"/>
      <c r="AKF102"/>
      <c r="AKG102"/>
      <c r="AKH102"/>
      <c r="AKI102"/>
      <c r="AKJ102"/>
      <c r="AKK102"/>
      <c r="AKL102"/>
      <c r="AKM102"/>
      <c r="AKN102"/>
      <c r="AKO102"/>
      <c r="AKP102"/>
      <c r="AKQ102"/>
      <c r="AKR102"/>
      <c r="AKS102"/>
      <c r="AKT102"/>
      <c r="AKU102"/>
      <c r="AKV102"/>
      <c r="AKW102"/>
      <c r="AKX102"/>
      <c r="AKY102"/>
      <c r="AKZ102"/>
      <c r="ALA102"/>
      <c r="ALB102"/>
      <c r="ALC102"/>
      <c r="ALD102"/>
      <c r="ALE102"/>
      <c r="ALF102"/>
      <c r="ALG102"/>
      <c r="ALH102"/>
      <c r="ALI102"/>
      <c r="ALJ102"/>
      <c r="ALK102"/>
      <c r="ALL102"/>
      <c r="ALM102"/>
      <c r="ALN102"/>
      <c r="ALO102"/>
      <c r="ALP102"/>
      <c r="ALQ102"/>
      <c r="ALR102"/>
      <c r="ALS102"/>
      <c r="ALT102"/>
      <c r="ALU102"/>
      <c r="ALV102"/>
      <c r="ALW102"/>
      <c r="ALX102"/>
      <c r="ALY102"/>
      <c r="ALZ102"/>
      <c r="AMA102"/>
      <c r="AMB102"/>
      <c r="AMC102"/>
      <c r="AMD102"/>
      <c r="AME102"/>
      <c r="AMF102"/>
      <c r="AMG102"/>
      <c r="AMH102"/>
      <c r="AMI102"/>
      <c r="AMJ102"/>
    </row>
    <row r="103" spans="1:1024" ht="5.25" customHeight="1" x14ac:dyDescent="0.25">
      <c r="A103" s="213"/>
      <c r="B103" s="213"/>
      <c r="C103" s="213"/>
      <c r="D103" s="213"/>
      <c r="E103" s="213"/>
      <c r="F103" s="213"/>
      <c r="G103" s="213"/>
      <c r="H103" s="213"/>
      <c r="I103" s="213"/>
      <c r="J103" s="213"/>
      <c r="K103" s="213"/>
      <c r="L103" s="213"/>
      <c r="M103" s="213"/>
      <c r="N103" s="213"/>
      <c r="O103" s="213"/>
      <c r="P103" s="213"/>
      <c r="Q103" s="213"/>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c r="BF103"/>
      <c r="BG103"/>
      <c r="BH103"/>
      <c r="BI103"/>
      <c r="BJ103"/>
      <c r="BK103"/>
      <c r="BL103"/>
      <c r="BM103"/>
      <c r="BN103"/>
      <c r="BO103"/>
      <c r="BP103"/>
      <c r="BQ103"/>
      <c r="BR103"/>
      <c r="BS103"/>
      <c r="BT103"/>
      <c r="BU103"/>
      <c r="BV103"/>
      <c r="BW103"/>
      <c r="BX103"/>
      <c r="BY103"/>
      <c r="BZ103"/>
      <c r="CA103"/>
      <c r="CB103"/>
      <c r="CC103"/>
      <c r="CD103"/>
      <c r="CE103"/>
      <c r="CF103"/>
      <c r="CG103"/>
      <c r="CH103"/>
      <c r="CI103"/>
      <c r="CJ103"/>
      <c r="CK103"/>
      <c r="CL103"/>
      <c r="CM103"/>
      <c r="CN103"/>
      <c r="CO103"/>
      <c r="CP103"/>
      <c r="CQ103"/>
      <c r="CR103"/>
      <c r="CS103"/>
      <c r="CT103"/>
      <c r="CU103"/>
      <c r="CV103"/>
      <c r="CW103"/>
      <c r="CX103"/>
      <c r="CY103"/>
      <c r="CZ103"/>
      <c r="DA103"/>
      <c r="DB103"/>
      <c r="DC103"/>
      <c r="DD103"/>
      <c r="DE103"/>
      <c r="DF103"/>
      <c r="DG103"/>
      <c r="DH103"/>
      <c r="DI103"/>
      <c r="DJ103"/>
      <c r="DK103"/>
      <c r="DL103"/>
      <c r="DM103"/>
      <c r="DN103"/>
      <c r="DO103"/>
      <c r="DP103"/>
      <c r="DQ103"/>
      <c r="DR103"/>
      <c r="DS103"/>
      <c r="DT103"/>
      <c r="DU103"/>
      <c r="DV103"/>
      <c r="DW103"/>
      <c r="DX103"/>
      <c r="DY103"/>
      <c r="DZ103"/>
      <c r="EA103"/>
      <c r="EB103"/>
      <c r="EC103"/>
      <c r="ED103"/>
      <c r="EE103"/>
      <c r="EF103"/>
      <c r="EG103"/>
      <c r="EH103"/>
      <c r="EI103"/>
      <c r="EJ103"/>
      <c r="EK103"/>
      <c r="EL103"/>
      <c r="EM103"/>
      <c r="EN103"/>
      <c r="EO103"/>
      <c r="EP103"/>
      <c r="EQ103"/>
      <c r="ER103"/>
      <c r="ES103"/>
      <c r="ET103"/>
      <c r="EU103"/>
      <c r="EV103"/>
      <c r="EW103"/>
      <c r="EX103"/>
      <c r="EY103"/>
      <c r="EZ103"/>
      <c r="FA103"/>
      <c r="FB103"/>
      <c r="FC103"/>
      <c r="FD103"/>
      <c r="FE103"/>
      <c r="FF103"/>
      <c r="FG103"/>
      <c r="FH103"/>
      <c r="FI103"/>
      <c r="FJ103"/>
      <c r="FK103"/>
      <c r="FL103"/>
      <c r="FM103"/>
      <c r="FN103"/>
      <c r="FO103"/>
      <c r="FP103"/>
      <c r="FQ103"/>
      <c r="FR103"/>
      <c r="FS103"/>
      <c r="FT103"/>
      <c r="FU103"/>
      <c r="FV103"/>
      <c r="FW103"/>
      <c r="FX103"/>
      <c r="FY103"/>
      <c r="FZ103"/>
      <c r="GA103"/>
      <c r="GB103"/>
      <c r="GC103"/>
      <c r="GD103"/>
      <c r="GE103"/>
      <c r="GF103"/>
      <c r="GG103"/>
      <c r="GH103"/>
      <c r="GI103"/>
      <c r="GJ103"/>
      <c r="GK103"/>
      <c r="GL103"/>
      <c r="GM103"/>
      <c r="GN103"/>
      <c r="GO103"/>
      <c r="GP103"/>
      <c r="GQ103"/>
      <c r="GR103"/>
      <c r="GS103"/>
      <c r="GT103"/>
      <c r="GU103"/>
      <c r="GV103"/>
      <c r="GW103"/>
      <c r="GX103"/>
      <c r="GY103"/>
      <c r="GZ103"/>
      <c r="HA103"/>
      <c r="HB103"/>
      <c r="HC103"/>
      <c r="HD103"/>
      <c r="HE103"/>
      <c r="HF103"/>
      <c r="HG103"/>
      <c r="HH103"/>
      <c r="HI103"/>
      <c r="HJ103"/>
      <c r="HK103"/>
      <c r="HL103"/>
      <c r="HM103"/>
      <c r="HN103"/>
      <c r="HO103"/>
      <c r="HP103"/>
      <c r="HQ103"/>
      <c r="HR103"/>
      <c r="HS103"/>
      <c r="HT103"/>
      <c r="HU103"/>
      <c r="HV103"/>
      <c r="HW103"/>
      <c r="HX103"/>
      <c r="HY103"/>
      <c r="HZ103"/>
      <c r="IA103"/>
      <c r="IB103"/>
      <c r="IC103"/>
      <c r="ID103"/>
      <c r="IE103"/>
      <c r="IF103"/>
      <c r="IG103"/>
      <c r="IH103"/>
      <c r="II103"/>
      <c r="IJ103"/>
      <c r="IK103"/>
      <c r="IL103"/>
      <c r="IM103"/>
      <c r="IN103"/>
      <c r="IO103"/>
      <c r="IP103"/>
      <c r="IQ103"/>
      <c r="IR103"/>
      <c r="IS103"/>
      <c r="IT103"/>
      <c r="IU103"/>
      <c r="IV103"/>
      <c r="IW103"/>
      <c r="IX103"/>
      <c r="IY103"/>
      <c r="IZ103"/>
      <c r="JA103"/>
      <c r="JB103"/>
      <c r="JC103"/>
      <c r="JD103"/>
      <c r="JE103"/>
      <c r="JF103"/>
      <c r="JG103"/>
      <c r="JH103"/>
      <c r="JI103"/>
      <c r="JJ103"/>
      <c r="JK103"/>
      <c r="JL103"/>
      <c r="JM103"/>
      <c r="JN103"/>
      <c r="JO103"/>
      <c r="JP103"/>
      <c r="JQ103"/>
      <c r="JR103"/>
      <c r="JS103"/>
      <c r="JT103"/>
      <c r="JU103"/>
      <c r="JV103"/>
      <c r="JW103"/>
      <c r="JX103"/>
      <c r="JY103"/>
      <c r="JZ103"/>
      <c r="KA103"/>
      <c r="KB103"/>
      <c r="KC103"/>
      <c r="KD103"/>
      <c r="KE103"/>
      <c r="KF103"/>
      <c r="KG103"/>
      <c r="KH103"/>
      <c r="KI103"/>
      <c r="KJ103"/>
      <c r="KK103"/>
      <c r="KL103"/>
      <c r="KM103"/>
      <c r="KN103"/>
      <c r="KO103"/>
      <c r="KP103"/>
      <c r="KQ103"/>
      <c r="KR103"/>
      <c r="KS103"/>
      <c r="KT103"/>
      <c r="KU103"/>
      <c r="KV103"/>
      <c r="KW103"/>
      <c r="KX103"/>
      <c r="KY103"/>
      <c r="KZ103"/>
      <c r="LA103"/>
      <c r="LB103"/>
      <c r="LC103"/>
      <c r="LD103"/>
      <c r="LE103"/>
      <c r="LF103"/>
      <c r="LG103"/>
      <c r="LH103"/>
      <c r="LI103"/>
      <c r="LJ103"/>
      <c r="LK103"/>
      <c r="LL103"/>
      <c r="LM103"/>
      <c r="LN103"/>
      <c r="LO103"/>
      <c r="LP103"/>
      <c r="LQ103"/>
      <c r="LR103"/>
      <c r="LS103"/>
      <c r="LT103"/>
      <c r="LU103"/>
      <c r="LV103"/>
      <c r="LW103"/>
      <c r="LX103"/>
      <c r="LY103"/>
      <c r="LZ103"/>
      <c r="MA103"/>
      <c r="MB103"/>
      <c r="MC103"/>
      <c r="MD103"/>
      <c r="ME103"/>
      <c r="MF103"/>
      <c r="MG103"/>
      <c r="MH103"/>
      <c r="MI103"/>
      <c r="MJ103"/>
      <c r="MK103"/>
      <c r="ML103"/>
      <c r="MM103"/>
      <c r="MN103"/>
      <c r="MO103"/>
      <c r="MP103"/>
      <c r="MQ103"/>
      <c r="MR103"/>
      <c r="MS103"/>
      <c r="MT103"/>
      <c r="MU103"/>
      <c r="MV103"/>
      <c r="MW103"/>
      <c r="MX103"/>
      <c r="MY103"/>
      <c r="MZ103"/>
      <c r="NA103"/>
      <c r="NB103"/>
      <c r="NC103"/>
      <c r="ND103"/>
      <c r="NE103"/>
      <c r="NF103"/>
      <c r="NG103"/>
      <c r="NH103"/>
      <c r="NI103"/>
      <c r="NJ103"/>
      <c r="NK103"/>
      <c r="NL103"/>
      <c r="NM103"/>
      <c r="NN103"/>
      <c r="NO103"/>
      <c r="NP103"/>
      <c r="NQ103"/>
      <c r="NR103"/>
      <c r="NS103"/>
      <c r="NT103"/>
      <c r="NU103"/>
      <c r="NV103"/>
      <c r="NW103"/>
      <c r="NX103"/>
      <c r="NY103"/>
      <c r="NZ103"/>
      <c r="OA103"/>
      <c r="OB103"/>
      <c r="OC103"/>
      <c r="OD103"/>
      <c r="OE103"/>
      <c r="OF103"/>
      <c r="OG103"/>
      <c r="OH103"/>
      <c r="OI103"/>
      <c r="OJ103"/>
      <c r="OK103"/>
      <c r="OL103"/>
      <c r="OM103"/>
      <c r="ON103"/>
      <c r="OO103"/>
      <c r="OP103"/>
      <c r="OQ103"/>
      <c r="OR103"/>
      <c r="OS103"/>
      <c r="OT103"/>
      <c r="OU103"/>
      <c r="OV103"/>
      <c r="OW103"/>
      <c r="OX103"/>
      <c r="OY103"/>
      <c r="OZ103"/>
      <c r="PA103"/>
      <c r="PB103"/>
      <c r="PC103"/>
      <c r="PD103"/>
      <c r="PE103"/>
      <c r="PF103"/>
      <c r="PG103"/>
      <c r="PH103"/>
      <c r="PI103"/>
      <c r="PJ103"/>
      <c r="PK103"/>
      <c r="PL103"/>
      <c r="PM103"/>
      <c r="PN103"/>
      <c r="PO103"/>
      <c r="PP103"/>
      <c r="PQ103"/>
      <c r="PR103"/>
      <c r="PS103"/>
      <c r="PT103"/>
      <c r="PU103"/>
      <c r="PV103"/>
      <c r="PW103"/>
      <c r="PX103"/>
      <c r="PY103"/>
      <c r="PZ103"/>
      <c r="QA103"/>
      <c r="QB103"/>
      <c r="QC103"/>
      <c r="QD103"/>
      <c r="QE103"/>
      <c r="QF103"/>
      <c r="QG103"/>
      <c r="QH103"/>
      <c r="QI103"/>
      <c r="QJ103"/>
      <c r="QK103"/>
      <c r="QL103"/>
      <c r="QM103"/>
      <c r="QN103"/>
      <c r="QO103"/>
      <c r="QP103"/>
      <c r="QQ103"/>
      <c r="QR103"/>
      <c r="QS103"/>
      <c r="QT103"/>
      <c r="QU103"/>
      <c r="QV103"/>
      <c r="QW103"/>
      <c r="QX103"/>
      <c r="QY103"/>
      <c r="QZ103"/>
      <c r="RA103"/>
      <c r="RB103"/>
      <c r="RC103"/>
      <c r="RD103"/>
      <c r="RE103"/>
      <c r="RF103"/>
      <c r="RG103"/>
      <c r="RH103"/>
      <c r="RI103"/>
      <c r="RJ103"/>
      <c r="RK103"/>
      <c r="RL103"/>
      <c r="RM103"/>
      <c r="RN103"/>
      <c r="RO103"/>
      <c r="RP103"/>
      <c r="RQ103"/>
      <c r="RR103"/>
      <c r="RS103"/>
      <c r="RT103"/>
      <c r="RU103"/>
      <c r="RV103"/>
      <c r="RW103"/>
      <c r="RX103"/>
      <c r="RY103"/>
      <c r="RZ103"/>
      <c r="SA103"/>
      <c r="SB103"/>
      <c r="SC103"/>
      <c r="SD103"/>
      <c r="SE103"/>
      <c r="SF103"/>
      <c r="SG103"/>
      <c r="SH103"/>
      <c r="SI103"/>
      <c r="SJ103"/>
      <c r="SK103"/>
      <c r="SL103"/>
      <c r="SM103"/>
      <c r="SN103"/>
      <c r="SO103"/>
      <c r="SP103"/>
      <c r="SQ103"/>
      <c r="SR103"/>
      <c r="SS103"/>
      <c r="ST103"/>
      <c r="SU103"/>
      <c r="SV103"/>
      <c r="SW103"/>
      <c r="SX103"/>
      <c r="SY103"/>
      <c r="SZ103"/>
      <c r="TA103"/>
      <c r="TB103"/>
      <c r="TC103"/>
      <c r="TD103"/>
      <c r="TE103"/>
      <c r="TF103"/>
      <c r="TG103"/>
      <c r="TH103"/>
      <c r="TI103"/>
      <c r="TJ103"/>
      <c r="TK103"/>
      <c r="TL103"/>
      <c r="TM103"/>
      <c r="TN103"/>
      <c r="TO103"/>
      <c r="TP103"/>
      <c r="TQ103"/>
      <c r="TR103"/>
      <c r="TS103"/>
      <c r="TT103"/>
      <c r="TU103"/>
      <c r="TV103"/>
      <c r="TW103"/>
      <c r="TX103"/>
      <c r="TY103"/>
      <c r="TZ103"/>
      <c r="UA103"/>
      <c r="UB103"/>
      <c r="UC103"/>
      <c r="UD103"/>
      <c r="UE103"/>
      <c r="UF103"/>
      <c r="UG103"/>
      <c r="UH103"/>
      <c r="UI103"/>
      <c r="UJ103"/>
      <c r="UK103"/>
      <c r="UL103"/>
      <c r="UM103"/>
      <c r="UN103"/>
      <c r="UO103"/>
      <c r="UP103"/>
      <c r="UQ103"/>
      <c r="UR103"/>
      <c r="US103"/>
      <c r="UT103"/>
      <c r="UU103"/>
      <c r="UV103"/>
      <c r="UW103"/>
      <c r="UX103"/>
      <c r="UY103"/>
      <c r="UZ103"/>
      <c r="VA103"/>
      <c r="VB103"/>
      <c r="VC103"/>
      <c r="VD103"/>
      <c r="VE103"/>
      <c r="VF103"/>
      <c r="VG103"/>
      <c r="VH103"/>
      <c r="VI103"/>
      <c r="VJ103"/>
      <c r="VK103"/>
      <c r="VL103"/>
      <c r="VM103"/>
      <c r="VN103"/>
      <c r="VO103"/>
      <c r="VP103"/>
      <c r="VQ103"/>
      <c r="VR103"/>
      <c r="VS103"/>
      <c r="VT103"/>
      <c r="VU103"/>
      <c r="VV103"/>
      <c r="VW103"/>
      <c r="VX103"/>
      <c r="VY103"/>
      <c r="VZ103"/>
      <c r="WA103"/>
      <c r="WB103"/>
      <c r="WC103"/>
      <c r="WD103"/>
      <c r="WE103"/>
      <c r="WF103"/>
      <c r="WG103"/>
      <c r="WH103"/>
      <c r="WI103"/>
      <c r="WJ103"/>
      <c r="WK103"/>
      <c r="WL103"/>
      <c r="WM103"/>
      <c r="WN103"/>
      <c r="WO103"/>
      <c r="WP103"/>
      <c r="WQ103"/>
      <c r="WR103"/>
      <c r="WS103"/>
      <c r="WT103"/>
      <c r="WU103"/>
      <c r="WV103"/>
      <c r="WW103"/>
      <c r="WX103"/>
      <c r="WY103"/>
      <c r="WZ103"/>
      <c r="XA103"/>
      <c r="XB103"/>
      <c r="XC103"/>
      <c r="XD103"/>
      <c r="XE103"/>
      <c r="XF103"/>
      <c r="XG103"/>
      <c r="XH103"/>
      <c r="XI103"/>
      <c r="XJ103"/>
      <c r="XK103"/>
      <c r="XL103"/>
      <c r="XM103"/>
      <c r="XN103"/>
      <c r="XO103"/>
      <c r="XP103"/>
      <c r="XQ103"/>
      <c r="XR103"/>
      <c r="XS103"/>
      <c r="XT103"/>
      <c r="XU103"/>
      <c r="XV103"/>
      <c r="XW103"/>
      <c r="XX103"/>
      <c r="XY103"/>
      <c r="XZ103"/>
      <c r="YA103"/>
      <c r="YB103"/>
      <c r="YC103"/>
      <c r="YD103"/>
      <c r="YE103"/>
      <c r="YF103"/>
      <c r="YG103"/>
      <c r="YH103"/>
      <c r="YI103"/>
      <c r="YJ103"/>
      <c r="YK103"/>
      <c r="YL103"/>
      <c r="YM103"/>
      <c r="YN103"/>
      <c r="YO103"/>
      <c r="YP103"/>
      <c r="YQ103"/>
      <c r="YR103"/>
      <c r="YS103"/>
      <c r="YT103"/>
      <c r="YU103"/>
      <c r="YV103"/>
      <c r="YW103"/>
      <c r="YX103"/>
      <c r="YY103"/>
      <c r="YZ103"/>
      <c r="ZA103"/>
      <c r="ZB103"/>
      <c r="ZC103"/>
      <c r="ZD103"/>
      <c r="ZE103"/>
      <c r="ZF103"/>
      <c r="ZG103"/>
      <c r="ZH103"/>
      <c r="ZI103"/>
      <c r="ZJ103"/>
      <c r="ZK103"/>
      <c r="ZL103"/>
      <c r="ZM103"/>
      <c r="ZN103"/>
      <c r="ZO103"/>
      <c r="ZP103"/>
      <c r="ZQ103"/>
      <c r="ZR103"/>
      <c r="ZS103"/>
      <c r="ZT103"/>
      <c r="ZU103"/>
      <c r="ZV103"/>
      <c r="ZW103"/>
      <c r="ZX103"/>
      <c r="ZY103"/>
      <c r="ZZ103"/>
      <c r="AAA103"/>
      <c r="AAB103"/>
      <c r="AAC103"/>
      <c r="AAD103"/>
      <c r="AAE103"/>
      <c r="AAF103"/>
      <c r="AAG103"/>
      <c r="AAH103"/>
      <c r="AAI103"/>
      <c r="AAJ103"/>
      <c r="AAK103"/>
      <c r="AAL103"/>
      <c r="AAM103"/>
      <c r="AAN103"/>
      <c r="AAO103"/>
      <c r="AAP103"/>
      <c r="AAQ103"/>
      <c r="AAR103"/>
      <c r="AAS103"/>
      <c r="AAT103"/>
      <c r="AAU103"/>
      <c r="AAV103"/>
      <c r="AAW103"/>
      <c r="AAX103"/>
      <c r="AAY103"/>
      <c r="AAZ103"/>
      <c r="ABA103"/>
      <c r="ABB103"/>
      <c r="ABC103"/>
      <c r="ABD103"/>
      <c r="ABE103"/>
      <c r="ABF103"/>
      <c r="ABG103"/>
      <c r="ABH103"/>
      <c r="ABI103"/>
      <c r="ABJ103"/>
      <c r="ABK103"/>
      <c r="ABL103"/>
      <c r="ABM103"/>
      <c r="ABN103"/>
      <c r="ABO103"/>
      <c r="ABP103"/>
      <c r="ABQ103"/>
      <c r="ABR103"/>
      <c r="ABS103"/>
      <c r="ABT103"/>
      <c r="ABU103"/>
      <c r="ABV103"/>
      <c r="ABW103"/>
      <c r="ABX103"/>
      <c r="ABY103"/>
      <c r="ABZ103"/>
      <c r="ACA103"/>
      <c r="ACB103"/>
      <c r="ACC103"/>
      <c r="ACD103"/>
      <c r="ACE103"/>
      <c r="ACF103"/>
      <c r="ACG103"/>
      <c r="ACH103"/>
      <c r="ACI103"/>
      <c r="ACJ103"/>
      <c r="ACK103"/>
      <c r="ACL103"/>
      <c r="ACM103"/>
      <c r="ACN103"/>
      <c r="ACO103"/>
      <c r="ACP103"/>
      <c r="ACQ103"/>
      <c r="ACR103"/>
      <c r="ACS103"/>
      <c r="ACT103"/>
      <c r="ACU103"/>
      <c r="ACV103"/>
      <c r="ACW103"/>
      <c r="ACX103"/>
      <c r="ACY103"/>
      <c r="ACZ103"/>
      <c r="ADA103"/>
      <c r="ADB103"/>
      <c r="ADC103"/>
      <c r="ADD103"/>
      <c r="ADE103"/>
      <c r="ADF103"/>
      <c r="ADG103"/>
      <c r="ADH103"/>
      <c r="ADI103"/>
      <c r="ADJ103"/>
      <c r="ADK103"/>
      <c r="ADL103"/>
      <c r="ADM103"/>
      <c r="ADN103"/>
      <c r="ADO103"/>
      <c r="ADP103"/>
      <c r="ADQ103"/>
      <c r="ADR103"/>
      <c r="ADS103"/>
      <c r="ADT103"/>
      <c r="ADU103"/>
      <c r="ADV103"/>
      <c r="ADW103"/>
      <c r="ADX103"/>
      <c r="ADY103"/>
      <c r="ADZ103"/>
      <c r="AEA103"/>
      <c r="AEB103"/>
      <c r="AEC103"/>
      <c r="AED103"/>
      <c r="AEE103"/>
      <c r="AEF103"/>
      <c r="AEG103"/>
      <c r="AEH103"/>
      <c r="AEI103"/>
      <c r="AEJ103"/>
      <c r="AEK103"/>
      <c r="AEL103"/>
      <c r="AEM103"/>
      <c r="AEN103"/>
      <c r="AEO103"/>
      <c r="AEP103"/>
      <c r="AEQ103"/>
      <c r="AER103"/>
      <c r="AES103"/>
      <c r="AET103"/>
      <c r="AEU103"/>
      <c r="AEV103"/>
      <c r="AEW103"/>
      <c r="AEX103"/>
      <c r="AEY103"/>
      <c r="AEZ103"/>
      <c r="AFA103"/>
      <c r="AFB103"/>
      <c r="AFC103"/>
      <c r="AFD103"/>
      <c r="AFE103"/>
      <c r="AFF103"/>
      <c r="AFG103"/>
      <c r="AFH103"/>
      <c r="AFI103"/>
      <c r="AFJ103"/>
      <c r="AFK103"/>
      <c r="AFL103"/>
      <c r="AFM103"/>
      <c r="AFN103"/>
      <c r="AFO103"/>
      <c r="AFP103"/>
      <c r="AFQ103"/>
      <c r="AFR103"/>
      <c r="AFS103"/>
      <c r="AFT103"/>
      <c r="AFU103"/>
      <c r="AFV103"/>
      <c r="AFW103"/>
      <c r="AFX103"/>
      <c r="AFY103"/>
      <c r="AFZ103"/>
      <c r="AGA103"/>
      <c r="AGB103"/>
      <c r="AGC103"/>
      <c r="AGD103"/>
      <c r="AGE103"/>
      <c r="AGF103"/>
      <c r="AGG103"/>
      <c r="AGH103"/>
      <c r="AGI103"/>
      <c r="AGJ103"/>
      <c r="AGK103"/>
      <c r="AGL103"/>
      <c r="AGM103"/>
      <c r="AGN103"/>
      <c r="AGO103"/>
      <c r="AGP103"/>
      <c r="AGQ103"/>
      <c r="AGR103"/>
      <c r="AGS103"/>
      <c r="AGT103"/>
      <c r="AGU103"/>
      <c r="AGV103"/>
      <c r="AGW103"/>
      <c r="AGX103"/>
      <c r="AGY103"/>
      <c r="AGZ103"/>
      <c r="AHA103"/>
      <c r="AHB103"/>
      <c r="AHC103"/>
      <c r="AHD103"/>
      <c r="AHE103"/>
      <c r="AHF103"/>
      <c r="AHG103"/>
      <c r="AHH103"/>
      <c r="AHI103"/>
      <c r="AHJ103"/>
      <c r="AHK103"/>
      <c r="AHL103"/>
      <c r="AHM103"/>
      <c r="AHN103"/>
      <c r="AHO103"/>
      <c r="AHP103"/>
      <c r="AHQ103"/>
      <c r="AHR103"/>
      <c r="AHS103"/>
      <c r="AHT103"/>
      <c r="AHU103"/>
      <c r="AHV103"/>
      <c r="AHW103"/>
      <c r="AHX103"/>
      <c r="AHY103"/>
      <c r="AHZ103"/>
      <c r="AIA103"/>
      <c r="AIB103"/>
      <c r="AIC103"/>
      <c r="AID103"/>
      <c r="AIE103"/>
      <c r="AIF103"/>
      <c r="AIG103"/>
      <c r="AIH103"/>
      <c r="AII103"/>
      <c r="AIJ103"/>
      <c r="AIK103"/>
      <c r="AIL103"/>
      <c r="AIM103"/>
      <c r="AIN103"/>
      <c r="AIO103"/>
      <c r="AIP103"/>
      <c r="AIQ103"/>
      <c r="AIR103"/>
      <c r="AIS103"/>
      <c r="AIT103"/>
      <c r="AIU103"/>
      <c r="AIV103"/>
      <c r="AIW103"/>
      <c r="AIX103"/>
      <c r="AIY103"/>
      <c r="AIZ103"/>
      <c r="AJA103"/>
      <c r="AJB103"/>
      <c r="AJC103"/>
      <c r="AJD103"/>
      <c r="AJE103"/>
      <c r="AJF103"/>
      <c r="AJG103"/>
      <c r="AJH103"/>
      <c r="AJI103"/>
      <c r="AJJ103"/>
      <c r="AJK103"/>
      <c r="AJL103"/>
      <c r="AJM103"/>
      <c r="AJN103"/>
      <c r="AJO103"/>
      <c r="AJP103"/>
      <c r="AJQ103"/>
      <c r="AJR103"/>
      <c r="AJS103"/>
      <c r="AJT103"/>
      <c r="AJU103"/>
      <c r="AJV103"/>
      <c r="AJW103"/>
      <c r="AJX103"/>
      <c r="AJY103"/>
      <c r="AJZ103"/>
      <c r="AKA103"/>
      <c r="AKB103"/>
      <c r="AKC103"/>
      <c r="AKD103"/>
      <c r="AKE103"/>
      <c r="AKF103"/>
      <c r="AKG103"/>
      <c r="AKH103"/>
      <c r="AKI103"/>
      <c r="AKJ103"/>
      <c r="AKK103"/>
      <c r="AKL103"/>
      <c r="AKM103"/>
      <c r="AKN103"/>
      <c r="AKO103"/>
      <c r="AKP103"/>
      <c r="AKQ103"/>
      <c r="AKR103"/>
      <c r="AKS103"/>
      <c r="AKT103"/>
      <c r="AKU103"/>
      <c r="AKV103"/>
      <c r="AKW103"/>
      <c r="AKX103"/>
      <c r="AKY103"/>
      <c r="AKZ103"/>
      <c r="ALA103"/>
      <c r="ALB103"/>
      <c r="ALC103"/>
      <c r="ALD103"/>
      <c r="ALE103"/>
      <c r="ALF103"/>
      <c r="ALG103"/>
      <c r="ALH103"/>
      <c r="ALI103"/>
      <c r="ALJ103"/>
      <c r="ALK103"/>
      <c r="ALL103"/>
      <c r="ALM103"/>
      <c r="ALN103"/>
      <c r="ALO103"/>
      <c r="ALP103"/>
      <c r="ALQ103"/>
      <c r="ALR103"/>
      <c r="ALS103"/>
      <c r="ALT103"/>
      <c r="ALU103"/>
      <c r="ALV103"/>
      <c r="ALW103"/>
      <c r="ALX103"/>
      <c r="ALY103"/>
      <c r="ALZ103"/>
      <c r="AMA103"/>
      <c r="AMB103"/>
      <c r="AMC103"/>
      <c r="AMD103"/>
      <c r="AME103"/>
      <c r="AMF103"/>
      <c r="AMG103"/>
      <c r="AMH103"/>
      <c r="AMI103"/>
      <c r="AMJ103"/>
    </row>
    <row r="104" spans="1:1024" ht="1.5" customHeight="1" x14ac:dyDescent="0.25">
      <c r="A104" s="213"/>
      <c r="B104" s="213"/>
      <c r="C104" s="213"/>
      <c r="D104" s="213"/>
      <c r="E104" s="213"/>
      <c r="F104" s="213"/>
      <c r="G104" s="213"/>
      <c r="H104" s="213"/>
      <c r="I104" s="213"/>
      <c r="J104" s="213"/>
      <c r="K104" s="213"/>
      <c r="L104" s="213"/>
      <c r="M104" s="213"/>
      <c r="N104" s="213"/>
      <c r="O104" s="213"/>
      <c r="P104" s="213"/>
      <c r="Q104" s="213"/>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c r="BF104"/>
      <c r="BG104"/>
      <c r="BH104"/>
      <c r="BI104"/>
      <c r="BJ104"/>
      <c r="BK104"/>
      <c r="BL104"/>
      <c r="BM104"/>
      <c r="BN104"/>
      <c r="BO104"/>
      <c r="BP104"/>
      <c r="BQ104"/>
      <c r="BR104"/>
      <c r="BS104"/>
      <c r="BT104"/>
      <c r="BU104"/>
      <c r="BV104"/>
      <c r="BW104"/>
      <c r="BX104"/>
      <c r="BY104"/>
      <c r="BZ104"/>
      <c r="CA104"/>
      <c r="CB104"/>
      <c r="CC104"/>
      <c r="CD104"/>
      <c r="CE104"/>
      <c r="CF104"/>
      <c r="CG104"/>
      <c r="CH104"/>
      <c r="CI104"/>
      <c r="CJ104"/>
      <c r="CK104"/>
      <c r="CL104"/>
      <c r="CM104"/>
      <c r="CN104"/>
      <c r="CO104"/>
      <c r="CP104"/>
      <c r="CQ104"/>
      <c r="CR104"/>
      <c r="CS104"/>
      <c r="CT104"/>
      <c r="CU104"/>
      <c r="CV104"/>
      <c r="CW104"/>
      <c r="CX104"/>
      <c r="CY104"/>
      <c r="CZ104"/>
      <c r="DA104"/>
      <c r="DB104"/>
      <c r="DC104"/>
      <c r="DD104"/>
      <c r="DE104"/>
      <c r="DF104"/>
      <c r="DG104"/>
      <c r="DH104"/>
      <c r="DI104"/>
      <c r="DJ104"/>
      <c r="DK104"/>
      <c r="DL104"/>
      <c r="DM104"/>
      <c r="DN104"/>
      <c r="DO104"/>
      <c r="DP104"/>
      <c r="DQ104"/>
      <c r="DR104"/>
      <c r="DS104"/>
      <c r="DT104"/>
      <c r="DU104"/>
      <c r="DV104"/>
      <c r="DW104"/>
      <c r="DX104"/>
      <c r="DY104"/>
      <c r="DZ104"/>
      <c r="EA104"/>
      <c r="EB104"/>
      <c r="EC104"/>
      <c r="ED104"/>
      <c r="EE104"/>
      <c r="EF104"/>
      <c r="EG104"/>
      <c r="EH104"/>
      <c r="EI104"/>
      <c r="EJ104"/>
      <c r="EK104"/>
      <c r="EL104"/>
      <c r="EM104"/>
      <c r="EN104"/>
      <c r="EO104"/>
      <c r="EP104"/>
      <c r="EQ104"/>
      <c r="ER104"/>
      <c r="ES104"/>
      <c r="ET104"/>
      <c r="EU104"/>
      <c r="EV104"/>
      <c r="EW104"/>
      <c r="EX104"/>
      <c r="EY104"/>
      <c r="EZ104"/>
      <c r="FA104"/>
      <c r="FB104"/>
      <c r="FC104"/>
      <c r="FD104"/>
      <c r="FE104"/>
      <c r="FF104"/>
      <c r="FG104"/>
      <c r="FH104"/>
      <c r="FI104"/>
      <c r="FJ104"/>
      <c r="FK104"/>
      <c r="FL104"/>
      <c r="FM104"/>
      <c r="FN104"/>
      <c r="FO104"/>
      <c r="FP104"/>
      <c r="FQ104"/>
      <c r="FR104"/>
      <c r="FS104"/>
      <c r="FT104"/>
      <c r="FU104"/>
      <c r="FV104"/>
      <c r="FW104"/>
      <c r="FX104"/>
      <c r="FY104"/>
      <c r="FZ104"/>
      <c r="GA104"/>
      <c r="GB104"/>
      <c r="GC104"/>
      <c r="GD104"/>
      <c r="GE104"/>
      <c r="GF104"/>
      <c r="GG104"/>
      <c r="GH104"/>
      <c r="GI104"/>
      <c r="GJ104"/>
      <c r="GK104"/>
      <c r="GL104"/>
      <c r="GM104"/>
      <c r="GN104"/>
      <c r="GO104"/>
      <c r="GP104"/>
      <c r="GQ104"/>
      <c r="GR104"/>
      <c r="GS104"/>
      <c r="GT104"/>
      <c r="GU104"/>
      <c r="GV104"/>
      <c r="GW104"/>
      <c r="GX104"/>
      <c r="GY104"/>
      <c r="GZ104"/>
      <c r="HA104"/>
      <c r="HB104"/>
      <c r="HC104"/>
      <c r="HD104"/>
      <c r="HE104"/>
      <c r="HF104"/>
      <c r="HG104"/>
      <c r="HH104"/>
      <c r="HI104"/>
      <c r="HJ104"/>
      <c r="HK104"/>
      <c r="HL104"/>
      <c r="HM104"/>
      <c r="HN104"/>
      <c r="HO104"/>
      <c r="HP104"/>
      <c r="HQ104"/>
      <c r="HR104"/>
      <c r="HS104"/>
      <c r="HT104"/>
      <c r="HU104"/>
      <c r="HV104"/>
      <c r="HW104"/>
      <c r="HX104"/>
      <c r="HY104"/>
      <c r="HZ104"/>
      <c r="IA104"/>
      <c r="IB104"/>
      <c r="IC104"/>
      <c r="ID104"/>
      <c r="IE104"/>
      <c r="IF104"/>
      <c r="IG104"/>
      <c r="IH104"/>
      <c r="II104"/>
      <c r="IJ104"/>
      <c r="IK104"/>
      <c r="IL104"/>
      <c r="IM104"/>
      <c r="IN104"/>
      <c r="IO104"/>
      <c r="IP104"/>
      <c r="IQ104"/>
      <c r="IR104"/>
      <c r="IS104"/>
      <c r="IT104"/>
      <c r="IU104"/>
      <c r="IV104"/>
      <c r="IW104"/>
      <c r="IX104"/>
      <c r="IY104"/>
      <c r="IZ104"/>
      <c r="JA104"/>
      <c r="JB104"/>
      <c r="JC104"/>
      <c r="JD104"/>
      <c r="JE104"/>
      <c r="JF104"/>
      <c r="JG104"/>
      <c r="JH104"/>
      <c r="JI104"/>
      <c r="JJ104"/>
      <c r="JK104"/>
      <c r="JL104"/>
      <c r="JM104"/>
      <c r="JN104"/>
      <c r="JO104"/>
      <c r="JP104"/>
      <c r="JQ104"/>
      <c r="JR104"/>
      <c r="JS104"/>
      <c r="JT104"/>
      <c r="JU104"/>
      <c r="JV104"/>
      <c r="JW104"/>
      <c r="JX104"/>
      <c r="JY104"/>
      <c r="JZ104"/>
      <c r="KA104"/>
      <c r="KB104"/>
      <c r="KC104"/>
      <c r="KD104"/>
      <c r="KE104"/>
      <c r="KF104"/>
      <c r="KG104"/>
      <c r="KH104"/>
      <c r="KI104"/>
      <c r="KJ104"/>
      <c r="KK104"/>
      <c r="KL104"/>
      <c r="KM104"/>
      <c r="KN104"/>
      <c r="KO104"/>
      <c r="KP104"/>
      <c r="KQ104"/>
      <c r="KR104"/>
      <c r="KS104"/>
      <c r="KT104"/>
      <c r="KU104"/>
      <c r="KV104"/>
      <c r="KW104"/>
      <c r="KX104"/>
      <c r="KY104"/>
      <c r="KZ104"/>
      <c r="LA104"/>
      <c r="LB104"/>
      <c r="LC104"/>
      <c r="LD104"/>
      <c r="LE104"/>
      <c r="LF104"/>
      <c r="LG104"/>
      <c r="LH104"/>
      <c r="LI104"/>
      <c r="LJ104"/>
      <c r="LK104"/>
      <c r="LL104"/>
      <c r="LM104"/>
      <c r="LN104"/>
      <c r="LO104"/>
      <c r="LP104"/>
      <c r="LQ104"/>
      <c r="LR104"/>
      <c r="LS104"/>
      <c r="LT104"/>
      <c r="LU104"/>
      <c r="LV104"/>
      <c r="LW104"/>
      <c r="LX104"/>
      <c r="LY104"/>
      <c r="LZ104"/>
      <c r="MA104"/>
      <c r="MB104"/>
      <c r="MC104"/>
      <c r="MD104"/>
      <c r="ME104"/>
      <c r="MF104"/>
      <c r="MG104"/>
      <c r="MH104"/>
      <c r="MI104"/>
      <c r="MJ104"/>
      <c r="MK104"/>
      <c r="ML104"/>
      <c r="MM104"/>
      <c r="MN104"/>
      <c r="MO104"/>
      <c r="MP104"/>
      <c r="MQ104"/>
      <c r="MR104"/>
      <c r="MS104"/>
      <c r="MT104"/>
      <c r="MU104"/>
      <c r="MV104"/>
      <c r="MW104"/>
      <c r="MX104"/>
      <c r="MY104"/>
      <c r="MZ104"/>
      <c r="NA104"/>
      <c r="NB104"/>
      <c r="NC104"/>
      <c r="ND104"/>
      <c r="NE104"/>
      <c r="NF104"/>
      <c r="NG104"/>
      <c r="NH104"/>
      <c r="NI104"/>
      <c r="NJ104"/>
      <c r="NK104"/>
      <c r="NL104"/>
      <c r="NM104"/>
      <c r="NN104"/>
      <c r="NO104"/>
      <c r="NP104"/>
      <c r="NQ104"/>
      <c r="NR104"/>
      <c r="NS104"/>
      <c r="NT104"/>
      <c r="NU104"/>
      <c r="NV104"/>
      <c r="NW104"/>
      <c r="NX104"/>
      <c r="NY104"/>
      <c r="NZ104"/>
      <c r="OA104"/>
      <c r="OB104"/>
      <c r="OC104"/>
      <c r="OD104"/>
      <c r="OE104"/>
      <c r="OF104"/>
      <c r="OG104"/>
      <c r="OH104"/>
      <c r="OI104"/>
      <c r="OJ104"/>
      <c r="OK104"/>
      <c r="OL104"/>
      <c r="OM104"/>
      <c r="ON104"/>
      <c r="OO104"/>
      <c r="OP104"/>
      <c r="OQ104"/>
      <c r="OR104"/>
      <c r="OS104"/>
      <c r="OT104"/>
      <c r="OU104"/>
      <c r="OV104"/>
      <c r="OW104"/>
      <c r="OX104"/>
      <c r="OY104"/>
      <c r="OZ104"/>
      <c r="PA104"/>
      <c r="PB104"/>
      <c r="PC104"/>
      <c r="PD104"/>
      <c r="PE104"/>
      <c r="PF104"/>
      <c r="PG104"/>
      <c r="PH104"/>
      <c r="PI104"/>
      <c r="PJ104"/>
      <c r="PK104"/>
      <c r="PL104"/>
      <c r="PM104"/>
      <c r="PN104"/>
      <c r="PO104"/>
      <c r="PP104"/>
      <c r="PQ104"/>
      <c r="PR104"/>
      <c r="PS104"/>
      <c r="PT104"/>
      <c r="PU104"/>
      <c r="PV104"/>
      <c r="PW104"/>
      <c r="PX104"/>
      <c r="PY104"/>
      <c r="PZ104"/>
      <c r="QA104"/>
      <c r="QB104"/>
      <c r="QC104"/>
      <c r="QD104"/>
      <c r="QE104"/>
      <c r="QF104"/>
      <c r="QG104"/>
      <c r="QH104"/>
      <c r="QI104"/>
      <c r="QJ104"/>
      <c r="QK104"/>
      <c r="QL104"/>
      <c r="QM104"/>
      <c r="QN104"/>
      <c r="QO104"/>
      <c r="QP104"/>
      <c r="QQ104"/>
      <c r="QR104"/>
      <c r="QS104"/>
      <c r="QT104"/>
      <c r="QU104"/>
      <c r="QV104"/>
      <c r="QW104"/>
      <c r="QX104"/>
      <c r="QY104"/>
      <c r="QZ104"/>
      <c r="RA104"/>
      <c r="RB104"/>
      <c r="RC104"/>
      <c r="RD104"/>
      <c r="RE104"/>
      <c r="RF104"/>
      <c r="RG104"/>
      <c r="RH104"/>
      <c r="RI104"/>
      <c r="RJ104"/>
      <c r="RK104"/>
      <c r="RL104"/>
      <c r="RM104"/>
      <c r="RN104"/>
      <c r="RO104"/>
      <c r="RP104"/>
      <c r="RQ104"/>
      <c r="RR104"/>
      <c r="RS104"/>
      <c r="RT104"/>
      <c r="RU104"/>
      <c r="RV104"/>
      <c r="RW104"/>
      <c r="RX104"/>
      <c r="RY104"/>
      <c r="RZ104"/>
      <c r="SA104"/>
      <c r="SB104"/>
      <c r="SC104"/>
      <c r="SD104"/>
      <c r="SE104"/>
      <c r="SF104"/>
      <c r="SG104"/>
      <c r="SH104"/>
      <c r="SI104"/>
      <c r="SJ104"/>
      <c r="SK104"/>
      <c r="SL104"/>
      <c r="SM104"/>
      <c r="SN104"/>
      <c r="SO104"/>
      <c r="SP104"/>
      <c r="SQ104"/>
      <c r="SR104"/>
      <c r="SS104"/>
      <c r="ST104"/>
      <c r="SU104"/>
      <c r="SV104"/>
      <c r="SW104"/>
      <c r="SX104"/>
      <c r="SY104"/>
      <c r="SZ104"/>
      <c r="TA104"/>
      <c r="TB104"/>
      <c r="TC104"/>
      <c r="TD104"/>
      <c r="TE104"/>
      <c r="TF104"/>
      <c r="TG104"/>
      <c r="TH104"/>
      <c r="TI104"/>
      <c r="TJ104"/>
      <c r="TK104"/>
      <c r="TL104"/>
      <c r="TM104"/>
      <c r="TN104"/>
      <c r="TO104"/>
      <c r="TP104"/>
      <c r="TQ104"/>
      <c r="TR104"/>
      <c r="TS104"/>
      <c r="TT104"/>
      <c r="TU104"/>
      <c r="TV104"/>
      <c r="TW104"/>
      <c r="TX104"/>
      <c r="TY104"/>
      <c r="TZ104"/>
      <c r="UA104"/>
      <c r="UB104"/>
      <c r="UC104"/>
      <c r="UD104"/>
      <c r="UE104"/>
      <c r="UF104"/>
      <c r="UG104"/>
      <c r="UH104"/>
      <c r="UI104"/>
      <c r="UJ104"/>
      <c r="UK104"/>
      <c r="UL104"/>
      <c r="UM104"/>
      <c r="UN104"/>
      <c r="UO104"/>
      <c r="UP104"/>
      <c r="UQ104"/>
      <c r="UR104"/>
      <c r="US104"/>
      <c r="UT104"/>
      <c r="UU104"/>
      <c r="UV104"/>
      <c r="UW104"/>
      <c r="UX104"/>
      <c r="UY104"/>
      <c r="UZ104"/>
      <c r="VA104"/>
      <c r="VB104"/>
      <c r="VC104"/>
      <c r="VD104"/>
      <c r="VE104"/>
      <c r="VF104"/>
      <c r="VG104"/>
      <c r="VH104"/>
      <c r="VI104"/>
      <c r="VJ104"/>
      <c r="VK104"/>
      <c r="VL104"/>
      <c r="VM104"/>
      <c r="VN104"/>
      <c r="VO104"/>
      <c r="VP104"/>
      <c r="VQ104"/>
      <c r="VR104"/>
      <c r="VS104"/>
      <c r="VT104"/>
      <c r="VU104"/>
      <c r="VV104"/>
      <c r="VW104"/>
      <c r="VX104"/>
      <c r="VY104"/>
      <c r="VZ104"/>
      <c r="WA104"/>
      <c r="WB104"/>
      <c r="WC104"/>
      <c r="WD104"/>
      <c r="WE104"/>
      <c r="WF104"/>
      <c r="WG104"/>
      <c r="WH104"/>
      <c r="WI104"/>
      <c r="WJ104"/>
      <c r="WK104"/>
      <c r="WL104"/>
      <c r="WM104"/>
      <c r="WN104"/>
      <c r="WO104"/>
      <c r="WP104"/>
      <c r="WQ104"/>
      <c r="WR104"/>
      <c r="WS104"/>
      <c r="WT104"/>
      <c r="WU104"/>
      <c r="WV104"/>
      <c r="WW104"/>
      <c r="WX104"/>
      <c r="WY104"/>
      <c r="WZ104"/>
      <c r="XA104"/>
      <c r="XB104"/>
      <c r="XC104"/>
      <c r="XD104"/>
      <c r="XE104"/>
      <c r="XF104"/>
      <c r="XG104"/>
      <c r="XH104"/>
      <c r="XI104"/>
      <c r="XJ104"/>
      <c r="XK104"/>
      <c r="XL104"/>
      <c r="XM104"/>
      <c r="XN104"/>
      <c r="XO104"/>
      <c r="XP104"/>
      <c r="XQ104"/>
      <c r="XR104"/>
      <c r="XS104"/>
      <c r="XT104"/>
      <c r="XU104"/>
      <c r="XV104"/>
      <c r="XW104"/>
      <c r="XX104"/>
      <c r="XY104"/>
      <c r="XZ104"/>
      <c r="YA104"/>
      <c r="YB104"/>
      <c r="YC104"/>
      <c r="YD104"/>
      <c r="YE104"/>
      <c r="YF104"/>
      <c r="YG104"/>
      <c r="YH104"/>
      <c r="YI104"/>
      <c r="YJ104"/>
      <c r="YK104"/>
      <c r="YL104"/>
      <c r="YM104"/>
      <c r="YN104"/>
      <c r="YO104"/>
      <c r="YP104"/>
      <c r="YQ104"/>
      <c r="YR104"/>
      <c r="YS104"/>
      <c r="YT104"/>
      <c r="YU104"/>
      <c r="YV104"/>
      <c r="YW104"/>
      <c r="YX104"/>
      <c r="YY104"/>
      <c r="YZ104"/>
      <c r="ZA104"/>
      <c r="ZB104"/>
      <c r="ZC104"/>
      <c r="ZD104"/>
      <c r="ZE104"/>
      <c r="ZF104"/>
      <c r="ZG104"/>
      <c r="ZH104"/>
      <c r="ZI104"/>
      <c r="ZJ104"/>
      <c r="ZK104"/>
      <c r="ZL104"/>
      <c r="ZM104"/>
      <c r="ZN104"/>
      <c r="ZO104"/>
      <c r="ZP104"/>
      <c r="ZQ104"/>
      <c r="ZR104"/>
      <c r="ZS104"/>
      <c r="ZT104"/>
      <c r="ZU104"/>
      <c r="ZV104"/>
      <c r="ZW104"/>
      <c r="ZX104"/>
      <c r="ZY104"/>
      <c r="ZZ104"/>
      <c r="AAA104"/>
      <c r="AAB104"/>
      <c r="AAC104"/>
      <c r="AAD104"/>
      <c r="AAE104"/>
      <c r="AAF104"/>
      <c r="AAG104"/>
      <c r="AAH104"/>
      <c r="AAI104"/>
      <c r="AAJ104"/>
      <c r="AAK104"/>
      <c r="AAL104"/>
      <c r="AAM104"/>
      <c r="AAN104"/>
      <c r="AAO104"/>
      <c r="AAP104"/>
      <c r="AAQ104"/>
      <c r="AAR104"/>
      <c r="AAS104"/>
      <c r="AAT104"/>
      <c r="AAU104"/>
      <c r="AAV104"/>
      <c r="AAW104"/>
      <c r="AAX104"/>
      <c r="AAY104"/>
      <c r="AAZ104"/>
      <c r="ABA104"/>
      <c r="ABB104"/>
      <c r="ABC104"/>
      <c r="ABD104"/>
      <c r="ABE104"/>
      <c r="ABF104"/>
      <c r="ABG104"/>
      <c r="ABH104"/>
      <c r="ABI104"/>
      <c r="ABJ104"/>
      <c r="ABK104"/>
      <c r="ABL104"/>
      <c r="ABM104"/>
      <c r="ABN104"/>
      <c r="ABO104"/>
      <c r="ABP104"/>
      <c r="ABQ104"/>
      <c r="ABR104"/>
      <c r="ABS104"/>
      <c r="ABT104"/>
      <c r="ABU104"/>
      <c r="ABV104"/>
      <c r="ABW104"/>
      <c r="ABX104"/>
      <c r="ABY104"/>
      <c r="ABZ104"/>
      <c r="ACA104"/>
      <c r="ACB104"/>
      <c r="ACC104"/>
      <c r="ACD104"/>
      <c r="ACE104"/>
      <c r="ACF104"/>
      <c r="ACG104"/>
      <c r="ACH104"/>
      <c r="ACI104"/>
      <c r="ACJ104"/>
      <c r="ACK104"/>
      <c r="ACL104"/>
      <c r="ACM104"/>
      <c r="ACN104"/>
      <c r="ACO104"/>
      <c r="ACP104"/>
      <c r="ACQ104"/>
      <c r="ACR104"/>
      <c r="ACS104"/>
      <c r="ACT104"/>
      <c r="ACU104"/>
      <c r="ACV104"/>
      <c r="ACW104"/>
      <c r="ACX104"/>
      <c r="ACY104"/>
      <c r="ACZ104"/>
      <c r="ADA104"/>
      <c r="ADB104"/>
      <c r="ADC104"/>
      <c r="ADD104"/>
      <c r="ADE104"/>
      <c r="ADF104"/>
      <c r="ADG104"/>
      <c r="ADH104"/>
      <c r="ADI104"/>
      <c r="ADJ104"/>
      <c r="ADK104"/>
      <c r="ADL104"/>
      <c r="ADM104"/>
      <c r="ADN104"/>
      <c r="ADO104"/>
      <c r="ADP104"/>
      <c r="ADQ104"/>
      <c r="ADR104"/>
      <c r="ADS104"/>
      <c r="ADT104"/>
      <c r="ADU104"/>
      <c r="ADV104"/>
      <c r="ADW104"/>
      <c r="ADX104"/>
      <c r="ADY104"/>
      <c r="ADZ104"/>
      <c r="AEA104"/>
      <c r="AEB104"/>
      <c r="AEC104"/>
      <c r="AED104"/>
      <c r="AEE104"/>
      <c r="AEF104"/>
      <c r="AEG104"/>
      <c r="AEH104"/>
      <c r="AEI104"/>
      <c r="AEJ104"/>
      <c r="AEK104"/>
      <c r="AEL104"/>
      <c r="AEM104"/>
      <c r="AEN104"/>
      <c r="AEO104"/>
      <c r="AEP104"/>
      <c r="AEQ104"/>
      <c r="AER104"/>
      <c r="AES104"/>
      <c r="AET104"/>
      <c r="AEU104"/>
      <c r="AEV104"/>
      <c r="AEW104"/>
      <c r="AEX104"/>
      <c r="AEY104"/>
      <c r="AEZ104"/>
      <c r="AFA104"/>
      <c r="AFB104"/>
      <c r="AFC104"/>
      <c r="AFD104"/>
      <c r="AFE104"/>
      <c r="AFF104"/>
      <c r="AFG104"/>
      <c r="AFH104"/>
      <c r="AFI104"/>
      <c r="AFJ104"/>
      <c r="AFK104"/>
      <c r="AFL104"/>
      <c r="AFM104"/>
      <c r="AFN104"/>
      <c r="AFO104"/>
      <c r="AFP104"/>
      <c r="AFQ104"/>
      <c r="AFR104"/>
      <c r="AFS104"/>
      <c r="AFT104"/>
      <c r="AFU104"/>
      <c r="AFV104"/>
      <c r="AFW104"/>
      <c r="AFX104"/>
      <c r="AFY104"/>
      <c r="AFZ104"/>
      <c r="AGA104"/>
      <c r="AGB104"/>
      <c r="AGC104"/>
      <c r="AGD104"/>
      <c r="AGE104"/>
      <c r="AGF104"/>
      <c r="AGG104"/>
      <c r="AGH104"/>
      <c r="AGI104"/>
      <c r="AGJ104"/>
      <c r="AGK104"/>
      <c r="AGL104"/>
      <c r="AGM104"/>
      <c r="AGN104"/>
      <c r="AGO104"/>
      <c r="AGP104"/>
      <c r="AGQ104"/>
      <c r="AGR104"/>
      <c r="AGS104"/>
      <c r="AGT104"/>
      <c r="AGU104"/>
      <c r="AGV104"/>
      <c r="AGW104"/>
      <c r="AGX104"/>
      <c r="AGY104"/>
      <c r="AGZ104"/>
      <c r="AHA104"/>
      <c r="AHB104"/>
      <c r="AHC104"/>
      <c r="AHD104"/>
      <c r="AHE104"/>
      <c r="AHF104"/>
      <c r="AHG104"/>
      <c r="AHH104"/>
      <c r="AHI104"/>
      <c r="AHJ104"/>
      <c r="AHK104"/>
      <c r="AHL104"/>
      <c r="AHM104"/>
      <c r="AHN104"/>
      <c r="AHO104"/>
      <c r="AHP104"/>
      <c r="AHQ104"/>
      <c r="AHR104"/>
      <c r="AHS104"/>
      <c r="AHT104"/>
      <c r="AHU104"/>
      <c r="AHV104"/>
      <c r="AHW104"/>
      <c r="AHX104"/>
      <c r="AHY104"/>
      <c r="AHZ104"/>
      <c r="AIA104"/>
      <c r="AIB104"/>
      <c r="AIC104"/>
      <c r="AID104"/>
      <c r="AIE104"/>
      <c r="AIF104"/>
      <c r="AIG104"/>
      <c r="AIH104"/>
      <c r="AII104"/>
      <c r="AIJ104"/>
      <c r="AIK104"/>
      <c r="AIL104"/>
      <c r="AIM104"/>
      <c r="AIN104"/>
      <c r="AIO104"/>
      <c r="AIP104"/>
      <c r="AIQ104"/>
      <c r="AIR104"/>
      <c r="AIS104"/>
      <c r="AIT104"/>
      <c r="AIU104"/>
      <c r="AIV104"/>
      <c r="AIW104"/>
      <c r="AIX104"/>
      <c r="AIY104"/>
      <c r="AIZ104"/>
      <c r="AJA104"/>
      <c r="AJB104"/>
      <c r="AJC104"/>
      <c r="AJD104"/>
      <c r="AJE104"/>
      <c r="AJF104"/>
      <c r="AJG104"/>
      <c r="AJH104"/>
      <c r="AJI104"/>
      <c r="AJJ104"/>
      <c r="AJK104"/>
      <c r="AJL104"/>
      <c r="AJM104"/>
      <c r="AJN104"/>
      <c r="AJO104"/>
      <c r="AJP104"/>
      <c r="AJQ104"/>
      <c r="AJR104"/>
      <c r="AJS104"/>
      <c r="AJT104"/>
      <c r="AJU104"/>
      <c r="AJV104"/>
      <c r="AJW104"/>
      <c r="AJX104"/>
      <c r="AJY104"/>
      <c r="AJZ104"/>
      <c r="AKA104"/>
      <c r="AKB104"/>
      <c r="AKC104"/>
      <c r="AKD104"/>
      <c r="AKE104"/>
      <c r="AKF104"/>
      <c r="AKG104"/>
      <c r="AKH104"/>
      <c r="AKI104"/>
      <c r="AKJ104"/>
      <c r="AKK104"/>
      <c r="AKL104"/>
      <c r="AKM104"/>
      <c r="AKN104"/>
      <c r="AKO104"/>
      <c r="AKP104"/>
      <c r="AKQ104"/>
      <c r="AKR104"/>
      <c r="AKS104"/>
      <c r="AKT104"/>
      <c r="AKU104"/>
      <c r="AKV104"/>
      <c r="AKW104"/>
      <c r="AKX104"/>
      <c r="AKY104"/>
      <c r="AKZ104"/>
      <c r="ALA104"/>
      <c r="ALB104"/>
      <c r="ALC104"/>
      <c r="ALD104"/>
      <c r="ALE104"/>
      <c r="ALF104"/>
      <c r="ALG104"/>
      <c r="ALH104"/>
      <c r="ALI104"/>
      <c r="ALJ104"/>
      <c r="ALK104"/>
      <c r="ALL104"/>
      <c r="ALM104"/>
      <c r="ALN104"/>
      <c r="ALO104"/>
      <c r="ALP104"/>
      <c r="ALQ104"/>
      <c r="ALR104"/>
      <c r="ALS104"/>
      <c r="ALT104"/>
      <c r="ALU104"/>
      <c r="ALV104"/>
      <c r="ALW104"/>
      <c r="ALX104"/>
      <c r="ALY104"/>
      <c r="ALZ104"/>
      <c r="AMA104"/>
      <c r="AMB104"/>
      <c r="AMC104"/>
      <c r="AMD104"/>
      <c r="AME104"/>
      <c r="AMF104"/>
      <c r="AMG104"/>
      <c r="AMH104"/>
      <c r="AMI104"/>
      <c r="AMJ104"/>
    </row>
    <row r="105" spans="1:1024" ht="9" customHeight="1" x14ac:dyDescent="0.25">
      <c r="A105" s="214" t="s">
        <v>3359</v>
      </c>
      <c r="B105" s="214"/>
      <c r="C105" s="214"/>
      <c r="D105" s="214"/>
      <c r="E105" s="214"/>
      <c r="F105" s="214"/>
      <c r="G105" s="214"/>
      <c r="H105" s="214"/>
      <c r="I105" s="214"/>
      <c r="J105" s="214"/>
      <c r="K105" s="214"/>
      <c r="L105" s="214"/>
      <c r="M105" s="214"/>
      <c r="N105" s="214"/>
      <c r="O105" s="214"/>
      <c r="P105" s="214"/>
      <c r="Q105" s="214"/>
      <c r="R105" s="214"/>
      <c r="S105" s="214"/>
      <c r="T105" s="214"/>
      <c r="U105" s="214"/>
      <c r="V105" s="214"/>
      <c r="W105" s="214"/>
      <c r="X105" s="214"/>
      <c r="Y105" s="214"/>
      <c r="Z105" s="214"/>
      <c r="AA105" s="214"/>
      <c r="AB105" s="214"/>
      <c r="AC105" s="214"/>
      <c r="AD105" s="214"/>
      <c r="AE105" s="214"/>
      <c r="AF105" s="214"/>
      <c r="AG105" s="214"/>
      <c r="AH105" s="214"/>
      <c r="AI105" s="214"/>
      <c r="AJ105" s="214"/>
      <c r="AK105" s="214"/>
      <c r="AL105" s="214"/>
      <c r="AM105" s="214"/>
      <c r="AN105" s="214"/>
      <c r="AO105" s="214"/>
      <c r="AP105" s="214"/>
      <c r="AQ105" s="214"/>
      <c r="AR105" s="214"/>
      <c r="AS105" s="214"/>
      <c r="AT105" s="214"/>
      <c r="AU105" s="214"/>
      <c r="AV105" s="214"/>
      <c r="AW105" s="214"/>
      <c r="AX105" s="214"/>
      <c r="AY105" s="214"/>
      <c r="AZ105" s="214"/>
      <c r="BA105" s="214"/>
      <c r="BB105" s="214"/>
      <c r="BC105" s="214"/>
      <c r="BD105" s="214"/>
      <c r="BE105"/>
      <c r="BF105"/>
      <c r="BG105"/>
      <c r="BH105"/>
      <c r="BI105"/>
      <c r="BJ105"/>
      <c r="BK105"/>
      <c r="BL105"/>
      <c r="BM105"/>
      <c r="BN105"/>
      <c r="BO105"/>
      <c r="BP105"/>
      <c r="BQ105"/>
      <c r="BR105"/>
      <c r="BS105"/>
      <c r="BT105"/>
      <c r="BU105"/>
      <c r="BV105"/>
      <c r="BW105"/>
      <c r="BX105"/>
      <c r="BY105"/>
      <c r="BZ105"/>
      <c r="CA105"/>
      <c r="CB105"/>
      <c r="CC105"/>
      <c r="CD105"/>
      <c r="CE105"/>
      <c r="CF105"/>
      <c r="CG105"/>
      <c r="CH105"/>
      <c r="CI105"/>
      <c r="CJ105"/>
      <c r="CK105"/>
      <c r="CL105"/>
      <c r="CM105"/>
      <c r="CN105"/>
      <c r="CO105"/>
      <c r="CP105"/>
      <c r="CQ105"/>
      <c r="CR105"/>
      <c r="CS105"/>
      <c r="CT105"/>
      <c r="CU105"/>
      <c r="CV105"/>
      <c r="CW105"/>
      <c r="CX105"/>
      <c r="CY105"/>
      <c r="CZ105"/>
      <c r="DA105"/>
      <c r="DB105"/>
      <c r="DC105"/>
      <c r="DD105"/>
      <c r="DE105"/>
      <c r="DF105"/>
      <c r="DG105"/>
      <c r="DH105"/>
      <c r="DI105"/>
      <c r="DJ105"/>
      <c r="DK105"/>
      <c r="DL105"/>
      <c r="DM105"/>
      <c r="DN105"/>
      <c r="DO105"/>
      <c r="DP105"/>
      <c r="DQ105"/>
      <c r="DR105"/>
      <c r="DS105"/>
      <c r="DT105"/>
      <c r="DU105"/>
      <c r="DV105"/>
      <c r="DW105"/>
      <c r="DX105"/>
      <c r="DY105"/>
      <c r="DZ105"/>
      <c r="EA105"/>
      <c r="EB105"/>
      <c r="EC105"/>
      <c r="ED105"/>
      <c r="EE105"/>
      <c r="EF105"/>
      <c r="EG105"/>
      <c r="EH105"/>
      <c r="EI105"/>
      <c r="EJ105"/>
      <c r="EK105"/>
      <c r="EL105"/>
      <c r="EM105"/>
      <c r="EN105"/>
      <c r="EO105"/>
      <c r="EP105"/>
      <c r="EQ105"/>
      <c r="ER105"/>
      <c r="ES105"/>
      <c r="ET105"/>
      <c r="EU105"/>
      <c r="EV105"/>
      <c r="EW105"/>
      <c r="EX105"/>
      <c r="EY105"/>
      <c r="EZ105"/>
      <c r="FA105"/>
      <c r="FB105"/>
      <c r="FC105"/>
      <c r="FD105"/>
      <c r="FE105"/>
      <c r="FF105"/>
      <c r="FG105"/>
      <c r="FH105"/>
      <c r="FI105"/>
      <c r="FJ105"/>
      <c r="FK105"/>
      <c r="FL105"/>
      <c r="FM105"/>
      <c r="FN105"/>
      <c r="FO105"/>
      <c r="FP105"/>
      <c r="FQ105"/>
      <c r="FR105"/>
      <c r="FS105"/>
      <c r="FT105"/>
      <c r="FU105"/>
      <c r="FV105"/>
      <c r="FW105"/>
      <c r="FX105"/>
      <c r="FY105"/>
      <c r="FZ105"/>
      <c r="GA105"/>
      <c r="GB105"/>
      <c r="GC105"/>
      <c r="GD105"/>
      <c r="GE105"/>
      <c r="GF105"/>
      <c r="GG105"/>
      <c r="GH105"/>
      <c r="GI105"/>
      <c r="GJ105"/>
      <c r="GK105"/>
      <c r="GL105"/>
      <c r="GM105"/>
      <c r="GN105"/>
      <c r="GO105"/>
      <c r="GP105"/>
      <c r="GQ105"/>
      <c r="GR105"/>
      <c r="GS105"/>
      <c r="GT105"/>
      <c r="GU105"/>
      <c r="GV105"/>
      <c r="GW105"/>
      <c r="GX105"/>
      <c r="GY105"/>
      <c r="GZ105"/>
      <c r="HA105"/>
      <c r="HB105"/>
      <c r="HC105"/>
      <c r="HD105"/>
      <c r="HE105"/>
      <c r="HF105"/>
      <c r="HG105"/>
      <c r="HH105"/>
      <c r="HI105"/>
      <c r="HJ105"/>
      <c r="HK105"/>
      <c r="HL105"/>
      <c r="HM105"/>
      <c r="HN105"/>
      <c r="HO105"/>
      <c r="HP105"/>
      <c r="HQ105"/>
      <c r="HR105"/>
      <c r="HS105"/>
      <c r="HT105"/>
      <c r="HU105"/>
      <c r="HV105"/>
      <c r="HW105"/>
      <c r="HX105"/>
      <c r="HY105"/>
      <c r="HZ105"/>
      <c r="IA105"/>
      <c r="IB105"/>
      <c r="IC105"/>
      <c r="ID105"/>
      <c r="IE105"/>
      <c r="IF105"/>
      <c r="IG105"/>
      <c r="IH105"/>
      <c r="II105"/>
      <c r="IJ105"/>
      <c r="IK105"/>
      <c r="IL105"/>
      <c r="IM105"/>
      <c r="IN105"/>
      <c r="IO105"/>
      <c r="IP105"/>
      <c r="IQ105"/>
      <c r="IR105"/>
      <c r="IS105"/>
      <c r="IT105"/>
      <c r="IU105"/>
      <c r="IV105"/>
      <c r="IW105"/>
      <c r="IX105"/>
      <c r="IY105"/>
      <c r="IZ105"/>
      <c r="JA105"/>
      <c r="JB105"/>
      <c r="JC105"/>
      <c r="JD105"/>
      <c r="JE105"/>
      <c r="JF105"/>
      <c r="JG105"/>
      <c r="JH105"/>
      <c r="JI105"/>
      <c r="JJ105"/>
      <c r="JK105"/>
      <c r="JL105"/>
      <c r="JM105"/>
      <c r="JN105"/>
      <c r="JO105"/>
      <c r="JP105"/>
      <c r="JQ105"/>
      <c r="JR105"/>
      <c r="JS105"/>
      <c r="JT105"/>
      <c r="JU105"/>
      <c r="JV105"/>
      <c r="JW105"/>
      <c r="JX105"/>
      <c r="JY105"/>
      <c r="JZ105"/>
      <c r="KA105"/>
      <c r="KB105"/>
      <c r="KC105"/>
      <c r="KD105"/>
      <c r="KE105"/>
      <c r="KF105"/>
      <c r="KG105"/>
      <c r="KH105"/>
      <c r="KI105"/>
      <c r="KJ105"/>
      <c r="KK105"/>
      <c r="KL105"/>
      <c r="KM105"/>
      <c r="KN105"/>
      <c r="KO105"/>
      <c r="KP105"/>
      <c r="KQ105"/>
      <c r="KR105"/>
      <c r="KS105"/>
      <c r="KT105"/>
      <c r="KU105"/>
      <c r="KV105"/>
      <c r="KW105"/>
      <c r="KX105"/>
      <c r="KY105"/>
      <c r="KZ105"/>
      <c r="LA105"/>
      <c r="LB105"/>
      <c r="LC105"/>
      <c r="LD105"/>
      <c r="LE105"/>
      <c r="LF105"/>
      <c r="LG105"/>
      <c r="LH105"/>
      <c r="LI105"/>
      <c r="LJ105"/>
      <c r="LK105"/>
      <c r="LL105"/>
      <c r="LM105"/>
      <c r="LN105"/>
      <c r="LO105"/>
      <c r="LP105"/>
      <c r="LQ105"/>
      <c r="LR105"/>
      <c r="LS105"/>
      <c r="LT105"/>
      <c r="LU105"/>
      <c r="LV105"/>
      <c r="LW105"/>
      <c r="LX105"/>
      <c r="LY105"/>
      <c r="LZ105"/>
      <c r="MA105"/>
      <c r="MB105"/>
      <c r="MC105"/>
      <c r="MD105"/>
      <c r="ME105"/>
      <c r="MF105"/>
      <c r="MG105"/>
      <c r="MH105"/>
      <c r="MI105"/>
      <c r="MJ105"/>
      <c r="MK105"/>
      <c r="ML105"/>
      <c r="MM105"/>
      <c r="MN105"/>
      <c r="MO105"/>
      <c r="MP105"/>
      <c r="MQ105"/>
      <c r="MR105"/>
      <c r="MS105"/>
      <c r="MT105"/>
      <c r="MU105"/>
      <c r="MV105"/>
      <c r="MW105"/>
      <c r="MX105"/>
      <c r="MY105"/>
      <c r="MZ105"/>
      <c r="NA105"/>
      <c r="NB105"/>
      <c r="NC105"/>
      <c r="ND105"/>
      <c r="NE105"/>
      <c r="NF105"/>
      <c r="NG105"/>
      <c r="NH105"/>
      <c r="NI105"/>
      <c r="NJ105"/>
      <c r="NK105"/>
      <c r="NL105"/>
      <c r="NM105"/>
      <c r="NN105"/>
      <c r="NO105"/>
      <c r="NP105"/>
      <c r="NQ105"/>
      <c r="NR105"/>
      <c r="NS105"/>
      <c r="NT105"/>
      <c r="NU105"/>
      <c r="NV105"/>
      <c r="NW105"/>
      <c r="NX105"/>
      <c r="NY105"/>
      <c r="NZ105"/>
      <c r="OA105"/>
      <c r="OB105"/>
      <c r="OC105"/>
      <c r="OD105"/>
      <c r="OE105"/>
      <c r="OF105"/>
      <c r="OG105"/>
      <c r="OH105"/>
      <c r="OI105"/>
      <c r="OJ105"/>
      <c r="OK105"/>
      <c r="OL105"/>
      <c r="OM105"/>
      <c r="ON105"/>
      <c r="OO105"/>
      <c r="OP105"/>
      <c r="OQ105"/>
      <c r="OR105"/>
      <c r="OS105"/>
      <c r="OT105"/>
      <c r="OU105"/>
      <c r="OV105"/>
      <c r="OW105"/>
      <c r="OX105"/>
      <c r="OY105"/>
      <c r="OZ105"/>
      <c r="PA105"/>
      <c r="PB105"/>
      <c r="PC105"/>
      <c r="PD105"/>
      <c r="PE105"/>
      <c r="PF105"/>
      <c r="PG105"/>
      <c r="PH105"/>
      <c r="PI105"/>
      <c r="PJ105"/>
      <c r="PK105"/>
      <c r="PL105"/>
      <c r="PM105"/>
      <c r="PN105"/>
      <c r="PO105"/>
      <c r="PP105"/>
      <c r="PQ105"/>
      <c r="PR105"/>
      <c r="PS105"/>
      <c r="PT105"/>
      <c r="PU105"/>
      <c r="PV105"/>
      <c r="PW105"/>
      <c r="PX105"/>
      <c r="PY105"/>
      <c r="PZ105"/>
      <c r="QA105"/>
      <c r="QB105"/>
      <c r="QC105"/>
      <c r="QD105"/>
      <c r="QE105"/>
      <c r="QF105"/>
      <c r="QG105"/>
      <c r="QH105"/>
      <c r="QI105"/>
      <c r="QJ105"/>
      <c r="QK105"/>
      <c r="QL105"/>
      <c r="QM105"/>
      <c r="QN105"/>
      <c r="QO105"/>
      <c r="QP105"/>
      <c r="QQ105"/>
      <c r="QR105"/>
      <c r="QS105"/>
      <c r="QT105"/>
      <c r="QU105"/>
      <c r="QV105"/>
      <c r="QW105"/>
      <c r="QX105"/>
      <c r="QY105"/>
      <c r="QZ105"/>
      <c r="RA105"/>
      <c r="RB105"/>
      <c r="RC105"/>
      <c r="RD105"/>
      <c r="RE105"/>
      <c r="RF105"/>
      <c r="RG105"/>
      <c r="RH105"/>
      <c r="RI105"/>
      <c r="RJ105"/>
      <c r="RK105"/>
      <c r="RL105"/>
      <c r="RM105"/>
      <c r="RN105"/>
      <c r="RO105"/>
      <c r="RP105"/>
      <c r="RQ105"/>
      <c r="RR105"/>
      <c r="RS105"/>
      <c r="RT105"/>
      <c r="RU105"/>
      <c r="RV105"/>
      <c r="RW105"/>
      <c r="RX105"/>
      <c r="RY105"/>
      <c r="RZ105"/>
      <c r="SA105"/>
      <c r="SB105"/>
      <c r="SC105"/>
      <c r="SD105"/>
      <c r="SE105"/>
      <c r="SF105"/>
      <c r="SG105"/>
      <c r="SH105"/>
      <c r="SI105"/>
      <c r="SJ105"/>
      <c r="SK105"/>
      <c r="SL105"/>
      <c r="SM105"/>
      <c r="SN105"/>
      <c r="SO105"/>
      <c r="SP105"/>
      <c r="SQ105"/>
      <c r="SR105"/>
      <c r="SS105"/>
      <c r="ST105"/>
      <c r="SU105"/>
      <c r="SV105"/>
      <c r="SW105"/>
      <c r="SX105"/>
      <c r="SY105"/>
      <c r="SZ105"/>
      <c r="TA105"/>
      <c r="TB105"/>
      <c r="TC105"/>
      <c r="TD105"/>
      <c r="TE105"/>
      <c r="TF105"/>
      <c r="TG105"/>
      <c r="TH105"/>
      <c r="TI105"/>
      <c r="TJ105"/>
      <c r="TK105"/>
      <c r="TL105"/>
      <c r="TM105"/>
      <c r="TN105"/>
      <c r="TO105"/>
      <c r="TP105"/>
      <c r="TQ105"/>
      <c r="TR105"/>
      <c r="TS105"/>
      <c r="TT105"/>
      <c r="TU105"/>
      <c r="TV105"/>
      <c r="TW105"/>
      <c r="TX105"/>
      <c r="TY105"/>
      <c r="TZ105"/>
      <c r="UA105"/>
      <c r="UB105"/>
      <c r="UC105"/>
      <c r="UD105"/>
      <c r="UE105"/>
      <c r="UF105"/>
      <c r="UG105"/>
      <c r="UH105"/>
      <c r="UI105"/>
      <c r="UJ105"/>
      <c r="UK105"/>
      <c r="UL105"/>
      <c r="UM105"/>
      <c r="UN105"/>
      <c r="UO105"/>
      <c r="UP105"/>
      <c r="UQ105"/>
      <c r="UR105"/>
      <c r="US105"/>
      <c r="UT105"/>
      <c r="UU105"/>
      <c r="UV105"/>
      <c r="UW105"/>
      <c r="UX105"/>
      <c r="UY105"/>
      <c r="UZ105"/>
      <c r="VA105"/>
      <c r="VB105"/>
      <c r="VC105"/>
      <c r="VD105"/>
      <c r="VE105"/>
      <c r="VF105"/>
      <c r="VG105"/>
      <c r="VH105"/>
      <c r="VI105"/>
      <c r="VJ105"/>
      <c r="VK105"/>
      <c r="VL105"/>
      <c r="VM105"/>
      <c r="VN105"/>
      <c r="VO105"/>
      <c r="VP105"/>
      <c r="VQ105"/>
      <c r="VR105"/>
      <c r="VS105"/>
      <c r="VT105"/>
      <c r="VU105"/>
      <c r="VV105"/>
      <c r="VW105"/>
      <c r="VX105"/>
      <c r="VY105"/>
      <c r="VZ105"/>
      <c r="WA105"/>
      <c r="WB105"/>
      <c r="WC105"/>
      <c r="WD105"/>
      <c r="WE105"/>
      <c r="WF105"/>
      <c r="WG105"/>
      <c r="WH105"/>
      <c r="WI105"/>
      <c r="WJ105"/>
      <c r="WK105"/>
      <c r="WL105"/>
      <c r="WM105"/>
      <c r="WN105"/>
      <c r="WO105"/>
      <c r="WP105"/>
      <c r="WQ105"/>
      <c r="WR105"/>
      <c r="WS105"/>
      <c r="WT105"/>
      <c r="WU105"/>
      <c r="WV105"/>
      <c r="WW105"/>
      <c r="WX105"/>
      <c r="WY105"/>
      <c r="WZ105"/>
      <c r="XA105"/>
      <c r="XB105"/>
      <c r="XC105"/>
      <c r="XD105"/>
      <c r="XE105"/>
      <c r="XF105"/>
      <c r="XG105"/>
      <c r="XH105"/>
      <c r="XI105"/>
      <c r="XJ105"/>
      <c r="XK105"/>
      <c r="XL105"/>
      <c r="XM105"/>
      <c r="XN105"/>
      <c r="XO105"/>
      <c r="XP105"/>
      <c r="XQ105"/>
      <c r="XR105"/>
      <c r="XS105"/>
      <c r="XT105"/>
      <c r="XU105"/>
      <c r="XV105"/>
      <c r="XW105"/>
      <c r="XX105"/>
      <c r="XY105"/>
      <c r="XZ105"/>
      <c r="YA105"/>
      <c r="YB105"/>
      <c r="YC105"/>
      <c r="YD105"/>
      <c r="YE105"/>
      <c r="YF105"/>
      <c r="YG105"/>
      <c r="YH105"/>
      <c r="YI105"/>
      <c r="YJ105"/>
      <c r="YK105"/>
      <c r="YL105"/>
      <c r="YM105"/>
      <c r="YN105"/>
      <c r="YO105"/>
      <c r="YP105"/>
      <c r="YQ105"/>
      <c r="YR105"/>
      <c r="YS105"/>
      <c r="YT105"/>
      <c r="YU105"/>
      <c r="YV105"/>
      <c r="YW105"/>
      <c r="YX105"/>
      <c r="YY105"/>
      <c r="YZ105"/>
      <c r="ZA105"/>
      <c r="ZB105"/>
      <c r="ZC105"/>
      <c r="ZD105"/>
      <c r="ZE105"/>
      <c r="ZF105"/>
      <c r="ZG105"/>
      <c r="ZH105"/>
      <c r="ZI105"/>
      <c r="ZJ105"/>
      <c r="ZK105"/>
      <c r="ZL105"/>
      <c r="ZM105"/>
      <c r="ZN105"/>
      <c r="ZO105"/>
      <c r="ZP105"/>
      <c r="ZQ105"/>
      <c r="ZR105"/>
      <c r="ZS105"/>
      <c r="ZT105"/>
      <c r="ZU105"/>
      <c r="ZV105"/>
      <c r="ZW105"/>
      <c r="ZX105"/>
      <c r="ZY105"/>
      <c r="ZZ105"/>
      <c r="AAA105"/>
      <c r="AAB105"/>
      <c r="AAC105"/>
      <c r="AAD105"/>
      <c r="AAE105"/>
      <c r="AAF105"/>
      <c r="AAG105"/>
      <c r="AAH105"/>
      <c r="AAI105"/>
      <c r="AAJ105"/>
      <c r="AAK105"/>
      <c r="AAL105"/>
      <c r="AAM105"/>
      <c r="AAN105"/>
      <c r="AAO105"/>
      <c r="AAP105"/>
      <c r="AAQ105"/>
      <c r="AAR105"/>
      <c r="AAS105"/>
      <c r="AAT105"/>
      <c r="AAU105"/>
      <c r="AAV105"/>
      <c r="AAW105"/>
      <c r="AAX105"/>
      <c r="AAY105"/>
      <c r="AAZ105"/>
      <c r="ABA105"/>
      <c r="ABB105"/>
      <c r="ABC105"/>
      <c r="ABD105"/>
      <c r="ABE105"/>
      <c r="ABF105"/>
      <c r="ABG105"/>
      <c r="ABH105"/>
      <c r="ABI105"/>
      <c r="ABJ105"/>
      <c r="ABK105"/>
      <c r="ABL105"/>
      <c r="ABM105"/>
      <c r="ABN105"/>
      <c r="ABO105"/>
      <c r="ABP105"/>
      <c r="ABQ105"/>
      <c r="ABR105"/>
      <c r="ABS105"/>
      <c r="ABT105"/>
      <c r="ABU105"/>
      <c r="ABV105"/>
      <c r="ABW105"/>
      <c r="ABX105"/>
      <c r="ABY105"/>
      <c r="ABZ105"/>
      <c r="ACA105"/>
      <c r="ACB105"/>
      <c r="ACC105"/>
      <c r="ACD105"/>
      <c r="ACE105"/>
      <c r="ACF105"/>
      <c r="ACG105"/>
      <c r="ACH105"/>
      <c r="ACI105"/>
      <c r="ACJ105"/>
      <c r="ACK105"/>
      <c r="ACL105"/>
      <c r="ACM105"/>
      <c r="ACN105"/>
      <c r="ACO105"/>
      <c r="ACP105"/>
      <c r="ACQ105"/>
      <c r="ACR105"/>
      <c r="ACS105"/>
      <c r="ACT105"/>
      <c r="ACU105"/>
      <c r="ACV105"/>
      <c r="ACW105"/>
      <c r="ACX105"/>
      <c r="ACY105"/>
      <c r="ACZ105"/>
      <c r="ADA105"/>
      <c r="ADB105"/>
      <c r="ADC105"/>
      <c r="ADD105"/>
      <c r="ADE105"/>
      <c r="ADF105"/>
      <c r="ADG105"/>
      <c r="ADH105"/>
      <c r="ADI105"/>
      <c r="ADJ105"/>
      <c r="ADK105"/>
      <c r="ADL105"/>
      <c r="ADM105"/>
      <c r="ADN105"/>
      <c r="ADO105"/>
      <c r="ADP105"/>
      <c r="ADQ105"/>
      <c r="ADR105"/>
      <c r="ADS105"/>
      <c r="ADT105"/>
      <c r="ADU105"/>
      <c r="ADV105"/>
      <c r="ADW105"/>
      <c r="ADX105"/>
      <c r="ADY105"/>
      <c r="ADZ105"/>
      <c r="AEA105"/>
      <c r="AEB105"/>
      <c r="AEC105"/>
      <c r="AED105"/>
      <c r="AEE105"/>
      <c r="AEF105"/>
      <c r="AEG105"/>
      <c r="AEH105"/>
      <c r="AEI105"/>
      <c r="AEJ105"/>
      <c r="AEK105"/>
      <c r="AEL105"/>
      <c r="AEM105"/>
      <c r="AEN105"/>
      <c r="AEO105"/>
      <c r="AEP105"/>
      <c r="AEQ105"/>
      <c r="AER105"/>
      <c r="AES105"/>
      <c r="AET105"/>
      <c r="AEU105"/>
      <c r="AEV105"/>
      <c r="AEW105"/>
      <c r="AEX105"/>
      <c r="AEY105"/>
      <c r="AEZ105"/>
      <c r="AFA105"/>
      <c r="AFB105"/>
      <c r="AFC105"/>
      <c r="AFD105"/>
      <c r="AFE105"/>
      <c r="AFF105"/>
      <c r="AFG105"/>
      <c r="AFH105"/>
      <c r="AFI105"/>
      <c r="AFJ105"/>
      <c r="AFK105"/>
      <c r="AFL105"/>
      <c r="AFM105"/>
      <c r="AFN105"/>
      <c r="AFO105"/>
      <c r="AFP105"/>
      <c r="AFQ105"/>
      <c r="AFR105"/>
      <c r="AFS105"/>
      <c r="AFT105"/>
      <c r="AFU105"/>
      <c r="AFV105"/>
      <c r="AFW105"/>
      <c r="AFX105"/>
      <c r="AFY105"/>
      <c r="AFZ105"/>
      <c r="AGA105"/>
      <c r="AGB105"/>
      <c r="AGC105"/>
      <c r="AGD105"/>
      <c r="AGE105"/>
      <c r="AGF105"/>
      <c r="AGG105"/>
      <c r="AGH105"/>
      <c r="AGI105"/>
      <c r="AGJ105"/>
      <c r="AGK105"/>
      <c r="AGL105"/>
      <c r="AGM105"/>
      <c r="AGN105"/>
      <c r="AGO105"/>
      <c r="AGP105"/>
      <c r="AGQ105"/>
      <c r="AGR105"/>
      <c r="AGS105"/>
      <c r="AGT105"/>
      <c r="AGU105"/>
      <c r="AGV105"/>
      <c r="AGW105"/>
      <c r="AGX105"/>
      <c r="AGY105"/>
      <c r="AGZ105"/>
      <c r="AHA105"/>
      <c r="AHB105"/>
      <c r="AHC105"/>
      <c r="AHD105"/>
      <c r="AHE105"/>
      <c r="AHF105"/>
      <c r="AHG105"/>
      <c r="AHH105"/>
      <c r="AHI105"/>
      <c r="AHJ105"/>
      <c r="AHK105"/>
      <c r="AHL105"/>
      <c r="AHM105"/>
      <c r="AHN105"/>
      <c r="AHO105"/>
      <c r="AHP105"/>
      <c r="AHQ105"/>
      <c r="AHR105"/>
      <c r="AHS105"/>
      <c r="AHT105"/>
      <c r="AHU105"/>
      <c r="AHV105"/>
      <c r="AHW105"/>
      <c r="AHX105"/>
      <c r="AHY105"/>
      <c r="AHZ105"/>
      <c r="AIA105"/>
      <c r="AIB105"/>
      <c r="AIC105"/>
      <c r="AID105"/>
      <c r="AIE105"/>
      <c r="AIF105"/>
      <c r="AIG105"/>
      <c r="AIH105"/>
      <c r="AII105"/>
      <c r="AIJ105"/>
      <c r="AIK105"/>
      <c r="AIL105"/>
      <c r="AIM105"/>
      <c r="AIN105"/>
      <c r="AIO105"/>
      <c r="AIP105"/>
      <c r="AIQ105"/>
      <c r="AIR105"/>
      <c r="AIS105"/>
      <c r="AIT105"/>
      <c r="AIU105"/>
      <c r="AIV105"/>
      <c r="AIW105"/>
      <c r="AIX105"/>
      <c r="AIY105"/>
      <c r="AIZ105"/>
      <c r="AJA105"/>
      <c r="AJB105"/>
      <c r="AJC105"/>
      <c r="AJD105"/>
      <c r="AJE105"/>
      <c r="AJF105"/>
      <c r="AJG105"/>
      <c r="AJH105"/>
      <c r="AJI105"/>
      <c r="AJJ105"/>
      <c r="AJK105"/>
      <c r="AJL105"/>
      <c r="AJM105"/>
      <c r="AJN105"/>
      <c r="AJO105"/>
      <c r="AJP105"/>
      <c r="AJQ105"/>
      <c r="AJR105"/>
      <c r="AJS105"/>
      <c r="AJT105"/>
      <c r="AJU105"/>
      <c r="AJV105"/>
      <c r="AJW105"/>
      <c r="AJX105"/>
      <c r="AJY105"/>
      <c r="AJZ105"/>
      <c r="AKA105"/>
      <c r="AKB105"/>
      <c r="AKC105"/>
      <c r="AKD105"/>
      <c r="AKE105"/>
      <c r="AKF105"/>
      <c r="AKG105"/>
      <c r="AKH105"/>
      <c r="AKI105"/>
      <c r="AKJ105"/>
      <c r="AKK105"/>
      <c r="AKL105"/>
      <c r="AKM105"/>
      <c r="AKN105"/>
      <c r="AKO105"/>
      <c r="AKP105"/>
      <c r="AKQ105"/>
      <c r="AKR105"/>
      <c r="AKS105"/>
      <c r="AKT105"/>
      <c r="AKU105"/>
      <c r="AKV105"/>
      <c r="AKW105"/>
      <c r="AKX105"/>
      <c r="AKY105"/>
      <c r="AKZ105"/>
      <c r="ALA105"/>
      <c r="ALB105"/>
      <c r="ALC105"/>
      <c r="ALD105"/>
      <c r="ALE105"/>
      <c r="ALF105"/>
      <c r="ALG105"/>
      <c r="ALH105"/>
      <c r="ALI105"/>
      <c r="ALJ105"/>
      <c r="ALK105"/>
      <c r="ALL105"/>
      <c r="ALM105"/>
      <c r="ALN105"/>
      <c r="ALO105"/>
      <c r="ALP105"/>
      <c r="ALQ105"/>
      <c r="ALR105"/>
      <c r="ALS105"/>
      <c r="ALT105"/>
      <c r="ALU105"/>
      <c r="ALV105"/>
      <c r="ALW105"/>
      <c r="ALX105"/>
      <c r="ALY105"/>
      <c r="ALZ105"/>
      <c r="AMA105"/>
      <c r="AMB105"/>
      <c r="AMC105"/>
      <c r="AMD105"/>
      <c r="AME105"/>
      <c r="AMF105"/>
      <c r="AMG105"/>
      <c r="AMH105"/>
      <c r="AMI105"/>
      <c r="AMJ105"/>
    </row>
    <row r="106" spans="1:1024" x14ac:dyDescent="0.25">
      <c r="A106" s="214"/>
      <c r="B106" s="214"/>
      <c r="C106" s="214"/>
      <c r="D106" s="214"/>
      <c r="E106" s="214"/>
      <c r="F106" s="214"/>
      <c r="G106" s="214"/>
      <c r="H106" s="214"/>
      <c r="I106" s="214"/>
      <c r="J106" s="214"/>
      <c r="K106" s="214"/>
      <c r="L106" s="214"/>
      <c r="M106" s="214"/>
      <c r="N106" s="214"/>
      <c r="O106" s="214"/>
      <c r="P106" s="214"/>
      <c r="Q106" s="214"/>
      <c r="R106" s="214"/>
      <c r="S106" s="214"/>
      <c r="T106" s="214"/>
      <c r="U106" s="214"/>
      <c r="V106" s="214"/>
      <c r="W106" s="214"/>
      <c r="X106" s="214"/>
      <c r="Y106" s="214"/>
      <c r="Z106" s="214"/>
      <c r="AA106" s="214"/>
      <c r="AB106" s="214"/>
      <c r="AC106" s="214"/>
      <c r="AD106" s="214"/>
      <c r="AE106" s="214"/>
      <c r="AF106" s="214"/>
      <c r="AG106" s="214"/>
      <c r="AH106" s="214"/>
      <c r="AI106" s="214"/>
      <c r="AJ106" s="214"/>
      <c r="AK106" s="214"/>
      <c r="AL106" s="214"/>
      <c r="AM106" s="214"/>
      <c r="AN106" s="214"/>
      <c r="AO106" s="214"/>
      <c r="AP106" s="214"/>
      <c r="AQ106" s="214"/>
      <c r="AR106" s="214"/>
      <c r="AS106" s="214"/>
      <c r="AT106" s="214"/>
      <c r="AU106" s="214"/>
      <c r="AV106" s="214"/>
      <c r="AW106" s="214"/>
      <c r="AX106" s="214"/>
      <c r="AY106" s="214"/>
      <c r="AZ106" s="214"/>
      <c r="BA106" s="214"/>
      <c r="BB106" s="214"/>
      <c r="BC106" s="214"/>
      <c r="BD106" s="214"/>
      <c r="BE106"/>
      <c r="BF106"/>
      <c r="BG106"/>
      <c r="BH106"/>
      <c r="BI106"/>
      <c r="BJ106"/>
      <c r="BK106"/>
      <c r="BL106"/>
      <c r="BM106"/>
      <c r="BN106"/>
      <c r="BO106"/>
      <c r="BP106"/>
      <c r="BQ106"/>
      <c r="BR106"/>
      <c r="BS106"/>
      <c r="BT106"/>
      <c r="BU106"/>
      <c r="BV106"/>
      <c r="BW106"/>
      <c r="BX106"/>
      <c r="BY106"/>
      <c r="BZ106"/>
      <c r="CA106"/>
      <c r="CB106"/>
      <c r="CC106"/>
      <c r="CD106"/>
      <c r="CE106"/>
      <c r="CF106"/>
      <c r="CG106"/>
      <c r="CH106"/>
      <c r="CI106"/>
      <c r="CJ106"/>
      <c r="CK106"/>
      <c r="CL106"/>
      <c r="CM106"/>
      <c r="CN106"/>
      <c r="CO106"/>
      <c r="CP106"/>
      <c r="CQ106"/>
      <c r="CR106"/>
      <c r="CS106"/>
      <c r="CT106"/>
      <c r="CU106"/>
      <c r="CV106"/>
      <c r="CW106"/>
      <c r="CX106"/>
      <c r="CY106"/>
      <c r="CZ106"/>
      <c r="DA106"/>
      <c r="DB106"/>
      <c r="DC106"/>
      <c r="DD106"/>
      <c r="DE106"/>
      <c r="DF106"/>
      <c r="DG106"/>
      <c r="DH106"/>
      <c r="DI106"/>
      <c r="DJ106"/>
      <c r="DK106"/>
      <c r="DL106"/>
      <c r="DM106"/>
      <c r="DN106"/>
      <c r="DO106"/>
      <c r="DP106"/>
      <c r="DQ106"/>
      <c r="DR106"/>
      <c r="DS106"/>
      <c r="DT106"/>
      <c r="DU106"/>
      <c r="DV106"/>
      <c r="DW106"/>
      <c r="DX106"/>
      <c r="DY106"/>
      <c r="DZ106"/>
      <c r="EA106"/>
      <c r="EB106"/>
      <c r="EC106"/>
      <c r="ED106"/>
      <c r="EE106"/>
      <c r="EF106"/>
      <c r="EG106"/>
      <c r="EH106"/>
      <c r="EI106"/>
      <c r="EJ106"/>
      <c r="EK106"/>
      <c r="EL106"/>
      <c r="EM106"/>
      <c r="EN106"/>
      <c r="EO106"/>
      <c r="EP106"/>
      <c r="EQ106"/>
      <c r="ER106"/>
      <c r="ES106"/>
      <c r="ET106"/>
      <c r="EU106"/>
      <c r="EV106"/>
      <c r="EW106"/>
      <c r="EX106"/>
      <c r="EY106"/>
      <c r="EZ106"/>
      <c r="FA106"/>
      <c r="FB106"/>
      <c r="FC106"/>
      <c r="FD106"/>
      <c r="FE106"/>
      <c r="FF106"/>
      <c r="FG106"/>
      <c r="FH106"/>
      <c r="FI106"/>
      <c r="FJ106"/>
      <c r="FK106"/>
      <c r="FL106"/>
      <c r="FM106"/>
      <c r="FN106"/>
      <c r="FO106"/>
      <c r="FP106"/>
      <c r="FQ106"/>
      <c r="FR106"/>
      <c r="FS106"/>
      <c r="FT106"/>
      <c r="FU106"/>
      <c r="FV106"/>
      <c r="FW106"/>
      <c r="FX106"/>
      <c r="FY106"/>
      <c r="FZ106"/>
      <c r="GA106"/>
      <c r="GB106"/>
      <c r="GC106"/>
      <c r="GD106"/>
      <c r="GE106"/>
      <c r="GF106"/>
      <c r="GG106"/>
      <c r="GH106"/>
      <c r="GI106"/>
      <c r="GJ106"/>
      <c r="GK106"/>
      <c r="GL106"/>
      <c r="GM106"/>
      <c r="GN106"/>
      <c r="GO106"/>
      <c r="GP106"/>
      <c r="GQ106"/>
      <c r="GR106"/>
      <c r="GS106"/>
      <c r="GT106"/>
      <c r="GU106"/>
      <c r="GV106"/>
      <c r="GW106"/>
      <c r="GX106"/>
      <c r="GY106"/>
      <c r="GZ106"/>
      <c r="HA106"/>
      <c r="HB106"/>
      <c r="HC106"/>
      <c r="HD106"/>
      <c r="HE106"/>
      <c r="HF106"/>
      <c r="HG106"/>
      <c r="HH106"/>
      <c r="HI106"/>
      <c r="HJ106"/>
      <c r="HK106"/>
      <c r="HL106"/>
      <c r="HM106"/>
      <c r="HN106"/>
      <c r="HO106"/>
      <c r="HP106"/>
      <c r="HQ106"/>
      <c r="HR106"/>
      <c r="HS106"/>
      <c r="HT106"/>
      <c r="HU106"/>
      <c r="HV106"/>
      <c r="HW106"/>
      <c r="HX106"/>
      <c r="HY106"/>
      <c r="HZ106"/>
      <c r="IA106"/>
      <c r="IB106"/>
      <c r="IC106"/>
      <c r="ID106"/>
      <c r="IE106"/>
      <c r="IF106"/>
      <c r="IG106"/>
      <c r="IH106"/>
      <c r="II106"/>
      <c r="IJ106"/>
      <c r="IK106"/>
      <c r="IL106"/>
      <c r="IM106"/>
      <c r="IN106"/>
      <c r="IO106"/>
      <c r="IP106"/>
      <c r="IQ106"/>
      <c r="IR106"/>
      <c r="IS106"/>
      <c r="IT106"/>
      <c r="IU106"/>
      <c r="IV106"/>
      <c r="IW106"/>
      <c r="IX106"/>
      <c r="IY106"/>
      <c r="IZ106"/>
      <c r="JA106"/>
      <c r="JB106"/>
      <c r="JC106"/>
      <c r="JD106"/>
      <c r="JE106"/>
      <c r="JF106"/>
      <c r="JG106"/>
      <c r="JH106"/>
      <c r="JI106"/>
      <c r="JJ106"/>
      <c r="JK106"/>
      <c r="JL106"/>
      <c r="JM106"/>
      <c r="JN106"/>
      <c r="JO106"/>
      <c r="JP106"/>
      <c r="JQ106"/>
      <c r="JR106"/>
      <c r="JS106"/>
      <c r="JT106"/>
      <c r="JU106"/>
      <c r="JV106"/>
      <c r="JW106"/>
      <c r="JX106"/>
      <c r="JY106"/>
      <c r="JZ106"/>
      <c r="KA106"/>
      <c r="KB106"/>
      <c r="KC106"/>
      <c r="KD106"/>
      <c r="KE106"/>
      <c r="KF106"/>
      <c r="KG106"/>
      <c r="KH106"/>
      <c r="KI106"/>
      <c r="KJ106"/>
      <c r="KK106"/>
      <c r="KL106"/>
      <c r="KM106"/>
      <c r="KN106"/>
      <c r="KO106"/>
      <c r="KP106"/>
      <c r="KQ106"/>
      <c r="KR106"/>
      <c r="KS106"/>
      <c r="KT106"/>
      <c r="KU106"/>
      <c r="KV106"/>
      <c r="KW106"/>
      <c r="KX106"/>
      <c r="KY106"/>
      <c r="KZ106"/>
      <c r="LA106"/>
      <c r="LB106"/>
      <c r="LC106"/>
      <c r="LD106"/>
      <c r="LE106"/>
      <c r="LF106"/>
      <c r="LG106"/>
      <c r="LH106"/>
      <c r="LI106"/>
      <c r="LJ106"/>
      <c r="LK106"/>
      <c r="LL106"/>
      <c r="LM106"/>
      <c r="LN106"/>
      <c r="LO106"/>
      <c r="LP106"/>
      <c r="LQ106"/>
      <c r="LR106"/>
      <c r="LS106"/>
      <c r="LT106"/>
      <c r="LU106"/>
      <c r="LV106"/>
      <c r="LW106"/>
      <c r="LX106"/>
      <c r="LY106"/>
      <c r="LZ106"/>
      <c r="MA106"/>
      <c r="MB106"/>
      <c r="MC106"/>
      <c r="MD106"/>
      <c r="ME106"/>
      <c r="MF106"/>
      <c r="MG106"/>
      <c r="MH106"/>
      <c r="MI106"/>
      <c r="MJ106"/>
      <c r="MK106"/>
      <c r="ML106"/>
      <c r="MM106"/>
      <c r="MN106"/>
      <c r="MO106"/>
      <c r="MP106"/>
      <c r="MQ106"/>
      <c r="MR106"/>
      <c r="MS106"/>
      <c r="MT106"/>
      <c r="MU106"/>
      <c r="MV106"/>
      <c r="MW106"/>
      <c r="MX106"/>
      <c r="MY106"/>
      <c r="MZ106"/>
      <c r="NA106"/>
      <c r="NB106"/>
      <c r="NC106"/>
      <c r="ND106"/>
      <c r="NE106"/>
      <c r="NF106"/>
      <c r="NG106"/>
      <c r="NH106"/>
      <c r="NI106"/>
      <c r="NJ106"/>
      <c r="NK106"/>
      <c r="NL106"/>
      <c r="NM106"/>
      <c r="NN106"/>
      <c r="NO106"/>
      <c r="NP106"/>
      <c r="NQ106"/>
      <c r="NR106"/>
      <c r="NS106"/>
      <c r="NT106"/>
      <c r="NU106"/>
      <c r="NV106"/>
      <c r="NW106"/>
      <c r="NX106"/>
      <c r="NY106"/>
      <c r="NZ106"/>
      <c r="OA106"/>
      <c r="OB106"/>
      <c r="OC106"/>
      <c r="OD106"/>
      <c r="OE106"/>
      <c r="OF106"/>
      <c r="OG106"/>
      <c r="OH106"/>
      <c r="OI106"/>
      <c r="OJ106"/>
      <c r="OK106"/>
      <c r="OL106"/>
      <c r="OM106"/>
      <c r="ON106"/>
      <c r="OO106"/>
      <c r="OP106"/>
      <c r="OQ106"/>
      <c r="OR106"/>
      <c r="OS106"/>
      <c r="OT106"/>
      <c r="OU106"/>
      <c r="OV106"/>
      <c r="OW106"/>
      <c r="OX106"/>
      <c r="OY106"/>
      <c r="OZ106"/>
      <c r="PA106"/>
      <c r="PB106"/>
      <c r="PC106"/>
      <c r="PD106"/>
      <c r="PE106"/>
      <c r="PF106"/>
      <c r="PG106"/>
      <c r="PH106"/>
      <c r="PI106"/>
      <c r="PJ106"/>
      <c r="PK106"/>
      <c r="PL106"/>
      <c r="PM106"/>
      <c r="PN106"/>
      <c r="PO106"/>
      <c r="PP106"/>
      <c r="PQ106"/>
      <c r="PR106"/>
      <c r="PS106"/>
      <c r="PT106"/>
      <c r="PU106"/>
      <c r="PV106"/>
      <c r="PW106"/>
      <c r="PX106"/>
      <c r="PY106"/>
      <c r="PZ106"/>
      <c r="QA106"/>
      <c r="QB106"/>
      <c r="QC106"/>
      <c r="QD106"/>
      <c r="QE106"/>
      <c r="QF106"/>
      <c r="QG106"/>
      <c r="QH106"/>
      <c r="QI106"/>
      <c r="QJ106"/>
      <c r="QK106"/>
      <c r="QL106"/>
      <c r="QM106"/>
      <c r="QN106"/>
      <c r="QO106"/>
      <c r="QP106"/>
      <c r="QQ106"/>
      <c r="QR106"/>
      <c r="QS106"/>
      <c r="QT106"/>
      <c r="QU106"/>
      <c r="QV106"/>
      <c r="QW106"/>
      <c r="QX106"/>
      <c r="QY106"/>
      <c r="QZ106"/>
      <c r="RA106"/>
      <c r="RB106"/>
      <c r="RC106"/>
      <c r="RD106"/>
      <c r="RE106"/>
      <c r="RF106"/>
      <c r="RG106"/>
      <c r="RH106"/>
      <c r="RI106"/>
      <c r="RJ106"/>
      <c r="RK106"/>
      <c r="RL106"/>
      <c r="RM106"/>
      <c r="RN106"/>
      <c r="RO106"/>
      <c r="RP106"/>
      <c r="RQ106"/>
      <c r="RR106"/>
      <c r="RS106"/>
      <c r="RT106"/>
      <c r="RU106"/>
      <c r="RV106"/>
      <c r="RW106"/>
      <c r="RX106"/>
      <c r="RY106"/>
      <c r="RZ106"/>
      <c r="SA106"/>
      <c r="SB106"/>
      <c r="SC106"/>
      <c r="SD106"/>
      <c r="SE106"/>
      <c r="SF106"/>
      <c r="SG106"/>
      <c r="SH106"/>
      <c r="SI106"/>
      <c r="SJ106"/>
      <c r="SK106"/>
      <c r="SL106"/>
      <c r="SM106"/>
      <c r="SN106"/>
      <c r="SO106"/>
      <c r="SP106"/>
      <c r="SQ106"/>
      <c r="SR106"/>
      <c r="SS106"/>
      <c r="ST106"/>
      <c r="SU106"/>
      <c r="SV106"/>
      <c r="SW106"/>
      <c r="SX106"/>
      <c r="SY106"/>
      <c r="SZ106"/>
      <c r="TA106"/>
      <c r="TB106"/>
      <c r="TC106"/>
      <c r="TD106"/>
      <c r="TE106"/>
      <c r="TF106"/>
      <c r="TG106"/>
      <c r="TH106"/>
      <c r="TI106"/>
      <c r="TJ106"/>
      <c r="TK106"/>
      <c r="TL106"/>
      <c r="TM106"/>
      <c r="TN106"/>
      <c r="TO106"/>
      <c r="TP106"/>
      <c r="TQ106"/>
      <c r="TR106"/>
      <c r="TS106"/>
      <c r="TT106"/>
      <c r="TU106"/>
      <c r="TV106"/>
      <c r="TW106"/>
      <c r="TX106"/>
      <c r="TY106"/>
      <c r="TZ106"/>
      <c r="UA106"/>
      <c r="UB106"/>
      <c r="UC106"/>
      <c r="UD106"/>
      <c r="UE106"/>
      <c r="UF106"/>
      <c r="UG106"/>
      <c r="UH106"/>
      <c r="UI106"/>
      <c r="UJ106"/>
      <c r="UK106"/>
      <c r="UL106"/>
      <c r="UM106"/>
      <c r="UN106"/>
      <c r="UO106"/>
      <c r="UP106"/>
      <c r="UQ106"/>
      <c r="UR106"/>
      <c r="US106"/>
      <c r="UT106"/>
      <c r="UU106"/>
      <c r="UV106"/>
      <c r="UW106"/>
      <c r="UX106"/>
      <c r="UY106"/>
      <c r="UZ106"/>
      <c r="VA106"/>
      <c r="VB106"/>
      <c r="VC106"/>
      <c r="VD106"/>
      <c r="VE106"/>
      <c r="VF106"/>
      <c r="VG106"/>
      <c r="VH106"/>
      <c r="VI106"/>
      <c r="VJ106"/>
      <c r="VK106"/>
      <c r="VL106"/>
      <c r="VM106"/>
      <c r="VN106"/>
      <c r="VO106"/>
      <c r="VP106"/>
      <c r="VQ106"/>
      <c r="VR106"/>
      <c r="VS106"/>
      <c r="VT106"/>
      <c r="VU106"/>
      <c r="VV106"/>
      <c r="VW106"/>
      <c r="VX106"/>
      <c r="VY106"/>
      <c r="VZ106"/>
      <c r="WA106"/>
      <c r="WB106"/>
      <c r="WC106"/>
      <c r="WD106"/>
      <c r="WE106"/>
      <c r="WF106"/>
      <c r="WG106"/>
      <c r="WH106"/>
      <c r="WI106"/>
      <c r="WJ106"/>
      <c r="WK106"/>
      <c r="WL106"/>
      <c r="WM106"/>
      <c r="WN106"/>
      <c r="WO106"/>
      <c r="WP106"/>
      <c r="WQ106"/>
      <c r="WR106"/>
      <c r="WS106"/>
      <c r="WT106"/>
      <c r="WU106"/>
      <c r="WV106"/>
      <c r="WW106"/>
      <c r="WX106"/>
      <c r="WY106"/>
      <c r="WZ106"/>
      <c r="XA106"/>
      <c r="XB106"/>
      <c r="XC106"/>
      <c r="XD106"/>
      <c r="XE106"/>
      <c r="XF106"/>
      <c r="XG106"/>
      <c r="XH106"/>
      <c r="XI106"/>
      <c r="XJ106"/>
      <c r="XK106"/>
      <c r="XL106"/>
      <c r="XM106"/>
      <c r="XN106"/>
      <c r="XO106"/>
      <c r="XP106"/>
      <c r="XQ106"/>
      <c r="XR106"/>
      <c r="XS106"/>
      <c r="XT106"/>
      <c r="XU106"/>
      <c r="XV106"/>
      <c r="XW106"/>
      <c r="XX106"/>
      <c r="XY106"/>
      <c r="XZ106"/>
      <c r="YA106"/>
      <c r="YB106"/>
      <c r="YC106"/>
      <c r="YD106"/>
      <c r="YE106"/>
      <c r="YF106"/>
      <c r="YG106"/>
      <c r="YH106"/>
      <c r="YI106"/>
      <c r="YJ106"/>
      <c r="YK106"/>
      <c r="YL106"/>
      <c r="YM106"/>
      <c r="YN106"/>
      <c r="YO106"/>
      <c r="YP106"/>
      <c r="YQ106"/>
      <c r="YR106"/>
      <c r="YS106"/>
      <c r="YT106"/>
      <c r="YU106"/>
      <c r="YV106"/>
      <c r="YW106"/>
      <c r="YX106"/>
      <c r="YY106"/>
      <c r="YZ106"/>
      <c r="ZA106"/>
      <c r="ZB106"/>
      <c r="ZC106"/>
      <c r="ZD106"/>
      <c r="ZE106"/>
      <c r="ZF106"/>
      <c r="ZG106"/>
      <c r="ZH106"/>
      <c r="ZI106"/>
      <c r="ZJ106"/>
      <c r="ZK106"/>
      <c r="ZL106"/>
      <c r="ZM106"/>
      <c r="ZN106"/>
      <c r="ZO106"/>
      <c r="ZP106"/>
      <c r="ZQ106"/>
      <c r="ZR106"/>
      <c r="ZS106"/>
      <c r="ZT106"/>
      <c r="ZU106"/>
      <c r="ZV106"/>
      <c r="ZW106"/>
      <c r="ZX106"/>
      <c r="ZY106"/>
      <c r="ZZ106"/>
      <c r="AAA106"/>
      <c r="AAB106"/>
      <c r="AAC106"/>
      <c r="AAD106"/>
      <c r="AAE106"/>
      <c r="AAF106"/>
      <c r="AAG106"/>
      <c r="AAH106"/>
      <c r="AAI106"/>
      <c r="AAJ106"/>
      <c r="AAK106"/>
      <c r="AAL106"/>
      <c r="AAM106"/>
      <c r="AAN106"/>
      <c r="AAO106"/>
      <c r="AAP106"/>
      <c r="AAQ106"/>
      <c r="AAR106"/>
      <c r="AAS106"/>
      <c r="AAT106"/>
      <c r="AAU106"/>
      <c r="AAV106"/>
      <c r="AAW106"/>
      <c r="AAX106"/>
      <c r="AAY106"/>
      <c r="AAZ106"/>
      <c r="ABA106"/>
      <c r="ABB106"/>
      <c r="ABC106"/>
      <c r="ABD106"/>
      <c r="ABE106"/>
      <c r="ABF106"/>
      <c r="ABG106"/>
      <c r="ABH106"/>
      <c r="ABI106"/>
      <c r="ABJ106"/>
      <c r="ABK106"/>
      <c r="ABL106"/>
      <c r="ABM106"/>
      <c r="ABN106"/>
      <c r="ABO106"/>
      <c r="ABP106"/>
      <c r="ABQ106"/>
      <c r="ABR106"/>
      <c r="ABS106"/>
      <c r="ABT106"/>
      <c r="ABU106"/>
      <c r="ABV106"/>
      <c r="ABW106"/>
      <c r="ABX106"/>
      <c r="ABY106"/>
      <c r="ABZ106"/>
      <c r="ACA106"/>
      <c r="ACB106"/>
      <c r="ACC106"/>
      <c r="ACD106"/>
      <c r="ACE106"/>
      <c r="ACF106"/>
      <c r="ACG106"/>
      <c r="ACH106"/>
      <c r="ACI106"/>
      <c r="ACJ106"/>
      <c r="ACK106"/>
      <c r="ACL106"/>
      <c r="ACM106"/>
      <c r="ACN106"/>
      <c r="ACO106"/>
      <c r="ACP106"/>
      <c r="ACQ106"/>
      <c r="ACR106"/>
      <c r="ACS106"/>
      <c r="ACT106"/>
      <c r="ACU106"/>
      <c r="ACV106"/>
      <c r="ACW106"/>
      <c r="ACX106"/>
      <c r="ACY106"/>
      <c r="ACZ106"/>
      <c r="ADA106"/>
      <c r="ADB106"/>
      <c r="ADC106"/>
      <c r="ADD106"/>
      <c r="ADE106"/>
      <c r="ADF106"/>
      <c r="ADG106"/>
      <c r="ADH106"/>
      <c r="ADI106"/>
      <c r="ADJ106"/>
      <c r="ADK106"/>
      <c r="ADL106"/>
      <c r="ADM106"/>
      <c r="ADN106"/>
      <c r="ADO106"/>
      <c r="ADP106"/>
      <c r="ADQ106"/>
      <c r="ADR106"/>
      <c r="ADS106"/>
      <c r="ADT106"/>
      <c r="ADU106"/>
      <c r="ADV106"/>
      <c r="ADW106"/>
      <c r="ADX106"/>
      <c r="ADY106"/>
      <c r="ADZ106"/>
      <c r="AEA106"/>
      <c r="AEB106"/>
      <c r="AEC106"/>
      <c r="AED106"/>
      <c r="AEE106"/>
      <c r="AEF106"/>
      <c r="AEG106"/>
      <c r="AEH106"/>
      <c r="AEI106"/>
      <c r="AEJ106"/>
      <c r="AEK106"/>
      <c r="AEL106"/>
      <c r="AEM106"/>
      <c r="AEN106"/>
      <c r="AEO106"/>
      <c r="AEP106"/>
      <c r="AEQ106"/>
      <c r="AER106"/>
      <c r="AES106"/>
      <c r="AET106"/>
      <c r="AEU106"/>
      <c r="AEV106"/>
      <c r="AEW106"/>
      <c r="AEX106"/>
      <c r="AEY106"/>
      <c r="AEZ106"/>
      <c r="AFA106"/>
      <c r="AFB106"/>
      <c r="AFC106"/>
      <c r="AFD106"/>
      <c r="AFE106"/>
      <c r="AFF106"/>
      <c r="AFG106"/>
      <c r="AFH106"/>
      <c r="AFI106"/>
      <c r="AFJ106"/>
      <c r="AFK106"/>
      <c r="AFL106"/>
      <c r="AFM106"/>
      <c r="AFN106"/>
      <c r="AFO106"/>
      <c r="AFP106"/>
      <c r="AFQ106"/>
      <c r="AFR106"/>
      <c r="AFS106"/>
      <c r="AFT106"/>
      <c r="AFU106"/>
      <c r="AFV106"/>
      <c r="AFW106"/>
      <c r="AFX106"/>
      <c r="AFY106"/>
      <c r="AFZ106"/>
      <c r="AGA106"/>
      <c r="AGB106"/>
      <c r="AGC106"/>
      <c r="AGD106"/>
      <c r="AGE106"/>
      <c r="AGF106"/>
      <c r="AGG106"/>
      <c r="AGH106"/>
      <c r="AGI106"/>
      <c r="AGJ106"/>
      <c r="AGK106"/>
      <c r="AGL106"/>
      <c r="AGM106"/>
      <c r="AGN106"/>
      <c r="AGO106"/>
      <c r="AGP106"/>
      <c r="AGQ106"/>
      <c r="AGR106"/>
      <c r="AGS106"/>
      <c r="AGT106"/>
      <c r="AGU106"/>
      <c r="AGV106"/>
      <c r="AGW106"/>
      <c r="AGX106"/>
      <c r="AGY106"/>
      <c r="AGZ106"/>
      <c r="AHA106"/>
      <c r="AHB106"/>
      <c r="AHC106"/>
      <c r="AHD106"/>
      <c r="AHE106"/>
      <c r="AHF106"/>
      <c r="AHG106"/>
      <c r="AHH106"/>
      <c r="AHI106"/>
      <c r="AHJ106"/>
      <c r="AHK106"/>
      <c r="AHL106"/>
      <c r="AHM106"/>
      <c r="AHN106"/>
      <c r="AHO106"/>
      <c r="AHP106"/>
      <c r="AHQ106"/>
      <c r="AHR106"/>
      <c r="AHS106"/>
      <c r="AHT106"/>
      <c r="AHU106"/>
      <c r="AHV106"/>
      <c r="AHW106"/>
      <c r="AHX106"/>
      <c r="AHY106"/>
      <c r="AHZ106"/>
      <c r="AIA106"/>
      <c r="AIB106"/>
      <c r="AIC106"/>
      <c r="AID106"/>
      <c r="AIE106"/>
      <c r="AIF106"/>
      <c r="AIG106"/>
      <c r="AIH106"/>
      <c r="AII106"/>
      <c r="AIJ106"/>
      <c r="AIK106"/>
      <c r="AIL106"/>
      <c r="AIM106"/>
      <c r="AIN106"/>
      <c r="AIO106"/>
      <c r="AIP106"/>
      <c r="AIQ106"/>
      <c r="AIR106"/>
      <c r="AIS106"/>
      <c r="AIT106"/>
      <c r="AIU106"/>
      <c r="AIV106"/>
      <c r="AIW106"/>
      <c r="AIX106"/>
      <c r="AIY106"/>
      <c r="AIZ106"/>
      <c r="AJA106"/>
      <c r="AJB106"/>
      <c r="AJC106"/>
      <c r="AJD106"/>
      <c r="AJE106"/>
      <c r="AJF106"/>
      <c r="AJG106"/>
      <c r="AJH106"/>
      <c r="AJI106"/>
      <c r="AJJ106"/>
      <c r="AJK106"/>
      <c r="AJL106"/>
      <c r="AJM106"/>
      <c r="AJN106"/>
      <c r="AJO106"/>
      <c r="AJP106"/>
      <c r="AJQ106"/>
      <c r="AJR106"/>
      <c r="AJS106"/>
      <c r="AJT106"/>
      <c r="AJU106"/>
      <c r="AJV106"/>
      <c r="AJW106"/>
      <c r="AJX106"/>
      <c r="AJY106"/>
      <c r="AJZ106"/>
      <c r="AKA106"/>
      <c r="AKB106"/>
      <c r="AKC106"/>
      <c r="AKD106"/>
      <c r="AKE106"/>
      <c r="AKF106"/>
      <c r="AKG106"/>
      <c r="AKH106"/>
      <c r="AKI106"/>
      <c r="AKJ106"/>
      <c r="AKK106"/>
      <c r="AKL106"/>
      <c r="AKM106"/>
      <c r="AKN106"/>
      <c r="AKO106"/>
      <c r="AKP106"/>
      <c r="AKQ106"/>
      <c r="AKR106"/>
      <c r="AKS106"/>
      <c r="AKT106"/>
      <c r="AKU106"/>
      <c r="AKV106"/>
      <c r="AKW106"/>
      <c r="AKX106"/>
      <c r="AKY106"/>
      <c r="AKZ106"/>
      <c r="ALA106"/>
      <c r="ALB106"/>
      <c r="ALC106"/>
      <c r="ALD106"/>
      <c r="ALE106"/>
      <c r="ALF106"/>
      <c r="ALG106"/>
      <c r="ALH106"/>
      <c r="ALI106"/>
      <c r="ALJ106"/>
      <c r="ALK106"/>
      <c r="ALL106"/>
      <c r="ALM106"/>
      <c r="ALN106"/>
      <c r="ALO106"/>
      <c r="ALP106"/>
      <c r="ALQ106"/>
      <c r="ALR106"/>
      <c r="ALS106"/>
      <c r="ALT106"/>
      <c r="ALU106"/>
      <c r="ALV106"/>
      <c r="ALW106"/>
      <c r="ALX106"/>
      <c r="ALY106"/>
      <c r="ALZ106"/>
      <c r="AMA106"/>
      <c r="AMB106"/>
      <c r="AMC106"/>
      <c r="AMD106"/>
      <c r="AME106"/>
      <c r="AMF106"/>
      <c r="AMG106"/>
      <c r="AMH106"/>
      <c r="AMI106"/>
      <c r="AMJ106"/>
    </row>
    <row r="107" spans="1:1024" ht="4.7" customHeight="1" x14ac:dyDescent="0.25">
      <c r="A107" s="214"/>
      <c r="B107" s="214"/>
      <c r="C107" s="214"/>
      <c r="D107" s="214"/>
      <c r="E107" s="214"/>
      <c r="F107" s="214"/>
      <c r="G107" s="214"/>
      <c r="H107" s="214"/>
      <c r="I107" s="214"/>
      <c r="J107" s="214"/>
      <c r="K107" s="214"/>
      <c r="L107" s="214"/>
      <c r="M107" s="214"/>
      <c r="N107" s="214"/>
      <c r="O107" s="214"/>
      <c r="P107" s="214"/>
      <c r="Q107" s="214"/>
      <c r="R107" s="214"/>
      <c r="S107" s="214"/>
      <c r="T107" s="214"/>
      <c r="U107" s="214"/>
      <c r="V107" s="214"/>
      <c r="W107" s="214"/>
      <c r="X107" s="214"/>
      <c r="Y107" s="214"/>
      <c r="Z107" s="214"/>
      <c r="AA107" s="214"/>
      <c r="AB107" s="214"/>
      <c r="AC107" s="214"/>
      <c r="AD107" s="214"/>
      <c r="AE107" s="214"/>
      <c r="AF107" s="214"/>
      <c r="AG107" s="214"/>
      <c r="AH107" s="214"/>
      <c r="AI107" s="214"/>
      <c r="AJ107" s="214"/>
      <c r="AK107" s="214"/>
      <c r="AL107" s="214"/>
      <c r="AM107" s="214"/>
      <c r="AN107" s="214"/>
      <c r="AO107" s="214"/>
      <c r="AP107" s="214"/>
      <c r="AQ107" s="214"/>
      <c r="AR107" s="214"/>
      <c r="AS107" s="214"/>
      <c r="AT107" s="214"/>
      <c r="AU107" s="214"/>
      <c r="AV107" s="214"/>
      <c r="AW107" s="214"/>
      <c r="AX107" s="214"/>
      <c r="AY107" s="214"/>
      <c r="AZ107" s="214"/>
      <c r="BA107" s="214"/>
      <c r="BB107" s="214"/>
      <c r="BC107" s="214"/>
      <c r="BD107" s="214"/>
      <c r="BE107"/>
      <c r="BF107"/>
      <c r="BG107"/>
      <c r="BH107"/>
      <c r="BI107"/>
      <c r="BJ107"/>
      <c r="BK107"/>
      <c r="BL107"/>
      <c r="BM107"/>
      <c r="BN107"/>
      <c r="BO107"/>
      <c r="BP107"/>
      <c r="BQ107"/>
      <c r="BR107"/>
      <c r="BS107"/>
      <c r="BT107"/>
      <c r="BU107"/>
      <c r="BV107"/>
      <c r="BW107"/>
      <c r="BX107"/>
      <c r="BY107"/>
      <c r="BZ107"/>
      <c r="CA107"/>
      <c r="CB107"/>
      <c r="CC107"/>
      <c r="CD107"/>
      <c r="CE107"/>
      <c r="CF107"/>
      <c r="CG107"/>
      <c r="CH107"/>
      <c r="CI107"/>
      <c r="CJ107"/>
      <c r="CK107"/>
      <c r="CL107"/>
      <c r="CM107"/>
      <c r="CN107"/>
      <c r="CO107"/>
      <c r="CP107"/>
      <c r="CQ107"/>
      <c r="CR107"/>
      <c r="CS107"/>
      <c r="CT107"/>
      <c r="CU107"/>
      <c r="CV107"/>
      <c r="CW107"/>
      <c r="CX107"/>
      <c r="CY107"/>
      <c r="CZ107"/>
      <c r="DA107"/>
      <c r="DB107"/>
      <c r="DC107"/>
      <c r="DD107"/>
      <c r="DE107"/>
      <c r="DF107"/>
      <c r="DG107"/>
      <c r="DH107"/>
      <c r="DI107"/>
      <c r="DJ107"/>
      <c r="DK107"/>
      <c r="DL107"/>
      <c r="DM107"/>
      <c r="DN107"/>
      <c r="DO107"/>
      <c r="DP107"/>
      <c r="DQ107"/>
      <c r="DR107"/>
      <c r="DS107"/>
      <c r="DT107"/>
      <c r="DU107"/>
      <c r="DV107"/>
      <c r="DW107"/>
      <c r="DX107"/>
      <c r="DY107"/>
      <c r="DZ107"/>
      <c r="EA107"/>
      <c r="EB107"/>
      <c r="EC107"/>
      <c r="ED107"/>
      <c r="EE107"/>
      <c r="EF107"/>
      <c r="EG107"/>
      <c r="EH107"/>
      <c r="EI107"/>
      <c r="EJ107"/>
      <c r="EK107"/>
      <c r="EL107"/>
      <c r="EM107"/>
      <c r="EN107"/>
      <c r="EO107"/>
      <c r="EP107"/>
      <c r="EQ107"/>
      <c r="ER107"/>
      <c r="ES107"/>
      <c r="ET107"/>
      <c r="EU107"/>
      <c r="EV107"/>
      <c r="EW107"/>
      <c r="EX107"/>
      <c r="EY107"/>
      <c r="EZ107"/>
      <c r="FA107"/>
      <c r="FB107"/>
      <c r="FC107"/>
      <c r="FD107"/>
      <c r="FE107"/>
      <c r="FF107"/>
      <c r="FG107"/>
      <c r="FH107"/>
      <c r="FI107"/>
      <c r="FJ107"/>
      <c r="FK107"/>
      <c r="FL107"/>
      <c r="FM107"/>
      <c r="FN107"/>
      <c r="FO107"/>
      <c r="FP107"/>
      <c r="FQ107"/>
      <c r="FR107"/>
      <c r="FS107"/>
      <c r="FT107"/>
      <c r="FU107"/>
      <c r="FV107"/>
      <c r="FW107"/>
      <c r="FX107"/>
      <c r="FY107"/>
      <c r="FZ107"/>
      <c r="GA107"/>
      <c r="GB107"/>
      <c r="GC107"/>
      <c r="GD107"/>
      <c r="GE107"/>
      <c r="GF107"/>
      <c r="GG107"/>
      <c r="GH107"/>
      <c r="GI107"/>
      <c r="GJ107"/>
      <c r="GK107"/>
      <c r="GL107"/>
      <c r="GM107"/>
      <c r="GN107"/>
      <c r="GO107"/>
      <c r="GP107"/>
      <c r="GQ107"/>
      <c r="GR107"/>
      <c r="GS107"/>
      <c r="GT107"/>
      <c r="GU107"/>
      <c r="GV107"/>
      <c r="GW107"/>
      <c r="GX107"/>
      <c r="GY107"/>
      <c r="GZ107"/>
      <c r="HA107"/>
      <c r="HB107"/>
      <c r="HC107"/>
      <c r="HD107"/>
      <c r="HE107"/>
      <c r="HF107"/>
      <c r="HG107"/>
      <c r="HH107"/>
      <c r="HI107"/>
      <c r="HJ107"/>
      <c r="HK107"/>
      <c r="HL107"/>
      <c r="HM107"/>
      <c r="HN107"/>
      <c r="HO107"/>
      <c r="HP107"/>
      <c r="HQ107"/>
      <c r="HR107"/>
      <c r="HS107"/>
      <c r="HT107"/>
      <c r="HU107"/>
      <c r="HV107"/>
      <c r="HW107"/>
      <c r="HX107"/>
      <c r="HY107"/>
      <c r="HZ107"/>
      <c r="IA107"/>
      <c r="IB107"/>
      <c r="IC107"/>
      <c r="ID107"/>
      <c r="IE107"/>
      <c r="IF107"/>
      <c r="IG107"/>
      <c r="IH107"/>
      <c r="II107"/>
      <c r="IJ107"/>
      <c r="IK107"/>
      <c r="IL107"/>
      <c r="IM107"/>
      <c r="IN107"/>
      <c r="IO107"/>
      <c r="IP107"/>
      <c r="IQ107"/>
      <c r="IR107"/>
      <c r="IS107"/>
      <c r="IT107"/>
      <c r="IU107"/>
      <c r="IV107"/>
      <c r="IW107"/>
      <c r="IX107"/>
      <c r="IY107"/>
      <c r="IZ107"/>
      <c r="JA107"/>
      <c r="JB107"/>
      <c r="JC107"/>
      <c r="JD107"/>
      <c r="JE107"/>
      <c r="JF107"/>
      <c r="JG107"/>
      <c r="JH107"/>
      <c r="JI107"/>
      <c r="JJ107"/>
      <c r="JK107"/>
      <c r="JL107"/>
      <c r="JM107"/>
      <c r="JN107"/>
      <c r="JO107"/>
      <c r="JP107"/>
      <c r="JQ107"/>
      <c r="JR107"/>
      <c r="JS107"/>
      <c r="JT107"/>
      <c r="JU107"/>
      <c r="JV107"/>
      <c r="JW107"/>
      <c r="JX107"/>
      <c r="JY107"/>
      <c r="JZ107"/>
      <c r="KA107"/>
      <c r="KB107"/>
      <c r="KC107"/>
      <c r="KD107"/>
      <c r="KE107"/>
      <c r="KF107"/>
      <c r="KG107"/>
      <c r="KH107"/>
      <c r="KI107"/>
      <c r="KJ107"/>
      <c r="KK107"/>
      <c r="KL107"/>
      <c r="KM107"/>
      <c r="KN107"/>
      <c r="KO107"/>
      <c r="KP107"/>
      <c r="KQ107"/>
      <c r="KR107"/>
      <c r="KS107"/>
      <c r="KT107"/>
      <c r="KU107"/>
      <c r="KV107"/>
      <c r="KW107"/>
      <c r="KX107"/>
      <c r="KY107"/>
      <c r="KZ107"/>
      <c r="LA107"/>
      <c r="LB107"/>
      <c r="LC107"/>
      <c r="LD107"/>
      <c r="LE107"/>
      <c r="LF107"/>
      <c r="LG107"/>
      <c r="LH107"/>
      <c r="LI107"/>
      <c r="LJ107"/>
      <c r="LK107"/>
      <c r="LL107"/>
      <c r="LM107"/>
      <c r="LN107"/>
      <c r="LO107"/>
      <c r="LP107"/>
      <c r="LQ107"/>
      <c r="LR107"/>
      <c r="LS107"/>
      <c r="LT107"/>
      <c r="LU107"/>
      <c r="LV107"/>
      <c r="LW107"/>
      <c r="LX107"/>
      <c r="LY107"/>
      <c r="LZ107"/>
      <c r="MA107"/>
      <c r="MB107"/>
      <c r="MC107"/>
      <c r="MD107"/>
      <c r="ME107"/>
      <c r="MF107"/>
      <c r="MG107"/>
      <c r="MH107"/>
      <c r="MI107"/>
      <c r="MJ107"/>
      <c r="MK107"/>
      <c r="ML107"/>
      <c r="MM107"/>
      <c r="MN107"/>
      <c r="MO107"/>
      <c r="MP107"/>
      <c r="MQ107"/>
      <c r="MR107"/>
      <c r="MS107"/>
      <c r="MT107"/>
      <c r="MU107"/>
      <c r="MV107"/>
      <c r="MW107"/>
      <c r="MX107"/>
      <c r="MY107"/>
      <c r="MZ107"/>
      <c r="NA107"/>
      <c r="NB107"/>
      <c r="NC107"/>
      <c r="ND107"/>
      <c r="NE107"/>
      <c r="NF107"/>
      <c r="NG107"/>
      <c r="NH107"/>
      <c r="NI107"/>
      <c r="NJ107"/>
      <c r="NK107"/>
      <c r="NL107"/>
      <c r="NM107"/>
      <c r="NN107"/>
      <c r="NO107"/>
      <c r="NP107"/>
      <c r="NQ107"/>
      <c r="NR107"/>
      <c r="NS107"/>
      <c r="NT107"/>
      <c r="NU107"/>
      <c r="NV107"/>
      <c r="NW107"/>
      <c r="NX107"/>
      <c r="NY107"/>
      <c r="NZ107"/>
      <c r="OA107"/>
      <c r="OB107"/>
      <c r="OC107"/>
      <c r="OD107"/>
      <c r="OE107"/>
      <c r="OF107"/>
      <c r="OG107"/>
      <c r="OH107"/>
      <c r="OI107"/>
      <c r="OJ107"/>
      <c r="OK107"/>
      <c r="OL107"/>
      <c r="OM107"/>
      <c r="ON107"/>
      <c r="OO107"/>
      <c r="OP107"/>
      <c r="OQ107"/>
      <c r="OR107"/>
      <c r="OS107"/>
      <c r="OT107"/>
      <c r="OU107"/>
      <c r="OV107"/>
      <c r="OW107"/>
      <c r="OX107"/>
      <c r="OY107"/>
      <c r="OZ107"/>
      <c r="PA107"/>
      <c r="PB107"/>
      <c r="PC107"/>
      <c r="PD107"/>
      <c r="PE107"/>
      <c r="PF107"/>
      <c r="PG107"/>
      <c r="PH107"/>
      <c r="PI107"/>
      <c r="PJ107"/>
      <c r="PK107"/>
      <c r="PL107"/>
      <c r="PM107"/>
      <c r="PN107"/>
      <c r="PO107"/>
      <c r="PP107"/>
      <c r="PQ107"/>
      <c r="PR107"/>
      <c r="PS107"/>
      <c r="PT107"/>
      <c r="PU107"/>
      <c r="PV107"/>
      <c r="PW107"/>
      <c r="PX107"/>
      <c r="PY107"/>
      <c r="PZ107"/>
      <c r="QA107"/>
      <c r="QB107"/>
      <c r="QC107"/>
      <c r="QD107"/>
      <c r="QE107"/>
      <c r="QF107"/>
      <c r="QG107"/>
      <c r="QH107"/>
      <c r="QI107"/>
      <c r="QJ107"/>
      <c r="QK107"/>
      <c r="QL107"/>
      <c r="QM107"/>
      <c r="QN107"/>
      <c r="QO107"/>
      <c r="QP107"/>
      <c r="QQ107"/>
      <c r="QR107"/>
      <c r="QS107"/>
      <c r="QT107"/>
      <c r="QU107"/>
      <c r="QV107"/>
      <c r="QW107"/>
      <c r="QX107"/>
      <c r="QY107"/>
      <c r="QZ107"/>
      <c r="RA107"/>
      <c r="RB107"/>
      <c r="RC107"/>
      <c r="RD107"/>
      <c r="RE107"/>
      <c r="RF107"/>
      <c r="RG107"/>
      <c r="RH107"/>
      <c r="RI107"/>
      <c r="RJ107"/>
      <c r="RK107"/>
      <c r="RL107"/>
      <c r="RM107"/>
      <c r="RN107"/>
      <c r="RO107"/>
      <c r="RP107"/>
      <c r="RQ107"/>
      <c r="RR107"/>
      <c r="RS107"/>
      <c r="RT107"/>
      <c r="RU107"/>
      <c r="RV107"/>
      <c r="RW107"/>
      <c r="RX107"/>
      <c r="RY107"/>
      <c r="RZ107"/>
      <c r="SA107"/>
      <c r="SB107"/>
      <c r="SC107"/>
      <c r="SD107"/>
      <c r="SE107"/>
      <c r="SF107"/>
      <c r="SG107"/>
      <c r="SH107"/>
      <c r="SI107"/>
      <c r="SJ107"/>
      <c r="SK107"/>
      <c r="SL107"/>
      <c r="SM107"/>
      <c r="SN107"/>
      <c r="SO107"/>
      <c r="SP107"/>
      <c r="SQ107"/>
      <c r="SR107"/>
      <c r="SS107"/>
      <c r="ST107"/>
      <c r="SU107"/>
      <c r="SV107"/>
      <c r="SW107"/>
      <c r="SX107"/>
      <c r="SY107"/>
      <c r="SZ107"/>
      <c r="TA107"/>
      <c r="TB107"/>
      <c r="TC107"/>
      <c r="TD107"/>
      <c r="TE107"/>
      <c r="TF107"/>
      <c r="TG107"/>
      <c r="TH107"/>
      <c r="TI107"/>
      <c r="TJ107"/>
      <c r="TK107"/>
      <c r="TL107"/>
      <c r="TM107"/>
      <c r="TN107"/>
      <c r="TO107"/>
      <c r="TP107"/>
      <c r="TQ107"/>
      <c r="TR107"/>
      <c r="TS107"/>
      <c r="TT107"/>
      <c r="TU107"/>
      <c r="TV107"/>
      <c r="TW107"/>
      <c r="TX107"/>
      <c r="TY107"/>
      <c r="TZ107"/>
      <c r="UA107"/>
      <c r="UB107"/>
      <c r="UC107"/>
      <c r="UD107"/>
      <c r="UE107"/>
      <c r="UF107"/>
      <c r="UG107"/>
      <c r="UH107"/>
      <c r="UI107"/>
      <c r="UJ107"/>
      <c r="UK107"/>
      <c r="UL107"/>
      <c r="UM107"/>
      <c r="UN107"/>
      <c r="UO107"/>
      <c r="UP107"/>
      <c r="UQ107"/>
      <c r="UR107"/>
      <c r="US107"/>
      <c r="UT107"/>
      <c r="UU107"/>
      <c r="UV107"/>
      <c r="UW107"/>
      <c r="UX107"/>
      <c r="UY107"/>
      <c r="UZ107"/>
      <c r="VA107"/>
      <c r="VB107"/>
      <c r="VC107"/>
      <c r="VD107"/>
      <c r="VE107"/>
      <c r="VF107"/>
      <c r="VG107"/>
      <c r="VH107"/>
      <c r="VI107"/>
      <c r="VJ107"/>
      <c r="VK107"/>
      <c r="VL107"/>
      <c r="VM107"/>
      <c r="VN107"/>
      <c r="VO107"/>
      <c r="VP107"/>
      <c r="VQ107"/>
      <c r="VR107"/>
      <c r="VS107"/>
      <c r="VT107"/>
      <c r="VU107"/>
      <c r="VV107"/>
      <c r="VW107"/>
      <c r="VX107"/>
      <c r="VY107"/>
      <c r="VZ107"/>
      <c r="WA107"/>
      <c r="WB107"/>
      <c r="WC107"/>
      <c r="WD107"/>
      <c r="WE107"/>
      <c r="WF107"/>
      <c r="WG107"/>
      <c r="WH107"/>
      <c r="WI107"/>
      <c r="WJ107"/>
      <c r="WK107"/>
      <c r="WL107"/>
      <c r="WM107"/>
      <c r="WN107"/>
      <c r="WO107"/>
      <c r="WP107"/>
      <c r="WQ107"/>
      <c r="WR107"/>
      <c r="WS107"/>
      <c r="WT107"/>
      <c r="WU107"/>
      <c r="WV107"/>
      <c r="WW107"/>
      <c r="WX107"/>
      <c r="WY107"/>
      <c r="WZ107"/>
      <c r="XA107"/>
      <c r="XB107"/>
      <c r="XC107"/>
      <c r="XD107"/>
      <c r="XE107"/>
      <c r="XF107"/>
      <c r="XG107"/>
      <c r="XH107"/>
      <c r="XI107"/>
      <c r="XJ107"/>
      <c r="XK107"/>
      <c r="XL107"/>
      <c r="XM107"/>
      <c r="XN107"/>
      <c r="XO107"/>
      <c r="XP107"/>
      <c r="XQ107"/>
      <c r="XR107"/>
      <c r="XS107"/>
      <c r="XT107"/>
      <c r="XU107"/>
      <c r="XV107"/>
      <c r="XW107"/>
      <c r="XX107"/>
      <c r="XY107"/>
      <c r="XZ107"/>
      <c r="YA107"/>
      <c r="YB107"/>
      <c r="YC107"/>
      <c r="YD107"/>
      <c r="YE107"/>
      <c r="YF107"/>
      <c r="YG107"/>
      <c r="YH107"/>
      <c r="YI107"/>
      <c r="YJ107"/>
      <c r="YK107"/>
      <c r="YL107"/>
      <c r="YM107"/>
      <c r="YN107"/>
      <c r="YO107"/>
      <c r="YP107"/>
      <c r="YQ107"/>
      <c r="YR107"/>
      <c r="YS107"/>
      <c r="YT107"/>
      <c r="YU107"/>
      <c r="YV107"/>
      <c r="YW107"/>
      <c r="YX107"/>
      <c r="YY107"/>
      <c r="YZ107"/>
      <c r="ZA107"/>
      <c r="ZB107"/>
      <c r="ZC107"/>
      <c r="ZD107"/>
      <c r="ZE107"/>
      <c r="ZF107"/>
      <c r="ZG107"/>
      <c r="ZH107"/>
      <c r="ZI107"/>
      <c r="ZJ107"/>
      <c r="ZK107"/>
      <c r="ZL107"/>
      <c r="ZM107"/>
      <c r="ZN107"/>
      <c r="ZO107"/>
      <c r="ZP107"/>
      <c r="ZQ107"/>
      <c r="ZR107"/>
      <c r="ZS107"/>
      <c r="ZT107"/>
      <c r="ZU107"/>
      <c r="ZV107"/>
      <c r="ZW107"/>
      <c r="ZX107"/>
      <c r="ZY107"/>
      <c r="ZZ107"/>
      <c r="AAA107"/>
      <c r="AAB107"/>
      <c r="AAC107"/>
      <c r="AAD107"/>
      <c r="AAE107"/>
      <c r="AAF107"/>
      <c r="AAG107"/>
      <c r="AAH107"/>
      <c r="AAI107"/>
      <c r="AAJ107"/>
      <c r="AAK107"/>
      <c r="AAL107"/>
      <c r="AAM107"/>
      <c r="AAN107"/>
      <c r="AAO107"/>
      <c r="AAP107"/>
      <c r="AAQ107"/>
      <c r="AAR107"/>
      <c r="AAS107"/>
      <c r="AAT107"/>
      <c r="AAU107"/>
      <c r="AAV107"/>
      <c r="AAW107"/>
      <c r="AAX107"/>
      <c r="AAY107"/>
      <c r="AAZ107"/>
      <c r="ABA107"/>
      <c r="ABB107"/>
      <c r="ABC107"/>
      <c r="ABD107"/>
      <c r="ABE107"/>
      <c r="ABF107"/>
      <c r="ABG107"/>
      <c r="ABH107"/>
      <c r="ABI107"/>
      <c r="ABJ107"/>
      <c r="ABK107"/>
      <c r="ABL107"/>
      <c r="ABM107"/>
      <c r="ABN107"/>
      <c r="ABO107"/>
      <c r="ABP107"/>
      <c r="ABQ107"/>
      <c r="ABR107"/>
      <c r="ABS107"/>
      <c r="ABT107"/>
      <c r="ABU107"/>
      <c r="ABV107"/>
      <c r="ABW107"/>
      <c r="ABX107"/>
      <c r="ABY107"/>
      <c r="ABZ107"/>
      <c r="ACA107"/>
      <c r="ACB107"/>
      <c r="ACC107"/>
      <c r="ACD107"/>
      <c r="ACE107"/>
      <c r="ACF107"/>
      <c r="ACG107"/>
      <c r="ACH107"/>
      <c r="ACI107"/>
      <c r="ACJ107"/>
      <c r="ACK107"/>
      <c r="ACL107"/>
      <c r="ACM107"/>
      <c r="ACN107"/>
      <c r="ACO107"/>
      <c r="ACP107"/>
      <c r="ACQ107"/>
      <c r="ACR107"/>
      <c r="ACS107"/>
      <c r="ACT107"/>
      <c r="ACU107"/>
      <c r="ACV107"/>
      <c r="ACW107"/>
      <c r="ACX107"/>
      <c r="ACY107"/>
      <c r="ACZ107"/>
      <c r="ADA107"/>
      <c r="ADB107"/>
      <c r="ADC107"/>
      <c r="ADD107"/>
      <c r="ADE107"/>
      <c r="ADF107"/>
      <c r="ADG107"/>
      <c r="ADH107"/>
      <c r="ADI107"/>
      <c r="ADJ107"/>
      <c r="ADK107"/>
      <c r="ADL107"/>
      <c r="ADM107"/>
      <c r="ADN107"/>
      <c r="ADO107"/>
      <c r="ADP107"/>
      <c r="ADQ107"/>
      <c r="ADR107"/>
      <c r="ADS107"/>
      <c r="ADT107"/>
      <c r="ADU107"/>
      <c r="ADV107"/>
      <c r="ADW107"/>
      <c r="ADX107"/>
      <c r="ADY107"/>
      <c r="ADZ107"/>
      <c r="AEA107"/>
      <c r="AEB107"/>
      <c r="AEC107"/>
      <c r="AED107"/>
      <c r="AEE107"/>
      <c r="AEF107"/>
      <c r="AEG107"/>
      <c r="AEH107"/>
      <c r="AEI107"/>
      <c r="AEJ107"/>
      <c r="AEK107"/>
      <c r="AEL107"/>
      <c r="AEM107"/>
      <c r="AEN107"/>
      <c r="AEO107"/>
      <c r="AEP107"/>
      <c r="AEQ107"/>
      <c r="AER107"/>
      <c r="AES107"/>
      <c r="AET107"/>
      <c r="AEU107"/>
      <c r="AEV107"/>
      <c r="AEW107"/>
      <c r="AEX107"/>
      <c r="AEY107"/>
      <c r="AEZ107"/>
      <c r="AFA107"/>
      <c r="AFB107"/>
      <c r="AFC107"/>
      <c r="AFD107"/>
      <c r="AFE107"/>
      <c r="AFF107"/>
      <c r="AFG107"/>
      <c r="AFH107"/>
      <c r="AFI107"/>
      <c r="AFJ107"/>
      <c r="AFK107"/>
      <c r="AFL107"/>
      <c r="AFM107"/>
      <c r="AFN107"/>
      <c r="AFO107"/>
      <c r="AFP107"/>
      <c r="AFQ107"/>
      <c r="AFR107"/>
      <c r="AFS107"/>
      <c r="AFT107"/>
      <c r="AFU107"/>
      <c r="AFV107"/>
      <c r="AFW107"/>
      <c r="AFX107"/>
      <c r="AFY107"/>
      <c r="AFZ107"/>
      <c r="AGA107"/>
      <c r="AGB107"/>
      <c r="AGC107"/>
      <c r="AGD107"/>
      <c r="AGE107"/>
      <c r="AGF107"/>
      <c r="AGG107"/>
      <c r="AGH107"/>
      <c r="AGI107"/>
      <c r="AGJ107"/>
      <c r="AGK107"/>
      <c r="AGL107"/>
      <c r="AGM107"/>
      <c r="AGN107"/>
      <c r="AGO107"/>
      <c r="AGP107"/>
      <c r="AGQ107"/>
      <c r="AGR107"/>
      <c r="AGS107"/>
      <c r="AGT107"/>
      <c r="AGU107"/>
      <c r="AGV107"/>
      <c r="AGW107"/>
      <c r="AGX107"/>
      <c r="AGY107"/>
      <c r="AGZ107"/>
      <c r="AHA107"/>
      <c r="AHB107"/>
      <c r="AHC107"/>
      <c r="AHD107"/>
      <c r="AHE107"/>
      <c r="AHF107"/>
      <c r="AHG107"/>
      <c r="AHH107"/>
      <c r="AHI107"/>
      <c r="AHJ107"/>
      <c r="AHK107"/>
      <c r="AHL107"/>
      <c r="AHM107"/>
      <c r="AHN107"/>
      <c r="AHO107"/>
      <c r="AHP107"/>
      <c r="AHQ107"/>
      <c r="AHR107"/>
      <c r="AHS107"/>
      <c r="AHT107"/>
      <c r="AHU107"/>
      <c r="AHV107"/>
      <c r="AHW107"/>
      <c r="AHX107"/>
      <c r="AHY107"/>
      <c r="AHZ107"/>
      <c r="AIA107"/>
      <c r="AIB107"/>
      <c r="AIC107"/>
      <c r="AID107"/>
      <c r="AIE107"/>
      <c r="AIF107"/>
      <c r="AIG107"/>
      <c r="AIH107"/>
      <c r="AII107"/>
      <c r="AIJ107"/>
      <c r="AIK107"/>
      <c r="AIL107"/>
      <c r="AIM107"/>
      <c r="AIN107"/>
      <c r="AIO107"/>
      <c r="AIP107"/>
      <c r="AIQ107"/>
      <c r="AIR107"/>
      <c r="AIS107"/>
      <c r="AIT107"/>
      <c r="AIU107"/>
      <c r="AIV107"/>
      <c r="AIW107"/>
      <c r="AIX107"/>
      <c r="AIY107"/>
      <c r="AIZ107"/>
      <c r="AJA107"/>
      <c r="AJB107"/>
      <c r="AJC107"/>
      <c r="AJD107"/>
      <c r="AJE107"/>
      <c r="AJF107"/>
      <c r="AJG107"/>
      <c r="AJH107"/>
      <c r="AJI107"/>
      <c r="AJJ107"/>
      <c r="AJK107"/>
      <c r="AJL107"/>
      <c r="AJM107"/>
      <c r="AJN107"/>
      <c r="AJO107"/>
      <c r="AJP107"/>
      <c r="AJQ107"/>
      <c r="AJR107"/>
      <c r="AJS107"/>
      <c r="AJT107"/>
      <c r="AJU107"/>
      <c r="AJV107"/>
      <c r="AJW107"/>
      <c r="AJX107"/>
      <c r="AJY107"/>
      <c r="AJZ107"/>
      <c r="AKA107"/>
      <c r="AKB107"/>
      <c r="AKC107"/>
      <c r="AKD107"/>
      <c r="AKE107"/>
      <c r="AKF107"/>
      <c r="AKG107"/>
      <c r="AKH107"/>
      <c r="AKI107"/>
      <c r="AKJ107"/>
      <c r="AKK107"/>
      <c r="AKL107"/>
      <c r="AKM107"/>
      <c r="AKN107"/>
      <c r="AKO107"/>
      <c r="AKP107"/>
      <c r="AKQ107"/>
      <c r="AKR107"/>
      <c r="AKS107"/>
      <c r="AKT107"/>
      <c r="AKU107"/>
      <c r="AKV107"/>
      <c r="AKW107"/>
      <c r="AKX107"/>
      <c r="AKY107"/>
      <c r="AKZ107"/>
      <c r="ALA107"/>
      <c r="ALB107"/>
      <c r="ALC107"/>
      <c r="ALD107"/>
      <c r="ALE107"/>
      <c r="ALF107"/>
      <c r="ALG107"/>
      <c r="ALH107"/>
      <c r="ALI107"/>
      <c r="ALJ107"/>
      <c r="ALK107"/>
      <c r="ALL107"/>
      <c r="ALM107"/>
      <c r="ALN107"/>
      <c r="ALO107"/>
      <c r="ALP107"/>
      <c r="ALQ107"/>
      <c r="ALR107"/>
      <c r="ALS107"/>
      <c r="ALT107"/>
      <c r="ALU107"/>
      <c r="ALV107"/>
      <c r="ALW107"/>
      <c r="ALX107"/>
      <c r="ALY107"/>
      <c r="ALZ107"/>
      <c r="AMA107"/>
      <c r="AMB107"/>
      <c r="AMC107"/>
      <c r="AMD107"/>
      <c r="AME107"/>
      <c r="AMF107"/>
      <c r="AMG107"/>
      <c r="AMH107"/>
      <c r="AMI107"/>
      <c r="AMJ107"/>
    </row>
    <row r="108" spans="1:1024" hidden="1" x14ac:dyDescent="0.25">
      <c r="A108" s="214"/>
      <c r="B108" s="214"/>
      <c r="C108" s="214"/>
      <c r="D108" s="214"/>
      <c r="E108" s="214"/>
      <c r="F108" s="214"/>
      <c r="G108" s="214"/>
      <c r="H108" s="214"/>
      <c r="I108" s="214"/>
      <c r="J108" s="214"/>
      <c r="K108" s="214"/>
      <c r="L108" s="214"/>
      <c r="M108" s="214"/>
      <c r="N108" s="214"/>
      <c r="O108" s="214"/>
      <c r="P108" s="214"/>
      <c r="Q108" s="214"/>
      <c r="R108" s="214"/>
      <c r="S108" s="214"/>
      <c r="T108" s="214"/>
      <c r="U108" s="214"/>
      <c r="V108" s="214"/>
      <c r="W108" s="214"/>
      <c r="X108" s="214"/>
      <c r="Y108" s="214"/>
      <c r="Z108" s="214"/>
      <c r="AA108" s="214"/>
      <c r="AB108" s="214"/>
      <c r="AC108" s="214"/>
      <c r="AD108" s="214"/>
      <c r="AE108" s="214"/>
      <c r="AF108" s="214"/>
      <c r="AG108" s="214"/>
      <c r="AH108" s="214"/>
      <c r="AI108" s="214"/>
      <c r="AJ108" s="214"/>
      <c r="AK108" s="214"/>
      <c r="AL108" s="214"/>
      <c r="AM108" s="214"/>
      <c r="AN108" s="214"/>
      <c r="AO108" s="214"/>
      <c r="AP108" s="214"/>
      <c r="AQ108" s="214"/>
      <c r="AR108" s="214"/>
      <c r="AS108" s="214"/>
      <c r="AT108" s="214"/>
      <c r="AU108" s="214"/>
      <c r="AV108" s="214"/>
      <c r="AW108" s="214"/>
      <c r="AX108" s="214"/>
      <c r="AY108" s="214"/>
      <c r="AZ108" s="214"/>
      <c r="BA108" s="214"/>
      <c r="BB108" s="214"/>
      <c r="BC108" s="214"/>
      <c r="BD108" s="214"/>
      <c r="BE108"/>
      <c r="BF108"/>
      <c r="BG108"/>
      <c r="BH108"/>
      <c r="BI108"/>
      <c r="BJ108"/>
      <c r="BK108"/>
      <c r="BL108"/>
      <c r="BM108"/>
      <c r="BN108"/>
      <c r="BO108"/>
      <c r="BP108"/>
      <c r="BQ108"/>
      <c r="BR108"/>
      <c r="BS108"/>
      <c r="BT108"/>
      <c r="BU108"/>
      <c r="BV108"/>
      <c r="BW108"/>
      <c r="BX108"/>
      <c r="BY108"/>
      <c r="BZ108"/>
      <c r="CA108"/>
      <c r="CB108"/>
      <c r="CC108"/>
      <c r="CD108"/>
      <c r="CE108"/>
      <c r="CF108"/>
      <c r="CG108"/>
      <c r="CH108"/>
      <c r="CI108"/>
      <c r="CJ108"/>
      <c r="CK108"/>
      <c r="CL108"/>
      <c r="CM108"/>
      <c r="CN108"/>
      <c r="CO108"/>
      <c r="CP108"/>
      <c r="CQ108"/>
      <c r="CR108"/>
      <c r="CS108"/>
      <c r="CT108"/>
      <c r="CU108"/>
      <c r="CV108"/>
      <c r="CW108"/>
      <c r="CX108"/>
      <c r="CY108"/>
      <c r="CZ108"/>
      <c r="DA108"/>
      <c r="DB108"/>
      <c r="DC108"/>
      <c r="DD108"/>
      <c r="DE108"/>
      <c r="DF108"/>
      <c r="DG108"/>
      <c r="DH108"/>
      <c r="DI108"/>
      <c r="DJ108"/>
      <c r="DK108"/>
      <c r="DL108"/>
      <c r="DM108"/>
      <c r="DN108"/>
      <c r="DO108"/>
      <c r="DP108"/>
      <c r="DQ108"/>
      <c r="DR108"/>
      <c r="DS108"/>
      <c r="DT108"/>
      <c r="DU108"/>
      <c r="DV108"/>
      <c r="DW108"/>
      <c r="DX108"/>
      <c r="DY108"/>
      <c r="DZ108"/>
      <c r="EA108"/>
      <c r="EB108"/>
      <c r="EC108"/>
      <c r="ED108"/>
      <c r="EE108"/>
      <c r="EF108"/>
      <c r="EG108"/>
      <c r="EH108"/>
      <c r="EI108"/>
      <c r="EJ108"/>
      <c r="EK108"/>
      <c r="EL108"/>
      <c r="EM108"/>
      <c r="EN108"/>
      <c r="EO108"/>
      <c r="EP108"/>
      <c r="EQ108"/>
      <c r="ER108"/>
      <c r="ES108"/>
      <c r="ET108"/>
      <c r="EU108"/>
      <c r="EV108"/>
      <c r="EW108"/>
      <c r="EX108"/>
      <c r="EY108"/>
      <c r="EZ108"/>
      <c r="FA108"/>
      <c r="FB108"/>
      <c r="FC108"/>
      <c r="FD108"/>
      <c r="FE108"/>
      <c r="FF108"/>
      <c r="FG108"/>
      <c r="FH108"/>
      <c r="FI108"/>
      <c r="FJ108"/>
      <c r="FK108"/>
      <c r="FL108"/>
      <c r="FM108"/>
      <c r="FN108"/>
      <c r="FO108"/>
      <c r="FP108"/>
      <c r="FQ108"/>
      <c r="FR108"/>
      <c r="FS108"/>
      <c r="FT108"/>
      <c r="FU108"/>
      <c r="FV108"/>
      <c r="FW108"/>
      <c r="FX108"/>
      <c r="FY108"/>
      <c r="FZ108"/>
      <c r="GA108"/>
      <c r="GB108"/>
      <c r="GC108"/>
      <c r="GD108"/>
      <c r="GE108"/>
      <c r="GF108"/>
      <c r="GG108"/>
      <c r="GH108"/>
      <c r="GI108"/>
      <c r="GJ108"/>
      <c r="GK108"/>
      <c r="GL108"/>
      <c r="GM108"/>
      <c r="GN108"/>
      <c r="GO108"/>
      <c r="GP108"/>
      <c r="GQ108"/>
      <c r="GR108"/>
      <c r="GS108"/>
      <c r="GT108"/>
      <c r="GU108"/>
      <c r="GV108"/>
      <c r="GW108"/>
      <c r="GX108"/>
      <c r="GY108"/>
      <c r="GZ108"/>
      <c r="HA108"/>
      <c r="HB108"/>
      <c r="HC108"/>
      <c r="HD108"/>
      <c r="HE108"/>
      <c r="HF108"/>
      <c r="HG108"/>
      <c r="HH108"/>
      <c r="HI108"/>
      <c r="HJ108"/>
      <c r="HK108"/>
      <c r="HL108"/>
      <c r="HM108"/>
      <c r="HN108"/>
      <c r="HO108"/>
      <c r="HP108"/>
      <c r="HQ108"/>
      <c r="HR108"/>
      <c r="HS108"/>
      <c r="HT108"/>
      <c r="HU108"/>
      <c r="HV108"/>
      <c r="HW108"/>
      <c r="HX108"/>
      <c r="HY108"/>
      <c r="HZ108"/>
      <c r="IA108"/>
      <c r="IB108"/>
      <c r="IC108"/>
      <c r="ID108"/>
      <c r="IE108"/>
      <c r="IF108"/>
      <c r="IG108"/>
      <c r="IH108"/>
      <c r="II108"/>
      <c r="IJ108"/>
      <c r="IK108"/>
      <c r="IL108"/>
      <c r="IM108"/>
      <c r="IN108"/>
      <c r="IO108"/>
      <c r="IP108"/>
      <c r="IQ108"/>
      <c r="IR108"/>
      <c r="IS108"/>
      <c r="IT108"/>
      <c r="IU108"/>
      <c r="IV108"/>
      <c r="IW108"/>
      <c r="IX108"/>
      <c r="IY108"/>
      <c r="IZ108"/>
      <c r="JA108"/>
      <c r="JB108"/>
      <c r="JC108"/>
      <c r="JD108"/>
      <c r="JE108"/>
      <c r="JF108"/>
      <c r="JG108"/>
      <c r="JH108"/>
      <c r="JI108"/>
      <c r="JJ108"/>
      <c r="JK108"/>
      <c r="JL108"/>
      <c r="JM108"/>
      <c r="JN108"/>
      <c r="JO108"/>
      <c r="JP108"/>
      <c r="JQ108"/>
      <c r="JR108"/>
      <c r="JS108"/>
      <c r="JT108"/>
      <c r="JU108"/>
      <c r="JV108"/>
      <c r="JW108"/>
      <c r="JX108"/>
      <c r="JY108"/>
      <c r="JZ108"/>
      <c r="KA108"/>
      <c r="KB108"/>
      <c r="KC108"/>
      <c r="KD108"/>
      <c r="KE108"/>
      <c r="KF108"/>
      <c r="KG108"/>
      <c r="KH108"/>
      <c r="KI108"/>
      <c r="KJ108"/>
      <c r="KK108"/>
      <c r="KL108"/>
      <c r="KM108"/>
      <c r="KN108"/>
      <c r="KO108"/>
      <c r="KP108"/>
      <c r="KQ108"/>
      <c r="KR108"/>
      <c r="KS108"/>
      <c r="KT108"/>
      <c r="KU108"/>
      <c r="KV108"/>
      <c r="KW108"/>
      <c r="KX108"/>
      <c r="KY108"/>
      <c r="KZ108"/>
      <c r="LA108"/>
      <c r="LB108"/>
      <c r="LC108"/>
      <c r="LD108"/>
      <c r="LE108"/>
      <c r="LF108"/>
      <c r="LG108"/>
      <c r="LH108"/>
      <c r="LI108"/>
      <c r="LJ108"/>
      <c r="LK108"/>
      <c r="LL108"/>
      <c r="LM108"/>
      <c r="LN108"/>
      <c r="LO108"/>
      <c r="LP108"/>
      <c r="LQ108"/>
      <c r="LR108"/>
      <c r="LS108"/>
      <c r="LT108"/>
      <c r="LU108"/>
      <c r="LV108"/>
      <c r="LW108"/>
      <c r="LX108"/>
      <c r="LY108"/>
      <c r="LZ108"/>
      <c r="MA108"/>
      <c r="MB108"/>
      <c r="MC108"/>
      <c r="MD108"/>
      <c r="ME108"/>
      <c r="MF108"/>
      <c r="MG108"/>
      <c r="MH108"/>
      <c r="MI108"/>
      <c r="MJ108"/>
      <c r="MK108"/>
      <c r="ML108"/>
      <c r="MM108"/>
      <c r="MN108"/>
      <c r="MO108"/>
      <c r="MP108"/>
      <c r="MQ108"/>
      <c r="MR108"/>
      <c r="MS108"/>
      <c r="MT108"/>
      <c r="MU108"/>
      <c r="MV108"/>
      <c r="MW108"/>
      <c r="MX108"/>
      <c r="MY108"/>
      <c r="MZ108"/>
      <c r="NA108"/>
      <c r="NB108"/>
      <c r="NC108"/>
      <c r="ND108"/>
      <c r="NE108"/>
      <c r="NF108"/>
      <c r="NG108"/>
      <c r="NH108"/>
      <c r="NI108"/>
      <c r="NJ108"/>
      <c r="NK108"/>
      <c r="NL108"/>
      <c r="NM108"/>
      <c r="NN108"/>
      <c r="NO108"/>
      <c r="NP108"/>
      <c r="NQ108"/>
      <c r="NR108"/>
      <c r="NS108"/>
      <c r="NT108"/>
      <c r="NU108"/>
      <c r="NV108"/>
      <c r="NW108"/>
      <c r="NX108"/>
      <c r="NY108"/>
      <c r="NZ108"/>
      <c r="OA108"/>
      <c r="OB108"/>
      <c r="OC108"/>
      <c r="OD108"/>
      <c r="OE108"/>
      <c r="OF108"/>
      <c r="OG108"/>
      <c r="OH108"/>
      <c r="OI108"/>
      <c r="OJ108"/>
      <c r="OK108"/>
      <c r="OL108"/>
      <c r="OM108"/>
      <c r="ON108"/>
      <c r="OO108"/>
      <c r="OP108"/>
      <c r="OQ108"/>
      <c r="OR108"/>
      <c r="OS108"/>
      <c r="OT108"/>
      <c r="OU108"/>
      <c r="OV108"/>
      <c r="OW108"/>
      <c r="OX108"/>
      <c r="OY108"/>
      <c r="OZ108"/>
      <c r="PA108"/>
      <c r="PB108"/>
      <c r="PC108"/>
      <c r="PD108"/>
      <c r="PE108"/>
      <c r="PF108"/>
      <c r="PG108"/>
      <c r="PH108"/>
      <c r="PI108"/>
      <c r="PJ108"/>
      <c r="PK108"/>
      <c r="PL108"/>
      <c r="PM108"/>
      <c r="PN108"/>
      <c r="PO108"/>
      <c r="PP108"/>
      <c r="PQ108"/>
      <c r="PR108"/>
      <c r="PS108"/>
      <c r="PT108"/>
      <c r="PU108"/>
      <c r="PV108"/>
      <c r="PW108"/>
      <c r="PX108"/>
      <c r="PY108"/>
      <c r="PZ108"/>
      <c r="QA108"/>
      <c r="QB108"/>
      <c r="QC108"/>
      <c r="QD108"/>
      <c r="QE108"/>
      <c r="QF108"/>
      <c r="QG108"/>
      <c r="QH108"/>
      <c r="QI108"/>
      <c r="QJ108"/>
      <c r="QK108"/>
      <c r="QL108"/>
      <c r="QM108"/>
      <c r="QN108"/>
      <c r="QO108"/>
      <c r="QP108"/>
      <c r="QQ108"/>
      <c r="QR108"/>
      <c r="QS108"/>
      <c r="QT108"/>
      <c r="QU108"/>
      <c r="QV108"/>
      <c r="QW108"/>
      <c r="QX108"/>
      <c r="QY108"/>
      <c r="QZ108"/>
      <c r="RA108"/>
      <c r="RB108"/>
      <c r="RC108"/>
      <c r="RD108"/>
      <c r="RE108"/>
      <c r="RF108"/>
      <c r="RG108"/>
      <c r="RH108"/>
      <c r="RI108"/>
      <c r="RJ108"/>
      <c r="RK108"/>
      <c r="RL108"/>
      <c r="RM108"/>
      <c r="RN108"/>
      <c r="RO108"/>
      <c r="RP108"/>
      <c r="RQ108"/>
      <c r="RR108"/>
      <c r="RS108"/>
      <c r="RT108"/>
      <c r="RU108"/>
      <c r="RV108"/>
      <c r="RW108"/>
      <c r="RX108"/>
      <c r="RY108"/>
      <c r="RZ108"/>
      <c r="SA108"/>
      <c r="SB108"/>
      <c r="SC108"/>
      <c r="SD108"/>
      <c r="SE108"/>
      <c r="SF108"/>
      <c r="SG108"/>
      <c r="SH108"/>
      <c r="SI108"/>
      <c r="SJ108"/>
      <c r="SK108"/>
      <c r="SL108"/>
      <c r="SM108"/>
      <c r="SN108"/>
      <c r="SO108"/>
      <c r="SP108"/>
      <c r="SQ108"/>
      <c r="SR108"/>
      <c r="SS108"/>
      <c r="ST108"/>
      <c r="SU108"/>
      <c r="SV108"/>
      <c r="SW108"/>
      <c r="SX108"/>
      <c r="SY108"/>
      <c r="SZ108"/>
      <c r="TA108"/>
      <c r="TB108"/>
      <c r="TC108"/>
      <c r="TD108"/>
      <c r="TE108"/>
      <c r="TF108"/>
      <c r="TG108"/>
      <c r="TH108"/>
      <c r="TI108"/>
      <c r="TJ108"/>
      <c r="TK108"/>
      <c r="TL108"/>
      <c r="TM108"/>
      <c r="TN108"/>
      <c r="TO108"/>
      <c r="TP108"/>
      <c r="TQ108"/>
      <c r="TR108"/>
      <c r="TS108"/>
      <c r="TT108"/>
      <c r="TU108"/>
      <c r="TV108"/>
      <c r="TW108"/>
      <c r="TX108"/>
      <c r="TY108"/>
      <c r="TZ108"/>
      <c r="UA108"/>
      <c r="UB108"/>
      <c r="UC108"/>
      <c r="UD108"/>
      <c r="UE108"/>
      <c r="UF108"/>
      <c r="UG108"/>
      <c r="UH108"/>
      <c r="UI108"/>
      <c r="UJ108"/>
      <c r="UK108"/>
      <c r="UL108"/>
      <c r="UM108"/>
      <c r="UN108"/>
      <c r="UO108"/>
      <c r="UP108"/>
      <c r="UQ108"/>
      <c r="UR108"/>
      <c r="US108"/>
      <c r="UT108"/>
      <c r="UU108"/>
      <c r="UV108"/>
      <c r="UW108"/>
      <c r="UX108"/>
      <c r="UY108"/>
      <c r="UZ108"/>
      <c r="VA108"/>
      <c r="VB108"/>
      <c r="VC108"/>
      <c r="VD108"/>
      <c r="VE108"/>
      <c r="VF108"/>
      <c r="VG108"/>
      <c r="VH108"/>
      <c r="VI108"/>
      <c r="VJ108"/>
      <c r="VK108"/>
      <c r="VL108"/>
      <c r="VM108"/>
      <c r="VN108"/>
      <c r="VO108"/>
      <c r="VP108"/>
      <c r="VQ108"/>
      <c r="VR108"/>
      <c r="VS108"/>
      <c r="VT108"/>
      <c r="VU108"/>
      <c r="VV108"/>
      <c r="VW108"/>
      <c r="VX108"/>
      <c r="VY108"/>
      <c r="VZ108"/>
      <c r="WA108"/>
      <c r="WB108"/>
      <c r="WC108"/>
      <c r="WD108"/>
      <c r="WE108"/>
      <c r="WF108"/>
      <c r="WG108"/>
      <c r="WH108"/>
      <c r="WI108"/>
      <c r="WJ108"/>
      <c r="WK108"/>
      <c r="WL108"/>
      <c r="WM108"/>
      <c r="WN108"/>
      <c r="WO108"/>
      <c r="WP108"/>
      <c r="WQ108"/>
      <c r="WR108"/>
      <c r="WS108"/>
      <c r="WT108"/>
      <c r="WU108"/>
      <c r="WV108"/>
      <c r="WW108"/>
      <c r="WX108"/>
      <c r="WY108"/>
      <c r="WZ108"/>
      <c r="XA108"/>
      <c r="XB108"/>
      <c r="XC108"/>
      <c r="XD108"/>
      <c r="XE108"/>
      <c r="XF108"/>
      <c r="XG108"/>
      <c r="XH108"/>
      <c r="XI108"/>
      <c r="XJ108"/>
      <c r="XK108"/>
      <c r="XL108"/>
      <c r="XM108"/>
      <c r="XN108"/>
      <c r="XO108"/>
      <c r="XP108"/>
      <c r="XQ108"/>
      <c r="XR108"/>
      <c r="XS108"/>
      <c r="XT108"/>
      <c r="XU108"/>
      <c r="XV108"/>
      <c r="XW108"/>
      <c r="XX108"/>
      <c r="XY108"/>
      <c r="XZ108"/>
      <c r="YA108"/>
      <c r="YB108"/>
      <c r="YC108"/>
      <c r="YD108"/>
      <c r="YE108"/>
      <c r="YF108"/>
      <c r="YG108"/>
      <c r="YH108"/>
      <c r="YI108"/>
      <c r="YJ108"/>
      <c r="YK108"/>
      <c r="YL108"/>
      <c r="YM108"/>
      <c r="YN108"/>
      <c r="YO108"/>
      <c r="YP108"/>
      <c r="YQ108"/>
      <c r="YR108"/>
      <c r="YS108"/>
      <c r="YT108"/>
      <c r="YU108"/>
      <c r="YV108"/>
      <c r="YW108"/>
      <c r="YX108"/>
      <c r="YY108"/>
      <c r="YZ108"/>
      <c r="ZA108"/>
      <c r="ZB108"/>
      <c r="ZC108"/>
      <c r="ZD108"/>
      <c r="ZE108"/>
      <c r="ZF108"/>
      <c r="ZG108"/>
      <c r="ZH108"/>
      <c r="ZI108"/>
      <c r="ZJ108"/>
      <c r="ZK108"/>
      <c r="ZL108"/>
      <c r="ZM108"/>
      <c r="ZN108"/>
      <c r="ZO108"/>
      <c r="ZP108"/>
      <c r="ZQ108"/>
      <c r="ZR108"/>
      <c r="ZS108"/>
      <c r="ZT108"/>
      <c r="ZU108"/>
      <c r="ZV108"/>
      <c r="ZW108"/>
      <c r="ZX108"/>
      <c r="ZY108"/>
      <c r="ZZ108"/>
      <c r="AAA108"/>
      <c r="AAB108"/>
      <c r="AAC108"/>
      <c r="AAD108"/>
      <c r="AAE108"/>
      <c r="AAF108"/>
      <c r="AAG108"/>
      <c r="AAH108"/>
      <c r="AAI108"/>
      <c r="AAJ108"/>
      <c r="AAK108"/>
      <c r="AAL108"/>
      <c r="AAM108"/>
      <c r="AAN108"/>
      <c r="AAO108"/>
      <c r="AAP108"/>
      <c r="AAQ108"/>
      <c r="AAR108"/>
      <c r="AAS108"/>
      <c r="AAT108"/>
      <c r="AAU108"/>
      <c r="AAV108"/>
      <c r="AAW108"/>
      <c r="AAX108"/>
      <c r="AAY108"/>
      <c r="AAZ108"/>
      <c r="ABA108"/>
      <c r="ABB108"/>
      <c r="ABC108"/>
      <c r="ABD108"/>
      <c r="ABE108"/>
      <c r="ABF108"/>
      <c r="ABG108"/>
      <c r="ABH108"/>
      <c r="ABI108"/>
      <c r="ABJ108"/>
      <c r="ABK108"/>
      <c r="ABL108"/>
      <c r="ABM108"/>
      <c r="ABN108"/>
      <c r="ABO108"/>
      <c r="ABP108"/>
      <c r="ABQ108"/>
      <c r="ABR108"/>
      <c r="ABS108"/>
      <c r="ABT108"/>
      <c r="ABU108"/>
      <c r="ABV108"/>
      <c r="ABW108"/>
      <c r="ABX108"/>
      <c r="ABY108"/>
      <c r="ABZ108"/>
      <c r="ACA108"/>
      <c r="ACB108"/>
      <c r="ACC108"/>
      <c r="ACD108"/>
      <c r="ACE108"/>
      <c r="ACF108"/>
      <c r="ACG108"/>
      <c r="ACH108"/>
      <c r="ACI108"/>
      <c r="ACJ108"/>
      <c r="ACK108"/>
      <c r="ACL108"/>
      <c r="ACM108"/>
      <c r="ACN108"/>
      <c r="ACO108"/>
      <c r="ACP108"/>
      <c r="ACQ108"/>
      <c r="ACR108"/>
      <c r="ACS108"/>
      <c r="ACT108"/>
      <c r="ACU108"/>
      <c r="ACV108"/>
      <c r="ACW108"/>
      <c r="ACX108"/>
      <c r="ACY108"/>
      <c r="ACZ108"/>
      <c r="ADA108"/>
      <c r="ADB108"/>
      <c r="ADC108"/>
      <c r="ADD108"/>
      <c r="ADE108"/>
      <c r="ADF108"/>
      <c r="ADG108"/>
      <c r="ADH108"/>
      <c r="ADI108"/>
      <c r="ADJ108"/>
      <c r="ADK108"/>
      <c r="ADL108"/>
      <c r="ADM108"/>
      <c r="ADN108"/>
      <c r="ADO108"/>
      <c r="ADP108"/>
      <c r="ADQ108"/>
      <c r="ADR108"/>
      <c r="ADS108"/>
      <c r="ADT108"/>
      <c r="ADU108"/>
      <c r="ADV108"/>
      <c r="ADW108"/>
      <c r="ADX108"/>
      <c r="ADY108"/>
      <c r="ADZ108"/>
      <c r="AEA108"/>
      <c r="AEB108"/>
      <c r="AEC108"/>
      <c r="AED108"/>
      <c r="AEE108"/>
      <c r="AEF108"/>
      <c r="AEG108"/>
      <c r="AEH108"/>
      <c r="AEI108"/>
      <c r="AEJ108"/>
      <c r="AEK108"/>
      <c r="AEL108"/>
      <c r="AEM108"/>
      <c r="AEN108"/>
      <c r="AEO108"/>
      <c r="AEP108"/>
      <c r="AEQ108"/>
      <c r="AER108"/>
      <c r="AES108"/>
      <c r="AET108"/>
      <c r="AEU108"/>
      <c r="AEV108"/>
      <c r="AEW108"/>
      <c r="AEX108"/>
      <c r="AEY108"/>
      <c r="AEZ108"/>
      <c r="AFA108"/>
      <c r="AFB108"/>
      <c r="AFC108"/>
      <c r="AFD108"/>
      <c r="AFE108"/>
      <c r="AFF108"/>
      <c r="AFG108"/>
      <c r="AFH108"/>
      <c r="AFI108"/>
      <c r="AFJ108"/>
      <c r="AFK108"/>
      <c r="AFL108"/>
      <c r="AFM108"/>
      <c r="AFN108"/>
      <c r="AFO108"/>
      <c r="AFP108"/>
      <c r="AFQ108"/>
      <c r="AFR108"/>
      <c r="AFS108"/>
      <c r="AFT108"/>
      <c r="AFU108"/>
      <c r="AFV108"/>
      <c r="AFW108"/>
      <c r="AFX108"/>
      <c r="AFY108"/>
      <c r="AFZ108"/>
      <c r="AGA108"/>
      <c r="AGB108"/>
      <c r="AGC108"/>
      <c r="AGD108"/>
      <c r="AGE108"/>
      <c r="AGF108"/>
      <c r="AGG108"/>
      <c r="AGH108"/>
      <c r="AGI108"/>
      <c r="AGJ108"/>
      <c r="AGK108"/>
      <c r="AGL108"/>
      <c r="AGM108"/>
      <c r="AGN108"/>
      <c r="AGO108"/>
      <c r="AGP108"/>
      <c r="AGQ108"/>
      <c r="AGR108"/>
      <c r="AGS108"/>
      <c r="AGT108"/>
      <c r="AGU108"/>
      <c r="AGV108"/>
      <c r="AGW108"/>
      <c r="AGX108"/>
      <c r="AGY108"/>
      <c r="AGZ108"/>
      <c r="AHA108"/>
      <c r="AHB108"/>
      <c r="AHC108"/>
      <c r="AHD108"/>
      <c r="AHE108"/>
      <c r="AHF108"/>
      <c r="AHG108"/>
      <c r="AHH108"/>
      <c r="AHI108"/>
      <c r="AHJ108"/>
      <c r="AHK108"/>
      <c r="AHL108"/>
      <c r="AHM108"/>
      <c r="AHN108"/>
      <c r="AHO108"/>
      <c r="AHP108"/>
      <c r="AHQ108"/>
      <c r="AHR108"/>
      <c r="AHS108"/>
      <c r="AHT108"/>
      <c r="AHU108"/>
      <c r="AHV108"/>
      <c r="AHW108"/>
      <c r="AHX108"/>
      <c r="AHY108"/>
      <c r="AHZ108"/>
      <c r="AIA108"/>
      <c r="AIB108"/>
      <c r="AIC108"/>
      <c r="AID108"/>
      <c r="AIE108"/>
      <c r="AIF108"/>
      <c r="AIG108"/>
      <c r="AIH108"/>
      <c r="AII108"/>
      <c r="AIJ108"/>
      <c r="AIK108"/>
      <c r="AIL108"/>
      <c r="AIM108"/>
      <c r="AIN108"/>
      <c r="AIO108"/>
      <c r="AIP108"/>
      <c r="AIQ108"/>
      <c r="AIR108"/>
      <c r="AIS108"/>
      <c r="AIT108"/>
      <c r="AIU108"/>
      <c r="AIV108"/>
      <c r="AIW108"/>
      <c r="AIX108"/>
      <c r="AIY108"/>
      <c r="AIZ108"/>
      <c r="AJA108"/>
      <c r="AJB108"/>
      <c r="AJC108"/>
      <c r="AJD108"/>
      <c r="AJE108"/>
      <c r="AJF108"/>
      <c r="AJG108"/>
      <c r="AJH108"/>
      <c r="AJI108"/>
      <c r="AJJ108"/>
      <c r="AJK108"/>
      <c r="AJL108"/>
      <c r="AJM108"/>
      <c r="AJN108"/>
      <c r="AJO108"/>
      <c r="AJP108"/>
      <c r="AJQ108"/>
      <c r="AJR108"/>
      <c r="AJS108"/>
      <c r="AJT108"/>
      <c r="AJU108"/>
      <c r="AJV108"/>
      <c r="AJW108"/>
      <c r="AJX108"/>
      <c r="AJY108"/>
      <c r="AJZ108"/>
      <c r="AKA108"/>
      <c r="AKB108"/>
      <c r="AKC108"/>
      <c r="AKD108"/>
      <c r="AKE108"/>
      <c r="AKF108"/>
      <c r="AKG108"/>
      <c r="AKH108"/>
      <c r="AKI108"/>
      <c r="AKJ108"/>
      <c r="AKK108"/>
      <c r="AKL108"/>
      <c r="AKM108"/>
      <c r="AKN108"/>
      <c r="AKO108"/>
      <c r="AKP108"/>
      <c r="AKQ108"/>
      <c r="AKR108"/>
      <c r="AKS108"/>
      <c r="AKT108"/>
      <c r="AKU108"/>
      <c r="AKV108"/>
      <c r="AKW108"/>
      <c r="AKX108"/>
      <c r="AKY108"/>
      <c r="AKZ108"/>
      <c r="ALA108"/>
      <c r="ALB108"/>
      <c r="ALC108"/>
      <c r="ALD108"/>
      <c r="ALE108"/>
      <c r="ALF108"/>
      <c r="ALG108"/>
      <c r="ALH108"/>
      <c r="ALI108"/>
      <c r="ALJ108"/>
      <c r="ALK108"/>
      <c r="ALL108"/>
      <c r="ALM108"/>
      <c r="ALN108"/>
      <c r="ALO108"/>
      <c r="ALP108"/>
      <c r="ALQ108"/>
      <c r="ALR108"/>
      <c r="ALS108"/>
      <c r="ALT108"/>
      <c r="ALU108"/>
      <c r="ALV108"/>
      <c r="ALW108"/>
      <c r="ALX108"/>
      <c r="ALY108"/>
      <c r="ALZ108"/>
      <c r="AMA108"/>
      <c r="AMB108"/>
      <c r="AMC108"/>
      <c r="AMD108"/>
      <c r="AME108"/>
      <c r="AMF108"/>
      <c r="AMG108"/>
      <c r="AMH108"/>
      <c r="AMI108"/>
      <c r="AMJ108"/>
    </row>
    <row r="109" spans="1:1024" hidden="1" x14ac:dyDescent="0.25">
      <c r="A109" s="214"/>
      <c r="B109" s="214"/>
      <c r="C109" s="214"/>
      <c r="D109" s="214"/>
      <c r="E109" s="214"/>
      <c r="F109" s="214"/>
      <c r="G109" s="214"/>
      <c r="H109" s="214"/>
      <c r="I109" s="214"/>
      <c r="J109" s="214"/>
      <c r="K109" s="214"/>
      <c r="L109" s="214"/>
      <c r="M109" s="214"/>
      <c r="N109" s="214"/>
      <c r="O109" s="214"/>
      <c r="P109" s="214"/>
      <c r="Q109" s="214"/>
      <c r="R109" s="214"/>
      <c r="S109" s="214"/>
      <c r="T109" s="214"/>
      <c r="U109" s="214"/>
      <c r="V109" s="214"/>
      <c r="W109" s="214"/>
      <c r="X109" s="214"/>
      <c r="Y109" s="214"/>
      <c r="Z109" s="214"/>
      <c r="AA109" s="214"/>
      <c r="AB109" s="214"/>
      <c r="AC109" s="214"/>
      <c r="AD109" s="214"/>
      <c r="AE109" s="214"/>
      <c r="AF109" s="214"/>
      <c r="AG109" s="214"/>
      <c r="AH109" s="214"/>
      <c r="AI109" s="214"/>
      <c r="AJ109" s="214"/>
      <c r="AK109" s="214"/>
      <c r="AL109" s="214"/>
      <c r="AM109" s="214"/>
      <c r="AN109" s="214"/>
      <c r="AO109" s="214"/>
      <c r="AP109" s="214"/>
      <c r="AQ109" s="214"/>
      <c r="AR109" s="214"/>
      <c r="AS109" s="214"/>
      <c r="AT109" s="214"/>
      <c r="AU109" s="214"/>
      <c r="AV109" s="214"/>
      <c r="AW109" s="214"/>
      <c r="AX109" s="214"/>
      <c r="AY109" s="214"/>
      <c r="AZ109" s="214"/>
      <c r="BA109" s="214"/>
      <c r="BB109" s="214"/>
      <c r="BC109" s="214"/>
      <c r="BD109" s="214"/>
      <c r="BE109"/>
      <c r="BF109"/>
      <c r="BG109"/>
      <c r="BH109"/>
      <c r="BI109"/>
      <c r="BJ109"/>
      <c r="BK109"/>
      <c r="BL109"/>
      <c r="BM109"/>
      <c r="BN109"/>
      <c r="BO109"/>
      <c r="BP109"/>
      <c r="BQ109"/>
      <c r="BR109"/>
      <c r="BS109"/>
      <c r="BT109"/>
      <c r="BU109"/>
      <c r="BV109"/>
      <c r="BW109"/>
      <c r="BX109"/>
      <c r="BY109"/>
      <c r="BZ109"/>
      <c r="CA109"/>
      <c r="CB109"/>
      <c r="CC109"/>
      <c r="CD109"/>
      <c r="CE109"/>
      <c r="CF109"/>
      <c r="CG109"/>
      <c r="CH109"/>
      <c r="CI109"/>
      <c r="CJ109"/>
      <c r="CK109"/>
      <c r="CL109"/>
      <c r="CM109"/>
      <c r="CN109"/>
      <c r="CO109"/>
      <c r="CP109"/>
      <c r="CQ109"/>
      <c r="CR109"/>
      <c r="CS109"/>
      <c r="CT109"/>
      <c r="CU109"/>
      <c r="CV109"/>
      <c r="CW109"/>
      <c r="CX109"/>
      <c r="CY109"/>
      <c r="CZ109"/>
      <c r="DA109"/>
      <c r="DB109"/>
      <c r="DC109"/>
      <c r="DD109"/>
      <c r="DE109"/>
      <c r="DF109"/>
      <c r="DG109"/>
      <c r="DH109"/>
      <c r="DI109"/>
      <c r="DJ109"/>
      <c r="DK109"/>
      <c r="DL109"/>
      <c r="DM109"/>
      <c r="DN109"/>
      <c r="DO109"/>
      <c r="DP109"/>
      <c r="DQ109"/>
      <c r="DR109"/>
      <c r="DS109"/>
      <c r="DT109"/>
      <c r="DU109"/>
      <c r="DV109"/>
      <c r="DW109"/>
      <c r="DX109"/>
      <c r="DY109"/>
      <c r="DZ109"/>
      <c r="EA109"/>
      <c r="EB109"/>
      <c r="EC109"/>
      <c r="ED109"/>
      <c r="EE109"/>
      <c r="EF109"/>
      <c r="EG109"/>
      <c r="EH109"/>
      <c r="EI109"/>
      <c r="EJ109"/>
      <c r="EK109"/>
      <c r="EL109"/>
      <c r="EM109"/>
      <c r="EN109"/>
      <c r="EO109"/>
      <c r="EP109"/>
      <c r="EQ109"/>
      <c r="ER109"/>
      <c r="ES109"/>
      <c r="ET109"/>
      <c r="EU109"/>
      <c r="EV109"/>
      <c r="EW109"/>
      <c r="EX109"/>
      <c r="EY109"/>
      <c r="EZ109"/>
      <c r="FA109"/>
      <c r="FB109"/>
      <c r="FC109"/>
      <c r="FD109"/>
      <c r="FE109"/>
      <c r="FF109"/>
      <c r="FG109"/>
      <c r="FH109"/>
      <c r="FI109"/>
      <c r="FJ109"/>
      <c r="FK109"/>
      <c r="FL109"/>
      <c r="FM109"/>
      <c r="FN109"/>
      <c r="FO109"/>
      <c r="FP109"/>
      <c r="FQ109"/>
      <c r="FR109"/>
      <c r="FS109"/>
      <c r="FT109"/>
      <c r="FU109"/>
      <c r="FV109"/>
      <c r="FW109"/>
      <c r="FX109"/>
      <c r="FY109"/>
      <c r="FZ109"/>
      <c r="GA109"/>
      <c r="GB109"/>
      <c r="GC109"/>
      <c r="GD109"/>
      <c r="GE109"/>
      <c r="GF109"/>
      <c r="GG109"/>
      <c r="GH109"/>
      <c r="GI109"/>
      <c r="GJ109"/>
      <c r="GK109"/>
      <c r="GL109"/>
      <c r="GM109"/>
      <c r="GN109"/>
      <c r="GO109"/>
      <c r="GP109"/>
      <c r="GQ109"/>
      <c r="GR109"/>
      <c r="GS109"/>
      <c r="GT109"/>
      <c r="GU109"/>
      <c r="GV109"/>
      <c r="GW109"/>
      <c r="GX109"/>
      <c r="GY109"/>
      <c r="GZ109"/>
      <c r="HA109"/>
      <c r="HB109"/>
      <c r="HC109"/>
      <c r="HD109"/>
      <c r="HE109"/>
      <c r="HF109"/>
      <c r="HG109"/>
      <c r="HH109"/>
      <c r="HI109"/>
      <c r="HJ109"/>
      <c r="HK109"/>
      <c r="HL109"/>
      <c r="HM109"/>
      <c r="HN109"/>
      <c r="HO109"/>
      <c r="HP109"/>
      <c r="HQ109"/>
      <c r="HR109"/>
      <c r="HS109"/>
      <c r="HT109"/>
      <c r="HU109"/>
      <c r="HV109"/>
      <c r="HW109"/>
      <c r="HX109"/>
      <c r="HY109"/>
      <c r="HZ109"/>
      <c r="IA109"/>
      <c r="IB109"/>
      <c r="IC109"/>
      <c r="ID109"/>
      <c r="IE109"/>
      <c r="IF109"/>
      <c r="IG109"/>
      <c r="IH109"/>
      <c r="II109"/>
      <c r="IJ109"/>
      <c r="IK109"/>
      <c r="IL109"/>
      <c r="IM109"/>
      <c r="IN109"/>
      <c r="IO109"/>
      <c r="IP109"/>
      <c r="IQ109"/>
      <c r="IR109"/>
      <c r="IS109"/>
      <c r="IT109"/>
      <c r="IU109"/>
      <c r="IV109"/>
      <c r="IW109"/>
      <c r="IX109"/>
      <c r="IY109"/>
      <c r="IZ109"/>
      <c r="JA109"/>
      <c r="JB109"/>
      <c r="JC109"/>
      <c r="JD109"/>
      <c r="JE109"/>
      <c r="JF109"/>
      <c r="JG109"/>
      <c r="JH109"/>
      <c r="JI109"/>
      <c r="JJ109"/>
      <c r="JK109"/>
      <c r="JL109"/>
      <c r="JM109"/>
      <c r="JN109"/>
      <c r="JO109"/>
      <c r="JP109"/>
      <c r="JQ109"/>
      <c r="JR109"/>
      <c r="JS109"/>
      <c r="JT109"/>
      <c r="JU109"/>
      <c r="JV109"/>
      <c r="JW109"/>
      <c r="JX109"/>
      <c r="JY109"/>
      <c r="JZ109"/>
      <c r="KA109"/>
      <c r="KB109"/>
      <c r="KC109"/>
      <c r="KD109"/>
      <c r="KE109"/>
      <c r="KF109"/>
      <c r="KG109"/>
      <c r="KH109"/>
      <c r="KI109"/>
      <c r="KJ109"/>
      <c r="KK109"/>
      <c r="KL109"/>
      <c r="KM109"/>
      <c r="KN109"/>
      <c r="KO109"/>
      <c r="KP109"/>
      <c r="KQ109"/>
      <c r="KR109"/>
      <c r="KS109"/>
      <c r="KT109"/>
      <c r="KU109"/>
      <c r="KV109"/>
      <c r="KW109"/>
      <c r="KX109"/>
      <c r="KY109"/>
      <c r="KZ109"/>
      <c r="LA109"/>
      <c r="LB109"/>
      <c r="LC109"/>
      <c r="LD109"/>
      <c r="LE109"/>
      <c r="LF109"/>
      <c r="LG109"/>
      <c r="LH109"/>
      <c r="LI109"/>
      <c r="LJ109"/>
      <c r="LK109"/>
      <c r="LL109"/>
      <c r="LM109"/>
      <c r="LN109"/>
      <c r="LO109"/>
      <c r="LP109"/>
      <c r="LQ109"/>
      <c r="LR109"/>
      <c r="LS109"/>
      <c r="LT109"/>
      <c r="LU109"/>
      <c r="LV109"/>
      <c r="LW109"/>
      <c r="LX109"/>
      <c r="LY109"/>
      <c r="LZ109"/>
      <c r="MA109"/>
      <c r="MB109"/>
      <c r="MC109"/>
      <c r="MD109"/>
      <c r="ME109"/>
      <c r="MF109"/>
      <c r="MG109"/>
      <c r="MH109"/>
      <c r="MI109"/>
      <c r="MJ109"/>
      <c r="MK109"/>
      <c r="ML109"/>
      <c r="MM109"/>
      <c r="MN109"/>
      <c r="MO109"/>
      <c r="MP109"/>
      <c r="MQ109"/>
      <c r="MR109"/>
      <c r="MS109"/>
      <c r="MT109"/>
      <c r="MU109"/>
      <c r="MV109"/>
      <c r="MW109"/>
      <c r="MX109"/>
      <c r="MY109"/>
      <c r="MZ109"/>
      <c r="NA109"/>
      <c r="NB109"/>
      <c r="NC109"/>
      <c r="ND109"/>
      <c r="NE109"/>
      <c r="NF109"/>
      <c r="NG109"/>
      <c r="NH109"/>
      <c r="NI109"/>
      <c r="NJ109"/>
      <c r="NK109"/>
      <c r="NL109"/>
      <c r="NM109"/>
      <c r="NN109"/>
      <c r="NO109"/>
      <c r="NP109"/>
      <c r="NQ109"/>
      <c r="NR109"/>
      <c r="NS109"/>
      <c r="NT109"/>
      <c r="NU109"/>
      <c r="NV109"/>
      <c r="NW109"/>
      <c r="NX109"/>
      <c r="NY109"/>
      <c r="NZ109"/>
      <c r="OA109"/>
      <c r="OB109"/>
      <c r="OC109"/>
      <c r="OD109"/>
      <c r="OE109"/>
      <c r="OF109"/>
      <c r="OG109"/>
      <c r="OH109"/>
      <c r="OI109"/>
      <c r="OJ109"/>
      <c r="OK109"/>
      <c r="OL109"/>
      <c r="OM109"/>
      <c r="ON109"/>
      <c r="OO109"/>
      <c r="OP109"/>
      <c r="OQ109"/>
      <c r="OR109"/>
      <c r="OS109"/>
      <c r="OT109"/>
      <c r="OU109"/>
      <c r="OV109"/>
      <c r="OW109"/>
      <c r="OX109"/>
      <c r="OY109"/>
      <c r="OZ109"/>
      <c r="PA109"/>
      <c r="PB109"/>
      <c r="PC109"/>
      <c r="PD109"/>
      <c r="PE109"/>
      <c r="PF109"/>
      <c r="PG109"/>
      <c r="PH109"/>
      <c r="PI109"/>
      <c r="PJ109"/>
      <c r="PK109"/>
      <c r="PL109"/>
      <c r="PM109"/>
      <c r="PN109"/>
      <c r="PO109"/>
      <c r="PP109"/>
      <c r="PQ109"/>
      <c r="PR109"/>
      <c r="PS109"/>
      <c r="PT109"/>
      <c r="PU109"/>
      <c r="PV109"/>
      <c r="PW109"/>
      <c r="PX109"/>
      <c r="PY109"/>
      <c r="PZ109"/>
      <c r="QA109"/>
      <c r="QB109"/>
      <c r="QC109"/>
      <c r="QD109"/>
      <c r="QE109"/>
      <c r="QF109"/>
      <c r="QG109"/>
      <c r="QH109"/>
      <c r="QI109"/>
      <c r="QJ109"/>
      <c r="QK109"/>
      <c r="QL109"/>
      <c r="QM109"/>
      <c r="QN109"/>
      <c r="QO109"/>
      <c r="QP109"/>
      <c r="QQ109"/>
      <c r="QR109"/>
      <c r="QS109"/>
      <c r="QT109"/>
      <c r="QU109"/>
      <c r="QV109"/>
      <c r="QW109"/>
      <c r="QX109"/>
      <c r="QY109"/>
      <c r="QZ109"/>
      <c r="RA109"/>
      <c r="RB109"/>
      <c r="RC109"/>
      <c r="RD109"/>
      <c r="RE109"/>
      <c r="RF109"/>
      <c r="RG109"/>
      <c r="RH109"/>
      <c r="RI109"/>
      <c r="RJ109"/>
      <c r="RK109"/>
      <c r="RL109"/>
      <c r="RM109"/>
      <c r="RN109"/>
      <c r="RO109"/>
      <c r="RP109"/>
      <c r="RQ109"/>
      <c r="RR109"/>
      <c r="RS109"/>
      <c r="RT109"/>
      <c r="RU109"/>
      <c r="RV109"/>
      <c r="RW109"/>
      <c r="RX109"/>
      <c r="RY109"/>
      <c r="RZ109"/>
      <c r="SA109"/>
      <c r="SB109"/>
      <c r="SC109"/>
      <c r="SD109"/>
      <c r="SE109"/>
      <c r="SF109"/>
      <c r="SG109"/>
      <c r="SH109"/>
      <c r="SI109"/>
      <c r="SJ109"/>
      <c r="SK109"/>
      <c r="SL109"/>
      <c r="SM109"/>
      <c r="SN109"/>
      <c r="SO109"/>
      <c r="SP109"/>
      <c r="SQ109"/>
      <c r="SR109"/>
      <c r="SS109"/>
      <c r="ST109"/>
      <c r="SU109"/>
      <c r="SV109"/>
      <c r="SW109"/>
      <c r="SX109"/>
      <c r="SY109"/>
      <c r="SZ109"/>
      <c r="TA109"/>
      <c r="TB109"/>
      <c r="TC109"/>
      <c r="TD109"/>
      <c r="TE109"/>
      <c r="TF109"/>
      <c r="TG109"/>
      <c r="TH109"/>
      <c r="TI109"/>
      <c r="TJ109"/>
      <c r="TK109"/>
      <c r="TL109"/>
      <c r="TM109"/>
      <c r="TN109"/>
      <c r="TO109"/>
      <c r="TP109"/>
      <c r="TQ109"/>
      <c r="TR109"/>
      <c r="TS109"/>
      <c r="TT109"/>
      <c r="TU109"/>
      <c r="TV109"/>
      <c r="TW109"/>
      <c r="TX109"/>
      <c r="TY109"/>
      <c r="TZ109"/>
      <c r="UA109"/>
      <c r="UB109"/>
      <c r="UC109"/>
      <c r="UD109"/>
      <c r="UE109"/>
      <c r="UF109"/>
      <c r="UG109"/>
      <c r="UH109"/>
      <c r="UI109"/>
      <c r="UJ109"/>
      <c r="UK109"/>
      <c r="UL109"/>
      <c r="UM109"/>
      <c r="UN109"/>
      <c r="UO109"/>
      <c r="UP109"/>
      <c r="UQ109"/>
      <c r="UR109"/>
      <c r="US109"/>
      <c r="UT109"/>
      <c r="UU109"/>
      <c r="UV109"/>
      <c r="UW109"/>
      <c r="UX109"/>
      <c r="UY109"/>
      <c r="UZ109"/>
      <c r="VA109"/>
      <c r="VB109"/>
      <c r="VC109"/>
      <c r="VD109"/>
      <c r="VE109"/>
      <c r="VF109"/>
      <c r="VG109"/>
      <c r="VH109"/>
      <c r="VI109"/>
      <c r="VJ109"/>
      <c r="VK109"/>
      <c r="VL109"/>
      <c r="VM109"/>
      <c r="VN109"/>
      <c r="VO109"/>
      <c r="VP109"/>
      <c r="VQ109"/>
      <c r="VR109"/>
      <c r="VS109"/>
      <c r="VT109"/>
      <c r="VU109"/>
      <c r="VV109"/>
      <c r="VW109"/>
      <c r="VX109"/>
      <c r="VY109"/>
      <c r="VZ109"/>
      <c r="WA109"/>
      <c r="WB109"/>
      <c r="WC109"/>
      <c r="WD109"/>
      <c r="WE109"/>
      <c r="WF109"/>
      <c r="WG109"/>
      <c r="WH109"/>
      <c r="WI109"/>
      <c r="WJ109"/>
      <c r="WK109"/>
      <c r="WL109"/>
      <c r="WM109"/>
      <c r="WN109"/>
      <c r="WO109"/>
      <c r="WP109"/>
      <c r="WQ109"/>
      <c r="WR109"/>
      <c r="WS109"/>
      <c r="WT109"/>
      <c r="WU109"/>
      <c r="WV109"/>
      <c r="WW109"/>
      <c r="WX109"/>
      <c r="WY109"/>
      <c r="WZ109"/>
      <c r="XA109"/>
      <c r="XB109"/>
      <c r="XC109"/>
      <c r="XD109"/>
      <c r="XE109"/>
      <c r="XF109"/>
      <c r="XG109"/>
      <c r="XH109"/>
      <c r="XI109"/>
      <c r="XJ109"/>
      <c r="XK109"/>
      <c r="XL109"/>
      <c r="XM109"/>
      <c r="XN109"/>
      <c r="XO109"/>
      <c r="XP109"/>
      <c r="XQ109"/>
      <c r="XR109"/>
      <c r="XS109"/>
      <c r="XT109"/>
      <c r="XU109"/>
      <c r="XV109"/>
      <c r="XW109"/>
      <c r="XX109"/>
      <c r="XY109"/>
      <c r="XZ109"/>
      <c r="YA109"/>
      <c r="YB109"/>
      <c r="YC109"/>
      <c r="YD109"/>
      <c r="YE109"/>
      <c r="YF109"/>
      <c r="YG109"/>
      <c r="YH109"/>
      <c r="YI109"/>
      <c r="YJ109"/>
      <c r="YK109"/>
      <c r="YL109"/>
      <c r="YM109"/>
      <c r="YN109"/>
      <c r="YO109"/>
      <c r="YP109"/>
      <c r="YQ109"/>
      <c r="YR109"/>
      <c r="YS109"/>
      <c r="YT109"/>
      <c r="YU109"/>
      <c r="YV109"/>
      <c r="YW109"/>
      <c r="YX109"/>
      <c r="YY109"/>
      <c r="YZ109"/>
      <c r="ZA109"/>
      <c r="ZB109"/>
      <c r="ZC109"/>
      <c r="ZD109"/>
      <c r="ZE109"/>
      <c r="ZF109"/>
      <c r="ZG109"/>
      <c r="ZH109"/>
      <c r="ZI109"/>
      <c r="ZJ109"/>
      <c r="ZK109"/>
      <c r="ZL109"/>
      <c r="ZM109"/>
      <c r="ZN109"/>
      <c r="ZO109"/>
      <c r="ZP109"/>
      <c r="ZQ109"/>
      <c r="ZR109"/>
      <c r="ZS109"/>
      <c r="ZT109"/>
      <c r="ZU109"/>
      <c r="ZV109"/>
      <c r="ZW109"/>
      <c r="ZX109"/>
      <c r="ZY109"/>
      <c r="ZZ109"/>
      <c r="AAA109"/>
      <c r="AAB109"/>
      <c r="AAC109"/>
      <c r="AAD109"/>
      <c r="AAE109"/>
      <c r="AAF109"/>
      <c r="AAG109"/>
      <c r="AAH109"/>
      <c r="AAI109"/>
      <c r="AAJ109"/>
      <c r="AAK109"/>
      <c r="AAL109"/>
      <c r="AAM109"/>
      <c r="AAN109"/>
      <c r="AAO109"/>
      <c r="AAP109"/>
      <c r="AAQ109"/>
      <c r="AAR109"/>
      <c r="AAS109"/>
      <c r="AAT109"/>
      <c r="AAU109"/>
      <c r="AAV109"/>
      <c r="AAW109"/>
      <c r="AAX109"/>
      <c r="AAY109"/>
      <c r="AAZ109"/>
      <c r="ABA109"/>
      <c r="ABB109"/>
      <c r="ABC109"/>
      <c r="ABD109"/>
      <c r="ABE109"/>
      <c r="ABF109"/>
      <c r="ABG109"/>
      <c r="ABH109"/>
      <c r="ABI109"/>
      <c r="ABJ109"/>
      <c r="ABK109"/>
      <c r="ABL109"/>
      <c r="ABM109"/>
      <c r="ABN109"/>
      <c r="ABO109"/>
      <c r="ABP109"/>
      <c r="ABQ109"/>
      <c r="ABR109"/>
      <c r="ABS109"/>
      <c r="ABT109"/>
      <c r="ABU109"/>
      <c r="ABV109"/>
      <c r="ABW109"/>
      <c r="ABX109"/>
      <c r="ABY109"/>
      <c r="ABZ109"/>
      <c r="ACA109"/>
      <c r="ACB109"/>
      <c r="ACC109"/>
      <c r="ACD109"/>
      <c r="ACE109"/>
      <c r="ACF109"/>
      <c r="ACG109"/>
      <c r="ACH109"/>
      <c r="ACI109"/>
      <c r="ACJ109"/>
      <c r="ACK109"/>
      <c r="ACL109"/>
      <c r="ACM109"/>
      <c r="ACN109"/>
      <c r="ACO109"/>
      <c r="ACP109"/>
      <c r="ACQ109"/>
      <c r="ACR109"/>
      <c r="ACS109"/>
      <c r="ACT109"/>
      <c r="ACU109"/>
      <c r="ACV109"/>
      <c r="ACW109"/>
      <c r="ACX109"/>
      <c r="ACY109"/>
      <c r="ACZ109"/>
      <c r="ADA109"/>
      <c r="ADB109"/>
      <c r="ADC109"/>
      <c r="ADD109"/>
      <c r="ADE109"/>
      <c r="ADF109"/>
      <c r="ADG109"/>
      <c r="ADH109"/>
      <c r="ADI109"/>
      <c r="ADJ109"/>
      <c r="ADK109"/>
      <c r="ADL109"/>
      <c r="ADM109"/>
      <c r="ADN109"/>
      <c r="ADO109"/>
      <c r="ADP109"/>
      <c r="ADQ109"/>
      <c r="ADR109"/>
      <c r="ADS109"/>
      <c r="ADT109"/>
      <c r="ADU109"/>
      <c r="ADV109"/>
      <c r="ADW109"/>
      <c r="ADX109"/>
      <c r="ADY109"/>
      <c r="ADZ109"/>
      <c r="AEA109"/>
      <c r="AEB109"/>
      <c r="AEC109"/>
      <c r="AED109"/>
      <c r="AEE109"/>
      <c r="AEF109"/>
      <c r="AEG109"/>
      <c r="AEH109"/>
      <c r="AEI109"/>
      <c r="AEJ109"/>
      <c r="AEK109"/>
      <c r="AEL109"/>
      <c r="AEM109"/>
      <c r="AEN109"/>
      <c r="AEO109"/>
      <c r="AEP109"/>
      <c r="AEQ109"/>
      <c r="AER109"/>
      <c r="AES109"/>
      <c r="AET109"/>
      <c r="AEU109"/>
      <c r="AEV109"/>
      <c r="AEW109"/>
      <c r="AEX109"/>
      <c r="AEY109"/>
      <c r="AEZ109"/>
      <c r="AFA109"/>
      <c r="AFB109"/>
      <c r="AFC109"/>
      <c r="AFD109"/>
      <c r="AFE109"/>
      <c r="AFF109"/>
      <c r="AFG109"/>
      <c r="AFH109"/>
      <c r="AFI109"/>
      <c r="AFJ109"/>
      <c r="AFK109"/>
      <c r="AFL109"/>
      <c r="AFM109"/>
      <c r="AFN109"/>
      <c r="AFO109"/>
      <c r="AFP109"/>
      <c r="AFQ109"/>
      <c r="AFR109"/>
      <c r="AFS109"/>
      <c r="AFT109"/>
      <c r="AFU109"/>
      <c r="AFV109"/>
      <c r="AFW109"/>
      <c r="AFX109"/>
      <c r="AFY109"/>
      <c r="AFZ109"/>
      <c r="AGA109"/>
      <c r="AGB109"/>
      <c r="AGC109"/>
      <c r="AGD109"/>
      <c r="AGE109"/>
      <c r="AGF109"/>
      <c r="AGG109"/>
      <c r="AGH109"/>
      <c r="AGI109"/>
      <c r="AGJ109"/>
      <c r="AGK109"/>
      <c r="AGL109"/>
      <c r="AGM109"/>
      <c r="AGN109"/>
      <c r="AGO109"/>
      <c r="AGP109"/>
      <c r="AGQ109"/>
      <c r="AGR109"/>
      <c r="AGS109"/>
      <c r="AGT109"/>
      <c r="AGU109"/>
      <c r="AGV109"/>
      <c r="AGW109"/>
      <c r="AGX109"/>
      <c r="AGY109"/>
      <c r="AGZ109"/>
      <c r="AHA109"/>
      <c r="AHB109"/>
      <c r="AHC109"/>
      <c r="AHD109"/>
      <c r="AHE109"/>
      <c r="AHF109"/>
      <c r="AHG109"/>
      <c r="AHH109"/>
      <c r="AHI109"/>
      <c r="AHJ109"/>
      <c r="AHK109"/>
      <c r="AHL109"/>
      <c r="AHM109"/>
      <c r="AHN109"/>
      <c r="AHO109"/>
      <c r="AHP109"/>
      <c r="AHQ109"/>
      <c r="AHR109"/>
      <c r="AHS109"/>
      <c r="AHT109"/>
      <c r="AHU109"/>
      <c r="AHV109"/>
      <c r="AHW109"/>
      <c r="AHX109"/>
      <c r="AHY109"/>
      <c r="AHZ109"/>
      <c r="AIA109"/>
      <c r="AIB109"/>
      <c r="AIC109"/>
      <c r="AID109"/>
      <c r="AIE109"/>
      <c r="AIF109"/>
      <c r="AIG109"/>
      <c r="AIH109"/>
      <c r="AII109"/>
      <c r="AIJ109"/>
      <c r="AIK109"/>
      <c r="AIL109"/>
      <c r="AIM109"/>
      <c r="AIN109"/>
      <c r="AIO109"/>
      <c r="AIP109"/>
      <c r="AIQ109"/>
      <c r="AIR109"/>
      <c r="AIS109"/>
      <c r="AIT109"/>
      <c r="AIU109"/>
      <c r="AIV109"/>
      <c r="AIW109"/>
      <c r="AIX109"/>
      <c r="AIY109"/>
      <c r="AIZ109"/>
      <c r="AJA109"/>
      <c r="AJB109"/>
      <c r="AJC109"/>
      <c r="AJD109"/>
      <c r="AJE109"/>
      <c r="AJF109"/>
      <c r="AJG109"/>
      <c r="AJH109"/>
      <c r="AJI109"/>
      <c r="AJJ109"/>
      <c r="AJK109"/>
      <c r="AJL109"/>
      <c r="AJM109"/>
      <c r="AJN109"/>
      <c r="AJO109"/>
      <c r="AJP109"/>
      <c r="AJQ109"/>
      <c r="AJR109"/>
      <c r="AJS109"/>
      <c r="AJT109"/>
      <c r="AJU109"/>
      <c r="AJV109"/>
      <c r="AJW109"/>
      <c r="AJX109"/>
      <c r="AJY109"/>
      <c r="AJZ109"/>
      <c r="AKA109"/>
      <c r="AKB109"/>
      <c r="AKC109"/>
      <c r="AKD109"/>
      <c r="AKE109"/>
      <c r="AKF109"/>
      <c r="AKG109"/>
      <c r="AKH109"/>
      <c r="AKI109"/>
      <c r="AKJ109"/>
      <c r="AKK109"/>
      <c r="AKL109"/>
      <c r="AKM109"/>
      <c r="AKN109"/>
      <c r="AKO109"/>
      <c r="AKP109"/>
      <c r="AKQ109"/>
      <c r="AKR109"/>
      <c r="AKS109"/>
      <c r="AKT109"/>
      <c r="AKU109"/>
      <c r="AKV109"/>
      <c r="AKW109"/>
      <c r="AKX109"/>
      <c r="AKY109"/>
      <c r="AKZ109"/>
      <c r="ALA109"/>
      <c r="ALB109"/>
      <c r="ALC109"/>
      <c r="ALD109"/>
      <c r="ALE109"/>
      <c r="ALF109"/>
      <c r="ALG109"/>
      <c r="ALH109"/>
      <c r="ALI109"/>
      <c r="ALJ109"/>
      <c r="ALK109"/>
      <c r="ALL109"/>
      <c r="ALM109"/>
      <c r="ALN109"/>
      <c r="ALO109"/>
      <c r="ALP109"/>
      <c r="ALQ109"/>
      <c r="ALR109"/>
      <c r="ALS109"/>
      <c r="ALT109"/>
      <c r="ALU109"/>
      <c r="ALV109"/>
      <c r="ALW109"/>
      <c r="ALX109"/>
      <c r="ALY109"/>
      <c r="ALZ109"/>
      <c r="AMA109"/>
      <c r="AMB109"/>
      <c r="AMC109"/>
      <c r="AMD109"/>
      <c r="AME109"/>
      <c r="AMF109"/>
      <c r="AMG109"/>
      <c r="AMH109"/>
      <c r="AMI109"/>
      <c r="AMJ109"/>
    </row>
    <row r="110" spans="1:1024" ht="25.9" customHeight="1" x14ac:dyDescent="0.25">
      <c r="A110" s="214"/>
      <c r="B110" s="214"/>
      <c r="C110" s="214"/>
      <c r="D110" s="214"/>
      <c r="E110" s="214"/>
      <c r="F110" s="214"/>
      <c r="G110" s="214"/>
      <c r="H110" s="214"/>
      <c r="I110" s="214"/>
      <c r="J110" s="214"/>
      <c r="K110" s="214"/>
      <c r="L110" s="214"/>
      <c r="M110" s="214"/>
      <c r="N110" s="214"/>
      <c r="O110" s="214"/>
      <c r="P110" s="214"/>
      <c r="Q110" s="214"/>
      <c r="R110" s="214"/>
      <c r="S110" s="214"/>
      <c r="T110" s="214"/>
      <c r="U110" s="214"/>
      <c r="V110" s="214"/>
      <c r="W110" s="214"/>
      <c r="X110" s="214"/>
      <c r="Y110" s="214"/>
      <c r="Z110" s="214"/>
      <c r="AA110" s="214"/>
      <c r="AB110" s="214"/>
      <c r="AC110" s="214"/>
      <c r="AD110" s="214"/>
      <c r="AE110" s="214"/>
      <c r="AF110" s="214"/>
      <c r="AG110" s="214"/>
      <c r="AH110" s="214"/>
      <c r="AI110" s="214"/>
      <c r="AJ110" s="214"/>
      <c r="AK110" s="214"/>
      <c r="AL110" s="214"/>
      <c r="AM110" s="214"/>
      <c r="AN110" s="214"/>
      <c r="AO110" s="214"/>
      <c r="AP110" s="214"/>
      <c r="AQ110" s="214"/>
      <c r="AR110" s="214"/>
      <c r="AS110" s="214"/>
      <c r="AT110" s="214"/>
      <c r="AU110" s="214"/>
      <c r="AV110" s="214"/>
      <c r="AW110" s="214"/>
      <c r="AX110" s="214"/>
      <c r="AY110" s="214"/>
      <c r="AZ110" s="214"/>
      <c r="BA110" s="214"/>
      <c r="BB110" s="214"/>
      <c r="BC110" s="214"/>
      <c r="BD110" s="214"/>
      <c r="BE110"/>
      <c r="BF110"/>
      <c r="BG110"/>
      <c r="BH110"/>
      <c r="BI110"/>
      <c r="BJ110"/>
      <c r="BK110"/>
      <c r="BL110"/>
      <c r="BM110"/>
      <c r="BN110"/>
      <c r="BO110"/>
      <c r="BP110"/>
      <c r="BQ110"/>
      <c r="BR110"/>
      <c r="BS110"/>
      <c r="BT110"/>
      <c r="BU110"/>
      <c r="BV110"/>
      <c r="BW110"/>
      <c r="BX110"/>
      <c r="BY110"/>
      <c r="BZ110"/>
      <c r="CA110"/>
      <c r="CB110"/>
      <c r="CC110"/>
      <c r="CD110"/>
      <c r="CE110"/>
      <c r="CF110"/>
      <c r="CG110"/>
      <c r="CH110"/>
      <c r="CI110"/>
      <c r="CJ110"/>
      <c r="CK110"/>
      <c r="CL110"/>
      <c r="CM110"/>
      <c r="CN110"/>
      <c r="CO110"/>
      <c r="CP110"/>
      <c r="CQ110"/>
      <c r="CR110"/>
      <c r="CS110"/>
      <c r="CT110"/>
      <c r="CU110"/>
      <c r="CV110"/>
      <c r="CW110"/>
      <c r="CX110"/>
      <c r="CY110"/>
      <c r="CZ110"/>
      <c r="DA110"/>
      <c r="DB110"/>
      <c r="DC110"/>
      <c r="DD110"/>
      <c r="DE110"/>
      <c r="DF110"/>
      <c r="DG110"/>
      <c r="DH110"/>
      <c r="DI110"/>
      <c r="DJ110"/>
      <c r="DK110"/>
      <c r="DL110"/>
      <c r="DM110"/>
      <c r="DN110"/>
      <c r="DO110"/>
      <c r="DP110"/>
      <c r="DQ110"/>
      <c r="DR110"/>
      <c r="DS110"/>
      <c r="DT110"/>
      <c r="DU110"/>
      <c r="DV110"/>
      <c r="DW110"/>
      <c r="DX110"/>
      <c r="DY110"/>
      <c r="DZ110"/>
      <c r="EA110"/>
      <c r="EB110"/>
      <c r="EC110"/>
      <c r="ED110"/>
      <c r="EE110"/>
      <c r="EF110"/>
      <c r="EG110"/>
      <c r="EH110"/>
      <c r="EI110"/>
      <c r="EJ110"/>
      <c r="EK110"/>
      <c r="EL110"/>
      <c r="EM110"/>
      <c r="EN110"/>
      <c r="EO110"/>
      <c r="EP110"/>
      <c r="EQ110"/>
      <c r="ER110"/>
      <c r="ES110"/>
      <c r="ET110"/>
      <c r="EU110"/>
      <c r="EV110"/>
      <c r="EW110"/>
      <c r="EX110"/>
      <c r="EY110"/>
      <c r="EZ110"/>
      <c r="FA110"/>
      <c r="FB110"/>
      <c r="FC110"/>
      <c r="FD110"/>
      <c r="FE110"/>
      <c r="FF110"/>
      <c r="FG110"/>
      <c r="FH110"/>
      <c r="FI110"/>
      <c r="FJ110"/>
      <c r="FK110"/>
      <c r="FL110"/>
      <c r="FM110"/>
      <c r="FN110"/>
      <c r="FO110"/>
      <c r="FP110"/>
      <c r="FQ110"/>
      <c r="FR110"/>
      <c r="FS110"/>
      <c r="FT110"/>
      <c r="FU110"/>
      <c r="FV110"/>
      <c r="FW110"/>
      <c r="FX110"/>
      <c r="FY110"/>
      <c r="FZ110"/>
      <c r="GA110"/>
      <c r="GB110"/>
      <c r="GC110"/>
      <c r="GD110"/>
      <c r="GE110"/>
      <c r="GF110"/>
      <c r="GG110"/>
      <c r="GH110"/>
      <c r="GI110"/>
      <c r="GJ110"/>
      <c r="GK110"/>
      <c r="GL110"/>
      <c r="GM110"/>
      <c r="GN110"/>
      <c r="GO110"/>
      <c r="GP110"/>
      <c r="GQ110"/>
      <c r="GR110"/>
      <c r="GS110"/>
      <c r="GT110"/>
      <c r="GU110"/>
      <c r="GV110"/>
      <c r="GW110"/>
      <c r="GX110"/>
      <c r="GY110"/>
      <c r="GZ110"/>
      <c r="HA110"/>
      <c r="HB110"/>
      <c r="HC110"/>
      <c r="HD110"/>
      <c r="HE110"/>
      <c r="HF110"/>
      <c r="HG110"/>
      <c r="HH110"/>
      <c r="HI110"/>
      <c r="HJ110"/>
      <c r="HK110"/>
      <c r="HL110"/>
      <c r="HM110"/>
      <c r="HN110"/>
      <c r="HO110"/>
      <c r="HP110"/>
      <c r="HQ110"/>
      <c r="HR110"/>
      <c r="HS110"/>
      <c r="HT110"/>
      <c r="HU110"/>
      <c r="HV110"/>
      <c r="HW110"/>
      <c r="HX110"/>
      <c r="HY110"/>
      <c r="HZ110"/>
      <c r="IA110"/>
      <c r="IB110"/>
      <c r="IC110"/>
      <c r="ID110"/>
      <c r="IE110"/>
      <c r="IF110"/>
      <c r="IG110"/>
      <c r="IH110"/>
      <c r="II110"/>
      <c r="IJ110"/>
      <c r="IK110"/>
      <c r="IL110"/>
      <c r="IM110"/>
      <c r="IN110"/>
      <c r="IO110"/>
      <c r="IP110"/>
      <c r="IQ110"/>
      <c r="IR110"/>
      <c r="IS110"/>
      <c r="IT110"/>
      <c r="IU110"/>
      <c r="IV110"/>
      <c r="IW110"/>
      <c r="IX110"/>
      <c r="IY110"/>
      <c r="IZ110"/>
      <c r="JA110"/>
      <c r="JB110"/>
      <c r="JC110"/>
      <c r="JD110"/>
      <c r="JE110"/>
      <c r="JF110"/>
      <c r="JG110"/>
      <c r="JH110"/>
      <c r="JI110"/>
      <c r="JJ110"/>
      <c r="JK110"/>
      <c r="JL110"/>
      <c r="JM110"/>
      <c r="JN110"/>
      <c r="JO110"/>
      <c r="JP110"/>
      <c r="JQ110"/>
      <c r="JR110"/>
      <c r="JS110"/>
      <c r="JT110"/>
      <c r="JU110"/>
      <c r="JV110"/>
      <c r="JW110"/>
      <c r="JX110"/>
      <c r="JY110"/>
      <c r="JZ110"/>
      <c r="KA110"/>
      <c r="KB110"/>
      <c r="KC110"/>
      <c r="KD110"/>
      <c r="KE110"/>
      <c r="KF110"/>
      <c r="KG110"/>
      <c r="KH110"/>
      <c r="KI110"/>
      <c r="KJ110"/>
      <c r="KK110"/>
      <c r="KL110"/>
      <c r="KM110"/>
      <c r="KN110"/>
      <c r="KO110"/>
      <c r="KP110"/>
      <c r="KQ110"/>
      <c r="KR110"/>
      <c r="KS110"/>
      <c r="KT110"/>
      <c r="KU110"/>
      <c r="KV110"/>
      <c r="KW110"/>
      <c r="KX110"/>
      <c r="KY110"/>
      <c r="KZ110"/>
      <c r="LA110"/>
      <c r="LB110"/>
      <c r="LC110"/>
      <c r="LD110"/>
      <c r="LE110"/>
      <c r="LF110"/>
      <c r="LG110"/>
      <c r="LH110"/>
      <c r="LI110"/>
      <c r="LJ110"/>
      <c r="LK110"/>
      <c r="LL110"/>
      <c r="LM110"/>
      <c r="LN110"/>
      <c r="LO110"/>
      <c r="LP110"/>
      <c r="LQ110"/>
      <c r="LR110"/>
      <c r="LS110"/>
      <c r="LT110"/>
      <c r="LU110"/>
      <c r="LV110"/>
      <c r="LW110"/>
      <c r="LX110"/>
      <c r="LY110"/>
      <c r="LZ110"/>
      <c r="MA110"/>
      <c r="MB110"/>
      <c r="MC110"/>
      <c r="MD110"/>
      <c r="ME110"/>
      <c r="MF110"/>
      <c r="MG110"/>
      <c r="MH110"/>
      <c r="MI110"/>
      <c r="MJ110"/>
      <c r="MK110"/>
      <c r="ML110"/>
      <c r="MM110"/>
      <c r="MN110"/>
      <c r="MO110"/>
      <c r="MP110"/>
      <c r="MQ110"/>
      <c r="MR110"/>
      <c r="MS110"/>
      <c r="MT110"/>
      <c r="MU110"/>
      <c r="MV110"/>
      <c r="MW110"/>
      <c r="MX110"/>
      <c r="MY110"/>
      <c r="MZ110"/>
      <c r="NA110"/>
      <c r="NB110"/>
      <c r="NC110"/>
      <c r="ND110"/>
      <c r="NE110"/>
      <c r="NF110"/>
      <c r="NG110"/>
      <c r="NH110"/>
      <c r="NI110"/>
      <c r="NJ110"/>
      <c r="NK110"/>
      <c r="NL110"/>
      <c r="NM110"/>
      <c r="NN110"/>
      <c r="NO110"/>
      <c r="NP110"/>
      <c r="NQ110"/>
      <c r="NR110"/>
      <c r="NS110"/>
      <c r="NT110"/>
      <c r="NU110"/>
      <c r="NV110"/>
      <c r="NW110"/>
      <c r="NX110"/>
      <c r="NY110"/>
      <c r="NZ110"/>
      <c r="OA110"/>
      <c r="OB110"/>
      <c r="OC110"/>
      <c r="OD110"/>
      <c r="OE110"/>
      <c r="OF110"/>
      <c r="OG110"/>
      <c r="OH110"/>
      <c r="OI110"/>
      <c r="OJ110"/>
      <c r="OK110"/>
      <c r="OL110"/>
      <c r="OM110"/>
      <c r="ON110"/>
      <c r="OO110"/>
      <c r="OP110"/>
      <c r="OQ110"/>
      <c r="OR110"/>
      <c r="OS110"/>
      <c r="OT110"/>
      <c r="OU110"/>
      <c r="OV110"/>
      <c r="OW110"/>
      <c r="OX110"/>
      <c r="OY110"/>
      <c r="OZ110"/>
      <c r="PA110"/>
      <c r="PB110"/>
      <c r="PC110"/>
      <c r="PD110"/>
      <c r="PE110"/>
      <c r="PF110"/>
      <c r="PG110"/>
      <c r="PH110"/>
      <c r="PI110"/>
      <c r="PJ110"/>
      <c r="PK110"/>
      <c r="PL110"/>
      <c r="PM110"/>
      <c r="PN110"/>
      <c r="PO110"/>
      <c r="PP110"/>
      <c r="PQ110"/>
      <c r="PR110"/>
      <c r="PS110"/>
      <c r="PT110"/>
      <c r="PU110"/>
      <c r="PV110"/>
      <c r="PW110"/>
      <c r="PX110"/>
      <c r="PY110"/>
      <c r="PZ110"/>
      <c r="QA110"/>
      <c r="QB110"/>
      <c r="QC110"/>
      <c r="QD110"/>
      <c r="QE110"/>
      <c r="QF110"/>
      <c r="QG110"/>
      <c r="QH110"/>
      <c r="QI110"/>
      <c r="QJ110"/>
      <c r="QK110"/>
      <c r="QL110"/>
      <c r="QM110"/>
      <c r="QN110"/>
      <c r="QO110"/>
      <c r="QP110"/>
      <c r="QQ110"/>
      <c r="QR110"/>
      <c r="QS110"/>
      <c r="QT110"/>
      <c r="QU110"/>
      <c r="QV110"/>
      <c r="QW110"/>
      <c r="QX110"/>
      <c r="QY110"/>
      <c r="QZ110"/>
      <c r="RA110"/>
      <c r="RB110"/>
      <c r="RC110"/>
      <c r="RD110"/>
      <c r="RE110"/>
      <c r="RF110"/>
      <c r="RG110"/>
      <c r="RH110"/>
      <c r="RI110"/>
      <c r="RJ110"/>
      <c r="RK110"/>
      <c r="RL110"/>
      <c r="RM110"/>
      <c r="RN110"/>
      <c r="RO110"/>
      <c r="RP110"/>
      <c r="RQ110"/>
      <c r="RR110"/>
      <c r="RS110"/>
      <c r="RT110"/>
      <c r="RU110"/>
      <c r="RV110"/>
      <c r="RW110"/>
      <c r="RX110"/>
      <c r="RY110"/>
      <c r="RZ110"/>
      <c r="SA110"/>
      <c r="SB110"/>
      <c r="SC110"/>
      <c r="SD110"/>
      <c r="SE110"/>
      <c r="SF110"/>
      <c r="SG110"/>
      <c r="SH110"/>
      <c r="SI110"/>
      <c r="SJ110"/>
      <c r="SK110"/>
      <c r="SL110"/>
      <c r="SM110"/>
      <c r="SN110"/>
      <c r="SO110"/>
      <c r="SP110"/>
      <c r="SQ110"/>
      <c r="SR110"/>
      <c r="SS110"/>
      <c r="ST110"/>
      <c r="SU110"/>
      <c r="SV110"/>
      <c r="SW110"/>
      <c r="SX110"/>
      <c r="SY110"/>
      <c r="SZ110"/>
      <c r="TA110"/>
      <c r="TB110"/>
      <c r="TC110"/>
      <c r="TD110"/>
      <c r="TE110"/>
      <c r="TF110"/>
      <c r="TG110"/>
      <c r="TH110"/>
      <c r="TI110"/>
      <c r="TJ110"/>
      <c r="TK110"/>
      <c r="TL110"/>
      <c r="TM110"/>
      <c r="TN110"/>
      <c r="TO110"/>
      <c r="TP110"/>
      <c r="TQ110"/>
      <c r="TR110"/>
      <c r="TS110"/>
      <c r="TT110"/>
      <c r="TU110"/>
      <c r="TV110"/>
      <c r="TW110"/>
      <c r="TX110"/>
      <c r="TY110"/>
      <c r="TZ110"/>
      <c r="UA110"/>
      <c r="UB110"/>
      <c r="UC110"/>
      <c r="UD110"/>
      <c r="UE110"/>
      <c r="UF110"/>
      <c r="UG110"/>
      <c r="UH110"/>
      <c r="UI110"/>
      <c r="UJ110"/>
      <c r="UK110"/>
      <c r="UL110"/>
      <c r="UM110"/>
      <c r="UN110"/>
      <c r="UO110"/>
      <c r="UP110"/>
      <c r="UQ110"/>
      <c r="UR110"/>
      <c r="US110"/>
      <c r="UT110"/>
      <c r="UU110"/>
      <c r="UV110"/>
      <c r="UW110"/>
      <c r="UX110"/>
      <c r="UY110"/>
      <c r="UZ110"/>
      <c r="VA110"/>
      <c r="VB110"/>
      <c r="VC110"/>
      <c r="VD110"/>
      <c r="VE110"/>
      <c r="VF110"/>
      <c r="VG110"/>
      <c r="VH110"/>
      <c r="VI110"/>
      <c r="VJ110"/>
      <c r="VK110"/>
      <c r="VL110"/>
      <c r="VM110"/>
      <c r="VN110"/>
      <c r="VO110"/>
      <c r="VP110"/>
      <c r="VQ110"/>
      <c r="VR110"/>
      <c r="VS110"/>
      <c r="VT110"/>
      <c r="VU110"/>
      <c r="VV110"/>
      <c r="VW110"/>
      <c r="VX110"/>
      <c r="VY110"/>
      <c r="VZ110"/>
      <c r="WA110"/>
      <c r="WB110"/>
      <c r="WC110"/>
      <c r="WD110"/>
      <c r="WE110"/>
      <c r="WF110"/>
      <c r="WG110"/>
      <c r="WH110"/>
      <c r="WI110"/>
      <c r="WJ110"/>
      <c r="WK110"/>
      <c r="WL110"/>
      <c r="WM110"/>
      <c r="WN110"/>
      <c r="WO110"/>
      <c r="WP110"/>
      <c r="WQ110"/>
      <c r="WR110"/>
      <c r="WS110"/>
      <c r="WT110"/>
      <c r="WU110"/>
      <c r="WV110"/>
      <c r="WW110"/>
      <c r="WX110"/>
      <c r="WY110"/>
      <c r="WZ110"/>
      <c r="XA110"/>
      <c r="XB110"/>
      <c r="XC110"/>
      <c r="XD110"/>
      <c r="XE110"/>
      <c r="XF110"/>
      <c r="XG110"/>
      <c r="XH110"/>
      <c r="XI110"/>
      <c r="XJ110"/>
      <c r="XK110"/>
      <c r="XL110"/>
      <c r="XM110"/>
      <c r="XN110"/>
      <c r="XO110"/>
      <c r="XP110"/>
      <c r="XQ110"/>
      <c r="XR110"/>
      <c r="XS110"/>
      <c r="XT110"/>
      <c r="XU110"/>
      <c r="XV110"/>
      <c r="XW110"/>
      <c r="XX110"/>
      <c r="XY110"/>
      <c r="XZ110"/>
      <c r="YA110"/>
      <c r="YB110"/>
      <c r="YC110"/>
      <c r="YD110"/>
      <c r="YE110"/>
      <c r="YF110"/>
      <c r="YG110"/>
      <c r="YH110"/>
      <c r="YI110"/>
      <c r="YJ110"/>
      <c r="YK110"/>
      <c r="YL110"/>
      <c r="YM110"/>
      <c r="YN110"/>
      <c r="YO110"/>
      <c r="YP110"/>
      <c r="YQ110"/>
      <c r="YR110"/>
      <c r="YS110"/>
      <c r="YT110"/>
      <c r="YU110"/>
      <c r="YV110"/>
      <c r="YW110"/>
      <c r="YX110"/>
      <c r="YY110"/>
      <c r="YZ110"/>
      <c r="ZA110"/>
      <c r="ZB110"/>
      <c r="ZC110"/>
      <c r="ZD110"/>
      <c r="ZE110"/>
      <c r="ZF110"/>
      <c r="ZG110"/>
      <c r="ZH110"/>
      <c r="ZI110"/>
      <c r="ZJ110"/>
      <c r="ZK110"/>
      <c r="ZL110"/>
      <c r="ZM110"/>
      <c r="ZN110"/>
      <c r="ZO110"/>
      <c r="ZP110"/>
      <c r="ZQ110"/>
      <c r="ZR110"/>
      <c r="ZS110"/>
      <c r="ZT110"/>
      <c r="ZU110"/>
      <c r="ZV110"/>
      <c r="ZW110"/>
      <c r="ZX110"/>
      <c r="ZY110"/>
      <c r="ZZ110"/>
      <c r="AAA110"/>
      <c r="AAB110"/>
      <c r="AAC110"/>
      <c r="AAD110"/>
      <c r="AAE110"/>
      <c r="AAF110"/>
      <c r="AAG110"/>
      <c r="AAH110"/>
      <c r="AAI110"/>
      <c r="AAJ110"/>
      <c r="AAK110"/>
      <c r="AAL110"/>
      <c r="AAM110"/>
      <c r="AAN110"/>
      <c r="AAO110"/>
      <c r="AAP110"/>
      <c r="AAQ110"/>
      <c r="AAR110"/>
      <c r="AAS110"/>
      <c r="AAT110"/>
      <c r="AAU110"/>
      <c r="AAV110"/>
      <c r="AAW110"/>
      <c r="AAX110"/>
      <c r="AAY110"/>
      <c r="AAZ110"/>
      <c r="ABA110"/>
      <c r="ABB110"/>
      <c r="ABC110"/>
      <c r="ABD110"/>
      <c r="ABE110"/>
      <c r="ABF110"/>
      <c r="ABG110"/>
      <c r="ABH110"/>
      <c r="ABI110"/>
      <c r="ABJ110"/>
      <c r="ABK110"/>
      <c r="ABL110"/>
      <c r="ABM110"/>
      <c r="ABN110"/>
      <c r="ABO110"/>
      <c r="ABP110"/>
      <c r="ABQ110"/>
      <c r="ABR110"/>
      <c r="ABS110"/>
      <c r="ABT110"/>
      <c r="ABU110"/>
      <c r="ABV110"/>
      <c r="ABW110"/>
      <c r="ABX110"/>
      <c r="ABY110"/>
      <c r="ABZ110"/>
      <c r="ACA110"/>
      <c r="ACB110"/>
      <c r="ACC110"/>
      <c r="ACD110"/>
      <c r="ACE110"/>
      <c r="ACF110"/>
      <c r="ACG110"/>
      <c r="ACH110"/>
      <c r="ACI110"/>
      <c r="ACJ110"/>
      <c r="ACK110"/>
      <c r="ACL110"/>
      <c r="ACM110"/>
      <c r="ACN110"/>
      <c r="ACO110"/>
      <c r="ACP110"/>
      <c r="ACQ110"/>
      <c r="ACR110"/>
      <c r="ACS110"/>
      <c r="ACT110"/>
      <c r="ACU110"/>
      <c r="ACV110"/>
      <c r="ACW110"/>
      <c r="ACX110"/>
      <c r="ACY110"/>
      <c r="ACZ110"/>
      <c r="ADA110"/>
      <c r="ADB110"/>
      <c r="ADC110"/>
      <c r="ADD110"/>
      <c r="ADE110"/>
      <c r="ADF110"/>
      <c r="ADG110"/>
      <c r="ADH110"/>
      <c r="ADI110"/>
      <c r="ADJ110"/>
      <c r="ADK110"/>
      <c r="ADL110"/>
      <c r="ADM110"/>
      <c r="ADN110"/>
      <c r="ADO110"/>
      <c r="ADP110"/>
      <c r="ADQ110"/>
      <c r="ADR110"/>
      <c r="ADS110"/>
      <c r="ADT110"/>
      <c r="ADU110"/>
      <c r="ADV110"/>
      <c r="ADW110"/>
      <c r="ADX110"/>
      <c r="ADY110"/>
      <c r="ADZ110"/>
      <c r="AEA110"/>
      <c r="AEB110"/>
      <c r="AEC110"/>
      <c r="AED110"/>
      <c r="AEE110"/>
      <c r="AEF110"/>
      <c r="AEG110"/>
      <c r="AEH110"/>
      <c r="AEI110"/>
      <c r="AEJ110"/>
      <c r="AEK110"/>
      <c r="AEL110"/>
      <c r="AEM110"/>
      <c r="AEN110"/>
      <c r="AEO110"/>
      <c r="AEP110"/>
      <c r="AEQ110"/>
      <c r="AER110"/>
      <c r="AES110"/>
      <c r="AET110"/>
      <c r="AEU110"/>
      <c r="AEV110"/>
      <c r="AEW110"/>
      <c r="AEX110"/>
      <c r="AEY110"/>
      <c r="AEZ110"/>
      <c r="AFA110"/>
      <c r="AFB110"/>
      <c r="AFC110"/>
      <c r="AFD110"/>
      <c r="AFE110"/>
      <c r="AFF110"/>
      <c r="AFG110"/>
      <c r="AFH110"/>
      <c r="AFI110"/>
      <c r="AFJ110"/>
      <c r="AFK110"/>
      <c r="AFL110"/>
      <c r="AFM110"/>
      <c r="AFN110"/>
      <c r="AFO110"/>
      <c r="AFP110"/>
      <c r="AFQ110"/>
      <c r="AFR110"/>
      <c r="AFS110"/>
      <c r="AFT110"/>
      <c r="AFU110"/>
      <c r="AFV110"/>
      <c r="AFW110"/>
      <c r="AFX110"/>
      <c r="AFY110"/>
      <c r="AFZ110"/>
      <c r="AGA110"/>
      <c r="AGB110"/>
      <c r="AGC110"/>
      <c r="AGD110"/>
      <c r="AGE110"/>
      <c r="AGF110"/>
      <c r="AGG110"/>
      <c r="AGH110"/>
      <c r="AGI110"/>
      <c r="AGJ110"/>
      <c r="AGK110"/>
      <c r="AGL110"/>
      <c r="AGM110"/>
      <c r="AGN110"/>
      <c r="AGO110"/>
      <c r="AGP110"/>
      <c r="AGQ110"/>
      <c r="AGR110"/>
      <c r="AGS110"/>
      <c r="AGT110"/>
      <c r="AGU110"/>
      <c r="AGV110"/>
      <c r="AGW110"/>
      <c r="AGX110"/>
      <c r="AGY110"/>
      <c r="AGZ110"/>
      <c r="AHA110"/>
      <c r="AHB110"/>
      <c r="AHC110"/>
      <c r="AHD110"/>
      <c r="AHE110"/>
      <c r="AHF110"/>
      <c r="AHG110"/>
      <c r="AHH110"/>
      <c r="AHI110"/>
      <c r="AHJ110"/>
      <c r="AHK110"/>
      <c r="AHL110"/>
      <c r="AHM110"/>
      <c r="AHN110"/>
      <c r="AHO110"/>
      <c r="AHP110"/>
      <c r="AHQ110"/>
      <c r="AHR110"/>
      <c r="AHS110"/>
      <c r="AHT110"/>
      <c r="AHU110"/>
      <c r="AHV110"/>
      <c r="AHW110"/>
      <c r="AHX110"/>
      <c r="AHY110"/>
      <c r="AHZ110"/>
      <c r="AIA110"/>
      <c r="AIB110"/>
      <c r="AIC110"/>
      <c r="AID110"/>
      <c r="AIE110"/>
      <c r="AIF110"/>
      <c r="AIG110"/>
      <c r="AIH110"/>
      <c r="AII110"/>
      <c r="AIJ110"/>
      <c r="AIK110"/>
      <c r="AIL110"/>
      <c r="AIM110"/>
      <c r="AIN110"/>
      <c r="AIO110"/>
      <c r="AIP110"/>
      <c r="AIQ110"/>
      <c r="AIR110"/>
      <c r="AIS110"/>
      <c r="AIT110"/>
      <c r="AIU110"/>
      <c r="AIV110"/>
      <c r="AIW110"/>
      <c r="AIX110"/>
      <c r="AIY110"/>
      <c r="AIZ110"/>
      <c r="AJA110"/>
      <c r="AJB110"/>
      <c r="AJC110"/>
      <c r="AJD110"/>
      <c r="AJE110"/>
      <c r="AJF110"/>
      <c r="AJG110"/>
      <c r="AJH110"/>
      <c r="AJI110"/>
      <c r="AJJ110"/>
      <c r="AJK110"/>
      <c r="AJL110"/>
      <c r="AJM110"/>
      <c r="AJN110"/>
      <c r="AJO110"/>
      <c r="AJP110"/>
      <c r="AJQ110"/>
      <c r="AJR110"/>
      <c r="AJS110"/>
      <c r="AJT110"/>
      <c r="AJU110"/>
      <c r="AJV110"/>
      <c r="AJW110"/>
      <c r="AJX110"/>
      <c r="AJY110"/>
      <c r="AJZ110"/>
      <c r="AKA110"/>
      <c r="AKB110"/>
      <c r="AKC110"/>
      <c r="AKD110"/>
      <c r="AKE110"/>
      <c r="AKF110"/>
      <c r="AKG110"/>
      <c r="AKH110"/>
      <c r="AKI110"/>
      <c r="AKJ110"/>
      <c r="AKK110"/>
      <c r="AKL110"/>
      <c r="AKM110"/>
      <c r="AKN110"/>
      <c r="AKO110"/>
      <c r="AKP110"/>
      <c r="AKQ110"/>
      <c r="AKR110"/>
      <c r="AKS110"/>
      <c r="AKT110"/>
      <c r="AKU110"/>
      <c r="AKV110"/>
      <c r="AKW110"/>
      <c r="AKX110"/>
      <c r="AKY110"/>
      <c r="AKZ110"/>
      <c r="ALA110"/>
      <c r="ALB110"/>
      <c r="ALC110"/>
      <c r="ALD110"/>
      <c r="ALE110"/>
      <c r="ALF110"/>
      <c r="ALG110"/>
      <c r="ALH110"/>
      <c r="ALI110"/>
      <c r="ALJ110"/>
      <c r="ALK110"/>
      <c r="ALL110"/>
      <c r="ALM110"/>
      <c r="ALN110"/>
      <c r="ALO110"/>
      <c r="ALP110"/>
      <c r="ALQ110"/>
      <c r="ALR110"/>
      <c r="ALS110"/>
      <c r="ALT110"/>
      <c r="ALU110"/>
      <c r="ALV110"/>
      <c r="ALW110"/>
      <c r="ALX110"/>
      <c r="ALY110"/>
      <c r="ALZ110"/>
      <c r="AMA110"/>
      <c r="AMB110"/>
      <c r="AMC110"/>
      <c r="AMD110"/>
      <c r="AME110"/>
      <c r="AMF110"/>
      <c r="AMG110"/>
      <c r="AMH110"/>
      <c r="AMI110"/>
      <c r="AMJ110"/>
    </row>
    <row r="111" spans="1:1024" ht="1.5" customHeight="1" x14ac:dyDescent="0.25">
      <c r="A111" s="214"/>
      <c r="B111" s="214"/>
      <c r="C111" s="214"/>
      <c r="D111" s="214"/>
      <c r="E111" s="214"/>
      <c r="F111" s="214"/>
      <c r="G111" s="214"/>
      <c r="H111" s="214"/>
      <c r="I111" s="214"/>
      <c r="J111" s="214"/>
      <c r="K111" s="214"/>
      <c r="L111" s="214"/>
      <c r="M111" s="214"/>
      <c r="N111" s="214"/>
      <c r="O111" s="214"/>
      <c r="P111" s="214"/>
      <c r="Q111" s="214"/>
      <c r="R111" s="214"/>
      <c r="S111" s="214"/>
      <c r="T111" s="214"/>
      <c r="U111" s="214"/>
      <c r="V111" s="214"/>
      <c r="W111" s="214"/>
      <c r="X111" s="214"/>
      <c r="Y111" s="214"/>
      <c r="Z111" s="214"/>
      <c r="AA111" s="214"/>
      <c r="AB111" s="214"/>
      <c r="AC111" s="214"/>
      <c r="AD111" s="214"/>
      <c r="AE111" s="214"/>
      <c r="AF111" s="214"/>
      <c r="AG111" s="214"/>
      <c r="AH111" s="214"/>
      <c r="AI111" s="214"/>
      <c r="AJ111" s="214"/>
      <c r="AK111" s="214"/>
      <c r="AL111" s="214"/>
      <c r="AM111" s="214"/>
      <c r="AN111" s="214"/>
      <c r="AO111" s="214"/>
      <c r="AP111" s="214"/>
      <c r="AQ111" s="214"/>
      <c r="AR111" s="214"/>
      <c r="AS111" s="214"/>
      <c r="AT111" s="214"/>
      <c r="AU111" s="214"/>
      <c r="AV111" s="214"/>
      <c r="AW111" s="214"/>
      <c r="AX111" s="214"/>
      <c r="AY111" s="214"/>
      <c r="AZ111" s="214"/>
      <c r="BA111" s="214"/>
      <c r="BB111" s="214"/>
      <c r="BC111" s="214"/>
      <c r="BD111" s="214"/>
      <c r="BE111"/>
      <c r="BF111"/>
      <c r="BG111"/>
      <c r="BH111"/>
      <c r="BI111"/>
      <c r="BJ111"/>
      <c r="BK111"/>
      <c r="BL111"/>
      <c r="BM111"/>
      <c r="BN111"/>
      <c r="BO111"/>
      <c r="BP111"/>
      <c r="BQ111"/>
      <c r="BR111"/>
      <c r="BS111"/>
      <c r="BT111"/>
      <c r="BU111"/>
      <c r="BV111"/>
      <c r="BW111"/>
      <c r="BX111"/>
      <c r="BY111"/>
      <c r="BZ111"/>
      <c r="CA111"/>
      <c r="CB111"/>
      <c r="CC111"/>
      <c r="CD111"/>
      <c r="CE111"/>
      <c r="CF111"/>
      <c r="CG111"/>
      <c r="CH111"/>
      <c r="CI111"/>
      <c r="CJ111"/>
      <c r="CK111"/>
      <c r="CL111"/>
      <c r="CM111"/>
      <c r="CN111"/>
      <c r="CO111"/>
      <c r="CP111"/>
      <c r="CQ111"/>
      <c r="CR111"/>
      <c r="CS111"/>
      <c r="CT111"/>
      <c r="CU111"/>
      <c r="CV111"/>
      <c r="CW111"/>
      <c r="CX111"/>
      <c r="CY111"/>
      <c r="CZ111"/>
      <c r="DA111"/>
      <c r="DB111"/>
      <c r="DC111"/>
      <c r="DD111"/>
      <c r="DE111"/>
      <c r="DF111"/>
      <c r="DG111"/>
      <c r="DH111"/>
      <c r="DI111"/>
      <c r="DJ111"/>
      <c r="DK111"/>
      <c r="DL111"/>
      <c r="DM111"/>
      <c r="DN111"/>
      <c r="DO111"/>
      <c r="DP111"/>
      <c r="DQ111"/>
      <c r="DR111"/>
      <c r="DS111"/>
      <c r="DT111"/>
      <c r="DU111"/>
      <c r="DV111"/>
      <c r="DW111"/>
      <c r="DX111"/>
      <c r="DY111"/>
      <c r="DZ111"/>
      <c r="EA111"/>
      <c r="EB111"/>
      <c r="EC111"/>
      <c r="ED111"/>
      <c r="EE111"/>
      <c r="EF111"/>
      <c r="EG111"/>
      <c r="EH111"/>
      <c r="EI111"/>
      <c r="EJ111"/>
      <c r="EK111"/>
      <c r="EL111"/>
      <c r="EM111"/>
      <c r="EN111"/>
      <c r="EO111"/>
      <c r="EP111"/>
      <c r="EQ111"/>
      <c r="ER111"/>
      <c r="ES111"/>
      <c r="ET111"/>
      <c r="EU111"/>
      <c r="EV111"/>
      <c r="EW111"/>
      <c r="EX111"/>
      <c r="EY111"/>
      <c r="EZ111"/>
      <c r="FA111"/>
      <c r="FB111"/>
      <c r="FC111"/>
      <c r="FD111"/>
      <c r="FE111"/>
      <c r="FF111"/>
      <c r="FG111"/>
      <c r="FH111"/>
      <c r="FI111"/>
      <c r="FJ111"/>
      <c r="FK111"/>
      <c r="FL111"/>
      <c r="FM111"/>
      <c r="FN111"/>
      <c r="FO111"/>
      <c r="FP111"/>
      <c r="FQ111"/>
      <c r="FR111"/>
      <c r="FS111"/>
      <c r="FT111"/>
      <c r="FU111"/>
      <c r="FV111"/>
      <c r="FW111"/>
      <c r="FX111"/>
      <c r="FY111"/>
      <c r="FZ111"/>
      <c r="GA111"/>
      <c r="GB111"/>
      <c r="GC111"/>
      <c r="GD111"/>
      <c r="GE111"/>
      <c r="GF111"/>
      <c r="GG111"/>
      <c r="GH111"/>
      <c r="GI111"/>
      <c r="GJ111"/>
      <c r="GK111"/>
      <c r="GL111"/>
      <c r="GM111"/>
      <c r="GN111"/>
      <c r="GO111"/>
      <c r="GP111"/>
      <c r="GQ111"/>
      <c r="GR111"/>
      <c r="GS111"/>
      <c r="GT111"/>
      <c r="GU111"/>
      <c r="GV111"/>
      <c r="GW111"/>
      <c r="GX111"/>
      <c r="GY111"/>
      <c r="GZ111"/>
      <c r="HA111"/>
      <c r="HB111"/>
      <c r="HC111"/>
      <c r="HD111"/>
      <c r="HE111"/>
      <c r="HF111"/>
      <c r="HG111"/>
      <c r="HH111"/>
      <c r="HI111"/>
      <c r="HJ111"/>
      <c r="HK111"/>
      <c r="HL111"/>
      <c r="HM111"/>
      <c r="HN111"/>
      <c r="HO111"/>
      <c r="HP111"/>
      <c r="HQ111"/>
      <c r="HR111"/>
      <c r="HS111"/>
      <c r="HT111"/>
      <c r="HU111"/>
      <c r="HV111"/>
      <c r="HW111"/>
      <c r="HX111"/>
      <c r="HY111"/>
      <c r="HZ111"/>
      <c r="IA111"/>
      <c r="IB111"/>
      <c r="IC111"/>
      <c r="ID111"/>
      <c r="IE111"/>
      <c r="IF111"/>
      <c r="IG111"/>
      <c r="IH111"/>
      <c r="II111"/>
      <c r="IJ111"/>
      <c r="IK111"/>
      <c r="IL111"/>
      <c r="IM111"/>
      <c r="IN111"/>
      <c r="IO111"/>
      <c r="IP111"/>
      <c r="IQ111"/>
      <c r="IR111"/>
      <c r="IS111"/>
      <c r="IT111"/>
      <c r="IU111"/>
      <c r="IV111"/>
      <c r="IW111"/>
      <c r="IX111"/>
      <c r="IY111"/>
      <c r="IZ111"/>
      <c r="JA111"/>
      <c r="JB111"/>
      <c r="JC111"/>
      <c r="JD111"/>
      <c r="JE111"/>
      <c r="JF111"/>
      <c r="JG111"/>
      <c r="JH111"/>
      <c r="JI111"/>
      <c r="JJ111"/>
      <c r="JK111"/>
      <c r="JL111"/>
      <c r="JM111"/>
      <c r="JN111"/>
      <c r="JO111"/>
      <c r="JP111"/>
      <c r="JQ111"/>
      <c r="JR111"/>
      <c r="JS111"/>
      <c r="JT111"/>
      <c r="JU111"/>
      <c r="JV111"/>
      <c r="JW111"/>
      <c r="JX111"/>
      <c r="JY111"/>
      <c r="JZ111"/>
      <c r="KA111"/>
      <c r="KB111"/>
      <c r="KC111"/>
      <c r="KD111"/>
      <c r="KE111"/>
      <c r="KF111"/>
      <c r="KG111"/>
      <c r="KH111"/>
      <c r="KI111"/>
      <c r="KJ111"/>
      <c r="KK111"/>
      <c r="KL111"/>
      <c r="KM111"/>
      <c r="KN111"/>
      <c r="KO111"/>
      <c r="KP111"/>
      <c r="KQ111"/>
      <c r="KR111"/>
      <c r="KS111"/>
      <c r="KT111"/>
      <c r="KU111"/>
      <c r="KV111"/>
      <c r="KW111"/>
      <c r="KX111"/>
      <c r="KY111"/>
      <c r="KZ111"/>
      <c r="LA111"/>
      <c r="LB111"/>
      <c r="LC111"/>
      <c r="LD111"/>
      <c r="LE111"/>
      <c r="LF111"/>
      <c r="LG111"/>
      <c r="LH111"/>
      <c r="LI111"/>
      <c r="LJ111"/>
      <c r="LK111"/>
      <c r="LL111"/>
      <c r="LM111"/>
      <c r="LN111"/>
      <c r="LO111"/>
      <c r="LP111"/>
      <c r="LQ111"/>
      <c r="LR111"/>
      <c r="LS111"/>
      <c r="LT111"/>
      <c r="LU111"/>
      <c r="LV111"/>
      <c r="LW111"/>
      <c r="LX111"/>
      <c r="LY111"/>
      <c r="LZ111"/>
      <c r="MA111"/>
      <c r="MB111"/>
      <c r="MC111"/>
      <c r="MD111"/>
      <c r="ME111"/>
      <c r="MF111"/>
      <c r="MG111"/>
      <c r="MH111"/>
      <c r="MI111"/>
      <c r="MJ111"/>
      <c r="MK111"/>
      <c r="ML111"/>
      <c r="MM111"/>
      <c r="MN111"/>
      <c r="MO111"/>
      <c r="MP111"/>
      <c r="MQ111"/>
      <c r="MR111"/>
      <c r="MS111"/>
      <c r="MT111"/>
      <c r="MU111"/>
      <c r="MV111"/>
      <c r="MW111"/>
      <c r="MX111"/>
      <c r="MY111"/>
      <c r="MZ111"/>
      <c r="NA111"/>
      <c r="NB111"/>
      <c r="NC111"/>
      <c r="ND111"/>
      <c r="NE111"/>
      <c r="NF111"/>
      <c r="NG111"/>
      <c r="NH111"/>
      <c r="NI111"/>
      <c r="NJ111"/>
      <c r="NK111"/>
      <c r="NL111"/>
      <c r="NM111"/>
      <c r="NN111"/>
      <c r="NO111"/>
      <c r="NP111"/>
      <c r="NQ111"/>
      <c r="NR111"/>
      <c r="NS111"/>
      <c r="NT111"/>
      <c r="NU111"/>
      <c r="NV111"/>
      <c r="NW111"/>
      <c r="NX111"/>
      <c r="NY111"/>
      <c r="NZ111"/>
      <c r="OA111"/>
      <c r="OB111"/>
      <c r="OC111"/>
      <c r="OD111"/>
      <c r="OE111"/>
      <c r="OF111"/>
      <c r="OG111"/>
      <c r="OH111"/>
      <c r="OI111"/>
      <c r="OJ111"/>
      <c r="OK111"/>
      <c r="OL111"/>
      <c r="OM111"/>
      <c r="ON111"/>
      <c r="OO111"/>
      <c r="OP111"/>
      <c r="OQ111"/>
      <c r="OR111"/>
      <c r="OS111"/>
      <c r="OT111"/>
      <c r="OU111"/>
      <c r="OV111"/>
      <c r="OW111"/>
      <c r="OX111"/>
      <c r="OY111"/>
      <c r="OZ111"/>
      <c r="PA111"/>
      <c r="PB111"/>
      <c r="PC111"/>
      <c r="PD111"/>
      <c r="PE111"/>
      <c r="PF111"/>
      <c r="PG111"/>
      <c r="PH111"/>
      <c r="PI111"/>
      <c r="PJ111"/>
      <c r="PK111"/>
      <c r="PL111"/>
      <c r="PM111"/>
      <c r="PN111"/>
      <c r="PO111"/>
      <c r="PP111"/>
      <c r="PQ111"/>
      <c r="PR111"/>
      <c r="PS111"/>
      <c r="PT111"/>
      <c r="PU111"/>
      <c r="PV111"/>
      <c r="PW111"/>
      <c r="PX111"/>
      <c r="PY111"/>
      <c r="PZ111"/>
      <c r="QA111"/>
      <c r="QB111"/>
      <c r="QC111"/>
      <c r="QD111"/>
      <c r="QE111"/>
      <c r="QF111"/>
      <c r="QG111"/>
      <c r="QH111"/>
      <c r="QI111"/>
      <c r="QJ111"/>
      <c r="QK111"/>
      <c r="QL111"/>
      <c r="QM111"/>
      <c r="QN111"/>
      <c r="QO111"/>
      <c r="QP111"/>
      <c r="QQ111"/>
      <c r="QR111"/>
      <c r="QS111"/>
      <c r="QT111"/>
      <c r="QU111"/>
      <c r="QV111"/>
      <c r="QW111"/>
      <c r="QX111"/>
      <c r="QY111"/>
      <c r="QZ111"/>
      <c r="RA111"/>
      <c r="RB111"/>
      <c r="RC111"/>
      <c r="RD111"/>
      <c r="RE111"/>
      <c r="RF111"/>
      <c r="RG111"/>
      <c r="RH111"/>
      <c r="RI111"/>
      <c r="RJ111"/>
      <c r="RK111"/>
      <c r="RL111"/>
      <c r="RM111"/>
      <c r="RN111"/>
      <c r="RO111"/>
      <c r="RP111"/>
      <c r="RQ111"/>
      <c r="RR111"/>
      <c r="RS111"/>
      <c r="RT111"/>
      <c r="RU111"/>
      <c r="RV111"/>
      <c r="RW111"/>
      <c r="RX111"/>
      <c r="RY111"/>
      <c r="RZ111"/>
      <c r="SA111"/>
      <c r="SB111"/>
      <c r="SC111"/>
      <c r="SD111"/>
      <c r="SE111"/>
      <c r="SF111"/>
      <c r="SG111"/>
      <c r="SH111"/>
      <c r="SI111"/>
      <c r="SJ111"/>
      <c r="SK111"/>
      <c r="SL111"/>
      <c r="SM111"/>
      <c r="SN111"/>
      <c r="SO111"/>
      <c r="SP111"/>
      <c r="SQ111"/>
      <c r="SR111"/>
      <c r="SS111"/>
      <c r="ST111"/>
      <c r="SU111"/>
      <c r="SV111"/>
      <c r="SW111"/>
      <c r="SX111"/>
      <c r="SY111"/>
      <c r="SZ111"/>
      <c r="TA111"/>
      <c r="TB111"/>
      <c r="TC111"/>
      <c r="TD111"/>
      <c r="TE111"/>
      <c r="TF111"/>
      <c r="TG111"/>
      <c r="TH111"/>
      <c r="TI111"/>
      <c r="TJ111"/>
      <c r="TK111"/>
      <c r="TL111"/>
      <c r="TM111"/>
      <c r="TN111"/>
      <c r="TO111"/>
      <c r="TP111"/>
      <c r="TQ111"/>
      <c r="TR111"/>
      <c r="TS111"/>
      <c r="TT111"/>
      <c r="TU111"/>
      <c r="TV111"/>
      <c r="TW111"/>
      <c r="TX111"/>
      <c r="TY111"/>
      <c r="TZ111"/>
      <c r="UA111"/>
      <c r="UB111"/>
      <c r="UC111"/>
      <c r="UD111"/>
      <c r="UE111"/>
      <c r="UF111"/>
      <c r="UG111"/>
      <c r="UH111"/>
      <c r="UI111"/>
      <c r="UJ111"/>
      <c r="UK111"/>
      <c r="UL111"/>
      <c r="UM111"/>
      <c r="UN111"/>
      <c r="UO111"/>
      <c r="UP111"/>
      <c r="UQ111"/>
      <c r="UR111"/>
      <c r="US111"/>
      <c r="UT111"/>
      <c r="UU111"/>
      <c r="UV111"/>
      <c r="UW111"/>
      <c r="UX111"/>
      <c r="UY111"/>
      <c r="UZ111"/>
      <c r="VA111"/>
      <c r="VB111"/>
      <c r="VC111"/>
      <c r="VD111"/>
      <c r="VE111"/>
      <c r="VF111"/>
      <c r="VG111"/>
      <c r="VH111"/>
      <c r="VI111"/>
      <c r="VJ111"/>
      <c r="VK111"/>
      <c r="VL111"/>
      <c r="VM111"/>
      <c r="VN111"/>
      <c r="VO111"/>
      <c r="VP111"/>
      <c r="VQ111"/>
      <c r="VR111"/>
      <c r="VS111"/>
      <c r="VT111"/>
      <c r="VU111"/>
      <c r="VV111"/>
      <c r="VW111"/>
      <c r="VX111"/>
      <c r="VY111"/>
      <c r="VZ111"/>
      <c r="WA111"/>
      <c r="WB111"/>
      <c r="WC111"/>
      <c r="WD111"/>
      <c r="WE111"/>
      <c r="WF111"/>
      <c r="WG111"/>
      <c r="WH111"/>
      <c r="WI111"/>
      <c r="WJ111"/>
      <c r="WK111"/>
      <c r="WL111"/>
      <c r="WM111"/>
      <c r="WN111"/>
      <c r="WO111"/>
      <c r="WP111"/>
      <c r="WQ111"/>
      <c r="WR111"/>
      <c r="WS111"/>
      <c r="WT111"/>
      <c r="WU111"/>
      <c r="WV111"/>
      <c r="WW111"/>
      <c r="WX111"/>
      <c r="WY111"/>
      <c r="WZ111"/>
      <c r="XA111"/>
      <c r="XB111"/>
      <c r="XC111"/>
      <c r="XD111"/>
      <c r="XE111"/>
      <c r="XF111"/>
      <c r="XG111"/>
      <c r="XH111"/>
      <c r="XI111"/>
      <c r="XJ111"/>
      <c r="XK111"/>
      <c r="XL111"/>
      <c r="XM111"/>
      <c r="XN111"/>
      <c r="XO111"/>
      <c r="XP111"/>
      <c r="XQ111"/>
      <c r="XR111"/>
      <c r="XS111"/>
      <c r="XT111"/>
      <c r="XU111"/>
      <c r="XV111"/>
      <c r="XW111"/>
      <c r="XX111"/>
      <c r="XY111"/>
      <c r="XZ111"/>
      <c r="YA111"/>
      <c r="YB111"/>
      <c r="YC111"/>
      <c r="YD111"/>
      <c r="YE111"/>
      <c r="YF111"/>
      <c r="YG111"/>
      <c r="YH111"/>
      <c r="YI111"/>
      <c r="YJ111"/>
      <c r="YK111"/>
      <c r="YL111"/>
      <c r="YM111"/>
      <c r="YN111"/>
      <c r="YO111"/>
      <c r="YP111"/>
      <c r="YQ111"/>
      <c r="YR111"/>
      <c r="YS111"/>
      <c r="YT111"/>
      <c r="YU111"/>
      <c r="YV111"/>
      <c r="YW111"/>
      <c r="YX111"/>
      <c r="YY111"/>
      <c r="YZ111"/>
      <c r="ZA111"/>
      <c r="ZB111"/>
      <c r="ZC111"/>
      <c r="ZD111"/>
      <c r="ZE111"/>
      <c r="ZF111"/>
      <c r="ZG111"/>
      <c r="ZH111"/>
      <c r="ZI111"/>
      <c r="ZJ111"/>
      <c r="ZK111"/>
      <c r="ZL111"/>
      <c r="ZM111"/>
      <c r="ZN111"/>
      <c r="ZO111"/>
      <c r="ZP111"/>
      <c r="ZQ111"/>
      <c r="ZR111"/>
      <c r="ZS111"/>
      <c r="ZT111"/>
      <c r="ZU111"/>
      <c r="ZV111"/>
      <c r="ZW111"/>
      <c r="ZX111"/>
      <c r="ZY111"/>
      <c r="ZZ111"/>
      <c r="AAA111"/>
      <c r="AAB111"/>
      <c r="AAC111"/>
      <c r="AAD111"/>
      <c r="AAE111"/>
      <c r="AAF111"/>
      <c r="AAG111"/>
      <c r="AAH111"/>
      <c r="AAI111"/>
      <c r="AAJ111"/>
      <c r="AAK111"/>
      <c r="AAL111"/>
      <c r="AAM111"/>
      <c r="AAN111"/>
      <c r="AAO111"/>
      <c r="AAP111"/>
      <c r="AAQ111"/>
      <c r="AAR111"/>
      <c r="AAS111"/>
      <c r="AAT111"/>
      <c r="AAU111"/>
      <c r="AAV111"/>
      <c r="AAW111"/>
      <c r="AAX111"/>
      <c r="AAY111"/>
      <c r="AAZ111"/>
      <c r="ABA111"/>
      <c r="ABB111"/>
      <c r="ABC111"/>
      <c r="ABD111"/>
      <c r="ABE111"/>
      <c r="ABF111"/>
      <c r="ABG111"/>
      <c r="ABH111"/>
      <c r="ABI111"/>
      <c r="ABJ111"/>
      <c r="ABK111"/>
      <c r="ABL111"/>
      <c r="ABM111"/>
      <c r="ABN111"/>
      <c r="ABO111"/>
      <c r="ABP111"/>
      <c r="ABQ111"/>
      <c r="ABR111"/>
      <c r="ABS111"/>
      <c r="ABT111"/>
      <c r="ABU111"/>
      <c r="ABV111"/>
      <c r="ABW111"/>
      <c r="ABX111"/>
      <c r="ABY111"/>
      <c r="ABZ111"/>
      <c r="ACA111"/>
      <c r="ACB111"/>
      <c r="ACC111"/>
      <c r="ACD111"/>
      <c r="ACE111"/>
      <c r="ACF111"/>
      <c r="ACG111"/>
      <c r="ACH111"/>
      <c r="ACI111"/>
      <c r="ACJ111"/>
      <c r="ACK111"/>
      <c r="ACL111"/>
      <c r="ACM111"/>
      <c r="ACN111"/>
      <c r="ACO111"/>
      <c r="ACP111"/>
      <c r="ACQ111"/>
      <c r="ACR111"/>
      <c r="ACS111"/>
      <c r="ACT111"/>
      <c r="ACU111"/>
      <c r="ACV111"/>
      <c r="ACW111"/>
      <c r="ACX111"/>
      <c r="ACY111"/>
      <c r="ACZ111"/>
      <c r="ADA111"/>
      <c r="ADB111"/>
      <c r="ADC111"/>
      <c r="ADD111"/>
      <c r="ADE111"/>
      <c r="ADF111"/>
      <c r="ADG111"/>
      <c r="ADH111"/>
      <c r="ADI111"/>
      <c r="ADJ111"/>
      <c r="ADK111"/>
      <c r="ADL111"/>
      <c r="ADM111"/>
      <c r="ADN111"/>
      <c r="ADO111"/>
      <c r="ADP111"/>
      <c r="ADQ111"/>
      <c r="ADR111"/>
      <c r="ADS111"/>
      <c r="ADT111"/>
      <c r="ADU111"/>
      <c r="ADV111"/>
      <c r="ADW111"/>
      <c r="ADX111"/>
      <c r="ADY111"/>
      <c r="ADZ111"/>
      <c r="AEA111"/>
      <c r="AEB111"/>
      <c r="AEC111"/>
      <c r="AED111"/>
      <c r="AEE111"/>
      <c r="AEF111"/>
      <c r="AEG111"/>
      <c r="AEH111"/>
      <c r="AEI111"/>
      <c r="AEJ111"/>
      <c r="AEK111"/>
      <c r="AEL111"/>
      <c r="AEM111"/>
      <c r="AEN111"/>
      <c r="AEO111"/>
      <c r="AEP111"/>
      <c r="AEQ111"/>
      <c r="AER111"/>
      <c r="AES111"/>
      <c r="AET111"/>
      <c r="AEU111"/>
      <c r="AEV111"/>
      <c r="AEW111"/>
      <c r="AEX111"/>
      <c r="AEY111"/>
      <c r="AEZ111"/>
      <c r="AFA111"/>
      <c r="AFB111"/>
      <c r="AFC111"/>
      <c r="AFD111"/>
      <c r="AFE111"/>
      <c r="AFF111"/>
      <c r="AFG111"/>
      <c r="AFH111"/>
      <c r="AFI111"/>
      <c r="AFJ111"/>
      <c r="AFK111"/>
      <c r="AFL111"/>
      <c r="AFM111"/>
      <c r="AFN111"/>
      <c r="AFO111"/>
      <c r="AFP111"/>
      <c r="AFQ111"/>
      <c r="AFR111"/>
      <c r="AFS111"/>
      <c r="AFT111"/>
      <c r="AFU111"/>
      <c r="AFV111"/>
      <c r="AFW111"/>
      <c r="AFX111"/>
      <c r="AFY111"/>
      <c r="AFZ111"/>
      <c r="AGA111"/>
      <c r="AGB111"/>
      <c r="AGC111"/>
      <c r="AGD111"/>
      <c r="AGE111"/>
      <c r="AGF111"/>
      <c r="AGG111"/>
      <c r="AGH111"/>
      <c r="AGI111"/>
      <c r="AGJ111"/>
      <c r="AGK111"/>
      <c r="AGL111"/>
      <c r="AGM111"/>
      <c r="AGN111"/>
      <c r="AGO111"/>
      <c r="AGP111"/>
      <c r="AGQ111"/>
      <c r="AGR111"/>
      <c r="AGS111"/>
      <c r="AGT111"/>
      <c r="AGU111"/>
      <c r="AGV111"/>
      <c r="AGW111"/>
      <c r="AGX111"/>
      <c r="AGY111"/>
      <c r="AGZ111"/>
      <c r="AHA111"/>
      <c r="AHB111"/>
      <c r="AHC111"/>
      <c r="AHD111"/>
      <c r="AHE111"/>
      <c r="AHF111"/>
      <c r="AHG111"/>
      <c r="AHH111"/>
      <c r="AHI111"/>
      <c r="AHJ111"/>
      <c r="AHK111"/>
      <c r="AHL111"/>
      <c r="AHM111"/>
      <c r="AHN111"/>
      <c r="AHO111"/>
      <c r="AHP111"/>
      <c r="AHQ111"/>
      <c r="AHR111"/>
      <c r="AHS111"/>
      <c r="AHT111"/>
      <c r="AHU111"/>
      <c r="AHV111"/>
      <c r="AHW111"/>
      <c r="AHX111"/>
      <c r="AHY111"/>
      <c r="AHZ111"/>
      <c r="AIA111"/>
      <c r="AIB111"/>
      <c r="AIC111"/>
      <c r="AID111"/>
      <c r="AIE111"/>
      <c r="AIF111"/>
      <c r="AIG111"/>
      <c r="AIH111"/>
      <c r="AII111"/>
      <c r="AIJ111"/>
      <c r="AIK111"/>
      <c r="AIL111"/>
      <c r="AIM111"/>
      <c r="AIN111"/>
      <c r="AIO111"/>
      <c r="AIP111"/>
      <c r="AIQ111"/>
      <c r="AIR111"/>
      <c r="AIS111"/>
      <c r="AIT111"/>
      <c r="AIU111"/>
      <c r="AIV111"/>
      <c r="AIW111"/>
      <c r="AIX111"/>
      <c r="AIY111"/>
      <c r="AIZ111"/>
      <c r="AJA111"/>
      <c r="AJB111"/>
      <c r="AJC111"/>
      <c r="AJD111"/>
      <c r="AJE111"/>
      <c r="AJF111"/>
      <c r="AJG111"/>
      <c r="AJH111"/>
      <c r="AJI111"/>
      <c r="AJJ111"/>
      <c r="AJK111"/>
      <c r="AJL111"/>
      <c r="AJM111"/>
      <c r="AJN111"/>
      <c r="AJO111"/>
      <c r="AJP111"/>
      <c r="AJQ111"/>
      <c r="AJR111"/>
      <c r="AJS111"/>
      <c r="AJT111"/>
      <c r="AJU111"/>
      <c r="AJV111"/>
      <c r="AJW111"/>
      <c r="AJX111"/>
      <c r="AJY111"/>
      <c r="AJZ111"/>
      <c r="AKA111"/>
      <c r="AKB111"/>
      <c r="AKC111"/>
      <c r="AKD111"/>
      <c r="AKE111"/>
      <c r="AKF111"/>
      <c r="AKG111"/>
      <c r="AKH111"/>
      <c r="AKI111"/>
      <c r="AKJ111"/>
      <c r="AKK111"/>
      <c r="AKL111"/>
      <c r="AKM111"/>
      <c r="AKN111"/>
      <c r="AKO111"/>
      <c r="AKP111"/>
      <c r="AKQ111"/>
      <c r="AKR111"/>
      <c r="AKS111"/>
      <c r="AKT111"/>
      <c r="AKU111"/>
      <c r="AKV111"/>
      <c r="AKW111"/>
      <c r="AKX111"/>
      <c r="AKY111"/>
      <c r="AKZ111"/>
      <c r="ALA111"/>
      <c r="ALB111"/>
      <c r="ALC111"/>
      <c r="ALD111"/>
      <c r="ALE111"/>
      <c r="ALF111"/>
      <c r="ALG111"/>
      <c r="ALH111"/>
      <c r="ALI111"/>
      <c r="ALJ111"/>
      <c r="ALK111"/>
      <c r="ALL111"/>
      <c r="ALM111"/>
      <c r="ALN111"/>
      <c r="ALO111"/>
      <c r="ALP111"/>
      <c r="ALQ111"/>
      <c r="ALR111"/>
      <c r="ALS111"/>
      <c r="ALT111"/>
      <c r="ALU111"/>
      <c r="ALV111"/>
      <c r="ALW111"/>
      <c r="ALX111"/>
      <c r="ALY111"/>
      <c r="ALZ111"/>
      <c r="AMA111"/>
      <c r="AMB111"/>
      <c r="AMC111"/>
      <c r="AMD111"/>
      <c r="AME111"/>
      <c r="AMF111"/>
      <c r="AMG111"/>
      <c r="AMH111"/>
      <c r="AMI111"/>
      <c r="AMJ111"/>
    </row>
    <row r="112" spans="1:1024" ht="34.5" customHeight="1" x14ac:dyDescent="0.25">
      <c r="A112" s="215" t="s">
        <v>3360</v>
      </c>
      <c r="B112" s="215"/>
      <c r="C112" s="215"/>
      <c r="D112" s="215"/>
      <c r="E112" s="215"/>
      <c r="F112" s="215"/>
      <c r="G112" s="215"/>
      <c r="H112" s="215"/>
      <c r="I112" s="215"/>
      <c r="J112" s="215"/>
      <c r="K112" s="215"/>
      <c r="L112" s="215"/>
      <c r="M112" s="215"/>
      <c r="N112" s="215"/>
      <c r="O112" s="215"/>
      <c r="P112" s="215"/>
      <c r="Q112" s="215"/>
      <c r="R112" s="215"/>
      <c r="S112" s="215"/>
      <c r="T112" s="215"/>
      <c r="U112" s="215"/>
      <c r="V112" s="215"/>
      <c r="W112" s="215"/>
      <c r="X112" s="215"/>
      <c r="Y112" s="215"/>
      <c r="Z112" s="215"/>
      <c r="AA112" s="215"/>
      <c r="AB112" s="215"/>
      <c r="AC112" s="215"/>
      <c r="AD112" s="215"/>
      <c r="AE112" s="215"/>
      <c r="AF112" s="215"/>
      <c r="AG112" s="215"/>
      <c r="AH112" s="215"/>
      <c r="AI112" s="215"/>
      <c r="AJ112" s="215"/>
      <c r="AK112" s="215"/>
      <c r="AL112" s="215"/>
      <c r="AM112" s="215"/>
      <c r="AN112" s="215"/>
      <c r="AO112" s="215"/>
      <c r="AP112" s="215"/>
      <c r="AQ112" s="215"/>
      <c r="AR112" s="215"/>
      <c r="AS112" s="215"/>
      <c r="AT112" s="215"/>
      <c r="AU112" s="215"/>
      <c r="AV112" s="215"/>
      <c r="AW112" s="215"/>
      <c r="AX112" s="215"/>
      <c r="AY112" s="215"/>
      <c r="AZ112" s="215"/>
      <c r="BA112" s="215"/>
      <c r="BB112" s="215"/>
      <c r="BC112" s="215"/>
      <c r="BD112" s="215"/>
      <c r="BE112"/>
      <c r="BF112"/>
      <c r="BG112"/>
      <c r="BH112"/>
      <c r="BI112"/>
      <c r="BJ112"/>
      <c r="BK112"/>
      <c r="BL112"/>
      <c r="BM112"/>
      <c r="BN112"/>
      <c r="BO112"/>
      <c r="BP112"/>
      <c r="BQ112"/>
      <c r="BR112"/>
      <c r="BS112"/>
      <c r="BT112"/>
      <c r="BU112"/>
      <c r="BV112"/>
      <c r="BW112"/>
      <c r="BX112"/>
      <c r="BY112"/>
      <c r="BZ112"/>
      <c r="CA112"/>
      <c r="CB112"/>
      <c r="CC112"/>
      <c r="CD112"/>
      <c r="CE112"/>
      <c r="CF112"/>
      <c r="CG112"/>
      <c r="CH112"/>
      <c r="CI112"/>
      <c r="CJ112"/>
      <c r="CK112"/>
      <c r="CL112"/>
      <c r="CM112"/>
      <c r="CN112"/>
      <c r="CO112"/>
      <c r="CP112"/>
      <c r="CQ112"/>
      <c r="CR112"/>
      <c r="CS112"/>
      <c r="CT112"/>
      <c r="CU112"/>
      <c r="CV112"/>
      <c r="CW112"/>
      <c r="CX112"/>
      <c r="CY112"/>
      <c r="CZ112"/>
      <c r="DA112"/>
      <c r="DB112"/>
      <c r="DC112"/>
      <c r="DD112"/>
      <c r="DE112"/>
      <c r="DF112"/>
      <c r="DG112"/>
      <c r="DH112"/>
      <c r="DI112"/>
      <c r="DJ112"/>
      <c r="DK112"/>
      <c r="DL112"/>
      <c r="DM112"/>
      <c r="DN112"/>
      <c r="DO112"/>
      <c r="DP112"/>
      <c r="DQ112"/>
      <c r="DR112"/>
      <c r="DS112"/>
      <c r="DT112"/>
      <c r="DU112"/>
      <c r="DV112"/>
      <c r="DW112"/>
      <c r="DX112"/>
      <c r="DY112"/>
      <c r="DZ112"/>
      <c r="EA112"/>
      <c r="EB112"/>
      <c r="EC112"/>
      <c r="ED112"/>
      <c r="EE112"/>
      <c r="EF112"/>
      <c r="EG112"/>
      <c r="EH112"/>
      <c r="EI112"/>
      <c r="EJ112"/>
      <c r="EK112"/>
      <c r="EL112"/>
      <c r="EM112"/>
      <c r="EN112"/>
      <c r="EO112"/>
      <c r="EP112"/>
      <c r="EQ112"/>
      <c r="ER112"/>
      <c r="ES112"/>
      <c r="ET112"/>
      <c r="EU112"/>
      <c r="EV112"/>
      <c r="EW112"/>
      <c r="EX112"/>
      <c r="EY112"/>
      <c r="EZ112"/>
      <c r="FA112"/>
      <c r="FB112"/>
      <c r="FC112"/>
      <c r="FD112"/>
      <c r="FE112"/>
      <c r="FF112"/>
      <c r="FG112"/>
      <c r="FH112"/>
      <c r="FI112"/>
      <c r="FJ112"/>
      <c r="FK112"/>
      <c r="FL112"/>
      <c r="FM112"/>
      <c r="FN112"/>
      <c r="FO112"/>
      <c r="FP112"/>
      <c r="FQ112"/>
      <c r="FR112"/>
      <c r="FS112"/>
      <c r="FT112"/>
      <c r="FU112"/>
      <c r="FV112"/>
      <c r="FW112"/>
      <c r="FX112"/>
      <c r="FY112"/>
      <c r="FZ112"/>
      <c r="GA112"/>
      <c r="GB112"/>
      <c r="GC112"/>
      <c r="GD112"/>
      <c r="GE112"/>
      <c r="GF112"/>
      <c r="GG112"/>
      <c r="GH112"/>
      <c r="GI112"/>
      <c r="GJ112"/>
      <c r="GK112"/>
      <c r="GL112"/>
      <c r="GM112"/>
      <c r="GN112"/>
      <c r="GO112"/>
      <c r="GP112"/>
      <c r="GQ112"/>
      <c r="GR112"/>
      <c r="GS112"/>
      <c r="GT112"/>
      <c r="GU112"/>
      <c r="GV112"/>
      <c r="GW112"/>
      <c r="GX112"/>
      <c r="GY112"/>
      <c r="GZ112"/>
      <c r="HA112"/>
      <c r="HB112"/>
      <c r="HC112"/>
      <c r="HD112"/>
      <c r="HE112"/>
      <c r="HF112"/>
      <c r="HG112"/>
      <c r="HH112"/>
      <c r="HI112"/>
      <c r="HJ112"/>
      <c r="HK112"/>
      <c r="HL112"/>
      <c r="HM112"/>
      <c r="HN112"/>
      <c r="HO112"/>
      <c r="HP112"/>
      <c r="HQ112"/>
      <c r="HR112"/>
      <c r="HS112"/>
      <c r="HT112"/>
      <c r="HU112"/>
      <c r="HV112"/>
      <c r="HW112"/>
      <c r="HX112"/>
      <c r="HY112"/>
      <c r="HZ112"/>
      <c r="IA112"/>
      <c r="IB112"/>
      <c r="IC112"/>
      <c r="ID112"/>
      <c r="IE112"/>
      <c r="IF112"/>
      <c r="IG112"/>
      <c r="IH112"/>
      <c r="II112"/>
      <c r="IJ112"/>
      <c r="IK112"/>
      <c r="IL112"/>
      <c r="IM112"/>
      <c r="IN112"/>
      <c r="IO112"/>
      <c r="IP112"/>
      <c r="IQ112"/>
      <c r="IR112"/>
      <c r="IS112"/>
      <c r="IT112"/>
      <c r="IU112"/>
      <c r="IV112"/>
      <c r="IW112"/>
      <c r="IX112"/>
      <c r="IY112"/>
      <c r="IZ112"/>
      <c r="JA112"/>
      <c r="JB112"/>
      <c r="JC112"/>
      <c r="JD112"/>
      <c r="JE112"/>
      <c r="JF112"/>
      <c r="JG112"/>
      <c r="JH112"/>
      <c r="JI112"/>
      <c r="JJ112"/>
      <c r="JK112"/>
      <c r="JL112"/>
      <c r="JM112"/>
      <c r="JN112"/>
      <c r="JO112"/>
      <c r="JP112"/>
      <c r="JQ112"/>
      <c r="JR112"/>
      <c r="JS112"/>
      <c r="JT112"/>
      <c r="JU112"/>
      <c r="JV112"/>
      <c r="JW112"/>
      <c r="JX112"/>
      <c r="JY112"/>
      <c r="JZ112"/>
      <c r="KA112"/>
      <c r="KB112"/>
      <c r="KC112"/>
      <c r="KD112"/>
      <c r="KE112"/>
      <c r="KF112"/>
      <c r="KG112"/>
      <c r="KH112"/>
      <c r="KI112"/>
      <c r="KJ112"/>
      <c r="KK112"/>
      <c r="KL112"/>
      <c r="KM112"/>
      <c r="KN112"/>
      <c r="KO112"/>
      <c r="KP112"/>
      <c r="KQ112"/>
      <c r="KR112"/>
      <c r="KS112"/>
      <c r="KT112"/>
      <c r="KU112"/>
      <c r="KV112"/>
      <c r="KW112"/>
      <c r="KX112"/>
      <c r="KY112"/>
      <c r="KZ112"/>
      <c r="LA112"/>
      <c r="LB112"/>
      <c r="LC112"/>
      <c r="LD112"/>
      <c r="LE112"/>
      <c r="LF112"/>
      <c r="LG112"/>
      <c r="LH112"/>
      <c r="LI112"/>
      <c r="LJ112"/>
      <c r="LK112"/>
      <c r="LL112"/>
      <c r="LM112"/>
      <c r="LN112"/>
      <c r="LO112"/>
      <c r="LP112"/>
      <c r="LQ112"/>
      <c r="LR112"/>
      <c r="LS112"/>
      <c r="LT112"/>
      <c r="LU112"/>
      <c r="LV112"/>
      <c r="LW112"/>
      <c r="LX112"/>
      <c r="LY112"/>
      <c r="LZ112"/>
      <c r="MA112"/>
      <c r="MB112"/>
      <c r="MC112"/>
      <c r="MD112"/>
      <c r="ME112"/>
      <c r="MF112"/>
      <c r="MG112"/>
      <c r="MH112"/>
      <c r="MI112"/>
      <c r="MJ112"/>
      <c r="MK112"/>
      <c r="ML112"/>
      <c r="MM112"/>
      <c r="MN112"/>
      <c r="MO112"/>
      <c r="MP112"/>
      <c r="MQ112"/>
      <c r="MR112"/>
      <c r="MS112"/>
      <c r="MT112"/>
      <c r="MU112"/>
      <c r="MV112"/>
      <c r="MW112"/>
      <c r="MX112"/>
      <c r="MY112"/>
      <c r="MZ112"/>
      <c r="NA112"/>
      <c r="NB112"/>
      <c r="NC112"/>
      <c r="ND112"/>
      <c r="NE112"/>
      <c r="NF112"/>
      <c r="NG112"/>
      <c r="NH112"/>
      <c r="NI112"/>
      <c r="NJ112"/>
      <c r="NK112"/>
      <c r="NL112"/>
      <c r="NM112"/>
      <c r="NN112"/>
      <c r="NO112"/>
      <c r="NP112"/>
      <c r="NQ112"/>
      <c r="NR112"/>
      <c r="NS112"/>
      <c r="NT112"/>
      <c r="NU112"/>
      <c r="NV112"/>
      <c r="NW112"/>
      <c r="NX112"/>
      <c r="NY112"/>
      <c r="NZ112"/>
      <c r="OA112"/>
      <c r="OB112"/>
      <c r="OC112"/>
      <c r="OD112"/>
      <c r="OE112"/>
      <c r="OF112"/>
      <c r="OG112"/>
      <c r="OH112"/>
      <c r="OI112"/>
      <c r="OJ112"/>
      <c r="OK112"/>
      <c r="OL112"/>
      <c r="OM112"/>
      <c r="ON112"/>
      <c r="OO112"/>
      <c r="OP112"/>
      <c r="OQ112"/>
      <c r="OR112"/>
      <c r="OS112"/>
      <c r="OT112"/>
      <c r="OU112"/>
      <c r="OV112"/>
      <c r="OW112"/>
      <c r="OX112"/>
      <c r="OY112"/>
      <c r="OZ112"/>
      <c r="PA112"/>
      <c r="PB112"/>
      <c r="PC112"/>
      <c r="PD112"/>
      <c r="PE112"/>
      <c r="PF112"/>
      <c r="PG112"/>
      <c r="PH112"/>
      <c r="PI112"/>
      <c r="PJ112"/>
      <c r="PK112"/>
      <c r="PL112"/>
      <c r="PM112"/>
      <c r="PN112"/>
      <c r="PO112"/>
      <c r="PP112"/>
      <c r="PQ112"/>
      <c r="PR112"/>
      <c r="PS112"/>
      <c r="PT112"/>
      <c r="PU112"/>
      <c r="PV112"/>
      <c r="PW112"/>
      <c r="PX112"/>
      <c r="PY112"/>
      <c r="PZ112"/>
      <c r="QA112"/>
      <c r="QB112"/>
      <c r="QC112"/>
      <c r="QD112"/>
      <c r="QE112"/>
      <c r="QF112"/>
      <c r="QG112"/>
      <c r="QH112"/>
      <c r="QI112"/>
      <c r="QJ112"/>
      <c r="QK112"/>
      <c r="QL112"/>
      <c r="QM112"/>
      <c r="QN112"/>
      <c r="QO112"/>
      <c r="QP112"/>
      <c r="QQ112"/>
      <c r="QR112"/>
      <c r="QS112"/>
      <c r="QT112"/>
      <c r="QU112"/>
      <c r="QV112"/>
      <c r="QW112"/>
      <c r="QX112"/>
      <c r="QY112"/>
      <c r="QZ112"/>
      <c r="RA112"/>
      <c r="RB112"/>
      <c r="RC112"/>
      <c r="RD112"/>
      <c r="RE112"/>
      <c r="RF112"/>
      <c r="RG112"/>
      <c r="RH112"/>
      <c r="RI112"/>
      <c r="RJ112"/>
      <c r="RK112"/>
      <c r="RL112"/>
      <c r="RM112"/>
      <c r="RN112"/>
      <c r="RO112"/>
      <c r="RP112"/>
      <c r="RQ112"/>
      <c r="RR112"/>
      <c r="RS112"/>
      <c r="RT112"/>
      <c r="RU112"/>
      <c r="RV112"/>
      <c r="RW112"/>
      <c r="RX112"/>
      <c r="RY112"/>
      <c r="RZ112"/>
      <c r="SA112"/>
      <c r="SB112"/>
      <c r="SC112"/>
      <c r="SD112"/>
      <c r="SE112"/>
      <c r="SF112"/>
      <c r="SG112"/>
      <c r="SH112"/>
      <c r="SI112"/>
      <c r="SJ112"/>
      <c r="SK112"/>
      <c r="SL112"/>
      <c r="SM112"/>
      <c r="SN112"/>
      <c r="SO112"/>
      <c r="SP112"/>
      <c r="SQ112"/>
      <c r="SR112"/>
      <c r="SS112"/>
      <c r="ST112"/>
      <c r="SU112"/>
      <c r="SV112"/>
      <c r="SW112"/>
      <c r="SX112"/>
      <c r="SY112"/>
      <c r="SZ112"/>
      <c r="TA112"/>
      <c r="TB112"/>
      <c r="TC112"/>
      <c r="TD112"/>
      <c r="TE112"/>
      <c r="TF112"/>
      <c r="TG112"/>
      <c r="TH112"/>
      <c r="TI112"/>
      <c r="TJ112"/>
      <c r="TK112"/>
      <c r="TL112"/>
      <c r="TM112"/>
      <c r="TN112"/>
      <c r="TO112"/>
      <c r="TP112"/>
      <c r="TQ112"/>
      <c r="TR112"/>
      <c r="TS112"/>
      <c r="TT112"/>
      <c r="TU112"/>
      <c r="TV112"/>
      <c r="TW112"/>
      <c r="TX112"/>
      <c r="TY112"/>
      <c r="TZ112"/>
      <c r="UA112"/>
      <c r="UB112"/>
      <c r="UC112"/>
      <c r="UD112"/>
      <c r="UE112"/>
      <c r="UF112"/>
      <c r="UG112"/>
      <c r="UH112"/>
      <c r="UI112"/>
      <c r="UJ112"/>
      <c r="UK112"/>
      <c r="UL112"/>
      <c r="UM112"/>
      <c r="UN112"/>
      <c r="UO112"/>
      <c r="UP112"/>
      <c r="UQ112"/>
      <c r="UR112"/>
      <c r="US112"/>
      <c r="UT112"/>
      <c r="UU112"/>
      <c r="UV112"/>
      <c r="UW112"/>
      <c r="UX112"/>
      <c r="UY112"/>
      <c r="UZ112"/>
      <c r="VA112"/>
      <c r="VB112"/>
      <c r="VC112"/>
      <c r="VD112"/>
      <c r="VE112"/>
      <c r="VF112"/>
      <c r="VG112"/>
      <c r="VH112"/>
      <c r="VI112"/>
      <c r="VJ112"/>
      <c r="VK112"/>
      <c r="VL112"/>
      <c r="VM112"/>
      <c r="VN112"/>
      <c r="VO112"/>
      <c r="VP112"/>
      <c r="VQ112"/>
      <c r="VR112"/>
      <c r="VS112"/>
      <c r="VT112"/>
      <c r="VU112"/>
      <c r="VV112"/>
      <c r="VW112"/>
      <c r="VX112"/>
      <c r="VY112"/>
      <c r="VZ112"/>
      <c r="WA112"/>
      <c r="WB112"/>
      <c r="WC112"/>
      <c r="WD112"/>
      <c r="WE112"/>
      <c r="WF112"/>
      <c r="WG112"/>
      <c r="WH112"/>
      <c r="WI112"/>
      <c r="WJ112"/>
      <c r="WK112"/>
      <c r="WL112"/>
      <c r="WM112"/>
      <c r="WN112"/>
      <c r="WO112"/>
      <c r="WP112"/>
      <c r="WQ112"/>
      <c r="WR112"/>
      <c r="WS112"/>
      <c r="WT112"/>
      <c r="WU112"/>
      <c r="WV112"/>
      <c r="WW112"/>
      <c r="WX112"/>
      <c r="WY112"/>
      <c r="WZ112"/>
      <c r="XA112"/>
      <c r="XB112"/>
      <c r="XC112"/>
      <c r="XD112"/>
      <c r="XE112"/>
      <c r="XF112"/>
      <c r="XG112"/>
      <c r="XH112"/>
      <c r="XI112"/>
      <c r="XJ112"/>
      <c r="XK112"/>
      <c r="XL112"/>
      <c r="XM112"/>
      <c r="XN112"/>
      <c r="XO112"/>
      <c r="XP112"/>
      <c r="XQ112"/>
      <c r="XR112"/>
      <c r="XS112"/>
      <c r="XT112"/>
      <c r="XU112"/>
      <c r="XV112"/>
      <c r="XW112"/>
      <c r="XX112"/>
      <c r="XY112"/>
      <c r="XZ112"/>
      <c r="YA112"/>
      <c r="YB112"/>
      <c r="YC112"/>
      <c r="YD112"/>
      <c r="YE112"/>
      <c r="YF112"/>
      <c r="YG112"/>
      <c r="YH112"/>
      <c r="YI112"/>
      <c r="YJ112"/>
      <c r="YK112"/>
      <c r="YL112"/>
      <c r="YM112"/>
      <c r="YN112"/>
      <c r="YO112"/>
      <c r="YP112"/>
      <c r="YQ112"/>
      <c r="YR112"/>
      <c r="YS112"/>
      <c r="YT112"/>
      <c r="YU112"/>
      <c r="YV112"/>
      <c r="YW112"/>
      <c r="YX112"/>
      <c r="YY112"/>
      <c r="YZ112"/>
      <c r="ZA112"/>
      <c r="ZB112"/>
      <c r="ZC112"/>
      <c r="ZD112"/>
      <c r="ZE112"/>
      <c r="ZF112"/>
      <c r="ZG112"/>
      <c r="ZH112"/>
      <c r="ZI112"/>
      <c r="ZJ112"/>
      <c r="ZK112"/>
      <c r="ZL112"/>
      <c r="ZM112"/>
      <c r="ZN112"/>
      <c r="ZO112"/>
      <c r="ZP112"/>
      <c r="ZQ112"/>
      <c r="ZR112"/>
      <c r="ZS112"/>
      <c r="ZT112"/>
      <c r="ZU112"/>
      <c r="ZV112"/>
      <c r="ZW112"/>
      <c r="ZX112"/>
      <c r="ZY112"/>
      <c r="ZZ112"/>
      <c r="AAA112"/>
      <c r="AAB112"/>
      <c r="AAC112"/>
      <c r="AAD112"/>
      <c r="AAE112"/>
      <c r="AAF112"/>
      <c r="AAG112"/>
      <c r="AAH112"/>
      <c r="AAI112"/>
      <c r="AAJ112"/>
      <c r="AAK112"/>
      <c r="AAL112"/>
      <c r="AAM112"/>
      <c r="AAN112"/>
      <c r="AAO112"/>
      <c r="AAP112"/>
      <c r="AAQ112"/>
      <c r="AAR112"/>
      <c r="AAS112"/>
      <c r="AAT112"/>
      <c r="AAU112"/>
      <c r="AAV112"/>
      <c r="AAW112"/>
      <c r="AAX112"/>
      <c r="AAY112"/>
      <c r="AAZ112"/>
      <c r="ABA112"/>
      <c r="ABB112"/>
      <c r="ABC112"/>
      <c r="ABD112"/>
      <c r="ABE112"/>
      <c r="ABF112"/>
      <c r="ABG112"/>
      <c r="ABH112"/>
      <c r="ABI112"/>
      <c r="ABJ112"/>
      <c r="ABK112"/>
      <c r="ABL112"/>
      <c r="ABM112"/>
      <c r="ABN112"/>
      <c r="ABO112"/>
      <c r="ABP112"/>
      <c r="ABQ112"/>
      <c r="ABR112"/>
      <c r="ABS112"/>
      <c r="ABT112"/>
      <c r="ABU112"/>
      <c r="ABV112"/>
      <c r="ABW112"/>
      <c r="ABX112"/>
      <c r="ABY112"/>
      <c r="ABZ112"/>
      <c r="ACA112"/>
      <c r="ACB112"/>
      <c r="ACC112"/>
      <c r="ACD112"/>
      <c r="ACE112"/>
      <c r="ACF112"/>
      <c r="ACG112"/>
      <c r="ACH112"/>
      <c r="ACI112"/>
      <c r="ACJ112"/>
      <c r="ACK112"/>
      <c r="ACL112"/>
      <c r="ACM112"/>
      <c r="ACN112"/>
      <c r="ACO112"/>
      <c r="ACP112"/>
      <c r="ACQ112"/>
      <c r="ACR112"/>
      <c r="ACS112"/>
      <c r="ACT112"/>
      <c r="ACU112"/>
      <c r="ACV112"/>
      <c r="ACW112"/>
      <c r="ACX112"/>
      <c r="ACY112"/>
      <c r="ACZ112"/>
      <c r="ADA112"/>
      <c r="ADB112"/>
      <c r="ADC112"/>
      <c r="ADD112"/>
      <c r="ADE112"/>
      <c r="ADF112"/>
      <c r="ADG112"/>
      <c r="ADH112"/>
      <c r="ADI112"/>
      <c r="ADJ112"/>
      <c r="ADK112"/>
      <c r="ADL112"/>
      <c r="ADM112"/>
      <c r="ADN112"/>
      <c r="ADO112"/>
      <c r="ADP112"/>
      <c r="ADQ112"/>
      <c r="ADR112"/>
      <c r="ADS112"/>
      <c r="ADT112"/>
      <c r="ADU112"/>
      <c r="ADV112"/>
      <c r="ADW112"/>
      <c r="ADX112"/>
      <c r="ADY112"/>
      <c r="ADZ112"/>
      <c r="AEA112"/>
      <c r="AEB112"/>
      <c r="AEC112"/>
      <c r="AED112"/>
      <c r="AEE112"/>
      <c r="AEF112"/>
      <c r="AEG112"/>
      <c r="AEH112"/>
      <c r="AEI112"/>
      <c r="AEJ112"/>
      <c r="AEK112"/>
      <c r="AEL112"/>
      <c r="AEM112"/>
      <c r="AEN112"/>
      <c r="AEO112"/>
      <c r="AEP112"/>
      <c r="AEQ112"/>
      <c r="AER112"/>
      <c r="AES112"/>
      <c r="AET112"/>
      <c r="AEU112"/>
      <c r="AEV112"/>
      <c r="AEW112"/>
      <c r="AEX112"/>
      <c r="AEY112"/>
      <c r="AEZ112"/>
      <c r="AFA112"/>
      <c r="AFB112"/>
      <c r="AFC112"/>
      <c r="AFD112"/>
      <c r="AFE112"/>
      <c r="AFF112"/>
      <c r="AFG112"/>
      <c r="AFH112"/>
      <c r="AFI112"/>
      <c r="AFJ112"/>
      <c r="AFK112"/>
      <c r="AFL112"/>
      <c r="AFM112"/>
      <c r="AFN112"/>
      <c r="AFO112"/>
      <c r="AFP112"/>
      <c r="AFQ112"/>
      <c r="AFR112"/>
      <c r="AFS112"/>
      <c r="AFT112"/>
      <c r="AFU112"/>
      <c r="AFV112"/>
      <c r="AFW112"/>
      <c r="AFX112"/>
      <c r="AFY112"/>
      <c r="AFZ112"/>
      <c r="AGA112"/>
      <c r="AGB112"/>
      <c r="AGC112"/>
      <c r="AGD112"/>
      <c r="AGE112"/>
      <c r="AGF112"/>
      <c r="AGG112"/>
      <c r="AGH112"/>
      <c r="AGI112"/>
      <c r="AGJ112"/>
      <c r="AGK112"/>
      <c r="AGL112"/>
      <c r="AGM112"/>
      <c r="AGN112"/>
      <c r="AGO112"/>
      <c r="AGP112"/>
      <c r="AGQ112"/>
      <c r="AGR112"/>
      <c r="AGS112"/>
      <c r="AGT112"/>
      <c r="AGU112"/>
      <c r="AGV112"/>
      <c r="AGW112"/>
      <c r="AGX112"/>
      <c r="AGY112"/>
      <c r="AGZ112"/>
      <c r="AHA112"/>
      <c r="AHB112"/>
      <c r="AHC112"/>
      <c r="AHD112"/>
      <c r="AHE112"/>
      <c r="AHF112"/>
      <c r="AHG112"/>
      <c r="AHH112"/>
      <c r="AHI112"/>
      <c r="AHJ112"/>
      <c r="AHK112"/>
      <c r="AHL112"/>
      <c r="AHM112"/>
      <c r="AHN112"/>
      <c r="AHO112"/>
      <c r="AHP112"/>
      <c r="AHQ112"/>
      <c r="AHR112"/>
      <c r="AHS112"/>
      <c r="AHT112"/>
      <c r="AHU112"/>
      <c r="AHV112"/>
      <c r="AHW112"/>
      <c r="AHX112"/>
      <c r="AHY112"/>
      <c r="AHZ112"/>
      <c r="AIA112"/>
      <c r="AIB112"/>
      <c r="AIC112"/>
      <c r="AID112"/>
      <c r="AIE112"/>
      <c r="AIF112"/>
      <c r="AIG112"/>
      <c r="AIH112"/>
      <c r="AII112"/>
      <c r="AIJ112"/>
      <c r="AIK112"/>
      <c r="AIL112"/>
      <c r="AIM112"/>
      <c r="AIN112"/>
      <c r="AIO112"/>
      <c r="AIP112"/>
      <c r="AIQ112"/>
      <c r="AIR112"/>
      <c r="AIS112"/>
      <c r="AIT112"/>
      <c r="AIU112"/>
      <c r="AIV112"/>
      <c r="AIW112"/>
      <c r="AIX112"/>
      <c r="AIY112"/>
      <c r="AIZ112"/>
      <c r="AJA112"/>
      <c r="AJB112"/>
      <c r="AJC112"/>
      <c r="AJD112"/>
      <c r="AJE112"/>
      <c r="AJF112"/>
      <c r="AJG112"/>
      <c r="AJH112"/>
      <c r="AJI112"/>
      <c r="AJJ112"/>
      <c r="AJK112"/>
      <c r="AJL112"/>
      <c r="AJM112"/>
      <c r="AJN112"/>
      <c r="AJO112"/>
      <c r="AJP112"/>
      <c r="AJQ112"/>
      <c r="AJR112"/>
      <c r="AJS112"/>
      <c r="AJT112"/>
      <c r="AJU112"/>
      <c r="AJV112"/>
      <c r="AJW112"/>
      <c r="AJX112"/>
      <c r="AJY112"/>
      <c r="AJZ112"/>
      <c r="AKA112"/>
      <c r="AKB112"/>
      <c r="AKC112"/>
      <c r="AKD112"/>
      <c r="AKE112"/>
      <c r="AKF112"/>
      <c r="AKG112"/>
      <c r="AKH112"/>
      <c r="AKI112"/>
      <c r="AKJ112"/>
      <c r="AKK112"/>
      <c r="AKL112"/>
      <c r="AKM112"/>
      <c r="AKN112"/>
      <c r="AKO112"/>
      <c r="AKP112"/>
      <c r="AKQ112"/>
      <c r="AKR112"/>
      <c r="AKS112"/>
      <c r="AKT112"/>
      <c r="AKU112"/>
      <c r="AKV112"/>
      <c r="AKW112"/>
      <c r="AKX112"/>
      <c r="AKY112"/>
      <c r="AKZ112"/>
      <c r="ALA112"/>
      <c r="ALB112"/>
      <c r="ALC112"/>
      <c r="ALD112"/>
      <c r="ALE112"/>
      <c r="ALF112"/>
      <c r="ALG112"/>
      <c r="ALH112"/>
      <c r="ALI112"/>
      <c r="ALJ112"/>
      <c r="ALK112"/>
      <c r="ALL112"/>
      <c r="ALM112"/>
      <c r="ALN112"/>
      <c r="ALO112"/>
      <c r="ALP112"/>
      <c r="ALQ112"/>
      <c r="ALR112"/>
      <c r="ALS112"/>
      <c r="ALT112"/>
      <c r="ALU112"/>
      <c r="ALV112"/>
      <c r="ALW112"/>
      <c r="ALX112"/>
      <c r="ALY112"/>
      <c r="ALZ112"/>
      <c r="AMA112"/>
      <c r="AMB112"/>
      <c r="AMC112"/>
      <c r="AMD112"/>
      <c r="AME112"/>
      <c r="AMF112"/>
      <c r="AMG112"/>
      <c r="AMH112"/>
      <c r="AMI112"/>
      <c r="AMJ112"/>
    </row>
    <row r="113" spans="1:1024" x14ac:dyDescent="0.25">
      <c r="A113" s="215"/>
      <c r="B113" s="215"/>
      <c r="C113" s="215"/>
      <c r="D113" s="215"/>
      <c r="E113" s="215"/>
      <c r="F113" s="215"/>
      <c r="G113" s="215"/>
      <c r="H113" s="215"/>
      <c r="I113" s="215"/>
      <c r="J113" s="215"/>
      <c r="K113" s="215"/>
      <c r="L113" s="215"/>
      <c r="M113" s="215"/>
      <c r="N113" s="215"/>
      <c r="O113" s="215"/>
      <c r="P113" s="215"/>
      <c r="Q113" s="215"/>
      <c r="R113" s="215"/>
      <c r="S113" s="215"/>
      <c r="T113" s="215"/>
      <c r="U113" s="215"/>
      <c r="V113" s="215"/>
      <c r="W113" s="215"/>
      <c r="X113" s="215"/>
      <c r="Y113" s="215"/>
      <c r="Z113" s="215"/>
      <c r="AA113" s="215"/>
      <c r="AB113" s="215"/>
      <c r="AC113" s="215"/>
      <c r="AD113" s="215"/>
      <c r="AE113" s="215"/>
      <c r="AF113" s="215"/>
      <c r="AG113" s="215"/>
      <c r="AH113" s="215"/>
      <c r="AI113" s="215"/>
      <c r="AJ113" s="215"/>
      <c r="AK113" s="215"/>
      <c r="AL113" s="215"/>
      <c r="AM113" s="215"/>
      <c r="AN113" s="215"/>
      <c r="AO113" s="215"/>
      <c r="AP113" s="215"/>
      <c r="AQ113" s="215"/>
      <c r="AR113" s="215"/>
      <c r="AS113" s="215"/>
      <c r="AT113" s="215"/>
      <c r="AU113" s="215"/>
      <c r="AV113" s="215"/>
      <c r="AW113" s="215"/>
      <c r="AX113" s="215"/>
      <c r="AY113" s="215"/>
      <c r="AZ113" s="215"/>
      <c r="BA113" s="215"/>
      <c r="BB113" s="215"/>
      <c r="BC113" s="215"/>
      <c r="BD113" s="215"/>
      <c r="BE113"/>
      <c r="BF113"/>
      <c r="BG113"/>
      <c r="BH113"/>
      <c r="BI113"/>
      <c r="BJ113"/>
      <c r="BK113"/>
      <c r="BL113"/>
      <c r="BM113"/>
      <c r="BN113"/>
      <c r="BO113"/>
      <c r="BP113"/>
      <c r="BQ113"/>
      <c r="BR113"/>
      <c r="BS113"/>
      <c r="BT113"/>
      <c r="BU113"/>
      <c r="BV113"/>
      <c r="BW113"/>
      <c r="BX113"/>
      <c r="BY113"/>
      <c r="BZ113"/>
      <c r="CA113"/>
      <c r="CB113"/>
      <c r="CC113"/>
      <c r="CD113"/>
      <c r="CE113"/>
      <c r="CF113"/>
      <c r="CG113"/>
      <c r="CH113"/>
      <c r="CI113"/>
      <c r="CJ113"/>
      <c r="CK113"/>
      <c r="CL113"/>
      <c r="CM113"/>
      <c r="CN113"/>
      <c r="CO113"/>
      <c r="CP113"/>
      <c r="CQ113"/>
      <c r="CR113"/>
      <c r="CS113"/>
      <c r="CT113"/>
      <c r="CU113"/>
      <c r="CV113"/>
      <c r="CW113"/>
      <c r="CX113"/>
      <c r="CY113"/>
      <c r="CZ113"/>
      <c r="DA113"/>
      <c r="DB113"/>
      <c r="DC113"/>
      <c r="DD113"/>
      <c r="DE113"/>
      <c r="DF113"/>
      <c r="DG113"/>
      <c r="DH113"/>
      <c r="DI113"/>
      <c r="DJ113"/>
      <c r="DK113"/>
      <c r="DL113"/>
      <c r="DM113"/>
      <c r="DN113"/>
      <c r="DO113"/>
      <c r="DP113"/>
      <c r="DQ113"/>
      <c r="DR113"/>
      <c r="DS113"/>
      <c r="DT113"/>
      <c r="DU113"/>
      <c r="DV113"/>
      <c r="DW113"/>
      <c r="DX113"/>
      <c r="DY113"/>
      <c r="DZ113"/>
      <c r="EA113"/>
      <c r="EB113"/>
      <c r="EC113"/>
      <c r="ED113"/>
      <c r="EE113"/>
      <c r="EF113"/>
      <c r="EG113"/>
      <c r="EH113"/>
      <c r="EI113"/>
      <c r="EJ113"/>
      <c r="EK113"/>
      <c r="EL113"/>
      <c r="EM113"/>
      <c r="EN113"/>
      <c r="EO113"/>
      <c r="EP113"/>
      <c r="EQ113"/>
      <c r="ER113"/>
      <c r="ES113"/>
      <c r="ET113"/>
      <c r="EU113"/>
      <c r="EV113"/>
      <c r="EW113"/>
      <c r="EX113"/>
      <c r="EY113"/>
      <c r="EZ113"/>
      <c r="FA113"/>
      <c r="FB113"/>
      <c r="FC113"/>
      <c r="FD113"/>
      <c r="FE113"/>
      <c r="FF113"/>
      <c r="FG113"/>
      <c r="FH113"/>
      <c r="FI113"/>
      <c r="FJ113"/>
      <c r="FK113"/>
      <c r="FL113"/>
      <c r="FM113"/>
      <c r="FN113"/>
      <c r="FO113"/>
      <c r="FP113"/>
      <c r="FQ113"/>
      <c r="FR113"/>
      <c r="FS113"/>
      <c r="FT113"/>
      <c r="FU113"/>
      <c r="FV113"/>
      <c r="FW113"/>
      <c r="FX113"/>
      <c r="FY113"/>
      <c r="FZ113"/>
      <c r="GA113"/>
      <c r="GB113"/>
      <c r="GC113"/>
      <c r="GD113"/>
      <c r="GE113"/>
      <c r="GF113"/>
      <c r="GG113"/>
      <c r="GH113"/>
      <c r="GI113"/>
      <c r="GJ113"/>
      <c r="GK113"/>
      <c r="GL113"/>
      <c r="GM113"/>
      <c r="GN113"/>
      <c r="GO113"/>
      <c r="GP113"/>
      <c r="GQ113"/>
      <c r="GR113"/>
      <c r="GS113"/>
      <c r="GT113"/>
      <c r="GU113"/>
      <c r="GV113"/>
      <c r="GW113"/>
      <c r="GX113"/>
      <c r="GY113"/>
      <c r="GZ113"/>
      <c r="HA113"/>
      <c r="HB113"/>
      <c r="HC113"/>
      <c r="HD113"/>
      <c r="HE113"/>
      <c r="HF113"/>
      <c r="HG113"/>
      <c r="HH113"/>
      <c r="HI113"/>
      <c r="HJ113"/>
      <c r="HK113"/>
      <c r="HL113"/>
      <c r="HM113"/>
      <c r="HN113"/>
      <c r="HO113"/>
      <c r="HP113"/>
      <c r="HQ113"/>
      <c r="HR113"/>
      <c r="HS113"/>
      <c r="HT113"/>
      <c r="HU113"/>
      <c r="HV113"/>
      <c r="HW113"/>
      <c r="HX113"/>
      <c r="HY113"/>
      <c r="HZ113"/>
      <c r="IA113"/>
      <c r="IB113"/>
      <c r="IC113"/>
      <c r="ID113"/>
      <c r="IE113"/>
      <c r="IF113"/>
      <c r="IG113"/>
      <c r="IH113"/>
      <c r="II113"/>
      <c r="IJ113"/>
      <c r="IK113"/>
      <c r="IL113"/>
      <c r="IM113"/>
      <c r="IN113"/>
      <c r="IO113"/>
      <c r="IP113"/>
      <c r="IQ113"/>
      <c r="IR113"/>
      <c r="IS113"/>
      <c r="IT113"/>
      <c r="IU113"/>
      <c r="IV113"/>
      <c r="IW113"/>
      <c r="IX113"/>
      <c r="IY113"/>
      <c r="IZ113"/>
      <c r="JA113"/>
      <c r="JB113"/>
      <c r="JC113"/>
      <c r="JD113"/>
      <c r="JE113"/>
      <c r="JF113"/>
      <c r="JG113"/>
      <c r="JH113"/>
      <c r="JI113"/>
      <c r="JJ113"/>
      <c r="JK113"/>
      <c r="JL113"/>
      <c r="JM113"/>
      <c r="JN113"/>
      <c r="JO113"/>
      <c r="JP113"/>
      <c r="JQ113"/>
      <c r="JR113"/>
      <c r="JS113"/>
      <c r="JT113"/>
      <c r="JU113"/>
      <c r="JV113"/>
      <c r="JW113"/>
      <c r="JX113"/>
      <c r="JY113"/>
      <c r="JZ113"/>
      <c r="KA113"/>
      <c r="KB113"/>
      <c r="KC113"/>
      <c r="KD113"/>
      <c r="KE113"/>
      <c r="KF113"/>
      <c r="KG113"/>
      <c r="KH113"/>
      <c r="KI113"/>
      <c r="KJ113"/>
      <c r="KK113"/>
      <c r="KL113"/>
      <c r="KM113"/>
      <c r="KN113"/>
      <c r="KO113"/>
      <c r="KP113"/>
      <c r="KQ113"/>
      <c r="KR113"/>
      <c r="KS113"/>
      <c r="KT113"/>
      <c r="KU113"/>
      <c r="KV113"/>
      <c r="KW113"/>
      <c r="KX113"/>
      <c r="KY113"/>
      <c r="KZ113"/>
      <c r="LA113"/>
      <c r="LB113"/>
      <c r="LC113"/>
      <c r="LD113"/>
      <c r="LE113"/>
      <c r="LF113"/>
      <c r="LG113"/>
      <c r="LH113"/>
      <c r="LI113"/>
      <c r="LJ113"/>
      <c r="LK113"/>
      <c r="LL113"/>
      <c r="LM113"/>
      <c r="LN113"/>
      <c r="LO113"/>
      <c r="LP113"/>
      <c r="LQ113"/>
      <c r="LR113"/>
      <c r="LS113"/>
      <c r="LT113"/>
      <c r="LU113"/>
      <c r="LV113"/>
      <c r="LW113"/>
      <c r="LX113"/>
      <c r="LY113"/>
      <c r="LZ113"/>
      <c r="MA113"/>
      <c r="MB113"/>
      <c r="MC113"/>
      <c r="MD113"/>
      <c r="ME113"/>
      <c r="MF113"/>
      <c r="MG113"/>
      <c r="MH113"/>
      <c r="MI113"/>
      <c r="MJ113"/>
      <c r="MK113"/>
      <c r="ML113"/>
      <c r="MM113"/>
      <c r="MN113"/>
      <c r="MO113"/>
      <c r="MP113"/>
      <c r="MQ113"/>
      <c r="MR113"/>
      <c r="MS113"/>
      <c r="MT113"/>
      <c r="MU113"/>
      <c r="MV113"/>
      <c r="MW113"/>
      <c r="MX113"/>
      <c r="MY113"/>
      <c r="MZ113"/>
      <c r="NA113"/>
      <c r="NB113"/>
      <c r="NC113"/>
      <c r="ND113"/>
      <c r="NE113"/>
      <c r="NF113"/>
      <c r="NG113"/>
      <c r="NH113"/>
      <c r="NI113"/>
      <c r="NJ113"/>
      <c r="NK113"/>
      <c r="NL113"/>
      <c r="NM113"/>
      <c r="NN113"/>
      <c r="NO113"/>
      <c r="NP113"/>
      <c r="NQ113"/>
      <c r="NR113"/>
      <c r="NS113"/>
      <c r="NT113"/>
      <c r="NU113"/>
      <c r="NV113"/>
      <c r="NW113"/>
      <c r="NX113"/>
      <c r="NY113"/>
      <c r="NZ113"/>
      <c r="OA113"/>
      <c r="OB113"/>
      <c r="OC113"/>
      <c r="OD113"/>
      <c r="OE113"/>
      <c r="OF113"/>
      <c r="OG113"/>
      <c r="OH113"/>
      <c r="OI113"/>
      <c r="OJ113"/>
      <c r="OK113"/>
      <c r="OL113"/>
      <c r="OM113"/>
      <c r="ON113"/>
      <c r="OO113"/>
      <c r="OP113"/>
      <c r="OQ113"/>
      <c r="OR113"/>
      <c r="OS113"/>
      <c r="OT113"/>
      <c r="OU113"/>
      <c r="OV113"/>
      <c r="OW113"/>
      <c r="OX113"/>
      <c r="OY113"/>
      <c r="OZ113"/>
      <c r="PA113"/>
      <c r="PB113"/>
      <c r="PC113"/>
      <c r="PD113"/>
      <c r="PE113"/>
      <c r="PF113"/>
      <c r="PG113"/>
      <c r="PH113"/>
      <c r="PI113"/>
      <c r="PJ113"/>
      <c r="PK113"/>
      <c r="PL113"/>
      <c r="PM113"/>
      <c r="PN113"/>
      <c r="PO113"/>
      <c r="PP113"/>
      <c r="PQ113"/>
      <c r="PR113"/>
      <c r="PS113"/>
      <c r="PT113"/>
      <c r="PU113"/>
      <c r="PV113"/>
      <c r="PW113"/>
      <c r="PX113"/>
      <c r="PY113"/>
      <c r="PZ113"/>
      <c r="QA113"/>
      <c r="QB113"/>
      <c r="QC113"/>
      <c r="QD113"/>
      <c r="QE113"/>
      <c r="QF113"/>
      <c r="QG113"/>
      <c r="QH113"/>
      <c r="QI113"/>
      <c r="QJ113"/>
      <c r="QK113"/>
      <c r="QL113"/>
      <c r="QM113"/>
      <c r="QN113"/>
      <c r="QO113"/>
      <c r="QP113"/>
      <c r="QQ113"/>
      <c r="QR113"/>
      <c r="QS113"/>
      <c r="QT113"/>
      <c r="QU113"/>
      <c r="QV113"/>
      <c r="QW113"/>
      <c r="QX113"/>
      <c r="QY113"/>
      <c r="QZ113"/>
      <c r="RA113"/>
      <c r="RB113"/>
      <c r="RC113"/>
      <c r="RD113"/>
      <c r="RE113"/>
      <c r="RF113"/>
      <c r="RG113"/>
      <c r="RH113"/>
      <c r="RI113"/>
      <c r="RJ113"/>
      <c r="RK113"/>
      <c r="RL113"/>
      <c r="RM113"/>
      <c r="RN113"/>
      <c r="RO113"/>
      <c r="RP113"/>
      <c r="RQ113"/>
      <c r="RR113"/>
      <c r="RS113"/>
      <c r="RT113"/>
      <c r="RU113"/>
      <c r="RV113"/>
      <c r="RW113"/>
      <c r="RX113"/>
      <c r="RY113"/>
      <c r="RZ113"/>
      <c r="SA113"/>
      <c r="SB113"/>
      <c r="SC113"/>
      <c r="SD113"/>
      <c r="SE113"/>
      <c r="SF113"/>
      <c r="SG113"/>
      <c r="SH113"/>
      <c r="SI113"/>
      <c r="SJ113"/>
      <c r="SK113"/>
      <c r="SL113"/>
      <c r="SM113"/>
      <c r="SN113"/>
      <c r="SO113"/>
      <c r="SP113"/>
      <c r="SQ113"/>
      <c r="SR113"/>
      <c r="SS113"/>
      <c r="ST113"/>
      <c r="SU113"/>
      <c r="SV113"/>
      <c r="SW113"/>
      <c r="SX113"/>
      <c r="SY113"/>
      <c r="SZ113"/>
      <c r="TA113"/>
      <c r="TB113"/>
      <c r="TC113"/>
      <c r="TD113"/>
      <c r="TE113"/>
      <c r="TF113"/>
      <c r="TG113"/>
      <c r="TH113"/>
      <c r="TI113"/>
      <c r="TJ113"/>
      <c r="TK113"/>
      <c r="TL113"/>
      <c r="TM113"/>
      <c r="TN113"/>
      <c r="TO113"/>
      <c r="TP113"/>
      <c r="TQ113"/>
      <c r="TR113"/>
      <c r="TS113"/>
      <c r="TT113"/>
      <c r="TU113"/>
      <c r="TV113"/>
      <c r="TW113"/>
      <c r="TX113"/>
      <c r="TY113"/>
      <c r="TZ113"/>
      <c r="UA113"/>
      <c r="UB113"/>
      <c r="UC113"/>
      <c r="UD113"/>
      <c r="UE113"/>
      <c r="UF113"/>
      <c r="UG113"/>
      <c r="UH113"/>
      <c r="UI113"/>
      <c r="UJ113"/>
      <c r="UK113"/>
      <c r="UL113"/>
      <c r="UM113"/>
      <c r="UN113"/>
      <c r="UO113"/>
      <c r="UP113"/>
      <c r="UQ113"/>
      <c r="UR113"/>
      <c r="US113"/>
      <c r="UT113"/>
      <c r="UU113"/>
      <c r="UV113"/>
      <c r="UW113"/>
      <c r="UX113"/>
      <c r="UY113"/>
      <c r="UZ113"/>
      <c r="VA113"/>
      <c r="VB113"/>
      <c r="VC113"/>
      <c r="VD113"/>
      <c r="VE113"/>
      <c r="VF113"/>
      <c r="VG113"/>
      <c r="VH113"/>
      <c r="VI113"/>
      <c r="VJ113"/>
      <c r="VK113"/>
      <c r="VL113"/>
      <c r="VM113"/>
      <c r="VN113"/>
      <c r="VO113"/>
      <c r="VP113"/>
      <c r="VQ113"/>
      <c r="VR113"/>
      <c r="VS113"/>
      <c r="VT113"/>
      <c r="VU113"/>
      <c r="VV113"/>
      <c r="VW113"/>
      <c r="VX113"/>
      <c r="VY113"/>
      <c r="VZ113"/>
      <c r="WA113"/>
      <c r="WB113"/>
      <c r="WC113"/>
      <c r="WD113"/>
      <c r="WE113"/>
      <c r="WF113"/>
      <c r="WG113"/>
      <c r="WH113"/>
      <c r="WI113"/>
      <c r="WJ113"/>
      <c r="WK113"/>
      <c r="WL113"/>
      <c r="WM113"/>
      <c r="WN113"/>
      <c r="WO113"/>
      <c r="WP113"/>
      <c r="WQ113"/>
      <c r="WR113"/>
      <c r="WS113"/>
      <c r="WT113"/>
      <c r="WU113"/>
      <c r="WV113"/>
      <c r="WW113"/>
      <c r="WX113"/>
      <c r="WY113"/>
      <c r="WZ113"/>
      <c r="XA113"/>
      <c r="XB113"/>
      <c r="XC113"/>
      <c r="XD113"/>
      <c r="XE113"/>
      <c r="XF113"/>
      <c r="XG113"/>
      <c r="XH113"/>
      <c r="XI113"/>
      <c r="XJ113"/>
      <c r="XK113"/>
      <c r="XL113"/>
      <c r="XM113"/>
      <c r="XN113"/>
      <c r="XO113"/>
      <c r="XP113"/>
      <c r="XQ113"/>
      <c r="XR113"/>
      <c r="XS113"/>
      <c r="XT113"/>
      <c r="XU113"/>
      <c r="XV113"/>
      <c r="XW113"/>
      <c r="XX113"/>
      <c r="XY113"/>
      <c r="XZ113"/>
      <c r="YA113"/>
      <c r="YB113"/>
      <c r="YC113"/>
      <c r="YD113"/>
      <c r="YE113"/>
      <c r="YF113"/>
      <c r="YG113"/>
      <c r="YH113"/>
      <c r="YI113"/>
      <c r="YJ113"/>
      <c r="YK113"/>
      <c r="YL113"/>
      <c r="YM113"/>
      <c r="YN113"/>
      <c r="YO113"/>
      <c r="YP113"/>
      <c r="YQ113"/>
      <c r="YR113"/>
      <c r="YS113"/>
      <c r="YT113"/>
      <c r="YU113"/>
      <c r="YV113"/>
      <c r="YW113"/>
      <c r="YX113"/>
      <c r="YY113"/>
      <c r="YZ113"/>
      <c r="ZA113"/>
      <c r="ZB113"/>
      <c r="ZC113"/>
      <c r="ZD113"/>
      <c r="ZE113"/>
      <c r="ZF113"/>
      <c r="ZG113"/>
      <c r="ZH113"/>
      <c r="ZI113"/>
      <c r="ZJ113"/>
      <c r="ZK113"/>
      <c r="ZL113"/>
      <c r="ZM113"/>
      <c r="ZN113"/>
      <c r="ZO113"/>
      <c r="ZP113"/>
      <c r="ZQ113"/>
      <c r="ZR113"/>
      <c r="ZS113"/>
      <c r="ZT113"/>
      <c r="ZU113"/>
      <c r="ZV113"/>
      <c r="ZW113"/>
      <c r="ZX113"/>
      <c r="ZY113"/>
      <c r="ZZ113"/>
      <c r="AAA113"/>
      <c r="AAB113"/>
      <c r="AAC113"/>
      <c r="AAD113"/>
      <c r="AAE113"/>
      <c r="AAF113"/>
      <c r="AAG113"/>
      <c r="AAH113"/>
      <c r="AAI113"/>
      <c r="AAJ113"/>
      <c r="AAK113"/>
      <c r="AAL113"/>
      <c r="AAM113"/>
      <c r="AAN113"/>
      <c r="AAO113"/>
      <c r="AAP113"/>
      <c r="AAQ113"/>
      <c r="AAR113"/>
      <c r="AAS113"/>
      <c r="AAT113"/>
      <c r="AAU113"/>
      <c r="AAV113"/>
      <c r="AAW113"/>
      <c r="AAX113"/>
      <c r="AAY113"/>
      <c r="AAZ113"/>
      <c r="ABA113"/>
      <c r="ABB113"/>
      <c r="ABC113"/>
      <c r="ABD113"/>
      <c r="ABE113"/>
      <c r="ABF113"/>
      <c r="ABG113"/>
      <c r="ABH113"/>
      <c r="ABI113"/>
      <c r="ABJ113"/>
      <c r="ABK113"/>
      <c r="ABL113"/>
      <c r="ABM113"/>
      <c r="ABN113"/>
      <c r="ABO113"/>
      <c r="ABP113"/>
      <c r="ABQ113"/>
      <c r="ABR113"/>
      <c r="ABS113"/>
      <c r="ABT113"/>
      <c r="ABU113"/>
      <c r="ABV113"/>
      <c r="ABW113"/>
      <c r="ABX113"/>
      <c r="ABY113"/>
      <c r="ABZ113"/>
      <c r="ACA113"/>
      <c r="ACB113"/>
      <c r="ACC113"/>
      <c r="ACD113"/>
      <c r="ACE113"/>
      <c r="ACF113"/>
      <c r="ACG113"/>
      <c r="ACH113"/>
      <c r="ACI113"/>
      <c r="ACJ113"/>
      <c r="ACK113"/>
      <c r="ACL113"/>
      <c r="ACM113"/>
      <c r="ACN113"/>
      <c r="ACO113"/>
      <c r="ACP113"/>
      <c r="ACQ113"/>
      <c r="ACR113"/>
      <c r="ACS113"/>
      <c r="ACT113"/>
      <c r="ACU113"/>
      <c r="ACV113"/>
      <c r="ACW113"/>
      <c r="ACX113"/>
      <c r="ACY113"/>
      <c r="ACZ113"/>
      <c r="ADA113"/>
      <c r="ADB113"/>
      <c r="ADC113"/>
      <c r="ADD113"/>
      <c r="ADE113"/>
      <c r="ADF113"/>
      <c r="ADG113"/>
      <c r="ADH113"/>
      <c r="ADI113"/>
      <c r="ADJ113"/>
      <c r="ADK113"/>
      <c r="ADL113"/>
      <c r="ADM113"/>
      <c r="ADN113"/>
      <c r="ADO113"/>
      <c r="ADP113"/>
      <c r="ADQ113"/>
      <c r="ADR113"/>
      <c r="ADS113"/>
      <c r="ADT113"/>
      <c r="ADU113"/>
      <c r="ADV113"/>
      <c r="ADW113"/>
      <c r="ADX113"/>
      <c r="ADY113"/>
      <c r="ADZ113"/>
      <c r="AEA113"/>
      <c r="AEB113"/>
      <c r="AEC113"/>
      <c r="AED113"/>
      <c r="AEE113"/>
      <c r="AEF113"/>
      <c r="AEG113"/>
      <c r="AEH113"/>
      <c r="AEI113"/>
      <c r="AEJ113"/>
      <c r="AEK113"/>
      <c r="AEL113"/>
      <c r="AEM113"/>
      <c r="AEN113"/>
      <c r="AEO113"/>
      <c r="AEP113"/>
      <c r="AEQ113"/>
      <c r="AER113"/>
      <c r="AES113"/>
      <c r="AET113"/>
      <c r="AEU113"/>
      <c r="AEV113"/>
      <c r="AEW113"/>
      <c r="AEX113"/>
      <c r="AEY113"/>
      <c r="AEZ113"/>
      <c r="AFA113"/>
      <c r="AFB113"/>
      <c r="AFC113"/>
      <c r="AFD113"/>
      <c r="AFE113"/>
      <c r="AFF113"/>
      <c r="AFG113"/>
      <c r="AFH113"/>
      <c r="AFI113"/>
      <c r="AFJ113"/>
      <c r="AFK113"/>
      <c r="AFL113"/>
      <c r="AFM113"/>
      <c r="AFN113"/>
      <c r="AFO113"/>
      <c r="AFP113"/>
      <c r="AFQ113"/>
      <c r="AFR113"/>
      <c r="AFS113"/>
      <c r="AFT113"/>
      <c r="AFU113"/>
      <c r="AFV113"/>
      <c r="AFW113"/>
      <c r="AFX113"/>
      <c r="AFY113"/>
      <c r="AFZ113"/>
      <c r="AGA113"/>
      <c r="AGB113"/>
      <c r="AGC113"/>
      <c r="AGD113"/>
      <c r="AGE113"/>
      <c r="AGF113"/>
      <c r="AGG113"/>
      <c r="AGH113"/>
      <c r="AGI113"/>
      <c r="AGJ113"/>
      <c r="AGK113"/>
      <c r="AGL113"/>
      <c r="AGM113"/>
      <c r="AGN113"/>
      <c r="AGO113"/>
      <c r="AGP113"/>
      <c r="AGQ113"/>
      <c r="AGR113"/>
      <c r="AGS113"/>
      <c r="AGT113"/>
      <c r="AGU113"/>
      <c r="AGV113"/>
      <c r="AGW113"/>
      <c r="AGX113"/>
      <c r="AGY113"/>
      <c r="AGZ113"/>
      <c r="AHA113"/>
      <c r="AHB113"/>
      <c r="AHC113"/>
      <c r="AHD113"/>
      <c r="AHE113"/>
      <c r="AHF113"/>
      <c r="AHG113"/>
      <c r="AHH113"/>
      <c r="AHI113"/>
      <c r="AHJ113"/>
      <c r="AHK113"/>
      <c r="AHL113"/>
      <c r="AHM113"/>
      <c r="AHN113"/>
      <c r="AHO113"/>
      <c r="AHP113"/>
      <c r="AHQ113"/>
      <c r="AHR113"/>
      <c r="AHS113"/>
      <c r="AHT113"/>
      <c r="AHU113"/>
      <c r="AHV113"/>
      <c r="AHW113"/>
      <c r="AHX113"/>
      <c r="AHY113"/>
      <c r="AHZ113"/>
      <c r="AIA113"/>
      <c r="AIB113"/>
      <c r="AIC113"/>
      <c r="AID113"/>
      <c r="AIE113"/>
      <c r="AIF113"/>
      <c r="AIG113"/>
      <c r="AIH113"/>
      <c r="AII113"/>
      <c r="AIJ113"/>
      <c r="AIK113"/>
      <c r="AIL113"/>
      <c r="AIM113"/>
      <c r="AIN113"/>
      <c r="AIO113"/>
      <c r="AIP113"/>
      <c r="AIQ113"/>
      <c r="AIR113"/>
      <c r="AIS113"/>
      <c r="AIT113"/>
      <c r="AIU113"/>
      <c r="AIV113"/>
      <c r="AIW113"/>
      <c r="AIX113"/>
      <c r="AIY113"/>
      <c r="AIZ113"/>
      <c r="AJA113"/>
      <c r="AJB113"/>
      <c r="AJC113"/>
      <c r="AJD113"/>
      <c r="AJE113"/>
      <c r="AJF113"/>
      <c r="AJG113"/>
      <c r="AJH113"/>
      <c r="AJI113"/>
      <c r="AJJ113"/>
      <c r="AJK113"/>
      <c r="AJL113"/>
      <c r="AJM113"/>
      <c r="AJN113"/>
      <c r="AJO113"/>
      <c r="AJP113"/>
      <c r="AJQ113"/>
      <c r="AJR113"/>
      <c r="AJS113"/>
      <c r="AJT113"/>
      <c r="AJU113"/>
      <c r="AJV113"/>
      <c r="AJW113"/>
      <c r="AJX113"/>
      <c r="AJY113"/>
      <c r="AJZ113"/>
      <c r="AKA113"/>
      <c r="AKB113"/>
      <c r="AKC113"/>
      <c r="AKD113"/>
      <c r="AKE113"/>
      <c r="AKF113"/>
      <c r="AKG113"/>
      <c r="AKH113"/>
      <c r="AKI113"/>
      <c r="AKJ113"/>
      <c r="AKK113"/>
      <c r="AKL113"/>
      <c r="AKM113"/>
      <c r="AKN113"/>
      <c r="AKO113"/>
      <c r="AKP113"/>
      <c r="AKQ113"/>
      <c r="AKR113"/>
      <c r="AKS113"/>
      <c r="AKT113"/>
      <c r="AKU113"/>
      <c r="AKV113"/>
      <c r="AKW113"/>
      <c r="AKX113"/>
      <c r="AKY113"/>
      <c r="AKZ113"/>
      <c r="ALA113"/>
      <c r="ALB113"/>
      <c r="ALC113"/>
      <c r="ALD113"/>
      <c r="ALE113"/>
      <c r="ALF113"/>
      <c r="ALG113"/>
      <c r="ALH113"/>
      <c r="ALI113"/>
      <c r="ALJ113"/>
      <c r="ALK113"/>
      <c r="ALL113"/>
      <c r="ALM113"/>
      <c r="ALN113"/>
      <c r="ALO113"/>
      <c r="ALP113"/>
      <c r="ALQ113"/>
      <c r="ALR113"/>
      <c r="ALS113"/>
      <c r="ALT113"/>
      <c r="ALU113"/>
      <c r="ALV113"/>
      <c r="ALW113"/>
      <c r="ALX113"/>
      <c r="ALY113"/>
      <c r="ALZ113"/>
      <c r="AMA113"/>
      <c r="AMB113"/>
      <c r="AMC113"/>
      <c r="AMD113"/>
      <c r="AME113"/>
      <c r="AMF113"/>
      <c r="AMG113"/>
      <c r="AMH113"/>
      <c r="AMI113"/>
      <c r="AMJ113"/>
    </row>
    <row r="114" spans="1:1024" ht="70.5" customHeight="1" x14ac:dyDescent="0.25">
      <c r="A114" s="215"/>
      <c r="B114" s="215"/>
      <c r="C114" s="215"/>
      <c r="D114" s="215"/>
      <c r="E114" s="215"/>
      <c r="F114" s="215"/>
      <c r="G114" s="215"/>
      <c r="H114" s="215"/>
      <c r="I114" s="215"/>
      <c r="J114" s="215"/>
      <c r="K114" s="215"/>
      <c r="L114" s="215"/>
      <c r="M114" s="215"/>
      <c r="N114" s="215"/>
      <c r="O114" s="215"/>
      <c r="P114" s="215"/>
      <c r="Q114" s="215"/>
      <c r="R114" s="215"/>
      <c r="S114" s="215"/>
      <c r="T114" s="215"/>
      <c r="U114" s="215"/>
      <c r="V114" s="215"/>
      <c r="W114" s="215"/>
      <c r="X114" s="215"/>
      <c r="Y114" s="215"/>
      <c r="Z114" s="215"/>
      <c r="AA114" s="215"/>
      <c r="AB114" s="215"/>
      <c r="AC114" s="215"/>
      <c r="AD114" s="215"/>
      <c r="AE114" s="215"/>
      <c r="AF114" s="215"/>
      <c r="AG114" s="215"/>
      <c r="AH114" s="215"/>
      <c r="AI114" s="215"/>
      <c r="AJ114" s="215"/>
      <c r="AK114" s="215"/>
      <c r="AL114" s="215"/>
      <c r="AM114" s="215"/>
      <c r="AN114" s="215"/>
      <c r="AO114" s="215"/>
      <c r="AP114" s="215"/>
      <c r="AQ114" s="215"/>
      <c r="AR114" s="215"/>
      <c r="AS114" s="215"/>
      <c r="AT114" s="215"/>
      <c r="AU114" s="215"/>
      <c r="AV114" s="215"/>
      <c r="AW114" s="215"/>
      <c r="AX114" s="215"/>
      <c r="AY114" s="215"/>
      <c r="AZ114" s="215"/>
      <c r="BA114" s="215"/>
      <c r="BB114" s="215"/>
      <c r="BC114" s="215"/>
      <c r="BD114" s="215"/>
      <c r="BE114"/>
      <c r="BF114"/>
      <c r="BG114"/>
      <c r="BH114"/>
      <c r="BI114"/>
      <c r="BJ114"/>
      <c r="BK114"/>
      <c r="BL114"/>
      <c r="BM114"/>
      <c r="BN114"/>
      <c r="BO114"/>
      <c r="BP114"/>
      <c r="BQ114"/>
      <c r="BR114"/>
      <c r="BS114"/>
      <c r="BT114"/>
      <c r="BU114"/>
      <c r="BV114"/>
      <c r="BW114"/>
      <c r="BX114"/>
      <c r="BY114"/>
      <c r="BZ114"/>
      <c r="CA114"/>
      <c r="CB114"/>
      <c r="CC114"/>
      <c r="CD114"/>
      <c r="CE114"/>
      <c r="CF114"/>
      <c r="CG114"/>
      <c r="CH114"/>
      <c r="CI114"/>
      <c r="CJ114"/>
      <c r="CK114"/>
      <c r="CL114"/>
      <c r="CM114"/>
      <c r="CN114"/>
      <c r="CO114"/>
      <c r="CP114"/>
      <c r="CQ114"/>
      <c r="CR114"/>
      <c r="CS114"/>
      <c r="CT114"/>
      <c r="CU114"/>
      <c r="CV114"/>
      <c r="CW114"/>
      <c r="CX114"/>
      <c r="CY114"/>
      <c r="CZ114"/>
      <c r="DA114"/>
      <c r="DB114"/>
      <c r="DC114"/>
      <c r="DD114"/>
      <c r="DE114"/>
      <c r="DF114"/>
      <c r="DG114"/>
      <c r="DH114"/>
      <c r="DI114"/>
      <c r="DJ114"/>
      <c r="DK114"/>
      <c r="DL114"/>
      <c r="DM114"/>
      <c r="DN114"/>
      <c r="DO114"/>
      <c r="DP114"/>
      <c r="DQ114"/>
      <c r="DR114"/>
      <c r="DS114"/>
      <c r="DT114"/>
      <c r="DU114"/>
      <c r="DV114"/>
      <c r="DW114"/>
      <c r="DX114"/>
      <c r="DY114"/>
      <c r="DZ114"/>
      <c r="EA114"/>
      <c r="EB114"/>
      <c r="EC114"/>
      <c r="ED114"/>
      <c r="EE114"/>
      <c r="EF114"/>
      <c r="EG114"/>
      <c r="EH114"/>
      <c r="EI114"/>
      <c r="EJ114"/>
      <c r="EK114"/>
      <c r="EL114"/>
      <c r="EM114"/>
      <c r="EN114"/>
      <c r="EO114"/>
      <c r="EP114"/>
      <c r="EQ114"/>
      <c r="ER114"/>
      <c r="ES114"/>
      <c r="ET114"/>
      <c r="EU114"/>
      <c r="EV114"/>
      <c r="EW114"/>
      <c r="EX114"/>
      <c r="EY114"/>
      <c r="EZ114"/>
      <c r="FA114"/>
      <c r="FB114"/>
      <c r="FC114"/>
      <c r="FD114"/>
      <c r="FE114"/>
      <c r="FF114"/>
      <c r="FG114"/>
      <c r="FH114"/>
      <c r="FI114"/>
      <c r="FJ114"/>
      <c r="FK114"/>
      <c r="FL114"/>
      <c r="FM114"/>
      <c r="FN114"/>
      <c r="FO114"/>
      <c r="FP114"/>
      <c r="FQ114"/>
      <c r="FR114"/>
      <c r="FS114"/>
      <c r="FT114"/>
      <c r="FU114"/>
      <c r="FV114"/>
      <c r="FW114"/>
      <c r="FX114"/>
      <c r="FY114"/>
      <c r="FZ114"/>
      <c r="GA114"/>
      <c r="GB114"/>
      <c r="GC114"/>
      <c r="GD114"/>
      <c r="GE114"/>
      <c r="GF114"/>
      <c r="GG114"/>
      <c r="GH114"/>
      <c r="GI114"/>
      <c r="GJ114"/>
      <c r="GK114"/>
      <c r="GL114"/>
      <c r="GM114"/>
      <c r="GN114"/>
      <c r="GO114"/>
      <c r="GP114"/>
      <c r="GQ114"/>
      <c r="GR114"/>
      <c r="GS114"/>
      <c r="GT114"/>
      <c r="GU114"/>
      <c r="GV114"/>
      <c r="GW114"/>
      <c r="GX114"/>
      <c r="GY114"/>
      <c r="GZ114"/>
      <c r="HA114"/>
      <c r="HB114"/>
      <c r="HC114"/>
      <c r="HD114"/>
      <c r="HE114"/>
      <c r="HF114"/>
      <c r="HG114"/>
      <c r="HH114"/>
      <c r="HI114"/>
      <c r="HJ114"/>
      <c r="HK114"/>
      <c r="HL114"/>
      <c r="HM114"/>
      <c r="HN114"/>
      <c r="HO114"/>
      <c r="HP114"/>
      <c r="HQ114"/>
      <c r="HR114"/>
      <c r="HS114"/>
      <c r="HT114"/>
      <c r="HU114"/>
      <c r="HV114"/>
      <c r="HW114"/>
      <c r="HX114"/>
      <c r="HY114"/>
      <c r="HZ114"/>
      <c r="IA114"/>
      <c r="IB114"/>
      <c r="IC114"/>
      <c r="ID114"/>
      <c r="IE114"/>
      <c r="IF114"/>
      <c r="IG114"/>
      <c r="IH114"/>
      <c r="II114"/>
      <c r="IJ114"/>
      <c r="IK114"/>
      <c r="IL114"/>
      <c r="IM114"/>
      <c r="IN114"/>
      <c r="IO114"/>
      <c r="IP114"/>
      <c r="IQ114"/>
      <c r="IR114"/>
      <c r="IS114"/>
      <c r="IT114"/>
      <c r="IU114"/>
      <c r="IV114"/>
      <c r="IW114"/>
      <c r="IX114"/>
      <c r="IY114"/>
      <c r="IZ114"/>
      <c r="JA114"/>
      <c r="JB114"/>
      <c r="JC114"/>
      <c r="JD114"/>
      <c r="JE114"/>
      <c r="JF114"/>
      <c r="JG114"/>
      <c r="JH114"/>
      <c r="JI114"/>
      <c r="JJ114"/>
      <c r="JK114"/>
      <c r="JL114"/>
      <c r="JM114"/>
      <c r="JN114"/>
      <c r="JO114"/>
      <c r="JP114"/>
      <c r="JQ114"/>
      <c r="JR114"/>
      <c r="JS114"/>
      <c r="JT114"/>
      <c r="JU114"/>
      <c r="JV114"/>
      <c r="JW114"/>
      <c r="JX114"/>
      <c r="JY114"/>
      <c r="JZ114"/>
      <c r="KA114"/>
      <c r="KB114"/>
      <c r="KC114"/>
      <c r="KD114"/>
      <c r="KE114"/>
      <c r="KF114"/>
      <c r="KG114"/>
      <c r="KH114"/>
      <c r="KI114"/>
      <c r="KJ114"/>
      <c r="KK114"/>
      <c r="KL114"/>
      <c r="KM114"/>
      <c r="KN114"/>
      <c r="KO114"/>
      <c r="KP114"/>
      <c r="KQ114"/>
      <c r="KR114"/>
      <c r="KS114"/>
      <c r="KT114"/>
      <c r="KU114"/>
      <c r="KV114"/>
      <c r="KW114"/>
      <c r="KX114"/>
      <c r="KY114"/>
      <c r="KZ114"/>
      <c r="LA114"/>
      <c r="LB114"/>
      <c r="LC114"/>
      <c r="LD114"/>
      <c r="LE114"/>
      <c r="LF114"/>
      <c r="LG114"/>
      <c r="LH114"/>
      <c r="LI114"/>
      <c r="LJ114"/>
      <c r="LK114"/>
      <c r="LL114"/>
      <c r="LM114"/>
      <c r="LN114"/>
      <c r="LO114"/>
      <c r="LP114"/>
      <c r="LQ114"/>
      <c r="LR114"/>
      <c r="LS114"/>
      <c r="LT114"/>
      <c r="LU114"/>
      <c r="LV114"/>
      <c r="LW114"/>
      <c r="LX114"/>
      <c r="LY114"/>
      <c r="LZ114"/>
      <c r="MA114"/>
      <c r="MB114"/>
      <c r="MC114"/>
      <c r="MD114"/>
      <c r="ME114"/>
      <c r="MF114"/>
      <c r="MG114"/>
      <c r="MH114"/>
      <c r="MI114"/>
      <c r="MJ114"/>
      <c r="MK114"/>
      <c r="ML114"/>
      <c r="MM114"/>
      <c r="MN114"/>
      <c r="MO114"/>
      <c r="MP114"/>
      <c r="MQ114"/>
      <c r="MR114"/>
      <c r="MS114"/>
      <c r="MT114"/>
      <c r="MU114"/>
      <c r="MV114"/>
      <c r="MW114"/>
      <c r="MX114"/>
      <c r="MY114"/>
      <c r="MZ114"/>
      <c r="NA114"/>
      <c r="NB114"/>
      <c r="NC114"/>
      <c r="ND114"/>
      <c r="NE114"/>
      <c r="NF114"/>
      <c r="NG114"/>
      <c r="NH114"/>
      <c r="NI114"/>
      <c r="NJ114"/>
      <c r="NK114"/>
      <c r="NL114"/>
      <c r="NM114"/>
      <c r="NN114"/>
      <c r="NO114"/>
      <c r="NP114"/>
      <c r="NQ114"/>
      <c r="NR114"/>
      <c r="NS114"/>
      <c r="NT114"/>
      <c r="NU114"/>
      <c r="NV114"/>
      <c r="NW114"/>
      <c r="NX114"/>
      <c r="NY114"/>
      <c r="NZ114"/>
      <c r="OA114"/>
      <c r="OB114"/>
      <c r="OC114"/>
      <c r="OD114"/>
      <c r="OE114"/>
      <c r="OF114"/>
      <c r="OG114"/>
      <c r="OH114"/>
      <c r="OI114"/>
      <c r="OJ114"/>
      <c r="OK114"/>
      <c r="OL114"/>
      <c r="OM114"/>
      <c r="ON114"/>
      <c r="OO114"/>
      <c r="OP114"/>
      <c r="OQ114"/>
      <c r="OR114"/>
      <c r="OS114"/>
      <c r="OT114"/>
      <c r="OU114"/>
      <c r="OV114"/>
      <c r="OW114"/>
      <c r="OX114"/>
      <c r="OY114"/>
      <c r="OZ114"/>
      <c r="PA114"/>
      <c r="PB114"/>
      <c r="PC114"/>
      <c r="PD114"/>
      <c r="PE114"/>
      <c r="PF114"/>
      <c r="PG114"/>
      <c r="PH114"/>
      <c r="PI114"/>
      <c r="PJ114"/>
      <c r="PK114"/>
      <c r="PL114"/>
      <c r="PM114"/>
      <c r="PN114"/>
      <c r="PO114"/>
      <c r="PP114"/>
      <c r="PQ114"/>
      <c r="PR114"/>
      <c r="PS114"/>
      <c r="PT114"/>
      <c r="PU114"/>
      <c r="PV114"/>
      <c r="PW114"/>
      <c r="PX114"/>
      <c r="PY114"/>
      <c r="PZ114"/>
      <c r="QA114"/>
      <c r="QB114"/>
      <c r="QC114"/>
      <c r="QD114"/>
      <c r="QE114"/>
      <c r="QF114"/>
      <c r="QG114"/>
      <c r="QH114"/>
      <c r="QI114"/>
      <c r="QJ114"/>
      <c r="QK114"/>
      <c r="QL114"/>
      <c r="QM114"/>
      <c r="QN114"/>
      <c r="QO114"/>
      <c r="QP114"/>
      <c r="QQ114"/>
      <c r="QR114"/>
      <c r="QS114"/>
      <c r="QT114"/>
      <c r="QU114"/>
      <c r="QV114"/>
      <c r="QW114"/>
      <c r="QX114"/>
      <c r="QY114"/>
      <c r="QZ114"/>
      <c r="RA114"/>
      <c r="RB114"/>
      <c r="RC114"/>
      <c r="RD114"/>
      <c r="RE114"/>
      <c r="RF114"/>
      <c r="RG114"/>
      <c r="RH114"/>
      <c r="RI114"/>
      <c r="RJ114"/>
      <c r="RK114"/>
      <c r="RL114"/>
      <c r="RM114"/>
      <c r="RN114"/>
      <c r="RO114"/>
      <c r="RP114"/>
      <c r="RQ114"/>
      <c r="RR114"/>
      <c r="RS114"/>
      <c r="RT114"/>
      <c r="RU114"/>
      <c r="RV114"/>
      <c r="RW114"/>
      <c r="RX114"/>
      <c r="RY114"/>
      <c r="RZ114"/>
      <c r="SA114"/>
      <c r="SB114"/>
      <c r="SC114"/>
      <c r="SD114"/>
      <c r="SE114"/>
      <c r="SF114"/>
      <c r="SG114"/>
      <c r="SH114"/>
      <c r="SI114"/>
      <c r="SJ114"/>
      <c r="SK114"/>
      <c r="SL114"/>
      <c r="SM114"/>
      <c r="SN114"/>
      <c r="SO114"/>
      <c r="SP114"/>
      <c r="SQ114"/>
      <c r="SR114"/>
      <c r="SS114"/>
      <c r="ST114"/>
      <c r="SU114"/>
      <c r="SV114"/>
      <c r="SW114"/>
      <c r="SX114"/>
      <c r="SY114"/>
      <c r="SZ114"/>
      <c r="TA114"/>
      <c r="TB114"/>
      <c r="TC114"/>
      <c r="TD114"/>
      <c r="TE114"/>
      <c r="TF114"/>
      <c r="TG114"/>
      <c r="TH114"/>
      <c r="TI114"/>
      <c r="TJ114"/>
      <c r="TK114"/>
      <c r="TL114"/>
      <c r="TM114"/>
      <c r="TN114"/>
      <c r="TO114"/>
      <c r="TP114"/>
      <c r="TQ114"/>
      <c r="TR114"/>
      <c r="TS114"/>
      <c r="TT114"/>
      <c r="TU114"/>
      <c r="TV114"/>
      <c r="TW114"/>
      <c r="TX114"/>
      <c r="TY114"/>
      <c r="TZ114"/>
      <c r="UA114"/>
      <c r="UB114"/>
      <c r="UC114"/>
      <c r="UD114"/>
      <c r="UE114"/>
      <c r="UF114"/>
      <c r="UG114"/>
      <c r="UH114"/>
      <c r="UI114"/>
      <c r="UJ114"/>
      <c r="UK114"/>
      <c r="UL114"/>
      <c r="UM114"/>
      <c r="UN114"/>
      <c r="UO114"/>
      <c r="UP114"/>
      <c r="UQ114"/>
      <c r="UR114"/>
      <c r="US114"/>
      <c r="UT114"/>
      <c r="UU114"/>
      <c r="UV114"/>
      <c r="UW114"/>
      <c r="UX114"/>
      <c r="UY114"/>
      <c r="UZ114"/>
      <c r="VA114"/>
      <c r="VB114"/>
      <c r="VC114"/>
      <c r="VD114"/>
      <c r="VE114"/>
      <c r="VF114"/>
      <c r="VG114"/>
      <c r="VH114"/>
      <c r="VI114"/>
      <c r="VJ114"/>
      <c r="VK114"/>
      <c r="VL114"/>
      <c r="VM114"/>
      <c r="VN114"/>
      <c r="VO114"/>
      <c r="VP114"/>
      <c r="VQ114"/>
      <c r="VR114"/>
      <c r="VS114"/>
      <c r="VT114"/>
      <c r="VU114"/>
      <c r="VV114"/>
      <c r="VW114"/>
      <c r="VX114"/>
      <c r="VY114"/>
      <c r="VZ114"/>
      <c r="WA114"/>
      <c r="WB114"/>
      <c r="WC114"/>
      <c r="WD114"/>
      <c r="WE114"/>
      <c r="WF114"/>
      <c r="WG114"/>
      <c r="WH114"/>
      <c r="WI114"/>
      <c r="WJ114"/>
      <c r="WK114"/>
      <c r="WL114"/>
      <c r="WM114"/>
      <c r="WN114"/>
      <c r="WO114"/>
      <c r="WP114"/>
      <c r="WQ114"/>
      <c r="WR114"/>
      <c r="WS114"/>
      <c r="WT114"/>
      <c r="WU114"/>
      <c r="WV114"/>
      <c r="WW114"/>
      <c r="WX114"/>
      <c r="WY114"/>
      <c r="WZ114"/>
      <c r="XA114"/>
      <c r="XB114"/>
      <c r="XC114"/>
      <c r="XD114"/>
      <c r="XE114"/>
      <c r="XF114"/>
      <c r="XG114"/>
      <c r="XH114"/>
      <c r="XI114"/>
      <c r="XJ114"/>
      <c r="XK114"/>
      <c r="XL114"/>
      <c r="XM114"/>
      <c r="XN114"/>
      <c r="XO114"/>
      <c r="XP114"/>
      <c r="XQ114"/>
      <c r="XR114"/>
      <c r="XS114"/>
      <c r="XT114"/>
      <c r="XU114"/>
      <c r="XV114"/>
      <c r="XW114"/>
      <c r="XX114"/>
      <c r="XY114"/>
      <c r="XZ114"/>
      <c r="YA114"/>
      <c r="YB114"/>
      <c r="YC114"/>
      <c r="YD114"/>
      <c r="YE114"/>
      <c r="YF114"/>
      <c r="YG114"/>
      <c r="YH114"/>
      <c r="YI114"/>
      <c r="YJ114"/>
      <c r="YK114"/>
      <c r="YL114"/>
      <c r="YM114"/>
      <c r="YN114"/>
      <c r="YO114"/>
      <c r="YP114"/>
      <c r="YQ114"/>
      <c r="YR114"/>
      <c r="YS114"/>
      <c r="YT114"/>
      <c r="YU114"/>
      <c r="YV114"/>
      <c r="YW114"/>
      <c r="YX114"/>
      <c r="YY114"/>
      <c r="YZ114"/>
      <c r="ZA114"/>
      <c r="ZB114"/>
      <c r="ZC114"/>
      <c r="ZD114"/>
      <c r="ZE114"/>
      <c r="ZF114"/>
      <c r="ZG114"/>
      <c r="ZH114"/>
      <c r="ZI114"/>
      <c r="ZJ114"/>
      <c r="ZK114"/>
      <c r="ZL114"/>
      <c r="ZM114"/>
      <c r="ZN114"/>
      <c r="ZO114"/>
      <c r="ZP114"/>
      <c r="ZQ114"/>
      <c r="ZR114"/>
      <c r="ZS114"/>
      <c r="ZT114"/>
      <c r="ZU114"/>
      <c r="ZV114"/>
      <c r="ZW114"/>
      <c r="ZX114"/>
      <c r="ZY114"/>
      <c r="ZZ114"/>
      <c r="AAA114"/>
      <c r="AAB114"/>
      <c r="AAC114"/>
      <c r="AAD114"/>
      <c r="AAE114"/>
      <c r="AAF114"/>
      <c r="AAG114"/>
      <c r="AAH114"/>
      <c r="AAI114"/>
      <c r="AAJ114"/>
      <c r="AAK114"/>
      <c r="AAL114"/>
      <c r="AAM114"/>
      <c r="AAN114"/>
      <c r="AAO114"/>
      <c r="AAP114"/>
      <c r="AAQ114"/>
      <c r="AAR114"/>
      <c r="AAS114"/>
      <c r="AAT114"/>
      <c r="AAU114"/>
      <c r="AAV114"/>
      <c r="AAW114"/>
      <c r="AAX114"/>
      <c r="AAY114"/>
      <c r="AAZ114"/>
      <c r="ABA114"/>
      <c r="ABB114"/>
      <c r="ABC114"/>
      <c r="ABD114"/>
      <c r="ABE114"/>
      <c r="ABF114"/>
      <c r="ABG114"/>
      <c r="ABH114"/>
      <c r="ABI114"/>
      <c r="ABJ114"/>
      <c r="ABK114"/>
      <c r="ABL114"/>
      <c r="ABM114"/>
      <c r="ABN114"/>
      <c r="ABO114"/>
      <c r="ABP114"/>
      <c r="ABQ114"/>
      <c r="ABR114"/>
      <c r="ABS114"/>
      <c r="ABT114"/>
      <c r="ABU114"/>
      <c r="ABV114"/>
      <c r="ABW114"/>
      <c r="ABX114"/>
      <c r="ABY114"/>
      <c r="ABZ114"/>
      <c r="ACA114"/>
      <c r="ACB114"/>
      <c r="ACC114"/>
      <c r="ACD114"/>
      <c r="ACE114"/>
      <c r="ACF114"/>
      <c r="ACG114"/>
      <c r="ACH114"/>
      <c r="ACI114"/>
      <c r="ACJ114"/>
      <c r="ACK114"/>
      <c r="ACL114"/>
      <c r="ACM114"/>
      <c r="ACN114"/>
      <c r="ACO114"/>
      <c r="ACP114"/>
      <c r="ACQ114"/>
      <c r="ACR114"/>
      <c r="ACS114"/>
      <c r="ACT114"/>
      <c r="ACU114"/>
      <c r="ACV114"/>
      <c r="ACW114"/>
      <c r="ACX114"/>
      <c r="ACY114"/>
      <c r="ACZ114"/>
      <c r="ADA114"/>
      <c r="ADB114"/>
      <c r="ADC114"/>
      <c r="ADD114"/>
      <c r="ADE114"/>
      <c r="ADF114"/>
      <c r="ADG114"/>
      <c r="ADH114"/>
      <c r="ADI114"/>
      <c r="ADJ114"/>
      <c r="ADK114"/>
      <c r="ADL114"/>
      <c r="ADM114"/>
      <c r="ADN114"/>
      <c r="ADO114"/>
      <c r="ADP114"/>
      <c r="ADQ114"/>
      <c r="ADR114"/>
      <c r="ADS114"/>
      <c r="ADT114"/>
      <c r="ADU114"/>
      <c r="ADV114"/>
      <c r="ADW114"/>
      <c r="ADX114"/>
      <c r="ADY114"/>
      <c r="ADZ114"/>
      <c r="AEA114"/>
      <c r="AEB114"/>
      <c r="AEC114"/>
      <c r="AED114"/>
      <c r="AEE114"/>
      <c r="AEF114"/>
      <c r="AEG114"/>
      <c r="AEH114"/>
      <c r="AEI114"/>
      <c r="AEJ114"/>
      <c r="AEK114"/>
      <c r="AEL114"/>
      <c r="AEM114"/>
      <c r="AEN114"/>
      <c r="AEO114"/>
      <c r="AEP114"/>
      <c r="AEQ114"/>
      <c r="AER114"/>
      <c r="AES114"/>
      <c r="AET114"/>
      <c r="AEU114"/>
      <c r="AEV114"/>
      <c r="AEW114"/>
      <c r="AEX114"/>
      <c r="AEY114"/>
      <c r="AEZ114"/>
      <c r="AFA114"/>
      <c r="AFB114"/>
      <c r="AFC114"/>
      <c r="AFD114"/>
      <c r="AFE114"/>
      <c r="AFF114"/>
      <c r="AFG114"/>
      <c r="AFH114"/>
      <c r="AFI114"/>
      <c r="AFJ114"/>
      <c r="AFK114"/>
      <c r="AFL114"/>
      <c r="AFM114"/>
      <c r="AFN114"/>
      <c r="AFO114"/>
      <c r="AFP114"/>
      <c r="AFQ114"/>
      <c r="AFR114"/>
      <c r="AFS114"/>
      <c r="AFT114"/>
      <c r="AFU114"/>
      <c r="AFV114"/>
      <c r="AFW114"/>
      <c r="AFX114"/>
      <c r="AFY114"/>
      <c r="AFZ114"/>
      <c r="AGA114"/>
      <c r="AGB114"/>
      <c r="AGC114"/>
      <c r="AGD114"/>
      <c r="AGE114"/>
      <c r="AGF114"/>
      <c r="AGG114"/>
      <c r="AGH114"/>
      <c r="AGI114"/>
      <c r="AGJ114"/>
      <c r="AGK114"/>
      <c r="AGL114"/>
      <c r="AGM114"/>
      <c r="AGN114"/>
      <c r="AGO114"/>
      <c r="AGP114"/>
      <c r="AGQ114"/>
      <c r="AGR114"/>
      <c r="AGS114"/>
      <c r="AGT114"/>
      <c r="AGU114"/>
      <c r="AGV114"/>
      <c r="AGW114"/>
      <c r="AGX114"/>
      <c r="AGY114"/>
      <c r="AGZ114"/>
      <c r="AHA114"/>
      <c r="AHB114"/>
      <c r="AHC114"/>
      <c r="AHD114"/>
      <c r="AHE114"/>
      <c r="AHF114"/>
      <c r="AHG114"/>
      <c r="AHH114"/>
      <c r="AHI114"/>
      <c r="AHJ114"/>
      <c r="AHK114"/>
      <c r="AHL114"/>
      <c r="AHM114"/>
      <c r="AHN114"/>
      <c r="AHO114"/>
      <c r="AHP114"/>
      <c r="AHQ114"/>
      <c r="AHR114"/>
      <c r="AHS114"/>
      <c r="AHT114"/>
      <c r="AHU114"/>
      <c r="AHV114"/>
      <c r="AHW114"/>
      <c r="AHX114"/>
      <c r="AHY114"/>
      <c r="AHZ114"/>
      <c r="AIA114"/>
      <c r="AIB114"/>
      <c r="AIC114"/>
      <c r="AID114"/>
      <c r="AIE114"/>
      <c r="AIF114"/>
      <c r="AIG114"/>
      <c r="AIH114"/>
      <c r="AII114"/>
      <c r="AIJ114"/>
      <c r="AIK114"/>
      <c r="AIL114"/>
      <c r="AIM114"/>
      <c r="AIN114"/>
      <c r="AIO114"/>
      <c r="AIP114"/>
      <c r="AIQ114"/>
      <c r="AIR114"/>
      <c r="AIS114"/>
      <c r="AIT114"/>
      <c r="AIU114"/>
      <c r="AIV114"/>
      <c r="AIW114"/>
      <c r="AIX114"/>
      <c r="AIY114"/>
      <c r="AIZ114"/>
      <c r="AJA114"/>
      <c r="AJB114"/>
      <c r="AJC114"/>
      <c r="AJD114"/>
      <c r="AJE114"/>
      <c r="AJF114"/>
      <c r="AJG114"/>
      <c r="AJH114"/>
      <c r="AJI114"/>
      <c r="AJJ114"/>
      <c r="AJK114"/>
      <c r="AJL114"/>
      <c r="AJM114"/>
      <c r="AJN114"/>
      <c r="AJO114"/>
      <c r="AJP114"/>
      <c r="AJQ114"/>
      <c r="AJR114"/>
      <c r="AJS114"/>
      <c r="AJT114"/>
      <c r="AJU114"/>
      <c r="AJV114"/>
      <c r="AJW114"/>
      <c r="AJX114"/>
      <c r="AJY114"/>
      <c r="AJZ114"/>
      <c r="AKA114"/>
      <c r="AKB114"/>
      <c r="AKC114"/>
      <c r="AKD114"/>
      <c r="AKE114"/>
      <c r="AKF114"/>
      <c r="AKG114"/>
      <c r="AKH114"/>
      <c r="AKI114"/>
      <c r="AKJ114"/>
      <c r="AKK114"/>
      <c r="AKL114"/>
      <c r="AKM114"/>
      <c r="AKN114"/>
      <c r="AKO114"/>
      <c r="AKP114"/>
      <c r="AKQ114"/>
      <c r="AKR114"/>
      <c r="AKS114"/>
      <c r="AKT114"/>
      <c r="AKU114"/>
      <c r="AKV114"/>
      <c r="AKW114"/>
      <c r="AKX114"/>
      <c r="AKY114"/>
      <c r="AKZ114"/>
      <c r="ALA114"/>
      <c r="ALB114"/>
      <c r="ALC114"/>
      <c r="ALD114"/>
      <c r="ALE114"/>
      <c r="ALF114"/>
      <c r="ALG114"/>
      <c r="ALH114"/>
      <c r="ALI114"/>
      <c r="ALJ114"/>
      <c r="ALK114"/>
      <c r="ALL114"/>
      <c r="ALM114"/>
      <c r="ALN114"/>
      <c r="ALO114"/>
      <c r="ALP114"/>
      <c r="ALQ114"/>
      <c r="ALR114"/>
      <c r="ALS114"/>
      <c r="ALT114"/>
      <c r="ALU114"/>
      <c r="ALV114"/>
      <c r="ALW114"/>
      <c r="ALX114"/>
      <c r="ALY114"/>
      <c r="ALZ114"/>
      <c r="AMA114"/>
      <c r="AMB114"/>
      <c r="AMC114"/>
      <c r="AMD114"/>
      <c r="AME114"/>
      <c r="AMF114"/>
      <c r="AMG114"/>
      <c r="AMH114"/>
      <c r="AMI114"/>
      <c r="AMJ114"/>
    </row>
    <row r="115" spans="1:1024" ht="5.0999999999999996" customHeight="1" x14ac:dyDescent="0.25">
      <c r="A115" s="47"/>
      <c r="AB115" s="212"/>
      <c r="AC115" s="212"/>
      <c r="AD115" s="212"/>
      <c r="AE115" s="212"/>
      <c r="AF115" s="212"/>
      <c r="AG115" s="212"/>
      <c r="AH115" s="212"/>
      <c r="AI115" s="212"/>
      <c r="AJ115" s="212"/>
      <c r="AK115" s="212"/>
      <c r="AL115" s="212"/>
      <c r="AM115" s="212"/>
      <c r="AN115" s="212"/>
      <c r="AO115" s="212"/>
      <c r="AP115" s="212"/>
      <c r="AQ115" s="212"/>
      <c r="AR115" s="212"/>
      <c r="AS115" s="212"/>
      <c r="AT115" s="212"/>
      <c r="AU115" s="212"/>
      <c r="AV115" s="212"/>
      <c r="AW115" s="212"/>
      <c r="AX115" s="212"/>
      <c r="AY115" s="212"/>
      <c r="AZ115" s="212"/>
      <c r="BA115" s="212"/>
      <c r="BB115" s="212"/>
      <c r="BC115" s="212"/>
      <c r="BD115" s="212"/>
      <c r="BE115"/>
      <c r="BF115"/>
      <c r="BG115"/>
      <c r="BH115"/>
      <c r="BI115"/>
      <c r="BJ115"/>
      <c r="BK115"/>
      <c r="BL115"/>
      <c r="BM115"/>
      <c r="BN115"/>
      <c r="BO115"/>
      <c r="BP115"/>
      <c r="BQ115"/>
      <c r="BR115"/>
      <c r="BS115"/>
      <c r="BT115"/>
      <c r="BU115"/>
      <c r="BV115"/>
      <c r="BW115"/>
      <c r="BX115"/>
      <c r="BY115"/>
      <c r="BZ115"/>
      <c r="CA115"/>
      <c r="CB115"/>
      <c r="CC115"/>
      <c r="CD115"/>
      <c r="CE115"/>
      <c r="CF115"/>
      <c r="CG115"/>
      <c r="CH115"/>
      <c r="CI115"/>
      <c r="CJ115"/>
      <c r="CK115"/>
      <c r="CL115"/>
      <c r="CM115"/>
      <c r="CN115"/>
      <c r="CO115"/>
      <c r="CP115"/>
      <c r="CQ115"/>
      <c r="CR115"/>
      <c r="CS115"/>
      <c r="CT115"/>
      <c r="CU115"/>
      <c r="CV115"/>
      <c r="CW115"/>
      <c r="CX115"/>
      <c r="CY115"/>
      <c r="CZ115"/>
      <c r="DA115"/>
      <c r="DB115"/>
      <c r="DC115"/>
      <c r="DD115"/>
      <c r="DE115"/>
      <c r="DF115"/>
      <c r="DG115"/>
      <c r="DH115"/>
      <c r="DI115"/>
      <c r="DJ115"/>
      <c r="DK115"/>
      <c r="DL115"/>
      <c r="DM115"/>
      <c r="DN115"/>
      <c r="DO115"/>
      <c r="DP115"/>
      <c r="DQ115"/>
      <c r="DR115"/>
      <c r="DS115"/>
      <c r="DT115"/>
      <c r="DU115"/>
      <c r="DV115"/>
      <c r="DW115"/>
      <c r="DX115"/>
      <c r="DY115"/>
      <c r="DZ115"/>
      <c r="EA115"/>
      <c r="EB115"/>
      <c r="EC115"/>
      <c r="ED115"/>
      <c r="EE115"/>
      <c r="EF115"/>
      <c r="EG115"/>
      <c r="EH115"/>
      <c r="EI115"/>
      <c r="EJ115"/>
      <c r="EK115"/>
      <c r="EL115"/>
      <c r="EM115"/>
      <c r="EN115"/>
      <c r="EO115"/>
      <c r="EP115"/>
      <c r="EQ115"/>
      <c r="ER115"/>
      <c r="ES115"/>
      <c r="ET115"/>
      <c r="EU115"/>
      <c r="EV115"/>
      <c r="EW115"/>
      <c r="EX115"/>
      <c r="EY115"/>
      <c r="EZ115"/>
      <c r="FA115"/>
      <c r="FB115"/>
      <c r="FC115"/>
      <c r="FD115"/>
      <c r="FE115"/>
      <c r="FF115"/>
      <c r="FG115"/>
      <c r="FH115"/>
      <c r="FI115"/>
      <c r="FJ115"/>
      <c r="FK115"/>
      <c r="FL115"/>
      <c r="FM115"/>
      <c r="FN115"/>
      <c r="FO115"/>
      <c r="FP115"/>
      <c r="FQ115"/>
      <c r="FR115"/>
      <c r="FS115"/>
      <c r="FT115"/>
      <c r="FU115"/>
      <c r="FV115"/>
      <c r="FW115"/>
      <c r="FX115"/>
      <c r="FY115"/>
      <c r="FZ115"/>
      <c r="GA115"/>
      <c r="GB115"/>
      <c r="GC115"/>
      <c r="GD115"/>
      <c r="GE115"/>
      <c r="GF115"/>
      <c r="GG115"/>
      <c r="GH115"/>
      <c r="GI115"/>
      <c r="GJ115"/>
      <c r="GK115"/>
      <c r="GL115"/>
      <c r="GM115"/>
      <c r="GN115"/>
      <c r="GO115"/>
      <c r="GP115"/>
      <c r="GQ115"/>
      <c r="GR115"/>
      <c r="GS115"/>
      <c r="GT115"/>
      <c r="GU115"/>
      <c r="GV115"/>
      <c r="GW115"/>
      <c r="GX115"/>
      <c r="GY115"/>
      <c r="GZ115"/>
      <c r="HA115"/>
      <c r="HB115"/>
      <c r="HC115"/>
      <c r="HD115"/>
      <c r="HE115"/>
      <c r="HF115"/>
      <c r="HG115"/>
      <c r="HH115"/>
      <c r="HI115"/>
      <c r="HJ115"/>
      <c r="HK115"/>
      <c r="HL115"/>
      <c r="HM115"/>
      <c r="HN115"/>
      <c r="HO115"/>
      <c r="HP115"/>
      <c r="HQ115"/>
      <c r="HR115"/>
      <c r="HS115"/>
      <c r="HT115"/>
      <c r="HU115"/>
      <c r="HV115"/>
      <c r="HW115"/>
      <c r="HX115"/>
      <c r="HY115"/>
      <c r="HZ115"/>
      <c r="IA115"/>
      <c r="IB115"/>
      <c r="IC115"/>
      <c r="ID115"/>
      <c r="IE115"/>
      <c r="IF115"/>
      <c r="IG115"/>
      <c r="IH115"/>
      <c r="II115"/>
      <c r="IJ115"/>
      <c r="IK115"/>
      <c r="IL115"/>
      <c r="IM115"/>
      <c r="IN115"/>
      <c r="IO115"/>
      <c r="IP115"/>
      <c r="IQ115"/>
      <c r="IR115"/>
      <c r="IS115"/>
      <c r="IT115"/>
      <c r="IU115"/>
      <c r="IV115"/>
      <c r="IW115"/>
      <c r="IX115"/>
      <c r="IY115"/>
      <c r="IZ115"/>
      <c r="JA115"/>
      <c r="JB115"/>
      <c r="JC115"/>
      <c r="JD115"/>
      <c r="JE115"/>
      <c r="JF115"/>
      <c r="JG115"/>
      <c r="JH115"/>
      <c r="JI115"/>
      <c r="JJ115"/>
      <c r="JK115"/>
      <c r="JL115"/>
      <c r="JM115"/>
      <c r="JN115"/>
      <c r="JO115"/>
      <c r="JP115"/>
      <c r="JQ115"/>
      <c r="JR115"/>
      <c r="JS115"/>
      <c r="JT115"/>
      <c r="JU115"/>
      <c r="JV115"/>
      <c r="JW115"/>
      <c r="JX115"/>
      <c r="JY115"/>
      <c r="JZ115"/>
      <c r="KA115"/>
      <c r="KB115"/>
      <c r="KC115"/>
      <c r="KD115"/>
      <c r="KE115"/>
      <c r="KF115"/>
      <c r="KG115"/>
      <c r="KH115"/>
      <c r="KI115"/>
      <c r="KJ115"/>
      <c r="KK115"/>
      <c r="KL115"/>
      <c r="KM115"/>
      <c r="KN115"/>
      <c r="KO115"/>
      <c r="KP115"/>
      <c r="KQ115"/>
      <c r="KR115"/>
      <c r="KS115"/>
      <c r="KT115"/>
      <c r="KU115"/>
      <c r="KV115"/>
      <c r="KW115"/>
      <c r="KX115"/>
      <c r="KY115"/>
      <c r="KZ115"/>
      <c r="LA115"/>
      <c r="LB115"/>
      <c r="LC115"/>
      <c r="LD115"/>
      <c r="LE115"/>
      <c r="LF115"/>
      <c r="LG115"/>
      <c r="LH115"/>
      <c r="LI115"/>
      <c r="LJ115"/>
      <c r="LK115"/>
      <c r="LL115"/>
      <c r="LM115"/>
      <c r="LN115"/>
      <c r="LO115"/>
      <c r="LP115"/>
      <c r="LQ115"/>
      <c r="LR115"/>
      <c r="LS115"/>
      <c r="LT115"/>
      <c r="LU115"/>
      <c r="LV115"/>
      <c r="LW115"/>
      <c r="LX115"/>
      <c r="LY115"/>
      <c r="LZ115"/>
      <c r="MA115"/>
      <c r="MB115"/>
      <c r="MC115"/>
      <c r="MD115"/>
      <c r="ME115"/>
      <c r="MF115"/>
      <c r="MG115"/>
      <c r="MH115"/>
      <c r="MI115"/>
      <c r="MJ115"/>
      <c r="MK115"/>
      <c r="ML115"/>
      <c r="MM115"/>
      <c r="MN115"/>
      <c r="MO115"/>
      <c r="MP115"/>
      <c r="MQ115"/>
      <c r="MR115"/>
      <c r="MS115"/>
      <c r="MT115"/>
      <c r="MU115"/>
      <c r="MV115"/>
      <c r="MW115"/>
      <c r="MX115"/>
      <c r="MY115"/>
      <c r="MZ115"/>
      <c r="NA115"/>
      <c r="NB115"/>
      <c r="NC115"/>
      <c r="ND115"/>
      <c r="NE115"/>
      <c r="NF115"/>
      <c r="NG115"/>
      <c r="NH115"/>
      <c r="NI115"/>
      <c r="NJ115"/>
      <c r="NK115"/>
      <c r="NL115"/>
      <c r="NM115"/>
      <c r="NN115"/>
      <c r="NO115"/>
      <c r="NP115"/>
      <c r="NQ115"/>
      <c r="NR115"/>
      <c r="NS115"/>
      <c r="NT115"/>
      <c r="NU115"/>
      <c r="NV115"/>
      <c r="NW115"/>
      <c r="NX115"/>
      <c r="NY115"/>
      <c r="NZ115"/>
      <c r="OA115"/>
      <c r="OB115"/>
      <c r="OC115"/>
      <c r="OD115"/>
      <c r="OE115"/>
      <c r="OF115"/>
      <c r="OG115"/>
      <c r="OH115"/>
      <c r="OI115"/>
      <c r="OJ115"/>
      <c r="OK115"/>
      <c r="OL115"/>
      <c r="OM115"/>
      <c r="ON115"/>
      <c r="OO115"/>
      <c r="OP115"/>
      <c r="OQ115"/>
      <c r="OR115"/>
      <c r="OS115"/>
      <c r="OT115"/>
      <c r="OU115"/>
      <c r="OV115"/>
      <c r="OW115"/>
      <c r="OX115"/>
      <c r="OY115"/>
      <c r="OZ115"/>
      <c r="PA115"/>
      <c r="PB115"/>
      <c r="PC115"/>
      <c r="PD115"/>
      <c r="PE115"/>
      <c r="PF115"/>
      <c r="PG115"/>
      <c r="PH115"/>
      <c r="PI115"/>
      <c r="PJ115"/>
      <c r="PK115"/>
      <c r="PL115"/>
      <c r="PM115"/>
      <c r="PN115"/>
      <c r="PO115"/>
      <c r="PP115"/>
      <c r="PQ115"/>
      <c r="PR115"/>
      <c r="PS115"/>
      <c r="PT115"/>
      <c r="PU115"/>
      <c r="PV115"/>
      <c r="PW115"/>
      <c r="PX115"/>
      <c r="PY115"/>
      <c r="PZ115"/>
      <c r="QA115"/>
      <c r="QB115"/>
      <c r="QC115"/>
      <c r="QD115"/>
      <c r="QE115"/>
      <c r="QF115"/>
      <c r="QG115"/>
      <c r="QH115"/>
      <c r="QI115"/>
      <c r="QJ115"/>
      <c r="QK115"/>
      <c r="QL115"/>
      <c r="QM115"/>
      <c r="QN115"/>
      <c r="QO115"/>
      <c r="QP115"/>
      <c r="QQ115"/>
      <c r="QR115"/>
      <c r="QS115"/>
      <c r="QT115"/>
      <c r="QU115"/>
      <c r="QV115"/>
      <c r="QW115"/>
      <c r="QX115"/>
      <c r="QY115"/>
      <c r="QZ115"/>
      <c r="RA115"/>
      <c r="RB115"/>
      <c r="RC115"/>
      <c r="RD115"/>
      <c r="RE115"/>
      <c r="RF115"/>
      <c r="RG115"/>
      <c r="RH115"/>
      <c r="RI115"/>
      <c r="RJ115"/>
      <c r="RK115"/>
      <c r="RL115"/>
      <c r="RM115"/>
      <c r="RN115"/>
      <c r="RO115"/>
      <c r="RP115"/>
      <c r="RQ115"/>
      <c r="RR115"/>
      <c r="RS115"/>
      <c r="RT115"/>
      <c r="RU115"/>
      <c r="RV115"/>
      <c r="RW115"/>
      <c r="RX115"/>
      <c r="RY115"/>
      <c r="RZ115"/>
      <c r="SA115"/>
      <c r="SB115"/>
      <c r="SC115"/>
      <c r="SD115"/>
      <c r="SE115"/>
      <c r="SF115"/>
      <c r="SG115"/>
      <c r="SH115"/>
      <c r="SI115"/>
      <c r="SJ115"/>
      <c r="SK115"/>
      <c r="SL115"/>
      <c r="SM115"/>
      <c r="SN115"/>
      <c r="SO115"/>
      <c r="SP115"/>
      <c r="SQ115"/>
      <c r="SR115"/>
      <c r="SS115"/>
      <c r="ST115"/>
      <c r="SU115"/>
      <c r="SV115"/>
      <c r="SW115"/>
      <c r="SX115"/>
      <c r="SY115"/>
      <c r="SZ115"/>
      <c r="TA115"/>
      <c r="TB115"/>
      <c r="TC115"/>
      <c r="TD115"/>
      <c r="TE115"/>
      <c r="TF115"/>
      <c r="TG115"/>
      <c r="TH115"/>
      <c r="TI115"/>
      <c r="TJ115"/>
      <c r="TK115"/>
      <c r="TL115"/>
      <c r="TM115"/>
      <c r="TN115"/>
      <c r="TO115"/>
      <c r="TP115"/>
      <c r="TQ115"/>
      <c r="TR115"/>
      <c r="TS115"/>
      <c r="TT115"/>
      <c r="TU115"/>
      <c r="TV115"/>
      <c r="TW115"/>
      <c r="TX115"/>
      <c r="TY115"/>
      <c r="TZ115"/>
      <c r="UA115"/>
      <c r="UB115"/>
      <c r="UC115"/>
      <c r="UD115"/>
      <c r="UE115"/>
      <c r="UF115"/>
      <c r="UG115"/>
      <c r="UH115"/>
      <c r="UI115"/>
      <c r="UJ115"/>
      <c r="UK115"/>
      <c r="UL115"/>
      <c r="UM115"/>
      <c r="UN115"/>
      <c r="UO115"/>
      <c r="UP115"/>
      <c r="UQ115"/>
      <c r="UR115"/>
      <c r="US115"/>
      <c r="UT115"/>
      <c r="UU115"/>
      <c r="UV115"/>
      <c r="UW115"/>
      <c r="UX115"/>
      <c r="UY115"/>
      <c r="UZ115"/>
      <c r="VA115"/>
      <c r="VB115"/>
      <c r="VC115"/>
      <c r="VD115"/>
      <c r="VE115"/>
      <c r="VF115"/>
      <c r="VG115"/>
      <c r="VH115"/>
      <c r="VI115"/>
      <c r="VJ115"/>
      <c r="VK115"/>
      <c r="VL115"/>
      <c r="VM115"/>
      <c r="VN115"/>
      <c r="VO115"/>
      <c r="VP115"/>
      <c r="VQ115"/>
      <c r="VR115"/>
      <c r="VS115"/>
      <c r="VT115"/>
      <c r="VU115"/>
      <c r="VV115"/>
      <c r="VW115"/>
      <c r="VX115"/>
      <c r="VY115"/>
      <c r="VZ115"/>
      <c r="WA115"/>
      <c r="WB115"/>
      <c r="WC115"/>
      <c r="WD115"/>
      <c r="WE115"/>
      <c r="WF115"/>
      <c r="WG115"/>
      <c r="WH115"/>
      <c r="WI115"/>
      <c r="WJ115"/>
      <c r="WK115"/>
      <c r="WL115"/>
      <c r="WM115"/>
      <c r="WN115"/>
      <c r="WO115"/>
      <c r="WP115"/>
      <c r="WQ115"/>
      <c r="WR115"/>
      <c r="WS115"/>
      <c r="WT115"/>
      <c r="WU115"/>
      <c r="WV115"/>
      <c r="WW115"/>
      <c r="WX115"/>
      <c r="WY115"/>
      <c r="WZ115"/>
      <c r="XA115"/>
      <c r="XB115"/>
      <c r="XC115"/>
      <c r="XD115"/>
      <c r="XE115"/>
      <c r="XF115"/>
      <c r="XG115"/>
      <c r="XH115"/>
      <c r="XI115"/>
      <c r="XJ115"/>
      <c r="XK115"/>
      <c r="XL115"/>
      <c r="XM115"/>
      <c r="XN115"/>
      <c r="XO115"/>
      <c r="XP115"/>
      <c r="XQ115"/>
      <c r="XR115"/>
      <c r="XS115"/>
      <c r="XT115"/>
      <c r="XU115"/>
      <c r="XV115"/>
      <c r="XW115"/>
      <c r="XX115"/>
      <c r="XY115"/>
      <c r="XZ115"/>
      <c r="YA115"/>
      <c r="YB115"/>
      <c r="YC115"/>
      <c r="YD115"/>
      <c r="YE115"/>
      <c r="YF115"/>
      <c r="YG115"/>
      <c r="YH115"/>
      <c r="YI115"/>
      <c r="YJ115"/>
      <c r="YK115"/>
      <c r="YL115"/>
      <c r="YM115"/>
      <c r="YN115"/>
      <c r="YO115"/>
      <c r="YP115"/>
      <c r="YQ115"/>
      <c r="YR115"/>
      <c r="YS115"/>
      <c r="YT115"/>
      <c r="YU115"/>
      <c r="YV115"/>
      <c r="YW115"/>
      <c r="YX115"/>
      <c r="YY115"/>
      <c r="YZ115"/>
      <c r="ZA115"/>
      <c r="ZB115"/>
      <c r="ZC115"/>
      <c r="ZD115"/>
      <c r="ZE115"/>
      <c r="ZF115"/>
      <c r="ZG115"/>
      <c r="ZH115"/>
      <c r="ZI115"/>
      <c r="ZJ115"/>
      <c r="ZK115"/>
      <c r="ZL115"/>
      <c r="ZM115"/>
      <c r="ZN115"/>
      <c r="ZO115"/>
      <c r="ZP115"/>
      <c r="ZQ115"/>
      <c r="ZR115"/>
      <c r="ZS115"/>
      <c r="ZT115"/>
      <c r="ZU115"/>
      <c r="ZV115"/>
      <c r="ZW115"/>
      <c r="ZX115"/>
      <c r="ZY115"/>
      <c r="ZZ115"/>
      <c r="AAA115"/>
      <c r="AAB115"/>
      <c r="AAC115"/>
      <c r="AAD115"/>
      <c r="AAE115"/>
      <c r="AAF115"/>
      <c r="AAG115"/>
      <c r="AAH115"/>
      <c r="AAI115"/>
      <c r="AAJ115"/>
      <c r="AAK115"/>
      <c r="AAL115"/>
      <c r="AAM115"/>
      <c r="AAN115"/>
      <c r="AAO115"/>
      <c r="AAP115"/>
      <c r="AAQ115"/>
      <c r="AAR115"/>
      <c r="AAS115"/>
      <c r="AAT115"/>
      <c r="AAU115"/>
      <c r="AAV115"/>
      <c r="AAW115"/>
      <c r="AAX115"/>
      <c r="AAY115"/>
      <c r="AAZ115"/>
      <c r="ABA115"/>
      <c r="ABB115"/>
      <c r="ABC115"/>
      <c r="ABD115"/>
      <c r="ABE115"/>
      <c r="ABF115"/>
      <c r="ABG115"/>
      <c r="ABH115"/>
      <c r="ABI115"/>
      <c r="ABJ115"/>
      <c r="ABK115"/>
      <c r="ABL115"/>
      <c r="ABM115"/>
      <c r="ABN115"/>
      <c r="ABO115"/>
      <c r="ABP115"/>
      <c r="ABQ115"/>
      <c r="ABR115"/>
      <c r="ABS115"/>
      <c r="ABT115"/>
      <c r="ABU115"/>
      <c r="ABV115"/>
      <c r="ABW115"/>
      <c r="ABX115"/>
      <c r="ABY115"/>
      <c r="ABZ115"/>
      <c r="ACA115"/>
      <c r="ACB115"/>
      <c r="ACC115"/>
      <c r="ACD115"/>
      <c r="ACE115"/>
      <c r="ACF115"/>
      <c r="ACG115"/>
      <c r="ACH115"/>
      <c r="ACI115"/>
      <c r="ACJ115"/>
      <c r="ACK115"/>
      <c r="ACL115"/>
      <c r="ACM115"/>
      <c r="ACN115"/>
      <c r="ACO115"/>
      <c r="ACP115"/>
      <c r="ACQ115"/>
      <c r="ACR115"/>
      <c r="ACS115"/>
      <c r="ACT115"/>
      <c r="ACU115"/>
      <c r="ACV115"/>
      <c r="ACW115"/>
      <c r="ACX115"/>
      <c r="ACY115"/>
      <c r="ACZ115"/>
      <c r="ADA115"/>
      <c r="ADB115"/>
      <c r="ADC115"/>
      <c r="ADD115"/>
      <c r="ADE115"/>
      <c r="ADF115"/>
      <c r="ADG115"/>
      <c r="ADH115"/>
      <c r="ADI115"/>
      <c r="ADJ115"/>
      <c r="ADK115"/>
      <c r="ADL115"/>
      <c r="ADM115"/>
      <c r="ADN115"/>
      <c r="ADO115"/>
      <c r="ADP115"/>
      <c r="ADQ115"/>
      <c r="ADR115"/>
      <c r="ADS115"/>
      <c r="ADT115"/>
      <c r="ADU115"/>
      <c r="ADV115"/>
      <c r="ADW115"/>
      <c r="ADX115"/>
      <c r="ADY115"/>
      <c r="ADZ115"/>
      <c r="AEA115"/>
      <c r="AEB115"/>
      <c r="AEC115"/>
      <c r="AED115"/>
      <c r="AEE115"/>
      <c r="AEF115"/>
      <c r="AEG115"/>
      <c r="AEH115"/>
      <c r="AEI115"/>
      <c r="AEJ115"/>
      <c r="AEK115"/>
      <c r="AEL115"/>
      <c r="AEM115"/>
      <c r="AEN115"/>
      <c r="AEO115"/>
      <c r="AEP115"/>
      <c r="AEQ115"/>
      <c r="AER115"/>
      <c r="AES115"/>
      <c r="AET115"/>
      <c r="AEU115"/>
      <c r="AEV115"/>
      <c r="AEW115"/>
      <c r="AEX115"/>
      <c r="AEY115"/>
      <c r="AEZ115"/>
      <c r="AFA115"/>
      <c r="AFB115"/>
      <c r="AFC115"/>
      <c r="AFD115"/>
      <c r="AFE115"/>
      <c r="AFF115"/>
      <c r="AFG115"/>
      <c r="AFH115"/>
      <c r="AFI115"/>
      <c r="AFJ115"/>
      <c r="AFK115"/>
      <c r="AFL115"/>
      <c r="AFM115"/>
      <c r="AFN115"/>
      <c r="AFO115"/>
      <c r="AFP115"/>
      <c r="AFQ115"/>
      <c r="AFR115"/>
      <c r="AFS115"/>
      <c r="AFT115"/>
      <c r="AFU115"/>
      <c r="AFV115"/>
      <c r="AFW115"/>
      <c r="AFX115"/>
      <c r="AFY115"/>
      <c r="AFZ115"/>
      <c r="AGA115"/>
      <c r="AGB115"/>
      <c r="AGC115"/>
      <c r="AGD115"/>
      <c r="AGE115"/>
      <c r="AGF115"/>
      <c r="AGG115"/>
      <c r="AGH115"/>
      <c r="AGI115"/>
      <c r="AGJ115"/>
      <c r="AGK115"/>
      <c r="AGL115"/>
      <c r="AGM115"/>
      <c r="AGN115"/>
      <c r="AGO115"/>
      <c r="AGP115"/>
      <c r="AGQ115"/>
      <c r="AGR115"/>
      <c r="AGS115"/>
      <c r="AGT115"/>
      <c r="AGU115"/>
      <c r="AGV115"/>
      <c r="AGW115"/>
      <c r="AGX115"/>
      <c r="AGY115"/>
      <c r="AGZ115"/>
      <c r="AHA115"/>
      <c r="AHB115"/>
      <c r="AHC115"/>
      <c r="AHD115"/>
      <c r="AHE115"/>
      <c r="AHF115"/>
      <c r="AHG115"/>
      <c r="AHH115"/>
      <c r="AHI115"/>
      <c r="AHJ115"/>
      <c r="AHK115"/>
      <c r="AHL115"/>
      <c r="AHM115"/>
      <c r="AHN115"/>
      <c r="AHO115"/>
      <c r="AHP115"/>
      <c r="AHQ115"/>
      <c r="AHR115"/>
      <c r="AHS115"/>
      <c r="AHT115"/>
      <c r="AHU115"/>
      <c r="AHV115"/>
      <c r="AHW115"/>
      <c r="AHX115"/>
      <c r="AHY115"/>
      <c r="AHZ115"/>
      <c r="AIA115"/>
      <c r="AIB115"/>
      <c r="AIC115"/>
      <c r="AID115"/>
      <c r="AIE115"/>
      <c r="AIF115"/>
      <c r="AIG115"/>
      <c r="AIH115"/>
      <c r="AII115"/>
      <c r="AIJ115"/>
      <c r="AIK115"/>
      <c r="AIL115"/>
      <c r="AIM115"/>
      <c r="AIN115"/>
      <c r="AIO115"/>
      <c r="AIP115"/>
      <c r="AIQ115"/>
      <c r="AIR115"/>
      <c r="AIS115"/>
      <c r="AIT115"/>
      <c r="AIU115"/>
      <c r="AIV115"/>
      <c r="AIW115"/>
      <c r="AIX115"/>
      <c r="AIY115"/>
      <c r="AIZ115"/>
      <c r="AJA115"/>
      <c r="AJB115"/>
      <c r="AJC115"/>
      <c r="AJD115"/>
      <c r="AJE115"/>
      <c r="AJF115"/>
      <c r="AJG115"/>
      <c r="AJH115"/>
      <c r="AJI115"/>
      <c r="AJJ115"/>
      <c r="AJK115"/>
      <c r="AJL115"/>
      <c r="AJM115"/>
      <c r="AJN115"/>
      <c r="AJO115"/>
      <c r="AJP115"/>
      <c r="AJQ115"/>
      <c r="AJR115"/>
      <c r="AJS115"/>
      <c r="AJT115"/>
      <c r="AJU115"/>
      <c r="AJV115"/>
      <c r="AJW115"/>
      <c r="AJX115"/>
      <c r="AJY115"/>
      <c r="AJZ115"/>
      <c r="AKA115"/>
      <c r="AKB115"/>
      <c r="AKC115"/>
      <c r="AKD115"/>
      <c r="AKE115"/>
      <c r="AKF115"/>
      <c r="AKG115"/>
      <c r="AKH115"/>
      <c r="AKI115"/>
      <c r="AKJ115"/>
      <c r="AKK115"/>
      <c r="AKL115"/>
      <c r="AKM115"/>
      <c r="AKN115"/>
      <c r="AKO115"/>
      <c r="AKP115"/>
      <c r="AKQ115"/>
      <c r="AKR115"/>
      <c r="AKS115"/>
      <c r="AKT115"/>
      <c r="AKU115"/>
      <c r="AKV115"/>
      <c r="AKW115"/>
      <c r="AKX115"/>
      <c r="AKY115"/>
      <c r="AKZ115"/>
      <c r="ALA115"/>
      <c r="ALB115"/>
      <c r="ALC115"/>
      <c r="ALD115"/>
      <c r="ALE115"/>
      <c r="ALF115"/>
      <c r="ALG115"/>
      <c r="ALH115"/>
      <c r="ALI115"/>
      <c r="ALJ115"/>
      <c r="ALK115"/>
      <c r="ALL115"/>
      <c r="ALM115"/>
      <c r="ALN115"/>
      <c r="ALO115"/>
      <c r="ALP115"/>
      <c r="ALQ115"/>
      <c r="ALR115"/>
      <c r="ALS115"/>
      <c r="ALT115"/>
      <c r="ALU115"/>
      <c r="ALV115"/>
      <c r="ALW115"/>
      <c r="ALX115"/>
      <c r="ALY115"/>
      <c r="ALZ115"/>
      <c r="AMA115"/>
      <c r="AMB115"/>
      <c r="AMC115"/>
      <c r="AMD115"/>
      <c r="AME115"/>
      <c r="AMF115"/>
      <c r="AMG115"/>
      <c r="AMH115"/>
      <c r="AMI115"/>
      <c r="AMJ115"/>
    </row>
    <row r="116" spans="1:1024" ht="5.0999999999999996" customHeight="1" x14ac:dyDescent="0.25">
      <c r="A116" s="47"/>
      <c r="AB116" s="212"/>
      <c r="AC116" s="212"/>
      <c r="AD116" s="212"/>
      <c r="AE116" s="212"/>
      <c r="AF116" s="212"/>
      <c r="AG116" s="212"/>
      <c r="AH116" s="212"/>
      <c r="AI116" s="212"/>
      <c r="AJ116" s="212"/>
      <c r="AK116" s="212"/>
      <c r="AL116" s="212"/>
      <c r="AM116" s="212"/>
      <c r="AN116" s="212"/>
      <c r="AO116" s="212"/>
      <c r="AP116" s="212"/>
      <c r="AQ116" s="212"/>
      <c r="AR116" s="212"/>
      <c r="AS116" s="212"/>
      <c r="AT116" s="212"/>
      <c r="AU116" s="212"/>
      <c r="AV116" s="212"/>
      <c r="AW116" s="212"/>
      <c r="AX116" s="212"/>
      <c r="AY116" s="212"/>
      <c r="AZ116" s="212"/>
      <c r="BA116" s="212"/>
      <c r="BB116" s="212"/>
      <c r="BC116" s="212"/>
      <c r="BD116" s="212"/>
      <c r="BE116"/>
      <c r="BF116"/>
      <c r="BG116"/>
      <c r="BH116"/>
      <c r="BI116"/>
      <c r="BJ116"/>
      <c r="BK116"/>
      <c r="BL116"/>
      <c r="BM116"/>
      <c r="BN116"/>
      <c r="BO116"/>
      <c r="BP116"/>
      <c r="BQ116"/>
      <c r="BR116"/>
      <c r="BS116"/>
      <c r="BT116"/>
      <c r="BU116"/>
      <c r="BV116"/>
      <c r="BW116"/>
      <c r="BX116"/>
      <c r="BY116"/>
      <c r="BZ116"/>
      <c r="CA116"/>
      <c r="CB116"/>
      <c r="CC116"/>
      <c r="CD116"/>
      <c r="CE116"/>
      <c r="CF116"/>
      <c r="CG116"/>
      <c r="CH116"/>
      <c r="CI116"/>
      <c r="CJ116"/>
      <c r="CK116"/>
      <c r="CL116"/>
      <c r="CM116"/>
      <c r="CN116"/>
      <c r="CO116"/>
      <c r="CP116"/>
      <c r="CQ116"/>
      <c r="CR116"/>
      <c r="CS116"/>
      <c r="CT116"/>
      <c r="CU116"/>
      <c r="CV116"/>
      <c r="CW116"/>
      <c r="CX116"/>
      <c r="CY116"/>
      <c r="CZ116"/>
      <c r="DA116"/>
      <c r="DB116"/>
      <c r="DC116"/>
      <c r="DD116"/>
      <c r="DE116"/>
      <c r="DF116"/>
      <c r="DG116"/>
      <c r="DH116"/>
      <c r="DI116"/>
      <c r="DJ116"/>
      <c r="DK116"/>
      <c r="DL116"/>
      <c r="DM116"/>
      <c r="DN116"/>
      <c r="DO116"/>
      <c r="DP116"/>
      <c r="DQ116"/>
      <c r="DR116"/>
      <c r="DS116"/>
      <c r="DT116"/>
      <c r="DU116"/>
      <c r="DV116"/>
      <c r="DW116"/>
      <c r="DX116"/>
      <c r="DY116"/>
      <c r="DZ116"/>
      <c r="EA116"/>
      <c r="EB116"/>
      <c r="EC116"/>
      <c r="ED116"/>
      <c r="EE116"/>
      <c r="EF116"/>
      <c r="EG116"/>
      <c r="EH116"/>
      <c r="EI116"/>
      <c r="EJ116"/>
      <c r="EK116"/>
      <c r="EL116"/>
      <c r="EM116"/>
      <c r="EN116"/>
      <c r="EO116"/>
      <c r="EP116"/>
      <c r="EQ116"/>
      <c r="ER116"/>
      <c r="ES116"/>
      <c r="ET116"/>
      <c r="EU116"/>
      <c r="EV116"/>
      <c r="EW116"/>
      <c r="EX116"/>
      <c r="EY116"/>
      <c r="EZ116"/>
      <c r="FA116"/>
      <c r="FB116"/>
      <c r="FC116"/>
      <c r="FD116"/>
      <c r="FE116"/>
      <c r="FF116"/>
      <c r="FG116"/>
      <c r="FH116"/>
      <c r="FI116"/>
      <c r="FJ116"/>
      <c r="FK116"/>
      <c r="FL116"/>
      <c r="FM116"/>
      <c r="FN116"/>
      <c r="FO116"/>
      <c r="FP116"/>
      <c r="FQ116"/>
      <c r="FR116"/>
      <c r="FS116"/>
      <c r="FT116"/>
      <c r="FU116"/>
      <c r="FV116"/>
      <c r="FW116"/>
      <c r="FX116"/>
      <c r="FY116"/>
      <c r="FZ116"/>
      <c r="GA116"/>
      <c r="GB116"/>
      <c r="GC116"/>
      <c r="GD116"/>
      <c r="GE116"/>
      <c r="GF116"/>
      <c r="GG116"/>
      <c r="GH116"/>
      <c r="GI116"/>
      <c r="GJ116"/>
      <c r="GK116"/>
      <c r="GL116"/>
      <c r="GM116"/>
      <c r="GN116"/>
      <c r="GO116"/>
      <c r="GP116"/>
      <c r="GQ116"/>
      <c r="GR116"/>
      <c r="GS116"/>
      <c r="GT116"/>
      <c r="GU116"/>
      <c r="GV116"/>
      <c r="GW116"/>
      <c r="GX116"/>
      <c r="GY116"/>
      <c r="GZ116"/>
      <c r="HA116"/>
      <c r="HB116"/>
      <c r="HC116"/>
      <c r="HD116"/>
      <c r="HE116"/>
      <c r="HF116"/>
      <c r="HG116"/>
      <c r="HH116"/>
      <c r="HI116"/>
      <c r="HJ116"/>
      <c r="HK116"/>
      <c r="HL116"/>
      <c r="HM116"/>
      <c r="HN116"/>
      <c r="HO116"/>
      <c r="HP116"/>
      <c r="HQ116"/>
      <c r="HR116"/>
      <c r="HS116"/>
      <c r="HT116"/>
      <c r="HU116"/>
      <c r="HV116"/>
      <c r="HW116"/>
      <c r="HX116"/>
      <c r="HY116"/>
      <c r="HZ116"/>
      <c r="IA116"/>
      <c r="IB116"/>
      <c r="IC116"/>
      <c r="ID116"/>
      <c r="IE116"/>
      <c r="IF116"/>
      <c r="IG116"/>
      <c r="IH116"/>
      <c r="II116"/>
      <c r="IJ116"/>
      <c r="IK116"/>
      <c r="IL116"/>
      <c r="IM116"/>
      <c r="IN116"/>
      <c r="IO116"/>
      <c r="IP116"/>
      <c r="IQ116"/>
      <c r="IR116"/>
      <c r="IS116"/>
      <c r="IT116"/>
      <c r="IU116"/>
      <c r="IV116"/>
      <c r="IW116"/>
      <c r="IX116"/>
      <c r="IY116"/>
      <c r="IZ116"/>
      <c r="JA116"/>
      <c r="JB116"/>
      <c r="JC116"/>
      <c r="JD116"/>
      <c r="JE116"/>
      <c r="JF116"/>
      <c r="JG116"/>
      <c r="JH116"/>
      <c r="JI116"/>
      <c r="JJ116"/>
      <c r="JK116"/>
      <c r="JL116"/>
      <c r="JM116"/>
      <c r="JN116"/>
      <c r="JO116"/>
      <c r="JP116"/>
      <c r="JQ116"/>
      <c r="JR116"/>
      <c r="JS116"/>
      <c r="JT116"/>
      <c r="JU116"/>
      <c r="JV116"/>
      <c r="JW116"/>
      <c r="JX116"/>
      <c r="JY116"/>
      <c r="JZ116"/>
      <c r="KA116"/>
      <c r="KB116"/>
      <c r="KC116"/>
      <c r="KD116"/>
      <c r="KE116"/>
      <c r="KF116"/>
      <c r="KG116"/>
      <c r="KH116"/>
      <c r="KI116"/>
      <c r="KJ116"/>
      <c r="KK116"/>
      <c r="KL116"/>
      <c r="KM116"/>
      <c r="KN116"/>
      <c r="KO116"/>
      <c r="KP116"/>
      <c r="KQ116"/>
      <c r="KR116"/>
      <c r="KS116"/>
      <c r="KT116"/>
      <c r="KU116"/>
      <c r="KV116"/>
      <c r="KW116"/>
      <c r="KX116"/>
      <c r="KY116"/>
      <c r="KZ116"/>
      <c r="LA116"/>
      <c r="LB116"/>
      <c r="LC116"/>
      <c r="LD116"/>
      <c r="LE116"/>
      <c r="LF116"/>
      <c r="LG116"/>
      <c r="LH116"/>
      <c r="LI116"/>
      <c r="LJ116"/>
      <c r="LK116"/>
      <c r="LL116"/>
      <c r="LM116"/>
      <c r="LN116"/>
      <c r="LO116"/>
      <c r="LP116"/>
      <c r="LQ116"/>
      <c r="LR116"/>
      <c r="LS116"/>
      <c r="LT116"/>
      <c r="LU116"/>
      <c r="LV116"/>
      <c r="LW116"/>
      <c r="LX116"/>
      <c r="LY116"/>
      <c r="LZ116"/>
      <c r="MA116"/>
      <c r="MB116"/>
      <c r="MC116"/>
      <c r="MD116"/>
      <c r="ME116"/>
      <c r="MF116"/>
      <c r="MG116"/>
      <c r="MH116"/>
      <c r="MI116"/>
      <c r="MJ116"/>
      <c r="MK116"/>
      <c r="ML116"/>
      <c r="MM116"/>
      <c r="MN116"/>
      <c r="MO116"/>
      <c r="MP116"/>
      <c r="MQ116"/>
      <c r="MR116"/>
      <c r="MS116"/>
      <c r="MT116"/>
      <c r="MU116"/>
      <c r="MV116"/>
      <c r="MW116"/>
      <c r="MX116"/>
      <c r="MY116"/>
      <c r="MZ116"/>
      <c r="NA116"/>
      <c r="NB116"/>
      <c r="NC116"/>
      <c r="ND116"/>
      <c r="NE116"/>
      <c r="NF116"/>
      <c r="NG116"/>
      <c r="NH116"/>
      <c r="NI116"/>
      <c r="NJ116"/>
      <c r="NK116"/>
      <c r="NL116"/>
      <c r="NM116"/>
      <c r="NN116"/>
      <c r="NO116"/>
      <c r="NP116"/>
      <c r="NQ116"/>
      <c r="NR116"/>
      <c r="NS116"/>
      <c r="NT116"/>
      <c r="NU116"/>
      <c r="NV116"/>
      <c r="NW116"/>
      <c r="NX116"/>
      <c r="NY116"/>
      <c r="NZ116"/>
      <c r="OA116"/>
      <c r="OB116"/>
      <c r="OC116"/>
      <c r="OD116"/>
      <c r="OE116"/>
      <c r="OF116"/>
      <c r="OG116"/>
      <c r="OH116"/>
      <c r="OI116"/>
      <c r="OJ116"/>
      <c r="OK116"/>
      <c r="OL116"/>
      <c r="OM116"/>
      <c r="ON116"/>
      <c r="OO116"/>
      <c r="OP116"/>
      <c r="OQ116"/>
      <c r="OR116"/>
      <c r="OS116"/>
      <c r="OT116"/>
      <c r="OU116"/>
      <c r="OV116"/>
      <c r="OW116"/>
      <c r="OX116"/>
      <c r="OY116"/>
      <c r="OZ116"/>
      <c r="PA116"/>
      <c r="PB116"/>
      <c r="PC116"/>
      <c r="PD116"/>
      <c r="PE116"/>
      <c r="PF116"/>
      <c r="PG116"/>
      <c r="PH116"/>
      <c r="PI116"/>
      <c r="PJ116"/>
      <c r="PK116"/>
      <c r="PL116"/>
      <c r="PM116"/>
      <c r="PN116"/>
      <c r="PO116"/>
      <c r="PP116"/>
      <c r="PQ116"/>
      <c r="PR116"/>
      <c r="PS116"/>
      <c r="PT116"/>
      <c r="PU116"/>
      <c r="PV116"/>
      <c r="PW116"/>
      <c r="PX116"/>
      <c r="PY116"/>
      <c r="PZ116"/>
      <c r="QA116"/>
      <c r="QB116"/>
      <c r="QC116"/>
      <c r="QD116"/>
      <c r="QE116"/>
      <c r="QF116"/>
      <c r="QG116"/>
      <c r="QH116"/>
      <c r="QI116"/>
      <c r="QJ116"/>
      <c r="QK116"/>
      <c r="QL116"/>
      <c r="QM116"/>
      <c r="QN116"/>
      <c r="QO116"/>
      <c r="QP116"/>
      <c r="QQ116"/>
      <c r="QR116"/>
      <c r="QS116"/>
      <c r="QT116"/>
      <c r="QU116"/>
      <c r="QV116"/>
      <c r="QW116"/>
      <c r="QX116"/>
      <c r="QY116"/>
      <c r="QZ116"/>
      <c r="RA116"/>
      <c r="RB116"/>
      <c r="RC116"/>
      <c r="RD116"/>
      <c r="RE116"/>
      <c r="RF116"/>
      <c r="RG116"/>
      <c r="RH116"/>
      <c r="RI116"/>
      <c r="RJ116"/>
      <c r="RK116"/>
      <c r="RL116"/>
      <c r="RM116"/>
      <c r="RN116"/>
      <c r="RO116"/>
      <c r="RP116"/>
      <c r="RQ116"/>
      <c r="RR116"/>
      <c r="RS116"/>
      <c r="RT116"/>
      <c r="RU116"/>
      <c r="RV116"/>
      <c r="RW116"/>
      <c r="RX116"/>
      <c r="RY116"/>
      <c r="RZ116"/>
      <c r="SA116"/>
      <c r="SB116"/>
      <c r="SC116"/>
      <c r="SD116"/>
      <c r="SE116"/>
      <c r="SF116"/>
      <c r="SG116"/>
      <c r="SH116"/>
      <c r="SI116"/>
      <c r="SJ116"/>
      <c r="SK116"/>
      <c r="SL116"/>
      <c r="SM116"/>
      <c r="SN116"/>
      <c r="SO116"/>
      <c r="SP116"/>
      <c r="SQ116"/>
      <c r="SR116"/>
      <c r="SS116"/>
      <c r="ST116"/>
      <c r="SU116"/>
      <c r="SV116"/>
      <c r="SW116"/>
      <c r="SX116"/>
      <c r="SY116"/>
      <c r="SZ116"/>
      <c r="TA116"/>
      <c r="TB116"/>
      <c r="TC116"/>
      <c r="TD116"/>
      <c r="TE116"/>
      <c r="TF116"/>
      <c r="TG116"/>
      <c r="TH116"/>
      <c r="TI116"/>
      <c r="TJ116"/>
      <c r="TK116"/>
      <c r="TL116"/>
      <c r="TM116"/>
      <c r="TN116"/>
      <c r="TO116"/>
      <c r="TP116"/>
      <c r="TQ116"/>
      <c r="TR116"/>
      <c r="TS116"/>
      <c r="TT116"/>
      <c r="TU116"/>
      <c r="TV116"/>
      <c r="TW116"/>
      <c r="TX116"/>
      <c r="TY116"/>
      <c r="TZ116"/>
      <c r="UA116"/>
      <c r="UB116"/>
      <c r="UC116"/>
      <c r="UD116"/>
      <c r="UE116"/>
      <c r="UF116"/>
      <c r="UG116"/>
      <c r="UH116"/>
      <c r="UI116"/>
      <c r="UJ116"/>
      <c r="UK116"/>
      <c r="UL116"/>
      <c r="UM116"/>
      <c r="UN116"/>
      <c r="UO116"/>
      <c r="UP116"/>
      <c r="UQ116"/>
      <c r="UR116"/>
      <c r="US116"/>
      <c r="UT116"/>
      <c r="UU116"/>
      <c r="UV116"/>
      <c r="UW116"/>
      <c r="UX116"/>
      <c r="UY116"/>
      <c r="UZ116"/>
      <c r="VA116"/>
      <c r="VB116"/>
      <c r="VC116"/>
      <c r="VD116"/>
      <c r="VE116"/>
      <c r="VF116"/>
      <c r="VG116"/>
      <c r="VH116"/>
      <c r="VI116"/>
      <c r="VJ116"/>
      <c r="VK116"/>
      <c r="VL116"/>
      <c r="VM116"/>
      <c r="VN116"/>
      <c r="VO116"/>
      <c r="VP116"/>
      <c r="VQ116"/>
      <c r="VR116"/>
      <c r="VS116"/>
      <c r="VT116"/>
      <c r="VU116"/>
      <c r="VV116"/>
      <c r="VW116"/>
      <c r="VX116"/>
      <c r="VY116"/>
      <c r="VZ116"/>
      <c r="WA116"/>
      <c r="WB116"/>
      <c r="WC116"/>
      <c r="WD116"/>
      <c r="WE116"/>
      <c r="WF116"/>
      <c r="WG116"/>
      <c r="WH116"/>
      <c r="WI116"/>
      <c r="WJ116"/>
      <c r="WK116"/>
      <c r="WL116"/>
      <c r="WM116"/>
      <c r="WN116"/>
      <c r="WO116"/>
      <c r="WP116"/>
      <c r="WQ116"/>
      <c r="WR116"/>
      <c r="WS116"/>
      <c r="WT116"/>
      <c r="WU116"/>
      <c r="WV116"/>
      <c r="WW116"/>
      <c r="WX116"/>
      <c r="WY116"/>
      <c r="WZ116"/>
      <c r="XA116"/>
      <c r="XB116"/>
      <c r="XC116"/>
      <c r="XD116"/>
      <c r="XE116"/>
      <c r="XF116"/>
      <c r="XG116"/>
      <c r="XH116"/>
      <c r="XI116"/>
      <c r="XJ116"/>
      <c r="XK116"/>
      <c r="XL116"/>
      <c r="XM116"/>
      <c r="XN116"/>
      <c r="XO116"/>
      <c r="XP116"/>
      <c r="XQ116"/>
      <c r="XR116"/>
      <c r="XS116"/>
      <c r="XT116"/>
      <c r="XU116"/>
      <c r="XV116"/>
      <c r="XW116"/>
      <c r="XX116"/>
      <c r="XY116"/>
      <c r="XZ116"/>
      <c r="YA116"/>
      <c r="YB116"/>
      <c r="YC116"/>
      <c r="YD116"/>
      <c r="YE116"/>
      <c r="YF116"/>
      <c r="YG116"/>
      <c r="YH116"/>
      <c r="YI116"/>
      <c r="YJ116"/>
      <c r="YK116"/>
      <c r="YL116"/>
      <c r="YM116"/>
      <c r="YN116"/>
      <c r="YO116"/>
      <c r="YP116"/>
      <c r="YQ116"/>
      <c r="YR116"/>
      <c r="YS116"/>
      <c r="YT116"/>
      <c r="YU116"/>
      <c r="YV116"/>
      <c r="YW116"/>
      <c r="YX116"/>
      <c r="YY116"/>
      <c r="YZ116"/>
      <c r="ZA116"/>
      <c r="ZB116"/>
      <c r="ZC116"/>
      <c r="ZD116"/>
      <c r="ZE116"/>
      <c r="ZF116"/>
      <c r="ZG116"/>
      <c r="ZH116"/>
      <c r="ZI116"/>
      <c r="ZJ116"/>
      <c r="ZK116"/>
      <c r="ZL116"/>
      <c r="ZM116"/>
      <c r="ZN116"/>
      <c r="ZO116"/>
      <c r="ZP116"/>
      <c r="ZQ116"/>
      <c r="ZR116"/>
      <c r="ZS116"/>
      <c r="ZT116"/>
      <c r="ZU116"/>
      <c r="ZV116"/>
      <c r="ZW116"/>
      <c r="ZX116"/>
      <c r="ZY116"/>
      <c r="ZZ116"/>
      <c r="AAA116"/>
      <c r="AAB116"/>
      <c r="AAC116"/>
      <c r="AAD116"/>
      <c r="AAE116"/>
      <c r="AAF116"/>
      <c r="AAG116"/>
      <c r="AAH116"/>
      <c r="AAI116"/>
      <c r="AAJ116"/>
      <c r="AAK116"/>
      <c r="AAL116"/>
      <c r="AAM116"/>
      <c r="AAN116"/>
      <c r="AAO116"/>
      <c r="AAP116"/>
      <c r="AAQ116"/>
      <c r="AAR116"/>
      <c r="AAS116"/>
      <c r="AAT116"/>
      <c r="AAU116"/>
      <c r="AAV116"/>
      <c r="AAW116"/>
      <c r="AAX116"/>
      <c r="AAY116"/>
      <c r="AAZ116"/>
      <c r="ABA116"/>
      <c r="ABB116"/>
      <c r="ABC116"/>
      <c r="ABD116"/>
      <c r="ABE116"/>
      <c r="ABF116"/>
      <c r="ABG116"/>
      <c r="ABH116"/>
      <c r="ABI116"/>
      <c r="ABJ116"/>
      <c r="ABK116"/>
      <c r="ABL116"/>
      <c r="ABM116"/>
      <c r="ABN116"/>
      <c r="ABO116"/>
      <c r="ABP116"/>
      <c r="ABQ116"/>
      <c r="ABR116"/>
      <c r="ABS116"/>
      <c r="ABT116"/>
      <c r="ABU116"/>
      <c r="ABV116"/>
      <c r="ABW116"/>
      <c r="ABX116"/>
      <c r="ABY116"/>
      <c r="ABZ116"/>
      <c r="ACA116"/>
      <c r="ACB116"/>
      <c r="ACC116"/>
      <c r="ACD116"/>
      <c r="ACE116"/>
      <c r="ACF116"/>
      <c r="ACG116"/>
      <c r="ACH116"/>
      <c r="ACI116"/>
      <c r="ACJ116"/>
      <c r="ACK116"/>
      <c r="ACL116"/>
      <c r="ACM116"/>
      <c r="ACN116"/>
      <c r="ACO116"/>
      <c r="ACP116"/>
      <c r="ACQ116"/>
      <c r="ACR116"/>
      <c r="ACS116"/>
      <c r="ACT116"/>
      <c r="ACU116"/>
      <c r="ACV116"/>
      <c r="ACW116"/>
      <c r="ACX116"/>
      <c r="ACY116"/>
      <c r="ACZ116"/>
      <c r="ADA116"/>
      <c r="ADB116"/>
      <c r="ADC116"/>
      <c r="ADD116"/>
      <c r="ADE116"/>
      <c r="ADF116"/>
      <c r="ADG116"/>
      <c r="ADH116"/>
      <c r="ADI116"/>
      <c r="ADJ116"/>
      <c r="ADK116"/>
      <c r="ADL116"/>
      <c r="ADM116"/>
      <c r="ADN116"/>
      <c r="ADO116"/>
      <c r="ADP116"/>
      <c r="ADQ116"/>
      <c r="ADR116"/>
      <c r="ADS116"/>
      <c r="ADT116"/>
      <c r="ADU116"/>
      <c r="ADV116"/>
      <c r="ADW116"/>
      <c r="ADX116"/>
      <c r="ADY116"/>
      <c r="ADZ116"/>
      <c r="AEA116"/>
      <c r="AEB116"/>
      <c r="AEC116"/>
      <c r="AED116"/>
      <c r="AEE116"/>
      <c r="AEF116"/>
      <c r="AEG116"/>
      <c r="AEH116"/>
      <c r="AEI116"/>
      <c r="AEJ116"/>
      <c r="AEK116"/>
      <c r="AEL116"/>
      <c r="AEM116"/>
      <c r="AEN116"/>
      <c r="AEO116"/>
      <c r="AEP116"/>
      <c r="AEQ116"/>
      <c r="AER116"/>
      <c r="AES116"/>
      <c r="AET116"/>
      <c r="AEU116"/>
      <c r="AEV116"/>
      <c r="AEW116"/>
      <c r="AEX116"/>
      <c r="AEY116"/>
      <c r="AEZ116"/>
      <c r="AFA116"/>
      <c r="AFB116"/>
      <c r="AFC116"/>
      <c r="AFD116"/>
      <c r="AFE116"/>
      <c r="AFF116"/>
      <c r="AFG116"/>
      <c r="AFH116"/>
      <c r="AFI116"/>
      <c r="AFJ116"/>
      <c r="AFK116"/>
      <c r="AFL116"/>
      <c r="AFM116"/>
      <c r="AFN116"/>
      <c r="AFO116"/>
      <c r="AFP116"/>
      <c r="AFQ116"/>
      <c r="AFR116"/>
      <c r="AFS116"/>
      <c r="AFT116"/>
      <c r="AFU116"/>
      <c r="AFV116"/>
      <c r="AFW116"/>
      <c r="AFX116"/>
      <c r="AFY116"/>
      <c r="AFZ116"/>
      <c r="AGA116"/>
      <c r="AGB116"/>
      <c r="AGC116"/>
      <c r="AGD116"/>
      <c r="AGE116"/>
      <c r="AGF116"/>
      <c r="AGG116"/>
      <c r="AGH116"/>
      <c r="AGI116"/>
      <c r="AGJ116"/>
      <c r="AGK116"/>
      <c r="AGL116"/>
      <c r="AGM116"/>
      <c r="AGN116"/>
      <c r="AGO116"/>
      <c r="AGP116"/>
      <c r="AGQ116"/>
      <c r="AGR116"/>
      <c r="AGS116"/>
      <c r="AGT116"/>
      <c r="AGU116"/>
      <c r="AGV116"/>
      <c r="AGW116"/>
      <c r="AGX116"/>
      <c r="AGY116"/>
      <c r="AGZ116"/>
      <c r="AHA116"/>
      <c r="AHB116"/>
      <c r="AHC116"/>
      <c r="AHD116"/>
      <c r="AHE116"/>
      <c r="AHF116"/>
      <c r="AHG116"/>
      <c r="AHH116"/>
      <c r="AHI116"/>
      <c r="AHJ116"/>
      <c r="AHK116"/>
      <c r="AHL116"/>
      <c r="AHM116"/>
      <c r="AHN116"/>
      <c r="AHO116"/>
      <c r="AHP116"/>
      <c r="AHQ116"/>
      <c r="AHR116"/>
      <c r="AHS116"/>
      <c r="AHT116"/>
      <c r="AHU116"/>
      <c r="AHV116"/>
      <c r="AHW116"/>
      <c r="AHX116"/>
      <c r="AHY116"/>
      <c r="AHZ116"/>
      <c r="AIA116"/>
      <c r="AIB116"/>
      <c r="AIC116"/>
      <c r="AID116"/>
      <c r="AIE116"/>
      <c r="AIF116"/>
      <c r="AIG116"/>
      <c r="AIH116"/>
      <c r="AII116"/>
      <c r="AIJ116"/>
      <c r="AIK116"/>
      <c r="AIL116"/>
      <c r="AIM116"/>
      <c r="AIN116"/>
      <c r="AIO116"/>
      <c r="AIP116"/>
      <c r="AIQ116"/>
      <c r="AIR116"/>
      <c r="AIS116"/>
      <c r="AIT116"/>
      <c r="AIU116"/>
      <c r="AIV116"/>
      <c r="AIW116"/>
      <c r="AIX116"/>
      <c r="AIY116"/>
      <c r="AIZ116"/>
      <c r="AJA116"/>
      <c r="AJB116"/>
      <c r="AJC116"/>
      <c r="AJD116"/>
      <c r="AJE116"/>
      <c r="AJF116"/>
      <c r="AJG116"/>
      <c r="AJH116"/>
      <c r="AJI116"/>
      <c r="AJJ116"/>
      <c r="AJK116"/>
      <c r="AJL116"/>
      <c r="AJM116"/>
      <c r="AJN116"/>
      <c r="AJO116"/>
      <c r="AJP116"/>
      <c r="AJQ116"/>
      <c r="AJR116"/>
      <c r="AJS116"/>
      <c r="AJT116"/>
      <c r="AJU116"/>
      <c r="AJV116"/>
      <c r="AJW116"/>
      <c r="AJX116"/>
      <c r="AJY116"/>
      <c r="AJZ116"/>
      <c r="AKA116"/>
      <c r="AKB116"/>
      <c r="AKC116"/>
      <c r="AKD116"/>
      <c r="AKE116"/>
      <c r="AKF116"/>
      <c r="AKG116"/>
      <c r="AKH116"/>
      <c r="AKI116"/>
      <c r="AKJ116"/>
      <c r="AKK116"/>
      <c r="AKL116"/>
      <c r="AKM116"/>
      <c r="AKN116"/>
      <c r="AKO116"/>
      <c r="AKP116"/>
      <c r="AKQ116"/>
      <c r="AKR116"/>
      <c r="AKS116"/>
      <c r="AKT116"/>
      <c r="AKU116"/>
      <c r="AKV116"/>
      <c r="AKW116"/>
      <c r="AKX116"/>
      <c r="AKY116"/>
      <c r="AKZ116"/>
      <c r="ALA116"/>
      <c r="ALB116"/>
      <c r="ALC116"/>
      <c r="ALD116"/>
      <c r="ALE116"/>
      <c r="ALF116"/>
      <c r="ALG116"/>
      <c r="ALH116"/>
      <c r="ALI116"/>
      <c r="ALJ116"/>
      <c r="ALK116"/>
      <c r="ALL116"/>
      <c r="ALM116"/>
      <c r="ALN116"/>
      <c r="ALO116"/>
      <c r="ALP116"/>
      <c r="ALQ116"/>
      <c r="ALR116"/>
      <c r="ALS116"/>
      <c r="ALT116"/>
      <c r="ALU116"/>
      <c r="ALV116"/>
      <c r="ALW116"/>
      <c r="ALX116"/>
      <c r="ALY116"/>
      <c r="ALZ116"/>
      <c r="AMA116"/>
      <c r="AMB116"/>
      <c r="AMC116"/>
      <c r="AMD116"/>
      <c r="AME116"/>
      <c r="AMF116"/>
      <c r="AMG116"/>
      <c r="AMH116"/>
      <c r="AMI116"/>
      <c r="AMJ116"/>
    </row>
    <row r="117" spans="1:1024" ht="5.0999999999999996" customHeight="1" x14ac:dyDescent="0.25">
      <c r="A117" s="47"/>
      <c r="AB117" s="212"/>
      <c r="AC117" s="212"/>
      <c r="AD117" s="212"/>
      <c r="AE117" s="212"/>
      <c r="AF117" s="212"/>
      <c r="AG117" s="212"/>
      <c r="AH117" s="212"/>
      <c r="AI117" s="212"/>
      <c r="AJ117" s="212"/>
      <c r="AK117" s="212"/>
      <c r="AL117" s="212"/>
      <c r="AM117" s="212"/>
      <c r="AN117" s="212"/>
      <c r="AO117" s="212"/>
      <c r="AP117" s="212"/>
      <c r="AQ117" s="212"/>
      <c r="AR117" s="212"/>
      <c r="AS117" s="212"/>
      <c r="AT117" s="212"/>
      <c r="AU117" s="212"/>
      <c r="AV117" s="212"/>
      <c r="AW117" s="212"/>
      <c r="AX117" s="212"/>
      <c r="AY117" s="212"/>
      <c r="AZ117" s="212"/>
      <c r="BA117" s="212"/>
      <c r="BB117" s="212"/>
      <c r="BC117" s="212"/>
      <c r="BD117" s="212"/>
      <c r="BE117"/>
      <c r="BF117"/>
      <c r="BG117"/>
      <c r="BH117"/>
      <c r="BI117"/>
      <c r="BJ117"/>
      <c r="BK117"/>
      <c r="BL117"/>
      <c r="BM117"/>
      <c r="BN117"/>
      <c r="BO117"/>
      <c r="BP117"/>
      <c r="BQ117"/>
      <c r="BR117"/>
      <c r="BS117"/>
      <c r="BT117"/>
      <c r="BU117"/>
      <c r="BV117"/>
      <c r="BW117"/>
      <c r="BX117"/>
      <c r="BY117"/>
      <c r="BZ117"/>
      <c r="CA117"/>
      <c r="CB117"/>
      <c r="CC117"/>
      <c r="CD117"/>
      <c r="CE117"/>
      <c r="CF117"/>
      <c r="CG117"/>
      <c r="CH117"/>
      <c r="CI117"/>
      <c r="CJ117"/>
      <c r="CK117"/>
      <c r="CL117"/>
      <c r="CM117"/>
      <c r="CN117"/>
      <c r="CO117"/>
      <c r="CP117"/>
      <c r="CQ117"/>
      <c r="CR117"/>
      <c r="CS117"/>
      <c r="CT117"/>
      <c r="CU117"/>
      <c r="CV117"/>
      <c r="CW117"/>
      <c r="CX117"/>
      <c r="CY117"/>
      <c r="CZ117"/>
      <c r="DA117"/>
      <c r="DB117"/>
      <c r="DC117"/>
      <c r="DD117"/>
      <c r="DE117"/>
      <c r="DF117"/>
      <c r="DG117"/>
      <c r="DH117"/>
      <c r="DI117"/>
      <c r="DJ117"/>
      <c r="DK117"/>
      <c r="DL117"/>
      <c r="DM117"/>
      <c r="DN117"/>
      <c r="DO117"/>
      <c r="DP117"/>
      <c r="DQ117"/>
      <c r="DR117"/>
      <c r="DS117"/>
      <c r="DT117"/>
      <c r="DU117"/>
      <c r="DV117"/>
      <c r="DW117"/>
      <c r="DX117"/>
      <c r="DY117"/>
      <c r="DZ117"/>
      <c r="EA117"/>
      <c r="EB117"/>
      <c r="EC117"/>
      <c r="ED117"/>
      <c r="EE117"/>
      <c r="EF117"/>
      <c r="EG117"/>
      <c r="EH117"/>
      <c r="EI117"/>
      <c r="EJ117"/>
      <c r="EK117"/>
      <c r="EL117"/>
      <c r="EM117"/>
      <c r="EN117"/>
      <c r="EO117"/>
      <c r="EP117"/>
      <c r="EQ117"/>
      <c r="ER117"/>
      <c r="ES117"/>
      <c r="ET117"/>
      <c r="EU117"/>
      <c r="EV117"/>
      <c r="EW117"/>
      <c r="EX117"/>
      <c r="EY117"/>
      <c r="EZ117"/>
      <c r="FA117"/>
      <c r="FB117"/>
      <c r="FC117"/>
      <c r="FD117"/>
      <c r="FE117"/>
      <c r="FF117"/>
      <c r="FG117"/>
      <c r="FH117"/>
      <c r="FI117"/>
      <c r="FJ117"/>
      <c r="FK117"/>
      <c r="FL117"/>
      <c r="FM117"/>
      <c r="FN117"/>
      <c r="FO117"/>
      <c r="FP117"/>
      <c r="FQ117"/>
      <c r="FR117"/>
      <c r="FS117"/>
      <c r="FT117"/>
      <c r="FU117"/>
      <c r="FV117"/>
      <c r="FW117"/>
      <c r="FX117"/>
      <c r="FY117"/>
      <c r="FZ117"/>
      <c r="GA117"/>
      <c r="GB117"/>
      <c r="GC117"/>
      <c r="GD117"/>
      <c r="GE117"/>
      <c r="GF117"/>
      <c r="GG117"/>
      <c r="GH117"/>
      <c r="GI117"/>
      <c r="GJ117"/>
      <c r="GK117"/>
      <c r="GL117"/>
      <c r="GM117"/>
      <c r="GN117"/>
      <c r="GO117"/>
      <c r="GP117"/>
      <c r="GQ117"/>
      <c r="GR117"/>
      <c r="GS117"/>
      <c r="GT117"/>
      <c r="GU117"/>
      <c r="GV117"/>
      <c r="GW117"/>
      <c r="GX117"/>
      <c r="GY117"/>
      <c r="GZ117"/>
      <c r="HA117"/>
      <c r="HB117"/>
      <c r="HC117"/>
      <c r="HD117"/>
      <c r="HE117"/>
      <c r="HF117"/>
      <c r="HG117"/>
      <c r="HH117"/>
      <c r="HI117"/>
      <c r="HJ117"/>
      <c r="HK117"/>
      <c r="HL117"/>
      <c r="HM117"/>
      <c r="HN117"/>
      <c r="HO117"/>
      <c r="HP117"/>
      <c r="HQ117"/>
      <c r="HR117"/>
      <c r="HS117"/>
      <c r="HT117"/>
      <c r="HU117"/>
      <c r="HV117"/>
      <c r="HW117"/>
      <c r="HX117"/>
      <c r="HY117"/>
      <c r="HZ117"/>
      <c r="IA117"/>
      <c r="IB117"/>
      <c r="IC117"/>
      <c r="ID117"/>
      <c r="IE117"/>
      <c r="IF117"/>
      <c r="IG117"/>
      <c r="IH117"/>
      <c r="II117"/>
      <c r="IJ117"/>
      <c r="IK117"/>
      <c r="IL117"/>
      <c r="IM117"/>
      <c r="IN117"/>
      <c r="IO117"/>
      <c r="IP117"/>
      <c r="IQ117"/>
      <c r="IR117"/>
      <c r="IS117"/>
      <c r="IT117"/>
      <c r="IU117"/>
      <c r="IV117"/>
      <c r="IW117"/>
      <c r="IX117"/>
      <c r="IY117"/>
      <c r="IZ117"/>
      <c r="JA117"/>
      <c r="JB117"/>
      <c r="JC117"/>
      <c r="JD117"/>
      <c r="JE117"/>
      <c r="JF117"/>
      <c r="JG117"/>
      <c r="JH117"/>
      <c r="JI117"/>
      <c r="JJ117"/>
      <c r="JK117"/>
      <c r="JL117"/>
      <c r="JM117"/>
      <c r="JN117"/>
      <c r="JO117"/>
      <c r="JP117"/>
      <c r="JQ117"/>
      <c r="JR117"/>
      <c r="JS117"/>
      <c r="JT117"/>
      <c r="JU117"/>
      <c r="JV117"/>
      <c r="JW117"/>
      <c r="JX117"/>
      <c r="JY117"/>
      <c r="JZ117"/>
      <c r="KA117"/>
      <c r="KB117"/>
      <c r="KC117"/>
      <c r="KD117"/>
      <c r="KE117"/>
      <c r="KF117"/>
      <c r="KG117"/>
      <c r="KH117"/>
      <c r="KI117"/>
      <c r="KJ117"/>
      <c r="KK117"/>
      <c r="KL117"/>
      <c r="KM117"/>
      <c r="KN117"/>
      <c r="KO117"/>
      <c r="KP117"/>
      <c r="KQ117"/>
      <c r="KR117"/>
      <c r="KS117"/>
      <c r="KT117"/>
      <c r="KU117"/>
      <c r="KV117"/>
      <c r="KW117"/>
      <c r="KX117"/>
      <c r="KY117"/>
      <c r="KZ117"/>
      <c r="LA117"/>
      <c r="LB117"/>
      <c r="LC117"/>
      <c r="LD117"/>
      <c r="LE117"/>
      <c r="LF117"/>
      <c r="LG117"/>
      <c r="LH117"/>
      <c r="LI117"/>
      <c r="LJ117"/>
      <c r="LK117"/>
      <c r="LL117"/>
      <c r="LM117"/>
      <c r="LN117"/>
      <c r="LO117"/>
      <c r="LP117"/>
      <c r="LQ117"/>
      <c r="LR117"/>
      <c r="LS117"/>
      <c r="LT117"/>
      <c r="LU117"/>
      <c r="LV117"/>
      <c r="LW117"/>
      <c r="LX117"/>
      <c r="LY117"/>
      <c r="LZ117"/>
      <c r="MA117"/>
      <c r="MB117"/>
      <c r="MC117"/>
      <c r="MD117"/>
      <c r="ME117"/>
      <c r="MF117"/>
      <c r="MG117"/>
      <c r="MH117"/>
      <c r="MI117"/>
      <c r="MJ117"/>
      <c r="MK117"/>
      <c r="ML117"/>
      <c r="MM117"/>
      <c r="MN117"/>
      <c r="MO117"/>
      <c r="MP117"/>
      <c r="MQ117"/>
      <c r="MR117"/>
      <c r="MS117"/>
      <c r="MT117"/>
      <c r="MU117"/>
      <c r="MV117"/>
      <c r="MW117"/>
      <c r="MX117"/>
      <c r="MY117"/>
      <c r="MZ117"/>
      <c r="NA117"/>
      <c r="NB117"/>
      <c r="NC117"/>
      <c r="ND117"/>
      <c r="NE117"/>
      <c r="NF117"/>
      <c r="NG117"/>
      <c r="NH117"/>
      <c r="NI117"/>
      <c r="NJ117"/>
      <c r="NK117"/>
      <c r="NL117"/>
      <c r="NM117"/>
      <c r="NN117"/>
      <c r="NO117"/>
      <c r="NP117"/>
      <c r="NQ117"/>
      <c r="NR117"/>
      <c r="NS117"/>
      <c r="NT117"/>
      <c r="NU117"/>
      <c r="NV117"/>
      <c r="NW117"/>
      <c r="NX117"/>
      <c r="NY117"/>
      <c r="NZ117"/>
      <c r="OA117"/>
      <c r="OB117"/>
      <c r="OC117"/>
      <c r="OD117"/>
      <c r="OE117"/>
      <c r="OF117"/>
      <c r="OG117"/>
      <c r="OH117"/>
      <c r="OI117"/>
      <c r="OJ117"/>
      <c r="OK117"/>
      <c r="OL117"/>
      <c r="OM117"/>
      <c r="ON117"/>
      <c r="OO117"/>
      <c r="OP117"/>
      <c r="OQ117"/>
      <c r="OR117"/>
      <c r="OS117"/>
      <c r="OT117"/>
      <c r="OU117"/>
      <c r="OV117"/>
      <c r="OW117"/>
      <c r="OX117"/>
      <c r="OY117"/>
      <c r="OZ117"/>
      <c r="PA117"/>
      <c r="PB117"/>
      <c r="PC117"/>
      <c r="PD117"/>
      <c r="PE117"/>
      <c r="PF117"/>
      <c r="PG117"/>
      <c r="PH117"/>
      <c r="PI117"/>
      <c r="PJ117"/>
      <c r="PK117"/>
      <c r="PL117"/>
      <c r="PM117"/>
      <c r="PN117"/>
      <c r="PO117"/>
      <c r="PP117"/>
      <c r="PQ117"/>
      <c r="PR117"/>
      <c r="PS117"/>
      <c r="PT117"/>
      <c r="PU117"/>
      <c r="PV117"/>
      <c r="PW117"/>
      <c r="PX117"/>
      <c r="PY117"/>
      <c r="PZ117"/>
      <c r="QA117"/>
      <c r="QB117"/>
      <c r="QC117"/>
      <c r="QD117"/>
      <c r="QE117"/>
      <c r="QF117"/>
      <c r="QG117"/>
      <c r="QH117"/>
      <c r="QI117"/>
      <c r="QJ117"/>
      <c r="QK117"/>
      <c r="QL117"/>
      <c r="QM117"/>
      <c r="QN117"/>
      <c r="QO117"/>
      <c r="QP117"/>
      <c r="QQ117"/>
      <c r="QR117"/>
      <c r="QS117"/>
      <c r="QT117"/>
      <c r="QU117"/>
      <c r="QV117"/>
      <c r="QW117"/>
      <c r="QX117"/>
      <c r="QY117"/>
      <c r="QZ117"/>
      <c r="RA117"/>
      <c r="RB117"/>
      <c r="RC117"/>
      <c r="RD117"/>
      <c r="RE117"/>
      <c r="RF117"/>
      <c r="RG117"/>
      <c r="RH117"/>
      <c r="RI117"/>
      <c r="RJ117"/>
      <c r="RK117"/>
      <c r="RL117"/>
      <c r="RM117"/>
      <c r="RN117"/>
      <c r="RO117"/>
      <c r="RP117"/>
      <c r="RQ117"/>
      <c r="RR117"/>
      <c r="RS117"/>
      <c r="RT117"/>
      <c r="RU117"/>
      <c r="RV117"/>
      <c r="RW117"/>
      <c r="RX117"/>
      <c r="RY117"/>
      <c r="RZ117"/>
      <c r="SA117"/>
      <c r="SB117"/>
      <c r="SC117"/>
      <c r="SD117"/>
      <c r="SE117"/>
      <c r="SF117"/>
      <c r="SG117"/>
      <c r="SH117"/>
      <c r="SI117"/>
      <c r="SJ117"/>
      <c r="SK117"/>
      <c r="SL117"/>
      <c r="SM117"/>
      <c r="SN117"/>
      <c r="SO117"/>
      <c r="SP117"/>
      <c r="SQ117"/>
      <c r="SR117"/>
      <c r="SS117"/>
      <c r="ST117"/>
      <c r="SU117"/>
      <c r="SV117"/>
      <c r="SW117"/>
      <c r="SX117"/>
      <c r="SY117"/>
      <c r="SZ117"/>
      <c r="TA117"/>
      <c r="TB117"/>
      <c r="TC117"/>
      <c r="TD117"/>
      <c r="TE117"/>
      <c r="TF117"/>
      <c r="TG117"/>
      <c r="TH117"/>
      <c r="TI117"/>
      <c r="TJ117"/>
      <c r="TK117"/>
      <c r="TL117"/>
      <c r="TM117"/>
      <c r="TN117"/>
      <c r="TO117"/>
      <c r="TP117"/>
      <c r="TQ117"/>
      <c r="TR117"/>
      <c r="TS117"/>
      <c r="TT117"/>
      <c r="TU117"/>
      <c r="TV117"/>
      <c r="TW117"/>
      <c r="TX117"/>
      <c r="TY117"/>
      <c r="TZ117"/>
      <c r="UA117"/>
      <c r="UB117"/>
      <c r="UC117"/>
      <c r="UD117"/>
      <c r="UE117"/>
      <c r="UF117"/>
      <c r="UG117"/>
      <c r="UH117"/>
      <c r="UI117"/>
      <c r="UJ117"/>
      <c r="UK117"/>
      <c r="UL117"/>
      <c r="UM117"/>
      <c r="UN117"/>
      <c r="UO117"/>
      <c r="UP117"/>
      <c r="UQ117"/>
      <c r="UR117"/>
      <c r="US117"/>
      <c r="UT117"/>
      <c r="UU117"/>
      <c r="UV117"/>
      <c r="UW117"/>
      <c r="UX117"/>
      <c r="UY117"/>
      <c r="UZ117"/>
      <c r="VA117"/>
      <c r="VB117"/>
      <c r="VC117"/>
      <c r="VD117"/>
      <c r="VE117"/>
      <c r="VF117"/>
      <c r="VG117"/>
      <c r="VH117"/>
      <c r="VI117"/>
      <c r="VJ117"/>
      <c r="VK117"/>
      <c r="VL117"/>
      <c r="VM117"/>
      <c r="VN117"/>
      <c r="VO117"/>
      <c r="VP117"/>
      <c r="VQ117"/>
      <c r="VR117"/>
      <c r="VS117"/>
      <c r="VT117"/>
      <c r="VU117"/>
      <c r="VV117"/>
      <c r="VW117"/>
      <c r="VX117"/>
      <c r="VY117"/>
      <c r="VZ117"/>
      <c r="WA117"/>
      <c r="WB117"/>
      <c r="WC117"/>
      <c r="WD117"/>
      <c r="WE117"/>
      <c r="WF117"/>
      <c r="WG117"/>
      <c r="WH117"/>
      <c r="WI117"/>
      <c r="WJ117"/>
      <c r="WK117"/>
      <c r="WL117"/>
      <c r="WM117"/>
      <c r="WN117"/>
      <c r="WO117"/>
      <c r="WP117"/>
      <c r="WQ117"/>
      <c r="WR117"/>
      <c r="WS117"/>
      <c r="WT117"/>
      <c r="WU117"/>
      <c r="WV117"/>
      <c r="WW117"/>
      <c r="WX117"/>
      <c r="WY117"/>
      <c r="WZ117"/>
      <c r="XA117"/>
      <c r="XB117"/>
      <c r="XC117"/>
      <c r="XD117"/>
      <c r="XE117"/>
      <c r="XF117"/>
      <c r="XG117"/>
      <c r="XH117"/>
      <c r="XI117"/>
      <c r="XJ117"/>
      <c r="XK117"/>
      <c r="XL117"/>
      <c r="XM117"/>
      <c r="XN117"/>
      <c r="XO117"/>
      <c r="XP117"/>
      <c r="XQ117"/>
      <c r="XR117"/>
      <c r="XS117"/>
      <c r="XT117"/>
      <c r="XU117"/>
      <c r="XV117"/>
      <c r="XW117"/>
      <c r="XX117"/>
      <c r="XY117"/>
      <c r="XZ117"/>
      <c r="YA117"/>
      <c r="YB117"/>
      <c r="YC117"/>
      <c r="YD117"/>
      <c r="YE117"/>
      <c r="YF117"/>
      <c r="YG117"/>
      <c r="YH117"/>
      <c r="YI117"/>
      <c r="YJ117"/>
      <c r="YK117"/>
      <c r="YL117"/>
      <c r="YM117"/>
      <c r="YN117"/>
      <c r="YO117"/>
      <c r="YP117"/>
      <c r="YQ117"/>
      <c r="YR117"/>
      <c r="YS117"/>
      <c r="YT117"/>
      <c r="YU117"/>
      <c r="YV117"/>
      <c r="YW117"/>
      <c r="YX117"/>
      <c r="YY117"/>
      <c r="YZ117"/>
      <c r="ZA117"/>
      <c r="ZB117"/>
      <c r="ZC117"/>
      <c r="ZD117"/>
      <c r="ZE117"/>
      <c r="ZF117"/>
      <c r="ZG117"/>
      <c r="ZH117"/>
      <c r="ZI117"/>
      <c r="ZJ117"/>
      <c r="ZK117"/>
      <c r="ZL117"/>
      <c r="ZM117"/>
      <c r="ZN117"/>
      <c r="ZO117"/>
      <c r="ZP117"/>
      <c r="ZQ117"/>
      <c r="ZR117"/>
      <c r="ZS117"/>
      <c r="ZT117"/>
      <c r="ZU117"/>
      <c r="ZV117"/>
      <c r="ZW117"/>
      <c r="ZX117"/>
      <c r="ZY117"/>
      <c r="ZZ117"/>
      <c r="AAA117"/>
      <c r="AAB117"/>
      <c r="AAC117"/>
      <c r="AAD117"/>
      <c r="AAE117"/>
      <c r="AAF117"/>
      <c r="AAG117"/>
      <c r="AAH117"/>
      <c r="AAI117"/>
      <c r="AAJ117"/>
      <c r="AAK117"/>
      <c r="AAL117"/>
      <c r="AAM117"/>
      <c r="AAN117"/>
      <c r="AAO117"/>
      <c r="AAP117"/>
      <c r="AAQ117"/>
      <c r="AAR117"/>
      <c r="AAS117"/>
      <c r="AAT117"/>
      <c r="AAU117"/>
      <c r="AAV117"/>
      <c r="AAW117"/>
      <c r="AAX117"/>
      <c r="AAY117"/>
      <c r="AAZ117"/>
      <c r="ABA117"/>
      <c r="ABB117"/>
      <c r="ABC117"/>
      <c r="ABD117"/>
      <c r="ABE117"/>
      <c r="ABF117"/>
      <c r="ABG117"/>
      <c r="ABH117"/>
      <c r="ABI117"/>
      <c r="ABJ117"/>
      <c r="ABK117"/>
      <c r="ABL117"/>
      <c r="ABM117"/>
      <c r="ABN117"/>
      <c r="ABO117"/>
      <c r="ABP117"/>
      <c r="ABQ117"/>
      <c r="ABR117"/>
      <c r="ABS117"/>
      <c r="ABT117"/>
      <c r="ABU117"/>
      <c r="ABV117"/>
      <c r="ABW117"/>
      <c r="ABX117"/>
      <c r="ABY117"/>
      <c r="ABZ117"/>
      <c r="ACA117"/>
      <c r="ACB117"/>
      <c r="ACC117"/>
      <c r="ACD117"/>
      <c r="ACE117"/>
      <c r="ACF117"/>
      <c r="ACG117"/>
      <c r="ACH117"/>
      <c r="ACI117"/>
      <c r="ACJ117"/>
      <c r="ACK117"/>
      <c r="ACL117"/>
      <c r="ACM117"/>
      <c r="ACN117"/>
      <c r="ACO117"/>
      <c r="ACP117"/>
      <c r="ACQ117"/>
      <c r="ACR117"/>
      <c r="ACS117"/>
      <c r="ACT117"/>
      <c r="ACU117"/>
      <c r="ACV117"/>
      <c r="ACW117"/>
      <c r="ACX117"/>
      <c r="ACY117"/>
      <c r="ACZ117"/>
      <c r="ADA117"/>
      <c r="ADB117"/>
      <c r="ADC117"/>
      <c r="ADD117"/>
      <c r="ADE117"/>
      <c r="ADF117"/>
      <c r="ADG117"/>
      <c r="ADH117"/>
      <c r="ADI117"/>
      <c r="ADJ117"/>
      <c r="ADK117"/>
      <c r="ADL117"/>
      <c r="ADM117"/>
      <c r="ADN117"/>
      <c r="ADO117"/>
      <c r="ADP117"/>
      <c r="ADQ117"/>
      <c r="ADR117"/>
      <c r="ADS117"/>
      <c r="ADT117"/>
      <c r="ADU117"/>
      <c r="ADV117"/>
      <c r="ADW117"/>
      <c r="ADX117"/>
      <c r="ADY117"/>
      <c r="ADZ117"/>
      <c r="AEA117"/>
      <c r="AEB117"/>
      <c r="AEC117"/>
      <c r="AED117"/>
      <c r="AEE117"/>
      <c r="AEF117"/>
      <c r="AEG117"/>
      <c r="AEH117"/>
      <c r="AEI117"/>
      <c r="AEJ117"/>
      <c r="AEK117"/>
      <c r="AEL117"/>
      <c r="AEM117"/>
      <c r="AEN117"/>
      <c r="AEO117"/>
      <c r="AEP117"/>
      <c r="AEQ117"/>
      <c r="AER117"/>
      <c r="AES117"/>
      <c r="AET117"/>
      <c r="AEU117"/>
      <c r="AEV117"/>
      <c r="AEW117"/>
      <c r="AEX117"/>
      <c r="AEY117"/>
      <c r="AEZ117"/>
      <c r="AFA117"/>
      <c r="AFB117"/>
      <c r="AFC117"/>
      <c r="AFD117"/>
      <c r="AFE117"/>
      <c r="AFF117"/>
      <c r="AFG117"/>
      <c r="AFH117"/>
      <c r="AFI117"/>
      <c r="AFJ117"/>
      <c r="AFK117"/>
      <c r="AFL117"/>
      <c r="AFM117"/>
      <c r="AFN117"/>
      <c r="AFO117"/>
      <c r="AFP117"/>
      <c r="AFQ117"/>
      <c r="AFR117"/>
      <c r="AFS117"/>
      <c r="AFT117"/>
      <c r="AFU117"/>
      <c r="AFV117"/>
      <c r="AFW117"/>
      <c r="AFX117"/>
      <c r="AFY117"/>
      <c r="AFZ117"/>
      <c r="AGA117"/>
      <c r="AGB117"/>
      <c r="AGC117"/>
      <c r="AGD117"/>
      <c r="AGE117"/>
      <c r="AGF117"/>
      <c r="AGG117"/>
      <c r="AGH117"/>
      <c r="AGI117"/>
      <c r="AGJ117"/>
      <c r="AGK117"/>
      <c r="AGL117"/>
      <c r="AGM117"/>
      <c r="AGN117"/>
      <c r="AGO117"/>
      <c r="AGP117"/>
      <c r="AGQ117"/>
      <c r="AGR117"/>
      <c r="AGS117"/>
      <c r="AGT117"/>
      <c r="AGU117"/>
      <c r="AGV117"/>
      <c r="AGW117"/>
      <c r="AGX117"/>
      <c r="AGY117"/>
      <c r="AGZ117"/>
      <c r="AHA117"/>
      <c r="AHB117"/>
      <c r="AHC117"/>
      <c r="AHD117"/>
      <c r="AHE117"/>
      <c r="AHF117"/>
      <c r="AHG117"/>
      <c r="AHH117"/>
      <c r="AHI117"/>
      <c r="AHJ117"/>
      <c r="AHK117"/>
      <c r="AHL117"/>
      <c r="AHM117"/>
      <c r="AHN117"/>
      <c r="AHO117"/>
      <c r="AHP117"/>
      <c r="AHQ117"/>
      <c r="AHR117"/>
      <c r="AHS117"/>
      <c r="AHT117"/>
      <c r="AHU117"/>
      <c r="AHV117"/>
      <c r="AHW117"/>
      <c r="AHX117"/>
      <c r="AHY117"/>
      <c r="AHZ117"/>
      <c r="AIA117"/>
      <c r="AIB117"/>
      <c r="AIC117"/>
      <c r="AID117"/>
      <c r="AIE117"/>
      <c r="AIF117"/>
      <c r="AIG117"/>
      <c r="AIH117"/>
      <c r="AII117"/>
      <c r="AIJ117"/>
      <c r="AIK117"/>
      <c r="AIL117"/>
      <c r="AIM117"/>
      <c r="AIN117"/>
      <c r="AIO117"/>
      <c r="AIP117"/>
      <c r="AIQ117"/>
      <c r="AIR117"/>
      <c r="AIS117"/>
      <c r="AIT117"/>
      <c r="AIU117"/>
      <c r="AIV117"/>
      <c r="AIW117"/>
      <c r="AIX117"/>
      <c r="AIY117"/>
      <c r="AIZ117"/>
      <c r="AJA117"/>
      <c r="AJB117"/>
      <c r="AJC117"/>
      <c r="AJD117"/>
      <c r="AJE117"/>
      <c r="AJF117"/>
      <c r="AJG117"/>
      <c r="AJH117"/>
      <c r="AJI117"/>
      <c r="AJJ117"/>
      <c r="AJK117"/>
      <c r="AJL117"/>
      <c r="AJM117"/>
      <c r="AJN117"/>
      <c r="AJO117"/>
      <c r="AJP117"/>
      <c r="AJQ117"/>
      <c r="AJR117"/>
      <c r="AJS117"/>
      <c r="AJT117"/>
      <c r="AJU117"/>
      <c r="AJV117"/>
      <c r="AJW117"/>
      <c r="AJX117"/>
      <c r="AJY117"/>
      <c r="AJZ117"/>
      <c r="AKA117"/>
      <c r="AKB117"/>
      <c r="AKC117"/>
      <c r="AKD117"/>
      <c r="AKE117"/>
      <c r="AKF117"/>
      <c r="AKG117"/>
      <c r="AKH117"/>
      <c r="AKI117"/>
      <c r="AKJ117"/>
      <c r="AKK117"/>
      <c r="AKL117"/>
      <c r="AKM117"/>
      <c r="AKN117"/>
      <c r="AKO117"/>
      <c r="AKP117"/>
      <c r="AKQ117"/>
      <c r="AKR117"/>
      <c r="AKS117"/>
      <c r="AKT117"/>
      <c r="AKU117"/>
      <c r="AKV117"/>
      <c r="AKW117"/>
      <c r="AKX117"/>
      <c r="AKY117"/>
      <c r="AKZ117"/>
      <c r="ALA117"/>
      <c r="ALB117"/>
      <c r="ALC117"/>
      <c r="ALD117"/>
      <c r="ALE117"/>
      <c r="ALF117"/>
      <c r="ALG117"/>
      <c r="ALH117"/>
      <c r="ALI117"/>
      <c r="ALJ117"/>
      <c r="ALK117"/>
      <c r="ALL117"/>
      <c r="ALM117"/>
      <c r="ALN117"/>
      <c r="ALO117"/>
      <c r="ALP117"/>
      <c r="ALQ117"/>
      <c r="ALR117"/>
      <c r="ALS117"/>
      <c r="ALT117"/>
      <c r="ALU117"/>
      <c r="ALV117"/>
      <c r="ALW117"/>
      <c r="ALX117"/>
      <c r="ALY117"/>
      <c r="ALZ117"/>
      <c r="AMA117"/>
      <c r="AMB117"/>
      <c r="AMC117"/>
      <c r="AMD117"/>
      <c r="AME117"/>
      <c r="AMF117"/>
      <c r="AMG117"/>
      <c r="AMH117"/>
      <c r="AMI117"/>
      <c r="AMJ117"/>
    </row>
    <row r="118" spans="1:1024" ht="18" customHeight="1" x14ac:dyDescent="0.25">
      <c r="A118" s="47" t="s">
        <v>3361</v>
      </c>
      <c r="K118" s="202">
        <f ca="1">Umdeckung!C11</f>
        <v>45665</v>
      </c>
      <c r="L118" s="203"/>
      <c r="M118" s="203"/>
      <c r="N118" s="203"/>
      <c r="O118" s="203"/>
      <c r="P118" s="203"/>
      <c r="Q118" s="203"/>
      <c r="R118" s="203"/>
      <c r="S118" s="203"/>
      <c r="T118" s="203"/>
      <c r="U118" s="203"/>
      <c r="V118" s="203"/>
      <c r="W118" s="203"/>
      <c r="X118" s="203"/>
      <c r="Y118" s="203"/>
      <c r="Z118" s="203"/>
      <c r="AA118" s="203"/>
      <c r="AB118" s="212"/>
      <c r="AC118" s="212"/>
      <c r="AD118" s="212"/>
      <c r="AE118" s="212"/>
      <c r="AF118" s="212"/>
      <c r="AG118" s="212"/>
      <c r="AH118" s="212"/>
      <c r="AI118" s="212"/>
      <c r="AJ118" s="212"/>
      <c r="AK118" s="212"/>
      <c r="AL118" s="212"/>
      <c r="AM118" s="212"/>
      <c r="AN118" s="212"/>
      <c r="AO118" s="212"/>
      <c r="AP118" s="212"/>
      <c r="AQ118" s="212"/>
      <c r="AR118" s="212"/>
      <c r="AS118" s="212"/>
      <c r="AT118" s="212"/>
      <c r="AU118" s="212"/>
      <c r="AV118" s="212"/>
      <c r="AW118" s="212"/>
      <c r="AX118" s="212"/>
      <c r="AY118" s="212"/>
      <c r="AZ118" s="212"/>
      <c r="BA118" s="212"/>
      <c r="BB118" s="212"/>
      <c r="BC118" s="212"/>
      <c r="BD118" s="212"/>
      <c r="BE118"/>
      <c r="BF118"/>
      <c r="BG118"/>
      <c r="BH118"/>
      <c r="BI118"/>
      <c r="BJ118"/>
      <c r="BK118"/>
      <c r="BL118"/>
      <c r="BM118"/>
      <c r="BN118"/>
      <c r="BO118"/>
      <c r="BP118"/>
      <c r="BQ118"/>
      <c r="BR118"/>
      <c r="BS118"/>
      <c r="BT118"/>
      <c r="BU118"/>
      <c r="BV118"/>
      <c r="BW118"/>
      <c r="BX118"/>
      <c r="BY118"/>
      <c r="BZ118"/>
      <c r="CA118"/>
      <c r="CB118"/>
      <c r="CC118"/>
      <c r="CD118"/>
      <c r="CE118"/>
      <c r="CF118"/>
      <c r="CG118"/>
      <c r="CH118"/>
      <c r="CI118"/>
      <c r="CJ118"/>
      <c r="CK118"/>
      <c r="CL118"/>
      <c r="CM118"/>
      <c r="CN118"/>
      <c r="CO118"/>
      <c r="CP118"/>
      <c r="CQ118"/>
      <c r="CR118"/>
      <c r="CS118"/>
      <c r="CT118"/>
      <c r="CU118"/>
      <c r="CV118"/>
      <c r="CW118"/>
      <c r="CX118"/>
      <c r="CY118"/>
      <c r="CZ118"/>
      <c r="DA118"/>
      <c r="DB118"/>
      <c r="DC118"/>
      <c r="DD118"/>
      <c r="DE118"/>
      <c r="DF118"/>
      <c r="DG118"/>
      <c r="DH118"/>
      <c r="DI118"/>
      <c r="DJ118"/>
      <c r="DK118"/>
      <c r="DL118"/>
      <c r="DM118"/>
      <c r="DN118"/>
      <c r="DO118"/>
      <c r="DP118"/>
      <c r="DQ118"/>
      <c r="DR118"/>
      <c r="DS118"/>
      <c r="DT118"/>
      <c r="DU118"/>
      <c r="DV118"/>
      <c r="DW118"/>
      <c r="DX118"/>
      <c r="DY118"/>
      <c r="DZ118"/>
      <c r="EA118"/>
      <c r="EB118"/>
      <c r="EC118"/>
      <c r="ED118"/>
      <c r="EE118"/>
      <c r="EF118"/>
      <c r="EG118"/>
      <c r="EH118"/>
      <c r="EI118"/>
      <c r="EJ118"/>
      <c r="EK118"/>
      <c r="EL118"/>
      <c r="EM118"/>
      <c r="EN118"/>
      <c r="EO118"/>
      <c r="EP118"/>
      <c r="EQ118"/>
      <c r="ER118"/>
      <c r="ES118"/>
      <c r="ET118"/>
      <c r="EU118"/>
      <c r="EV118"/>
      <c r="EW118"/>
      <c r="EX118"/>
      <c r="EY118"/>
      <c r="EZ118"/>
      <c r="FA118"/>
      <c r="FB118"/>
      <c r="FC118"/>
      <c r="FD118"/>
      <c r="FE118"/>
      <c r="FF118"/>
      <c r="FG118"/>
      <c r="FH118"/>
      <c r="FI118"/>
      <c r="FJ118"/>
      <c r="FK118"/>
      <c r="FL118"/>
      <c r="FM118"/>
      <c r="FN118"/>
      <c r="FO118"/>
      <c r="FP118"/>
      <c r="FQ118"/>
      <c r="FR118"/>
      <c r="FS118"/>
      <c r="FT118"/>
      <c r="FU118"/>
      <c r="FV118"/>
      <c r="FW118"/>
      <c r="FX118"/>
      <c r="FY118"/>
      <c r="FZ118"/>
      <c r="GA118"/>
      <c r="GB118"/>
      <c r="GC118"/>
      <c r="GD118"/>
      <c r="GE118"/>
      <c r="GF118"/>
      <c r="GG118"/>
      <c r="GH118"/>
      <c r="GI118"/>
      <c r="GJ118"/>
      <c r="GK118"/>
      <c r="GL118"/>
      <c r="GM118"/>
      <c r="GN118"/>
      <c r="GO118"/>
      <c r="GP118"/>
      <c r="GQ118"/>
      <c r="GR118"/>
      <c r="GS118"/>
      <c r="GT118"/>
      <c r="GU118"/>
      <c r="GV118"/>
      <c r="GW118"/>
      <c r="GX118"/>
      <c r="GY118"/>
      <c r="GZ118"/>
      <c r="HA118"/>
      <c r="HB118"/>
      <c r="HC118"/>
      <c r="HD118"/>
      <c r="HE118"/>
      <c r="HF118"/>
      <c r="HG118"/>
      <c r="HH118"/>
      <c r="HI118"/>
      <c r="HJ118"/>
      <c r="HK118"/>
      <c r="HL118"/>
      <c r="HM118"/>
      <c r="HN118"/>
      <c r="HO118"/>
      <c r="HP118"/>
      <c r="HQ118"/>
      <c r="HR118"/>
      <c r="HS118"/>
      <c r="HT118"/>
      <c r="HU118"/>
      <c r="HV118"/>
      <c r="HW118"/>
      <c r="HX118"/>
      <c r="HY118"/>
      <c r="HZ118"/>
      <c r="IA118"/>
      <c r="IB118"/>
      <c r="IC118"/>
      <c r="ID118"/>
      <c r="IE118"/>
      <c r="IF118"/>
      <c r="IG118"/>
      <c r="IH118"/>
      <c r="II118"/>
      <c r="IJ118"/>
      <c r="IK118"/>
      <c r="IL118"/>
      <c r="IM118"/>
      <c r="IN118"/>
      <c r="IO118"/>
      <c r="IP118"/>
      <c r="IQ118"/>
      <c r="IR118"/>
      <c r="IS118"/>
      <c r="IT118"/>
      <c r="IU118"/>
      <c r="IV118"/>
      <c r="IW118"/>
      <c r="IX118"/>
      <c r="IY118"/>
      <c r="IZ118"/>
      <c r="JA118"/>
      <c r="JB118"/>
      <c r="JC118"/>
      <c r="JD118"/>
      <c r="JE118"/>
      <c r="JF118"/>
      <c r="JG118"/>
      <c r="JH118"/>
      <c r="JI118"/>
      <c r="JJ118"/>
      <c r="JK118"/>
      <c r="JL118"/>
      <c r="JM118"/>
      <c r="JN118"/>
      <c r="JO118"/>
      <c r="JP118"/>
      <c r="JQ118"/>
      <c r="JR118"/>
      <c r="JS118"/>
      <c r="JT118"/>
      <c r="JU118"/>
      <c r="JV118"/>
      <c r="JW118"/>
      <c r="JX118"/>
      <c r="JY118"/>
      <c r="JZ118"/>
      <c r="KA118"/>
      <c r="KB118"/>
      <c r="KC118"/>
      <c r="KD118"/>
      <c r="KE118"/>
      <c r="KF118"/>
      <c r="KG118"/>
      <c r="KH118"/>
      <c r="KI118"/>
      <c r="KJ118"/>
      <c r="KK118"/>
      <c r="KL118"/>
      <c r="KM118"/>
      <c r="KN118"/>
      <c r="KO118"/>
      <c r="KP118"/>
      <c r="KQ118"/>
      <c r="KR118"/>
      <c r="KS118"/>
      <c r="KT118"/>
      <c r="KU118"/>
      <c r="KV118"/>
      <c r="KW118"/>
      <c r="KX118"/>
      <c r="KY118"/>
      <c r="KZ118"/>
      <c r="LA118"/>
      <c r="LB118"/>
      <c r="LC118"/>
      <c r="LD118"/>
      <c r="LE118"/>
      <c r="LF118"/>
      <c r="LG118"/>
      <c r="LH118"/>
      <c r="LI118"/>
      <c r="LJ118"/>
      <c r="LK118"/>
      <c r="LL118"/>
      <c r="LM118"/>
      <c r="LN118"/>
      <c r="LO118"/>
      <c r="LP118"/>
      <c r="LQ118"/>
      <c r="LR118"/>
      <c r="LS118"/>
      <c r="LT118"/>
      <c r="LU118"/>
      <c r="LV118"/>
      <c r="LW118"/>
      <c r="LX118"/>
      <c r="LY118"/>
      <c r="LZ118"/>
      <c r="MA118"/>
      <c r="MB118"/>
      <c r="MC118"/>
      <c r="MD118"/>
      <c r="ME118"/>
      <c r="MF118"/>
      <c r="MG118"/>
      <c r="MH118"/>
      <c r="MI118"/>
      <c r="MJ118"/>
      <c r="MK118"/>
      <c r="ML118"/>
      <c r="MM118"/>
      <c r="MN118"/>
      <c r="MO118"/>
      <c r="MP118"/>
      <c r="MQ118"/>
      <c r="MR118"/>
      <c r="MS118"/>
      <c r="MT118"/>
      <c r="MU118"/>
      <c r="MV118"/>
      <c r="MW118"/>
      <c r="MX118"/>
      <c r="MY118"/>
      <c r="MZ118"/>
      <c r="NA118"/>
      <c r="NB118"/>
      <c r="NC118"/>
      <c r="ND118"/>
      <c r="NE118"/>
      <c r="NF118"/>
      <c r="NG118"/>
      <c r="NH118"/>
      <c r="NI118"/>
      <c r="NJ118"/>
      <c r="NK118"/>
      <c r="NL118"/>
      <c r="NM118"/>
      <c r="NN118"/>
      <c r="NO118"/>
      <c r="NP118"/>
      <c r="NQ118"/>
      <c r="NR118"/>
      <c r="NS118"/>
      <c r="NT118"/>
      <c r="NU118"/>
      <c r="NV118"/>
      <c r="NW118"/>
      <c r="NX118"/>
      <c r="NY118"/>
      <c r="NZ118"/>
      <c r="OA118"/>
      <c r="OB118"/>
      <c r="OC118"/>
      <c r="OD118"/>
      <c r="OE118"/>
      <c r="OF118"/>
      <c r="OG118"/>
      <c r="OH118"/>
      <c r="OI118"/>
      <c r="OJ118"/>
      <c r="OK118"/>
      <c r="OL118"/>
      <c r="OM118"/>
      <c r="ON118"/>
      <c r="OO118"/>
      <c r="OP118"/>
      <c r="OQ118"/>
      <c r="OR118"/>
      <c r="OS118"/>
      <c r="OT118"/>
      <c r="OU118"/>
      <c r="OV118"/>
      <c r="OW118"/>
      <c r="OX118"/>
      <c r="OY118"/>
      <c r="OZ118"/>
      <c r="PA118"/>
      <c r="PB118"/>
      <c r="PC118"/>
      <c r="PD118"/>
      <c r="PE118"/>
      <c r="PF118"/>
      <c r="PG118"/>
      <c r="PH118"/>
      <c r="PI118"/>
      <c r="PJ118"/>
      <c r="PK118"/>
      <c r="PL118"/>
      <c r="PM118"/>
      <c r="PN118"/>
      <c r="PO118"/>
      <c r="PP118"/>
      <c r="PQ118"/>
      <c r="PR118"/>
      <c r="PS118"/>
      <c r="PT118"/>
      <c r="PU118"/>
      <c r="PV118"/>
      <c r="PW118"/>
      <c r="PX118"/>
      <c r="PY118"/>
      <c r="PZ118"/>
      <c r="QA118"/>
      <c r="QB118"/>
      <c r="QC118"/>
      <c r="QD118"/>
      <c r="QE118"/>
      <c r="QF118"/>
      <c r="QG118"/>
      <c r="QH118"/>
      <c r="QI118"/>
      <c r="QJ118"/>
      <c r="QK118"/>
      <c r="QL118"/>
      <c r="QM118"/>
      <c r="QN118"/>
      <c r="QO118"/>
      <c r="QP118"/>
      <c r="QQ118"/>
      <c r="QR118"/>
      <c r="QS118"/>
      <c r="QT118"/>
      <c r="QU118"/>
      <c r="QV118"/>
      <c r="QW118"/>
      <c r="QX118"/>
      <c r="QY118"/>
      <c r="QZ118"/>
      <c r="RA118"/>
      <c r="RB118"/>
      <c r="RC118"/>
      <c r="RD118"/>
      <c r="RE118"/>
      <c r="RF118"/>
      <c r="RG118"/>
      <c r="RH118"/>
      <c r="RI118"/>
      <c r="RJ118"/>
      <c r="RK118"/>
      <c r="RL118"/>
      <c r="RM118"/>
      <c r="RN118"/>
      <c r="RO118"/>
      <c r="RP118"/>
      <c r="RQ118"/>
      <c r="RR118"/>
      <c r="RS118"/>
      <c r="RT118"/>
      <c r="RU118"/>
      <c r="RV118"/>
      <c r="RW118"/>
      <c r="RX118"/>
      <c r="RY118"/>
      <c r="RZ118"/>
      <c r="SA118"/>
      <c r="SB118"/>
      <c r="SC118"/>
      <c r="SD118"/>
      <c r="SE118"/>
      <c r="SF118"/>
      <c r="SG118"/>
      <c r="SH118"/>
      <c r="SI118"/>
      <c r="SJ118"/>
      <c r="SK118"/>
      <c r="SL118"/>
      <c r="SM118"/>
      <c r="SN118"/>
      <c r="SO118"/>
      <c r="SP118"/>
      <c r="SQ118"/>
      <c r="SR118"/>
      <c r="SS118"/>
      <c r="ST118"/>
      <c r="SU118"/>
      <c r="SV118"/>
      <c r="SW118"/>
      <c r="SX118"/>
      <c r="SY118"/>
      <c r="SZ118"/>
      <c r="TA118"/>
      <c r="TB118"/>
      <c r="TC118"/>
      <c r="TD118"/>
      <c r="TE118"/>
      <c r="TF118"/>
      <c r="TG118"/>
      <c r="TH118"/>
      <c r="TI118"/>
      <c r="TJ118"/>
      <c r="TK118"/>
      <c r="TL118"/>
      <c r="TM118"/>
      <c r="TN118"/>
      <c r="TO118"/>
      <c r="TP118"/>
      <c r="TQ118"/>
      <c r="TR118"/>
      <c r="TS118"/>
      <c r="TT118"/>
      <c r="TU118"/>
      <c r="TV118"/>
      <c r="TW118"/>
      <c r="TX118"/>
      <c r="TY118"/>
      <c r="TZ118"/>
      <c r="UA118"/>
      <c r="UB118"/>
      <c r="UC118"/>
      <c r="UD118"/>
      <c r="UE118"/>
      <c r="UF118"/>
      <c r="UG118"/>
      <c r="UH118"/>
      <c r="UI118"/>
      <c r="UJ118"/>
      <c r="UK118"/>
      <c r="UL118"/>
      <c r="UM118"/>
      <c r="UN118"/>
      <c r="UO118"/>
      <c r="UP118"/>
      <c r="UQ118"/>
      <c r="UR118"/>
      <c r="US118"/>
      <c r="UT118"/>
      <c r="UU118"/>
      <c r="UV118"/>
      <c r="UW118"/>
      <c r="UX118"/>
      <c r="UY118"/>
      <c r="UZ118"/>
      <c r="VA118"/>
      <c r="VB118"/>
      <c r="VC118"/>
      <c r="VD118"/>
      <c r="VE118"/>
      <c r="VF118"/>
      <c r="VG118"/>
      <c r="VH118"/>
      <c r="VI118"/>
      <c r="VJ118"/>
      <c r="VK118"/>
      <c r="VL118"/>
      <c r="VM118"/>
      <c r="VN118"/>
      <c r="VO118"/>
      <c r="VP118"/>
      <c r="VQ118"/>
      <c r="VR118"/>
      <c r="VS118"/>
      <c r="VT118"/>
      <c r="VU118"/>
      <c r="VV118"/>
      <c r="VW118"/>
      <c r="VX118"/>
      <c r="VY118"/>
      <c r="VZ118"/>
      <c r="WA118"/>
      <c r="WB118"/>
      <c r="WC118"/>
      <c r="WD118"/>
      <c r="WE118"/>
      <c r="WF118"/>
      <c r="WG118"/>
      <c r="WH118"/>
      <c r="WI118"/>
      <c r="WJ118"/>
      <c r="WK118"/>
      <c r="WL118"/>
      <c r="WM118"/>
      <c r="WN118"/>
      <c r="WO118"/>
      <c r="WP118"/>
      <c r="WQ118"/>
      <c r="WR118"/>
      <c r="WS118"/>
      <c r="WT118"/>
      <c r="WU118"/>
      <c r="WV118"/>
      <c r="WW118"/>
      <c r="WX118"/>
      <c r="WY118"/>
      <c r="WZ118"/>
      <c r="XA118"/>
      <c r="XB118"/>
      <c r="XC118"/>
      <c r="XD118"/>
      <c r="XE118"/>
      <c r="XF118"/>
      <c r="XG118"/>
      <c r="XH118"/>
      <c r="XI118"/>
      <c r="XJ118"/>
      <c r="XK118"/>
      <c r="XL118"/>
      <c r="XM118"/>
      <c r="XN118"/>
      <c r="XO118"/>
      <c r="XP118"/>
      <c r="XQ118"/>
      <c r="XR118"/>
      <c r="XS118"/>
      <c r="XT118"/>
      <c r="XU118"/>
      <c r="XV118"/>
      <c r="XW118"/>
      <c r="XX118"/>
      <c r="XY118"/>
      <c r="XZ118"/>
      <c r="YA118"/>
      <c r="YB118"/>
      <c r="YC118"/>
      <c r="YD118"/>
      <c r="YE118"/>
      <c r="YF118"/>
      <c r="YG118"/>
      <c r="YH118"/>
      <c r="YI118"/>
      <c r="YJ118"/>
      <c r="YK118"/>
      <c r="YL118"/>
      <c r="YM118"/>
      <c r="YN118"/>
      <c r="YO118"/>
      <c r="YP118"/>
      <c r="YQ118"/>
      <c r="YR118"/>
      <c r="YS118"/>
      <c r="YT118"/>
      <c r="YU118"/>
      <c r="YV118"/>
      <c r="YW118"/>
      <c r="YX118"/>
      <c r="YY118"/>
      <c r="YZ118"/>
      <c r="ZA118"/>
      <c r="ZB118"/>
      <c r="ZC118"/>
      <c r="ZD118"/>
      <c r="ZE118"/>
      <c r="ZF118"/>
      <c r="ZG118"/>
      <c r="ZH118"/>
      <c r="ZI118"/>
      <c r="ZJ118"/>
      <c r="ZK118"/>
      <c r="ZL118"/>
      <c r="ZM118"/>
      <c r="ZN118"/>
      <c r="ZO118"/>
      <c r="ZP118"/>
      <c r="ZQ118"/>
      <c r="ZR118"/>
      <c r="ZS118"/>
      <c r="ZT118"/>
      <c r="ZU118"/>
      <c r="ZV118"/>
      <c r="ZW118"/>
      <c r="ZX118"/>
      <c r="ZY118"/>
      <c r="ZZ118"/>
      <c r="AAA118"/>
      <c r="AAB118"/>
      <c r="AAC118"/>
      <c r="AAD118"/>
      <c r="AAE118"/>
      <c r="AAF118"/>
      <c r="AAG118"/>
      <c r="AAH118"/>
      <c r="AAI118"/>
      <c r="AAJ118"/>
      <c r="AAK118"/>
      <c r="AAL118"/>
      <c r="AAM118"/>
      <c r="AAN118"/>
      <c r="AAO118"/>
      <c r="AAP118"/>
      <c r="AAQ118"/>
      <c r="AAR118"/>
      <c r="AAS118"/>
      <c r="AAT118"/>
      <c r="AAU118"/>
      <c r="AAV118"/>
      <c r="AAW118"/>
      <c r="AAX118"/>
      <c r="AAY118"/>
      <c r="AAZ118"/>
      <c r="ABA118"/>
      <c r="ABB118"/>
      <c r="ABC118"/>
      <c r="ABD118"/>
      <c r="ABE118"/>
      <c r="ABF118"/>
      <c r="ABG118"/>
      <c r="ABH118"/>
      <c r="ABI118"/>
      <c r="ABJ118"/>
      <c r="ABK118"/>
      <c r="ABL118"/>
      <c r="ABM118"/>
      <c r="ABN118"/>
      <c r="ABO118"/>
      <c r="ABP118"/>
      <c r="ABQ118"/>
      <c r="ABR118"/>
      <c r="ABS118"/>
      <c r="ABT118"/>
      <c r="ABU118"/>
      <c r="ABV118"/>
      <c r="ABW118"/>
      <c r="ABX118"/>
      <c r="ABY118"/>
      <c r="ABZ118"/>
      <c r="ACA118"/>
      <c r="ACB118"/>
      <c r="ACC118"/>
      <c r="ACD118"/>
      <c r="ACE118"/>
      <c r="ACF118"/>
      <c r="ACG118"/>
      <c r="ACH118"/>
      <c r="ACI118"/>
      <c r="ACJ118"/>
      <c r="ACK118"/>
      <c r="ACL118"/>
      <c r="ACM118"/>
      <c r="ACN118"/>
      <c r="ACO118"/>
      <c r="ACP118"/>
      <c r="ACQ118"/>
      <c r="ACR118"/>
      <c r="ACS118"/>
      <c r="ACT118"/>
      <c r="ACU118"/>
      <c r="ACV118"/>
      <c r="ACW118"/>
      <c r="ACX118"/>
      <c r="ACY118"/>
      <c r="ACZ118"/>
      <c r="ADA118"/>
      <c r="ADB118"/>
      <c r="ADC118"/>
      <c r="ADD118"/>
      <c r="ADE118"/>
      <c r="ADF118"/>
      <c r="ADG118"/>
      <c r="ADH118"/>
      <c r="ADI118"/>
      <c r="ADJ118"/>
      <c r="ADK118"/>
      <c r="ADL118"/>
      <c r="ADM118"/>
      <c r="ADN118"/>
      <c r="ADO118"/>
      <c r="ADP118"/>
      <c r="ADQ118"/>
      <c r="ADR118"/>
      <c r="ADS118"/>
      <c r="ADT118"/>
      <c r="ADU118"/>
      <c r="ADV118"/>
      <c r="ADW118"/>
      <c r="ADX118"/>
      <c r="ADY118"/>
      <c r="ADZ118"/>
      <c r="AEA118"/>
      <c r="AEB118"/>
      <c r="AEC118"/>
      <c r="AED118"/>
      <c r="AEE118"/>
      <c r="AEF118"/>
      <c r="AEG118"/>
      <c r="AEH118"/>
      <c r="AEI118"/>
      <c r="AEJ118"/>
      <c r="AEK118"/>
      <c r="AEL118"/>
      <c r="AEM118"/>
      <c r="AEN118"/>
      <c r="AEO118"/>
      <c r="AEP118"/>
      <c r="AEQ118"/>
      <c r="AER118"/>
      <c r="AES118"/>
      <c r="AET118"/>
      <c r="AEU118"/>
      <c r="AEV118"/>
      <c r="AEW118"/>
      <c r="AEX118"/>
      <c r="AEY118"/>
      <c r="AEZ118"/>
      <c r="AFA118"/>
      <c r="AFB118"/>
      <c r="AFC118"/>
      <c r="AFD118"/>
      <c r="AFE118"/>
      <c r="AFF118"/>
      <c r="AFG118"/>
      <c r="AFH118"/>
      <c r="AFI118"/>
      <c r="AFJ118"/>
      <c r="AFK118"/>
      <c r="AFL118"/>
      <c r="AFM118"/>
      <c r="AFN118"/>
      <c r="AFO118"/>
      <c r="AFP118"/>
      <c r="AFQ118"/>
      <c r="AFR118"/>
      <c r="AFS118"/>
      <c r="AFT118"/>
      <c r="AFU118"/>
      <c r="AFV118"/>
      <c r="AFW118"/>
      <c r="AFX118"/>
      <c r="AFY118"/>
      <c r="AFZ118"/>
      <c r="AGA118"/>
      <c r="AGB118"/>
      <c r="AGC118"/>
      <c r="AGD118"/>
      <c r="AGE118"/>
      <c r="AGF118"/>
      <c r="AGG118"/>
      <c r="AGH118"/>
      <c r="AGI118"/>
      <c r="AGJ118"/>
      <c r="AGK118"/>
      <c r="AGL118"/>
      <c r="AGM118"/>
      <c r="AGN118"/>
      <c r="AGO118"/>
      <c r="AGP118"/>
      <c r="AGQ118"/>
      <c r="AGR118"/>
      <c r="AGS118"/>
      <c r="AGT118"/>
      <c r="AGU118"/>
      <c r="AGV118"/>
      <c r="AGW118"/>
      <c r="AGX118"/>
      <c r="AGY118"/>
      <c r="AGZ118"/>
      <c r="AHA118"/>
      <c r="AHB118"/>
      <c r="AHC118"/>
      <c r="AHD118"/>
      <c r="AHE118"/>
      <c r="AHF118"/>
      <c r="AHG118"/>
      <c r="AHH118"/>
      <c r="AHI118"/>
      <c r="AHJ118"/>
      <c r="AHK118"/>
      <c r="AHL118"/>
      <c r="AHM118"/>
      <c r="AHN118"/>
      <c r="AHO118"/>
      <c r="AHP118"/>
      <c r="AHQ118"/>
      <c r="AHR118"/>
      <c r="AHS118"/>
      <c r="AHT118"/>
      <c r="AHU118"/>
      <c r="AHV118"/>
      <c r="AHW118"/>
      <c r="AHX118"/>
      <c r="AHY118"/>
      <c r="AHZ118"/>
      <c r="AIA118"/>
      <c r="AIB118"/>
      <c r="AIC118"/>
      <c r="AID118"/>
      <c r="AIE118"/>
      <c r="AIF118"/>
      <c r="AIG118"/>
      <c r="AIH118"/>
      <c r="AII118"/>
      <c r="AIJ118"/>
      <c r="AIK118"/>
      <c r="AIL118"/>
      <c r="AIM118"/>
      <c r="AIN118"/>
      <c r="AIO118"/>
      <c r="AIP118"/>
      <c r="AIQ118"/>
      <c r="AIR118"/>
      <c r="AIS118"/>
      <c r="AIT118"/>
      <c r="AIU118"/>
      <c r="AIV118"/>
      <c r="AIW118"/>
      <c r="AIX118"/>
      <c r="AIY118"/>
      <c r="AIZ118"/>
      <c r="AJA118"/>
      <c r="AJB118"/>
      <c r="AJC118"/>
      <c r="AJD118"/>
      <c r="AJE118"/>
      <c r="AJF118"/>
      <c r="AJG118"/>
      <c r="AJH118"/>
      <c r="AJI118"/>
      <c r="AJJ118"/>
      <c r="AJK118"/>
      <c r="AJL118"/>
      <c r="AJM118"/>
      <c r="AJN118"/>
      <c r="AJO118"/>
      <c r="AJP118"/>
      <c r="AJQ118"/>
      <c r="AJR118"/>
      <c r="AJS118"/>
      <c r="AJT118"/>
      <c r="AJU118"/>
      <c r="AJV118"/>
      <c r="AJW118"/>
      <c r="AJX118"/>
      <c r="AJY118"/>
      <c r="AJZ118"/>
      <c r="AKA118"/>
      <c r="AKB118"/>
      <c r="AKC118"/>
      <c r="AKD118"/>
      <c r="AKE118"/>
      <c r="AKF118"/>
      <c r="AKG118"/>
      <c r="AKH118"/>
      <c r="AKI118"/>
      <c r="AKJ118"/>
      <c r="AKK118"/>
      <c r="AKL118"/>
      <c r="AKM118"/>
      <c r="AKN118"/>
      <c r="AKO118"/>
      <c r="AKP118"/>
      <c r="AKQ118"/>
      <c r="AKR118"/>
      <c r="AKS118"/>
      <c r="AKT118"/>
      <c r="AKU118"/>
      <c r="AKV118"/>
      <c r="AKW118"/>
      <c r="AKX118"/>
      <c r="AKY118"/>
      <c r="AKZ118"/>
      <c r="ALA118"/>
      <c r="ALB118"/>
      <c r="ALC118"/>
      <c r="ALD118"/>
      <c r="ALE118"/>
      <c r="ALF118"/>
      <c r="ALG118"/>
      <c r="ALH118"/>
      <c r="ALI118"/>
      <c r="ALJ118"/>
      <c r="ALK118"/>
      <c r="ALL118"/>
      <c r="ALM118"/>
      <c r="ALN118"/>
      <c r="ALO118"/>
      <c r="ALP118"/>
      <c r="ALQ118"/>
      <c r="ALR118"/>
      <c r="ALS118"/>
      <c r="ALT118"/>
      <c r="ALU118"/>
      <c r="ALV118"/>
      <c r="ALW118"/>
      <c r="ALX118"/>
      <c r="ALY118"/>
      <c r="ALZ118"/>
      <c r="AMA118"/>
      <c r="AMB118"/>
      <c r="AMC118"/>
      <c r="AMD118"/>
      <c r="AME118"/>
      <c r="AMF118"/>
      <c r="AMG118"/>
      <c r="AMH118"/>
      <c r="AMI118"/>
      <c r="AMJ118"/>
    </row>
    <row r="119" spans="1:1024" ht="18" customHeight="1" x14ac:dyDescent="0.25">
      <c r="A119" s="47" t="s">
        <v>3362</v>
      </c>
      <c r="K119" s="211" t="str">
        <f>AF9</f>
        <v/>
      </c>
      <c r="L119" s="212"/>
      <c r="M119" s="212"/>
      <c r="N119" s="212"/>
      <c r="O119" s="212"/>
      <c r="P119" s="212"/>
      <c r="Q119" s="212"/>
      <c r="R119" s="212"/>
      <c r="S119" s="212"/>
      <c r="T119" s="212"/>
      <c r="U119" s="212"/>
      <c r="V119" s="212"/>
      <c r="W119" s="212"/>
      <c r="X119" s="212"/>
      <c r="Y119" s="212"/>
      <c r="Z119" s="212"/>
      <c r="AA119" s="216"/>
      <c r="AB119" s="212"/>
      <c r="AC119" s="212"/>
      <c r="AD119" s="212"/>
      <c r="AE119" s="212"/>
      <c r="AF119" s="212"/>
      <c r="AG119" s="212"/>
      <c r="AH119" s="212"/>
      <c r="AI119" s="212"/>
      <c r="AJ119" s="212"/>
      <c r="AK119" s="212"/>
      <c r="AL119" s="212"/>
      <c r="AM119" s="212"/>
      <c r="AN119" s="212"/>
      <c r="AO119" s="212"/>
      <c r="AP119" s="212"/>
      <c r="AQ119" s="212"/>
      <c r="AR119" s="212"/>
      <c r="AS119" s="212"/>
      <c r="AT119" s="212"/>
      <c r="AU119" s="212"/>
      <c r="AV119" s="212"/>
      <c r="AW119" s="212"/>
      <c r="AX119" s="212"/>
      <c r="AY119" s="212"/>
      <c r="AZ119" s="212"/>
      <c r="BA119" s="212"/>
      <c r="BB119" s="212"/>
      <c r="BC119" s="212"/>
      <c r="BD119" s="212"/>
      <c r="BE119"/>
      <c r="BF119"/>
      <c r="BG119"/>
      <c r="BH119"/>
      <c r="BI119"/>
      <c r="BJ119"/>
      <c r="BK119"/>
      <c r="BL119"/>
      <c r="BM119"/>
      <c r="BN119"/>
      <c r="BO119"/>
      <c r="BP119"/>
      <c r="BQ119"/>
      <c r="BR119"/>
      <c r="BS119"/>
      <c r="BT119"/>
      <c r="BU119"/>
      <c r="BV119"/>
      <c r="BW119"/>
      <c r="BX119"/>
      <c r="BY119"/>
      <c r="BZ119"/>
      <c r="CA119"/>
      <c r="CB119"/>
      <c r="CC119"/>
      <c r="CD119"/>
      <c r="CE119"/>
      <c r="CF119"/>
      <c r="CG119"/>
      <c r="CH119"/>
      <c r="CI119"/>
      <c r="CJ119"/>
      <c r="CK119"/>
      <c r="CL119"/>
      <c r="CM119"/>
      <c r="CN119"/>
      <c r="CO119"/>
      <c r="CP119"/>
      <c r="CQ119"/>
      <c r="CR119"/>
      <c r="CS119"/>
      <c r="CT119"/>
      <c r="CU119"/>
      <c r="CV119"/>
      <c r="CW119"/>
      <c r="CX119"/>
      <c r="CY119"/>
      <c r="CZ119"/>
      <c r="DA119"/>
      <c r="DB119"/>
      <c r="DC119"/>
      <c r="DD119"/>
      <c r="DE119"/>
      <c r="DF119"/>
      <c r="DG119"/>
      <c r="DH119"/>
      <c r="DI119"/>
      <c r="DJ119"/>
      <c r="DK119"/>
      <c r="DL119"/>
      <c r="DM119"/>
      <c r="DN119"/>
      <c r="DO119"/>
      <c r="DP119"/>
      <c r="DQ119"/>
      <c r="DR119"/>
      <c r="DS119"/>
      <c r="DT119"/>
      <c r="DU119"/>
      <c r="DV119"/>
      <c r="DW119"/>
      <c r="DX119"/>
      <c r="DY119"/>
      <c r="DZ119"/>
      <c r="EA119"/>
      <c r="EB119"/>
      <c r="EC119"/>
      <c r="ED119"/>
      <c r="EE119"/>
      <c r="EF119"/>
      <c r="EG119"/>
      <c r="EH119"/>
      <c r="EI119"/>
      <c r="EJ119"/>
      <c r="EK119"/>
      <c r="EL119"/>
      <c r="EM119"/>
      <c r="EN119"/>
      <c r="EO119"/>
      <c r="EP119"/>
      <c r="EQ119"/>
      <c r="ER119"/>
      <c r="ES119"/>
      <c r="ET119"/>
      <c r="EU119"/>
      <c r="EV119"/>
      <c r="EW119"/>
      <c r="EX119"/>
      <c r="EY119"/>
      <c r="EZ119"/>
      <c r="FA119"/>
      <c r="FB119"/>
      <c r="FC119"/>
      <c r="FD119"/>
      <c r="FE119"/>
      <c r="FF119"/>
      <c r="FG119"/>
      <c r="FH119"/>
      <c r="FI119"/>
      <c r="FJ119"/>
      <c r="FK119"/>
      <c r="FL119"/>
      <c r="FM119"/>
      <c r="FN119"/>
      <c r="FO119"/>
      <c r="FP119"/>
      <c r="FQ119"/>
      <c r="FR119"/>
      <c r="FS119"/>
      <c r="FT119"/>
      <c r="FU119"/>
      <c r="FV119"/>
      <c r="FW119"/>
      <c r="FX119"/>
      <c r="FY119"/>
      <c r="FZ119"/>
      <c r="GA119"/>
      <c r="GB119"/>
      <c r="GC119"/>
      <c r="GD119"/>
      <c r="GE119"/>
      <c r="GF119"/>
      <c r="GG119"/>
      <c r="GH119"/>
      <c r="GI119"/>
      <c r="GJ119"/>
      <c r="GK119"/>
      <c r="GL119"/>
      <c r="GM119"/>
      <c r="GN119"/>
      <c r="GO119"/>
      <c r="GP119"/>
      <c r="GQ119"/>
      <c r="GR119"/>
      <c r="GS119"/>
      <c r="GT119"/>
      <c r="GU119"/>
      <c r="GV119"/>
      <c r="GW119"/>
      <c r="GX119"/>
      <c r="GY119"/>
      <c r="GZ119"/>
      <c r="HA119"/>
      <c r="HB119"/>
      <c r="HC119"/>
      <c r="HD119"/>
      <c r="HE119"/>
      <c r="HF119"/>
      <c r="HG119"/>
      <c r="HH119"/>
      <c r="HI119"/>
      <c r="HJ119"/>
      <c r="HK119"/>
      <c r="HL119"/>
      <c r="HM119"/>
      <c r="HN119"/>
      <c r="HO119"/>
      <c r="HP119"/>
      <c r="HQ119"/>
      <c r="HR119"/>
      <c r="HS119"/>
      <c r="HT119"/>
      <c r="HU119"/>
      <c r="HV119"/>
      <c r="HW119"/>
      <c r="HX119"/>
      <c r="HY119"/>
      <c r="HZ119"/>
      <c r="IA119"/>
      <c r="IB119"/>
      <c r="IC119"/>
      <c r="ID119"/>
      <c r="IE119"/>
      <c r="IF119"/>
      <c r="IG119"/>
      <c r="IH119"/>
      <c r="II119"/>
      <c r="IJ119"/>
      <c r="IK119"/>
      <c r="IL119"/>
      <c r="IM119"/>
      <c r="IN119"/>
      <c r="IO119"/>
      <c r="IP119"/>
      <c r="IQ119"/>
      <c r="IR119"/>
      <c r="IS119"/>
      <c r="IT119"/>
      <c r="IU119"/>
      <c r="IV119"/>
      <c r="IW119"/>
      <c r="IX119"/>
      <c r="IY119"/>
      <c r="IZ119"/>
      <c r="JA119"/>
      <c r="JB119"/>
      <c r="JC119"/>
      <c r="JD119"/>
      <c r="JE119"/>
      <c r="JF119"/>
      <c r="JG119"/>
      <c r="JH119"/>
      <c r="JI119"/>
      <c r="JJ119"/>
      <c r="JK119"/>
      <c r="JL119"/>
      <c r="JM119"/>
      <c r="JN119"/>
      <c r="JO119"/>
      <c r="JP119"/>
      <c r="JQ119"/>
      <c r="JR119"/>
      <c r="JS119"/>
      <c r="JT119"/>
      <c r="JU119"/>
      <c r="JV119"/>
      <c r="JW119"/>
      <c r="JX119"/>
      <c r="JY119"/>
      <c r="JZ119"/>
      <c r="KA119"/>
      <c r="KB119"/>
      <c r="KC119"/>
      <c r="KD119"/>
      <c r="KE119"/>
      <c r="KF119"/>
      <c r="KG119"/>
      <c r="KH119"/>
      <c r="KI119"/>
      <c r="KJ119"/>
      <c r="KK119"/>
      <c r="KL119"/>
      <c r="KM119"/>
      <c r="KN119"/>
      <c r="KO119"/>
      <c r="KP119"/>
      <c r="KQ119"/>
      <c r="KR119"/>
      <c r="KS119"/>
      <c r="KT119"/>
      <c r="KU119"/>
      <c r="KV119"/>
      <c r="KW119"/>
      <c r="KX119"/>
      <c r="KY119"/>
      <c r="KZ119"/>
      <c r="LA119"/>
      <c r="LB119"/>
      <c r="LC119"/>
      <c r="LD119"/>
      <c r="LE119"/>
      <c r="LF119"/>
      <c r="LG119"/>
      <c r="LH119"/>
      <c r="LI119"/>
      <c r="LJ119"/>
      <c r="LK119"/>
      <c r="LL119"/>
      <c r="LM119"/>
      <c r="LN119"/>
      <c r="LO119"/>
      <c r="LP119"/>
      <c r="LQ119"/>
      <c r="LR119"/>
      <c r="LS119"/>
      <c r="LT119"/>
      <c r="LU119"/>
      <c r="LV119"/>
      <c r="LW119"/>
      <c r="LX119"/>
      <c r="LY119"/>
      <c r="LZ119"/>
      <c r="MA119"/>
      <c r="MB119"/>
      <c r="MC119"/>
      <c r="MD119"/>
      <c r="ME119"/>
      <c r="MF119"/>
      <c r="MG119"/>
      <c r="MH119"/>
      <c r="MI119"/>
      <c r="MJ119"/>
      <c r="MK119"/>
      <c r="ML119"/>
      <c r="MM119"/>
      <c r="MN119"/>
      <c r="MO119"/>
      <c r="MP119"/>
      <c r="MQ119"/>
      <c r="MR119"/>
      <c r="MS119"/>
      <c r="MT119"/>
      <c r="MU119"/>
      <c r="MV119"/>
      <c r="MW119"/>
      <c r="MX119"/>
      <c r="MY119"/>
      <c r="MZ119"/>
      <c r="NA119"/>
      <c r="NB119"/>
      <c r="NC119"/>
      <c r="ND119"/>
      <c r="NE119"/>
      <c r="NF119"/>
      <c r="NG119"/>
      <c r="NH119"/>
      <c r="NI119"/>
      <c r="NJ119"/>
      <c r="NK119"/>
      <c r="NL119"/>
      <c r="NM119"/>
      <c r="NN119"/>
      <c r="NO119"/>
      <c r="NP119"/>
      <c r="NQ119"/>
      <c r="NR119"/>
      <c r="NS119"/>
      <c r="NT119"/>
      <c r="NU119"/>
      <c r="NV119"/>
      <c r="NW119"/>
      <c r="NX119"/>
      <c r="NY119"/>
      <c r="NZ119"/>
      <c r="OA119"/>
      <c r="OB119"/>
      <c r="OC119"/>
      <c r="OD119"/>
      <c r="OE119"/>
      <c r="OF119"/>
      <c r="OG119"/>
      <c r="OH119"/>
      <c r="OI119"/>
      <c r="OJ119"/>
      <c r="OK119"/>
      <c r="OL119"/>
      <c r="OM119"/>
      <c r="ON119"/>
      <c r="OO119"/>
      <c r="OP119"/>
      <c r="OQ119"/>
      <c r="OR119"/>
      <c r="OS119"/>
      <c r="OT119"/>
      <c r="OU119"/>
      <c r="OV119"/>
      <c r="OW119"/>
      <c r="OX119"/>
      <c r="OY119"/>
      <c r="OZ119"/>
      <c r="PA119"/>
      <c r="PB119"/>
      <c r="PC119"/>
      <c r="PD119"/>
      <c r="PE119"/>
      <c r="PF119"/>
      <c r="PG119"/>
      <c r="PH119"/>
      <c r="PI119"/>
      <c r="PJ119"/>
      <c r="PK119"/>
      <c r="PL119"/>
      <c r="PM119"/>
      <c r="PN119"/>
      <c r="PO119"/>
      <c r="PP119"/>
      <c r="PQ119"/>
      <c r="PR119"/>
      <c r="PS119"/>
      <c r="PT119"/>
      <c r="PU119"/>
      <c r="PV119"/>
      <c r="PW119"/>
      <c r="PX119"/>
      <c r="PY119"/>
      <c r="PZ119"/>
      <c r="QA119"/>
      <c r="QB119"/>
      <c r="QC119"/>
      <c r="QD119"/>
      <c r="QE119"/>
      <c r="QF119"/>
      <c r="QG119"/>
      <c r="QH119"/>
      <c r="QI119"/>
      <c r="QJ119"/>
      <c r="QK119"/>
      <c r="QL119"/>
      <c r="QM119"/>
      <c r="QN119"/>
      <c r="QO119"/>
      <c r="QP119"/>
      <c r="QQ119"/>
      <c r="QR119"/>
      <c r="QS119"/>
      <c r="QT119"/>
      <c r="QU119"/>
      <c r="QV119"/>
      <c r="QW119"/>
      <c r="QX119"/>
      <c r="QY119"/>
      <c r="QZ119"/>
      <c r="RA119"/>
      <c r="RB119"/>
      <c r="RC119"/>
      <c r="RD119"/>
      <c r="RE119"/>
      <c r="RF119"/>
      <c r="RG119"/>
      <c r="RH119"/>
      <c r="RI119"/>
      <c r="RJ119"/>
      <c r="RK119"/>
      <c r="RL119"/>
      <c r="RM119"/>
      <c r="RN119"/>
      <c r="RO119"/>
      <c r="RP119"/>
      <c r="RQ119"/>
      <c r="RR119"/>
      <c r="RS119"/>
      <c r="RT119"/>
      <c r="RU119"/>
      <c r="RV119"/>
      <c r="RW119"/>
      <c r="RX119"/>
      <c r="RY119"/>
      <c r="RZ119"/>
      <c r="SA119"/>
      <c r="SB119"/>
      <c r="SC119"/>
      <c r="SD119"/>
      <c r="SE119"/>
      <c r="SF119"/>
      <c r="SG119"/>
      <c r="SH119"/>
      <c r="SI119"/>
      <c r="SJ119"/>
      <c r="SK119"/>
      <c r="SL119"/>
      <c r="SM119"/>
      <c r="SN119"/>
      <c r="SO119"/>
      <c r="SP119"/>
      <c r="SQ119"/>
      <c r="SR119"/>
      <c r="SS119"/>
      <c r="ST119"/>
      <c r="SU119"/>
      <c r="SV119"/>
      <c r="SW119"/>
      <c r="SX119"/>
      <c r="SY119"/>
      <c r="SZ119"/>
      <c r="TA119"/>
      <c r="TB119"/>
      <c r="TC119"/>
      <c r="TD119"/>
      <c r="TE119"/>
      <c r="TF119"/>
      <c r="TG119"/>
      <c r="TH119"/>
      <c r="TI119"/>
      <c r="TJ119"/>
      <c r="TK119"/>
      <c r="TL119"/>
      <c r="TM119"/>
      <c r="TN119"/>
      <c r="TO119"/>
      <c r="TP119"/>
      <c r="TQ119"/>
      <c r="TR119"/>
      <c r="TS119"/>
      <c r="TT119"/>
      <c r="TU119"/>
      <c r="TV119"/>
      <c r="TW119"/>
      <c r="TX119"/>
      <c r="TY119"/>
      <c r="TZ119"/>
      <c r="UA119"/>
      <c r="UB119"/>
      <c r="UC119"/>
      <c r="UD119"/>
      <c r="UE119"/>
      <c r="UF119"/>
      <c r="UG119"/>
      <c r="UH119"/>
      <c r="UI119"/>
      <c r="UJ119"/>
      <c r="UK119"/>
      <c r="UL119"/>
      <c r="UM119"/>
      <c r="UN119"/>
      <c r="UO119"/>
      <c r="UP119"/>
      <c r="UQ119"/>
      <c r="UR119"/>
      <c r="US119"/>
      <c r="UT119"/>
      <c r="UU119"/>
      <c r="UV119"/>
      <c r="UW119"/>
      <c r="UX119"/>
      <c r="UY119"/>
      <c r="UZ119"/>
      <c r="VA119"/>
      <c r="VB119"/>
      <c r="VC119"/>
      <c r="VD119"/>
      <c r="VE119"/>
      <c r="VF119"/>
      <c r="VG119"/>
      <c r="VH119"/>
      <c r="VI119"/>
      <c r="VJ119"/>
      <c r="VK119"/>
      <c r="VL119"/>
      <c r="VM119"/>
      <c r="VN119"/>
      <c r="VO119"/>
      <c r="VP119"/>
      <c r="VQ119"/>
      <c r="VR119"/>
      <c r="VS119"/>
      <c r="VT119"/>
      <c r="VU119"/>
      <c r="VV119"/>
      <c r="VW119"/>
      <c r="VX119"/>
      <c r="VY119"/>
      <c r="VZ119"/>
      <c r="WA119"/>
      <c r="WB119"/>
      <c r="WC119"/>
      <c r="WD119"/>
      <c r="WE119"/>
      <c r="WF119"/>
      <c r="WG119"/>
      <c r="WH119"/>
      <c r="WI119"/>
      <c r="WJ119"/>
      <c r="WK119"/>
      <c r="WL119"/>
      <c r="WM119"/>
      <c r="WN119"/>
      <c r="WO119"/>
      <c r="WP119"/>
      <c r="WQ119"/>
      <c r="WR119"/>
      <c r="WS119"/>
      <c r="WT119"/>
      <c r="WU119"/>
      <c r="WV119"/>
      <c r="WW119"/>
      <c r="WX119"/>
      <c r="WY119"/>
      <c r="WZ119"/>
      <c r="XA119"/>
      <c r="XB119"/>
      <c r="XC119"/>
      <c r="XD119"/>
      <c r="XE119"/>
      <c r="XF119"/>
      <c r="XG119"/>
      <c r="XH119"/>
      <c r="XI119"/>
      <c r="XJ119"/>
      <c r="XK119"/>
      <c r="XL119"/>
      <c r="XM119"/>
      <c r="XN119"/>
      <c r="XO119"/>
      <c r="XP119"/>
      <c r="XQ119"/>
      <c r="XR119"/>
      <c r="XS119"/>
      <c r="XT119"/>
      <c r="XU119"/>
      <c r="XV119"/>
      <c r="XW119"/>
      <c r="XX119"/>
      <c r="XY119"/>
      <c r="XZ119"/>
      <c r="YA119"/>
      <c r="YB119"/>
      <c r="YC119"/>
      <c r="YD119"/>
      <c r="YE119"/>
      <c r="YF119"/>
      <c r="YG119"/>
      <c r="YH119"/>
      <c r="YI119"/>
      <c r="YJ119"/>
      <c r="YK119"/>
      <c r="YL119"/>
      <c r="YM119"/>
      <c r="YN119"/>
      <c r="YO119"/>
      <c r="YP119"/>
      <c r="YQ119"/>
      <c r="YR119"/>
      <c r="YS119"/>
      <c r="YT119"/>
      <c r="YU119"/>
      <c r="YV119"/>
      <c r="YW119"/>
      <c r="YX119"/>
      <c r="YY119"/>
      <c r="YZ119"/>
      <c r="ZA119"/>
      <c r="ZB119"/>
      <c r="ZC119"/>
      <c r="ZD119"/>
      <c r="ZE119"/>
      <c r="ZF119"/>
      <c r="ZG119"/>
      <c r="ZH119"/>
      <c r="ZI119"/>
      <c r="ZJ119"/>
      <c r="ZK119"/>
      <c r="ZL119"/>
      <c r="ZM119"/>
      <c r="ZN119"/>
      <c r="ZO119"/>
      <c r="ZP119"/>
      <c r="ZQ119"/>
      <c r="ZR119"/>
      <c r="ZS119"/>
      <c r="ZT119"/>
      <c r="ZU119"/>
      <c r="ZV119"/>
      <c r="ZW119"/>
      <c r="ZX119"/>
      <c r="ZY119"/>
      <c r="ZZ119"/>
      <c r="AAA119"/>
      <c r="AAB119"/>
      <c r="AAC119"/>
      <c r="AAD119"/>
      <c r="AAE119"/>
      <c r="AAF119"/>
      <c r="AAG119"/>
      <c r="AAH119"/>
      <c r="AAI119"/>
      <c r="AAJ119"/>
      <c r="AAK119"/>
      <c r="AAL119"/>
      <c r="AAM119"/>
      <c r="AAN119"/>
      <c r="AAO119"/>
      <c r="AAP119"/>
      <c r="AAQ119"/>
      <c r="AAR119"/>
      <c r="AAS119"/>
      <c r="AAT119"/>
      <c r="AAU119"/>
      <c r="AAV119"/>
      <c r="AAW119"/>
      <c r="AAX119"/>
      <c r="AAY119"/>
      <c r="AAZ119"/>
      <c r="ABA119"/>
      <c r="ABB119"/>
      <c r="ABC119"/>
      <c r="ABD119"/>
      <c r="ABE119"/>
      <c r="ABF119"/>
      <c r="ABG119"/>
      <c r="ABH119"/>
      <c r="ABI119"/>
      <c r="ABJ119"/>
      <c r="ABK119"/>
      <c r="ABL119"/>
      <c r="ABM119"/>
      <c r="ABN119"/>
      <c r="ABO119"/>
      <c r="ABP119"/>
      <c r="ABQ119"/>
      <c r="ABR119"/>
      <c r="ABS119"/>
      <c r="ABT119"/>
      <c r="ABU119"/>
      <c r="ABV119"/>
      <c r="ABW119"/>
      <c r="ABX119"/>
      <c r="ABY119"/>
      <c r="ABZ119"/>
      <c r="ACA119"/>
      <c r="ACB119"/>
      <c r="ACC119"/>
      <c r="ACD119"/>
      <c r="ACE119"/>
      <c r="ACF119"/>
      <c r="ACG119"/>
      <c r="ACH119"/>
      <c r="ACI119"/>
      <c r="ACJ119"/>
      <c r="ACK119"/>
      <c r="ACL119"/>
      <c r="ACM119"/>
      <c r="ACN119"/>
      <c r="ACO119"/>
      <c r="ACP119"/>
      <c r="ACQ119"/>
      <c r="ACR119"/>
      <c r="ACS119"/>
      <c r="ACT119"/>
      <c r="ACU119"/>
      <c r="ACV119"/>
      <c r="ACW119"/>
      <c r="ACX119"/>
      <c r="ACY119"/>
      <c r="ACZ119"/>
      <c r="ADA119"/>
      <c r="ADB119"/>
      <c r="ADC119"/>
      <c r="ADD119"/>
      <c r="ADE119"/>
      <c r="ADF119"/>
      <c r="ADG119"/>
      <c r="ADH119"/>
      <c r="ADI119"/>
      <c r="ADJ119"/>
      <c r="ADK119"/>
      <c r="ADL119"/>
      <c r="ADM119"/>
      <c r="ADN119"/>
      <c r="ADO119"/>
      <c r="ADP119"/>
      <c r="ADQ119"/>
      <c r="ADR119"/>
      <c r="ADS119"/>
      <c r="ADT119"/>
      <c r="ADU119"/>
      <c r="ADV119"/>
      <c r="ADW119"/>
      <c r="ADX119"/>
      <c r="ADY119"/>
      <c r="ADZ119"/>
      <c r="AEA119"/>
      <c r="AEB119"/>
      <c r="AEC119"/>
      <c r="AED119"/>
      <c r="AEE119"/>
      <c r="AEF119"/>
      <c r="AEG119"/>
      <c r="AEH119"/>
      <c r="AEI119"/>
      <c r="AEJ119"/>
      <c r="AEK119"/>
      <c r="AEL119"/>
      <c r="AEM119"/>
      <c r="AEN119"/>
      <c r="AEO119"/>
      <c r="AEP119"/>
      <c r="AEQ119"/>
      <c r="AER119"/>
      <c r="AES119"/>
      <c r="AET119"/>
      <c r="AEU119"/>
      <c r="AEV119"/>
      <c r="AEW119"/>
      <c r="AEX119"/>
      <c r="AEY119"/>
      <c r="AEZ119"/>
      <c r="AFA119"/>
      <c r="AFB119"/>
      <c r="AFC119"/>
      <c r="AFD119"/>
      <c r="AFE119"/>
      <c r="AFF119"/>
      <c r="AFG119"/>
      <c r="AFH119"/>
      <c r="AFI119"/>
      <c r="AFJ119"/>
      <c r="AFK119"/>
      <c r="AFL119"/>
      <c r="AFM119"/>
      <c r="AFN119"/>
      <c r="AFO119"/>
      <c r="AFP119"/>
      <c r="AFQ119"/>
      <c r="AFR119"/>
      <c r="AFS119"/>
      <c r="AFT119"/>
      <c r="AFU119"/>
      <c r="AFV119"/>
      <c r="AFW119"/>
      <c r="AFX119"/>
      <c r="AFY119"/>
      <c r="AFZ119"/>
      <c r="AGA119"/>
      <c r="AGB119"/>
      <c r="AGC119"/>
      <c r="AGD119"/>
      <c r="AGE119"/>
      <c r="AGF119"/>
      <c r="AGG119"/>
      <c r="AGH119"/>
      <c r="AGI119"/>
      <c r="AGJ119"/>
      <c r="AGK119"/>
      <c r="AGL119"/>
      <c r="AGM119"/>
      <c r="AGN119"/>
      <c r="AGO119"/>
      <c r="AGP119"/>
      <c r="AGQ119"/>
      <c r="AGR119"/>
      <c r="AGS119"/>
      <c r="AGT119"/>
      <c r="AGU119"/>
      <c r="AGV119"/>
      <c r="AGW119"/>
      <c r="AGX119"/>
      <c r="AGY119"/>
      <c r="AGZ119"/>
      <c r="AHA119"/>
      <c r="AHB119"/>
      <c r="AHC119"/>
      <c r="AHD119"/>
      <c r="AHE119"/>
      <c r="AHF119"/>
      <c r="AHG119"/>
      <c r="AHH119"/>
      <c r="AHI119"/>
      <c r="AHJ119"/>
      <c r="AHK119"/>
      <c r="AHL119"/>
      <c r="AHM119"/>
      <c r="AHN119"/>
      <c r="AHO119"/>
      <c r="AHP119"/>
      <c r="AHQ119"/>
      <c r="AHR119"/>
      <c r="AHS119"/>
      <c r="AHT119"/>
      <c r="AHU119"/>
      <c r="AHV119"/>
      <c r="AHW119"/>
      <c r="AHX119"/>
      <c r="AHY119"/>
      <c r="AHZ119"/>
      <c r="AIA119"/>
      <c r="AIB119"/>
      <c r="AIC119"/>
      <c r="AID119"/>
      <c r="AIE119"/>
      <c r="AIF119"/>
      <c r="AIG119"/>
      <c r="AIH119"/>
      <c r="AII119"/>
      <c r="AIJ119"/>
      <c r="AIK119"/>
      <c r="AIL119"/>
      <c r="AIM119"/>
      <c r="AIN119"/>
      <c r="AIO119"/>
      <c r="AIP119"/>
      <c r="AIQ119"/>
      <c r="AIR119"/>
      <c r="AIS119"/>
      <c r="AIT119"/>
      <c r="AIU119"/>
      <c r="AIV119"/>
      <c r="AIW119"/>
      <c r="AIX119"/>
      <c r="AIY119"/>
      <c r="AIZ119"/>
      <c r="AJA119"/>
      <c r="AJB119"/>
      <c r="AJC119"/>
      <c r="AJD119"/>
      <c r="AJE119"/>
      <c r="AJF119"/>
      <c r="AJG119"/>
      <c r="AJH119"/>
      <c r="AJI119"/>
      <c r="AJJ119"/>
      <c r="AJK119"/>
      <c r="AJL119"/>
      <c r="AJM119"/>
      <c r="AJN119"/>
      <c r="AJO119"/>
      <c r="AJP119"/>
      <c r="AJQ119"/>
      <c r="AJR119"/>
      <c r="AJS119"/>
      <c r="AJT119"/>
      <c r="AJU119"/>
      <c r="AJV119"/>
      <c r="AJW119"/>
      <c r="AJX119"/>
      <c r="AJY119"/>
      <c r="AJZ119"/>
      <c r="AKA119"/>
      <c r="AKB119"/>
      <c r="AKC119"/>
      <c r="AKD119"/>
      <c r="AKE119"/>
      <c r="AKF119"/>
      <c r="AKG119"/>
      <c r="AKH119"/>
      <c r="AKI119"/>
      <c r="AKJ119"/>
      <c r="AKK119"/>
      <c r="AKL119"/>
      <c r="AKM119"/>
      <c r="AKN119"/>
      <c r="AKO119"/>
      <c r="AKP119"/>
      <c r="AKQ119"/>
      <c r="AKR119"/>
      <c r="AKS119"/>
      <c r="AKT119"/>
      <c r="AKU119"/>
      <c r="AKV119"/>
      <c r="AKW119"/>
      <c r="AKX119"/>
      <c r="AKY119"/>
      <c r="AKZ119"/>
      <c r="ALA119"/>
      <c r="ALB119"/>
      <c r="ALC119"/>
      <c r="ALD119"/>
      <c r="ALE119"/>
      <c r="ALF119"/>
      <c r="ALG119"/>
      <c r="ALH119"/>
      <c r="ALI119"/>
      <c r="ALJ119"/>
      <c r="ALK119"/>
      <c r="ALL119"/>
      <c r="ALM119"/>
      <c r="ALN119"/>
      <c r="ALO119"/>
      <c r="ALP119"/>
      <c r="ALQ119"/>
      <c r="ALR119"/>
      <c r="ALS119"/>
      <c r="ALT119"/>
      <c r="ALU119"/>
      <c r="ALV119"/>
      <c r="ALW119"/>
      <c r="ALX119"/>
      <c r="ALY119"/>
      <c r="ALZ119"/>
      <c r="AMA119"/>
      <c r="AMB119"/>
      <c r="AMC119"/>
      <c r="AMD119"/>
      <c r="AME119"/>
      <c r="AMF119"/>
      <c r="AMG119"/>
      <c r="AMH119"/>
      <c r="AMI119"/>
      <c r="AMJ119"/>
    </row>
    <row r="120" spans="1:1024" x14ac:dyDescent="0.25">
      <c r="A120" s="86" t="s">
        <v>3416</v>
      </c>
      <c r="F120" s="217"/>
      <c r="G120" s="217"/>
      <c r="H120" s="217"/>
      <c r="I120" s="217"/>
      <c r="J120" s="217"/>
      <c r="K120" s="217"/>
      <c r="L120" s="217"/>
      <c r="M120" s="217"/>
      <c r="N120" s="217"/>
      <c r="O120" s="217"/>
      <c r="P120" s="217"/>
      <c r="Q120" s="217"/>
      <c r="R120" s="217"/>
      <c r="S120" s="217"/>
      <c r="T120" s="217"/>
      <c r="U120" s="217"/>
      <c r="AB120" s="49" t="s">
        <v>3363</v>
      </c>
      <c r="BD120" s="50"/>
      <c r="BE120"/>
      <c r="BF120"/>
      <c r="BG120"/>
      <c r="BH120"/>
      <c r="BI120"/>
      <c r="BJ120"/>
      <c r="BK120"/>
      <c r="BL120"/>
      <c r="BM120"/>
      <c r="BN120"/>
      <c r="BO120"/>
      <c r="BP120"/>
      <c r="BQ120"/>
      <c r="BR120"/>
      <c r="BS120"/>
      <c r="BT120"/>
      <c r="BU120"/>
      <c r="BV120"/>
      <c r="BW120"/>
      <c r="BX120"/>
      <c r="BY120"/>
      <c r="BZ120"/>
      <c r="CA120"/>
      <c r="CB120"/>
      <c r="CC120"/>
      <c r="CD120"/>
      <c r="CE120"/>
      <c r="CF120"/>
      <c r="CG120"/>
      <c r="CH120"/>
      <c r="CI120"/>
      <c r="CJ120"/>
      <c r="CK120"/>
      <c r="CL120"/>
      <c r="CM120"/>
      <c r="CN120"/>
      <c r="CO120"/>
      <c r="CP120"/>
      <c r="CQ120"/>
      <c r="CR120"/>
      <c r="CS120"/>
      <c r="CT120"/>
      <c r="CU120"/>
      <c r="CV120"/>
      <c r="CW120"/>
      <c r="CX120"/>
      <c r="CY120"/>
      <c r="CZ120"/>
      <c r="DA120"/>
      <c r="DB120"/>
      <c r="DC120"/>
      <c r="DD120"/>
      <c r="DE120"/>
      <c r="DF120"/>
      <c r="DG120"/>
      <c r="DH120"/>
      <c r="DI120"/>
      <c r="DJ120"/>
      <c r="DK120"/>
      <c r="DL120"/>
      <c r="DM120"/>
      <c r="DN120"/>
      <c r="DO120"/>
      <c r="DP120"/>
      <c r="DQ120"/>
      <c r="DR120"/>
      <c r="DS120"/>
      <c r="DT120"/>
      <c r="DU120"/>
      <c r="DV120"/>
      <c r="DW120"/>
      <c r="DX120"/>
      <c r="DY120"/>
      <c r="DZ120"/>
      <c r="EA120"/>
      <c r="EB120"/>
      <c r="EC120"/>
      <c r="ED120"/>
      <c r="EE120"/>
      <c r="EF120"/>
      <c r="EG120"/>
      <c r="EH120"/>
      <c r="EI120"/>
      <c r="EJ120"/>
      <c r="EK120"/>
      <c r="EL120"/>
      <c r="EM120"/>
      <c r="EN120"/>
      <c r="EO120"/>
      <c r="EP120"/>
      <c r="EQ120"/>
      <c r="ER120"/>
      <c r="ES120"/>
      <c r="ET120"/>
      <c r="EU120"/>
      <c r="EV120"/>
      <c r="EW120"/>
      <c r="EX120"/>
      <c r="EY120"/>
      <c r="EZ120"/>
      <c r="FA120"/>
      <c r="FB120"/>
      <c r="FC120"/>
      <c r="FD120"/>
      <c r="FE120"/>
      <c r="FF120"/>
      <c r="FG120"/>
      <c r="FH120"/>
      <c r="FI120"/>
      <c r="FJ120"/>
      <c r="FK120"/>
      <c r="FL120"/>
      <c r="FM120"/>
      <c r="FN120"/>
      <c r="FO120"/>
      <c r="FP120"/>
      <c r="FQ120"/>
      <c r="FR120"/>
      <c r="FS120"/>
      <c r="FT120"/>
      <c r="FU120"/>
      <c r="FV120"/>
      <c r="FW120"/>
      <c r="FX120"/>
      <c r="FY120"/>
      <c r="FZ120"/>
      <c r="GA120"/>
      <c r="GB120"/>
      <c r="GC120"/>
      <c r="GD120"/>
      <c r="GE120"/>
      <c r="GF120"/>
      <c r="GG120"/>
      <c r="GH120"/>
      <c r="GI120"/>
      <c r="GJ120"/>
      <c r="GK120"/>
      <c r="GL120"/>
      <c r="GM120"/>
      <c r="GN120"/>
      <c r="GO120"/>
      <c r="GP120"/>
      <c r="GQ120"/>
      <c r="GR120"/>
      <c r="GS120"/>
      <c r="GT120"/>
      <c r="GU120"/>
      <c r="GV120"/>
      <c r="GW120"/>
      <c r="GX120"/>
      <c r="GY120"/>
      <c r="GZ120"/>
      <c r="HA120"/>
      <c r="HB120"/>
      <c r="HC120"/>
      <c r="HD120"/>
      <c r="HE120"/>
      <c r="HF120"/>
      <c r="HG120"/>
      <c r="HH120"/>
      <c r="HI120"/>
      <c r="HJ120"/>
      <c r="HK120"/>
      <c r="HL120"/>
      <c r="HM120"/>
      <c r="HN120"/>
      <c r="HO120"/>
      <c r="HP120"/>
      <c r="HQ120"/>
      <c r="HR120"/>
      <c r="HS120"/>
      <c r="HT120"/>
      <c r="HU120"/>
      <c r="HV120"/>
      <c r="HW120"/>
      <c r="HX120"/>
      <c r="HY120"/>
      <c r="HZ120"/>
      <c r="IA120"/>
      <c r="IB120"/>
      <c r="IC120"/>
      <c r="ID120"/>
      <c r="IE120"/>
      <c r="IF120"/>
      <c r="IG120"/>
      <c r="IH120"/>
      <c r="II120"/>
      <c r="IJ120"/>
      <c r="IK120"/>
      <c r="IL120"/>
      <c r="IM120"/>
      <c r="IN120"/>
      <c r="IO120"/>
      <c r="IP120"/>
      <c r="IQ120"/>
      <c r="IR120"/>
      <c r="IS120"/>
      <c r="IT120"/>
      <c r="IU120"/>
      <c r="IV120"/>
      <c r="IW120"/>
      <c r="IX120"/>
      <c r="IY120"/>
      <c r="IZ120"/>
      <c r="JA120"/>
      <c r="JB120"/>
      <c r="JC120"/>
      <c r="JD120"/>
      <c r="JE120"/>
      <c r="JF120"/>
      <c r="JG120"/>
      <c r="JH120"/>
      <c r="JI120"/>
      <c r="JJ120"/>
      <c r="JK120"/>
      <c r="JL120"/>
      <c r="JM120"/>
      <c r="JN120"/>
      <c r="JO120"/>
      <c r="JP120"/>
      <c r="JQ120"/>
      <c r="JR120"/>
      <c r="JS120"/>
      <c r="JT120"/>
      <c r="JU120"/>
      <c r="JV120"/>
      <c r="JW120"/>
      <c r="JX120"/>
      <c r="JY120"/>
      <c r="JZ120"/>
      <c r="KA120"/>
      <c r="KB120"/>
      <c r="KC120"/>
      <c r="KD120"/>
      <c r="KE120"/>
      <c r="KF120"/>
      <c r="KG120"/>
      <c r="KH120"/>
      <c r="KI120"/>
      <c r="KJ120"/>
      <c r="KK120"/>
      <c r="KL120"/>
      <c r="KM120"/>
      <c r="KN120"/>
      <c r="KO120"/>
      <c r="KP120"/>
      <c r="KQ120"/>
      <c r="KR120"/>
      <c r="KS120"/>
      <c r="KT120"/>
      <c r="KU120"/>
      <c r="KV120"/>
      <c r="KW120"/>
      <c r="KX120"/>
      <c r="KY120"/>
      <c r="KZ120"/>
      <c r="LA120"/>
      <c r="LB120"/>
      <c r="LC120"/>
      <c r="LD120"/>
      <c r="LE120"/>
      <c r="LF120"/>
      <c r="LG120"/>
      <c r="LH120"/>
      <c r="LI120"/>
      <c r="LJ120"/>
      <c r="LK120"/>
      <c r="LL120"/>
      <c r="LM120"/>
      <c r="LN120"/>
      <c r="LO120"/>
      <c r="LP120"/>
      <c r="LQ120"/>
      <c r="LR120"/>
      <c r="LS120"/>
      <c r="LT120"/>
      <c r="LU120"/>
      <c r="LV120"/>
      <c r="LW120"/>
      <c r="LX120"/>
      <c r="LY120"/>
      <c r="LZ120"/>
      <c r="MA120"/>
      <c r="MB120"/>
      <c r="MC120"/>
      <c r="MD120"/>
      <c r="ME120"/>
      <c r="MF120"/>
      <c r="MG120"/>
      <c r="MH120"/>
      <c r="MI120"/>
      <c r="MJ120"/>
      <c r="MK120"/>
      <c r="ML120"/>
      <c r="MM120"/>
      <c r="MN120"/>
      <c r="MO120"/>
      <c r="MP120"/>
      <c r="MQ120"/>
      <c r="MR120"/>
      <c r="MS120"/>
      <c r="MT120"/>
      <c r="MU120"/>
      <c r="MV120"/>
      <c r="MW120"/>
      <c r="MX120"/>
      <c r="MY120"/>
      <c r="MZ120"/>
      <c r="NA120"/>
      <c r="NB120"/>
      <c r="NC120"/>
      <c r="ND120"/>
      <c r="NE120"/>
      <c r="NF120"/>
      <c r="NG120"/>
      <c r="NH120"/>
      <c r="NI120"/>
      <c r="NJ120"/>
      <c r="NK120"/>
      <c r="NL120"/>
      <c r="NM120"/>
      <c r="NN120"/>
      <c r="NO120"/>
      <c r="NP120"/>
      <c r="NQ120"/>
      <c r="NR120"/>
      <c r="NS120"/>
      <c r="NT120"/>
      <c r="NU120"/>
      <c r="NV120"/>
      <c r="NW120"/>
      <c r="NX120"/>
      <c r="NY120"/>
      <c r="NZ120"/>
      <c r="OA120"/>
      <c r="OB120"/>
      <c r="OC120"/>
      <c r="OD120"/>
      <c r="OE120"/>
      <c r="OF120"/>
      <c r="OG120"/>
      <c r="OH120"/>
      <c r="OI120"/>
      <c r="OJ120"/>
      <c r="OK120"/>
      <c r="OL120"/>
      <c r="OM120"/>
      <c r="ON120"/>
      <c r="OO120"/>
      <c r="OP120"/>
      <c r="OQ120"/>
      <c r="OR120"/>
      <c r="OS120"/>
      <c r="OT120"/>
      <c r="OU120"/>
      <c r="OV120"/>
      <c r="OW120"/>
      <c r="OX120"/>
      <c r="OY120"/>
      <c r="OZ120"/>
      <c r="PA120"/>
      <c r="PB120"/>
      <c r="PC120"/>
      <c r="PD120"/>
      <c r="PE120"/>
      <c r="PF120"/>
      <c r="PG120"/>
      <c r="PH120"/>
      <c r="PI120"/>
      <c r="PJ120"/>
      <c r="PK120"/>
      <c r="PL120"/>
      <c r="PM120"/>
      <c r="PN120"/>
      <c r="PO120"/>
      <c r="PP120"/>
      <c r="PQ120"/>
      <c r="PR120"/>
      <c r="PS120"/>
      <c r="PT120"/>
      <c r="PU120"/>
      <c r="PV120"/>
      <c r="PW120"/>
      <c r="PX120"/>
      <c r="PY120"/>
      <c r="PZ120"/>
      <c r="QA120"/>
      <c r="QB120"/>
      <c r="QC120"/>
      <c r="QD120"/>
      <c r="QE120"/>
      <c r="QF120"/>
      <c r="QG120"/>
      <c r="QH120"/>
      <c r="QI120"/>
      <c r="QJ120"/>
      <c r="QK120"/>
      <c r="QL120"/>
      <c r="QM120"/>
      <c r="QN120"/>
      <c r="QO120"/>
      <c r="QP120"/>
      <c r="QQ120"/>
      <c r="QR120"/>
      <c r="QS120"/>
      <c r="QT120"/>
      <c r="QU120"/>
      <c r="QV120"/>
      <c r="QW120"/>
      <c r="QX120"/>
      <c r="QY120"/>
      <c r="QZ120"/>
      <c r="RA120"/>
      <c r="RB120"/>
      <c r="RC120"/>
      <c r="RD120"/>
      <c r="RE120"/>
      <c r="RF120"/>
      <c r="RG120"/>
      <c r="RH120"/>
      <c r="RI120"/>
      <c r="RJ120"/>
      <c r="RK120"/>
      <c r="RL120"/>
      <c r="RM120"/>
      <c r="RN120"/>
      <c r="RO120"/>
      <c r="RP120"/>
      <c r="RQ120"/>
      <c r="RR120"/>
      <c r="RS120"/>
      <c r="RT120"/>
      <c r="RU120"/>
      <c r="RV120"/>
      <c r="RW120"/>
      <c r="RX120"/>
      <c r="RY120"/>
      <c r="RZ120"/>
      <c r="SA120"/>
      <c r="SB120"/>
      <c r="SC120"/>
      <c r="SD120"/>
      <c r="SE120"/>
      <c r="SF120"/>
      <c r="SG120"/>
      <c r="SH120"/>
      <c r="SI120"/>
      <c r="SJ120"/>
      <c r="SK120"/>
      <c r="SL120"/>
      <c r="SM120"/>
      <c r="SN120"/>
      <c r="SO120"/>
      <c r="SP120"/>
      <c r="SQ120"/>
      <c r="SR120"/>
      <c r="SS120"/>
      <c r="ST120"/>
      <c r="SU120"/>
      <c r="SV120"/>
      <c r="SW120"/>
      <c r="SX120"/>
      <c r="SY120"/>
      <c r="SZ120"/>
      <c r="TA120"/>
      <c r="TB120"/>
      <c r="TC120"/>
      <c r="TD120"/>
      <c r="TE120"/>
      <c r="TF120"/>
      <c r="TG120"/>
      <c r="TH120"/>
      <c r="TI120"/>
      <c r="TJ120"/>
      <c r="TK120"/>
      <c r="TL120"/>
      <c r="TM120"/>
      <c r="TN120"/>
      <c r="TO120"/>
      <c r="TP120"/>
      <c r="TQ120"/>
      <c r="TR120"/>
      <c r="TS120"/>
      <c r="TT120"/>
      <c r="TU120"/>
      <c r="TV120"/>
      <c r="TW120"/>
      <c r="TX120"/>
      <c r="TY120"/>
      <c r="TZ120"/>
      <c r="UA120"/>
      <c r="UB120"/>
      <c r="UC120"/>
      <c r="UD120"/>
      <c r="UE120"/>
      <c r="UF120"/>
      <c r="UG120"/>
      <c r="UH120"/>
      <c r="UI120"/>
      <c r="UJ120"/>
      <c r="UK120"/>
      <c r="UL120"/>
      <c r="UM120"/>
      <c r="UN120"/>
      <c r="UO120"/>
      <c r="UP120"/>
      <c r="UQ120"/>
      <c r="UR120"/>
      <c r="US120"/>
      <c r="UT120"/>
      <c r="UU120"/>
      <c r="UV120"/>
      <c r="UW120"/>
      <c r="UX120"/>
      <c r="UY120"/>
      <c r="UZ120"/>
      <c r="VA120"/>
      <c r="VB120"/>
      <c r="VC120"/>
      <c r="VD120"/>
      <c r="VE120"/>
      <c r="VF120"/>
      <c r="VG120"/>
      <c r="VH120"/>
      <c r="VI120"/>
      <c r="VJ120"/>
      <c r="VK120"/>
      <c r="VL120"/>
      <c r="VM120"/>
      <c r="VN120"/>
      <c r="VO120"/>
      <c r="VP120"/>
      <c r="VQ120"/>
      <c r="VR120"/>
      <c r="VS120"/>
      <c r="VT120"/>
      <c r="VU120"/>
      <c r="VV120"/>
      <c r="VW120"/>
      <c r="VX120"/>
      <c r="VY120"/>
      <c r="VZ120"/>
      <c r="WA120"/>
      <c r="WB120"/>
      <c r="WC120"/>
      <c r="WD120"/>
      <c r="WE120"/>
      <c r="WF120"/>
      <c r="WG120"/>
      <c r="WH120"/>
      <c r="WI120"/>
      <c r="WJ120"/>
      <c r="WK120"/>
      <c r="WL120"/>
      <c r="WM120"/>
      <c r="WN120"/>
      <c r="WO120"/>
      <c r="WP120"/>
      <c r="WQ120"/>
      <c r="WR120"/>
      <c r="WS120"/>
      <c r="WT120"/>
      <c r="WU120"/>
      <c r="WV120"/>
      <c r="WW120"/>
      <c r="WX120"/>
      <c r="WY120"/>
      <c r="WZ120"/>
      <c r="XA120"/>
      <c r="XB120"/>
      <c r="XC120"/>
      <c r="XD120"/>
      <c r="XE120"/>
      <c r="XF120"/>
      <c r="XG120"/>
      <c r="XH120"/>
      <c r="XI120"/>
      <c r="XJ120"/>
      <c r="XK120"/>
      <c r="XL120"/>
      <c r="XM120"/>
      <c r="XN120"/>
      <c r="XO120"/>
      <c r="XP120"/>
      <c r="XQ120"/>
      <c r="XR120"/>
      <c r="XS120"/>
      <c r="XT120"/>
      <c r="XU120"/>
      <c r="XV120"/>
      <c r="XW120"/>
      <c r="XX120"/>
      <c r="XY120"/>
      <c r="XZ120"/>
      <c r="YA120"/>
      <c r="YB120"/>
      <c r="YC120"/>
      <c r="YD120"/>
      <c r="YE120"/>
      <c r="YF120"/>
      <c r="YG120"/>
      <c r="YH120"/>
      <c r="YI120"/>
      <c r="YJ120"/>
      <c r="YK120"/>
      <c r="YL120"/>
      <c r="YM120"/>
      <c r="YN120"/>
      <c r="YO120"/>
      <c r="YP120"/>
      <c r="YQ120"/>
      <c r="YR120"/>
      <c r="YS120"/>
      <c r="YT120"/>
      <c r="YU120"/>
      <c r="YV120"/>
      <c r="YW120"/>
      <c r="YX120"/>
      <c r="YY120"/>
      <c r="YZ120"/>
      <c r="ZA120"/>
      <c r="ZB120"/>
      <c r="ZC120"/>
      <c r="ZD120"/>
      <c r="ZE120"/>
      <c r="ZF120"/>
      <c r="ZG120"/>
      <c r="ZH120"/>
      <c r="ZI120"/>
      <c r="ZJ120"/>
      <c r="ZK120"/>
      <c r="ZL120"/>
      <c r="ZM120"/>
      <c r="ZN120"/>
      <c r="ZO120"/>
      <c r="ZP120"/>
      <c r="ZQ120"/>
      <c r="ZR120"/>
      <c r="ZS120"/>
      <c r="ZT120"/>
      <c r="ZU120"/>
      <c r="ZV120"/>
      <c r="ZW120"/>
      <c r="ZX120"/>
      <c r="ZY120"/>
      <c r="ZZ120"/>
      <c r="AAA120"/>
      <c r="AAB120"/>
      <c r="AAC120"/>
      <c r="AAD120"/>
      <c r="AAE120"/>
      <c r="AAF120"/>
      <c r="AAG120"/>
      <c r="AAH120"/>
      <c r="AAI120"/>
      <c r="AAJ120"/>
      <c r="AAK120"/>
      <c r="AAL120"/>
      <c r="AAM120"/>
      <c r="AAN120"/>
      <c r="AAO120"/>
      <c r="AAP120"/>
      <c r="AAQ120"/>
      <c r="AAR120"/>
      <c r="AAS120"/>
      <c r="AAT120"/>
      <c r="AAU120"/>
      <c r="AAV120"/>
      <c r="AAW120"/>
      <c r="AAX120"/>
      <c r="AAY120"/>
      <c r="AAZ120"/>
      <c r="ABA120"/>
      <c r="ABB120"/>
      <c r="ABC120"/>
      <c r="ABD120"/>
      <c r="ABE120"/>
      <c r="ABF120"/>
      <c r="ABG120"/>
      <c r="ABH120"/>
      <c r="ABI120"/>
      <c r="ABJ120"/>
      <c r="ABK120"/>
      <c r="ABL120"/>
      <c r="ABM120"/>
      <c r="ABN120"/>
      <c r="ABO120"/>
      <c r="ABP120"/>
      <c r="ABQ120"/>
      <c r="ABR120"/>
      <c r="ABS120"/>
      <c r="ABT120"/>
      <c r="ABU120"/>
      <c r="ABV120"/>
      <c r="ABW120"/>
      <c r="ABX120"/>
      <c r="ABY120"/>
      <c r="ABZ120"/>
      <c r="ACA120"/>
      <c r="ACB120"/>
      <c r="ACC120"/>
      <c r="ACD120"/>
      <c r="ACE120"/>
      <c r="ACF120"/>
      <c r="ACG120"/>
      <c r="ACH120"/>
      <c r="ACI120"/>
      <c r="ACJ120"/>
      <c r="ACK120"/>
      <c r="ACL120"/>
      <c r="ACM120"/>
      <c r="ACN120"/>
      <c r="ACO120"/>
      <c r="ACP120"/>
      <c r="ACQ120"/>
      <c r="ACR120"/>
      <c r="ACS120"/>
      <c r="ACT120"/>
      <c r="ACU120"/>
      <c r="ACV120"/>
      <c r="ACW120"/>
      <c r="ACX120"/>
      <c r="ACY120"/>
      <c r="ACZ120"/>
      <c r="ADA120"/>
      <c r="ADB120"/>
      <c r="ADC120"/>
      <c r="ADD120"/>
      <c r="ADE120"/>
      <c r="ADF120"/>
      <c r="ADG120"/>
      <c r="ADH120"/>
      <c r="ADI120"/>
      <c r="ADJ120"/>
      <c r="ADK120"/>
      <c r="ADL120"/>
      <c r="ADM120"/>
      <c r="ADN120"/>
      <c r="ADO120"/>
      <c r="ADP120"/>
      <c r="ADQ120"/>
      <c r="ADR120"/>
      <c r="ADS120"/>
      <c r="ADT120"/>
      <c r="ADU120"/>
      <c r="ADV120"/>
      <c r="ADW120"/>
      <c r="ADX120"/>
      <c r="ADY120"/>
      <c r="ADZ120"/>
      <c r="AEA120"/>
      <c r="AEB120"/>
      <c r="AEC120"/>
      <c r="AED120"/>
      <c r="AEE120"/>
      <c r="AEF120"/>
      <c r="AEG120"/>
      <c r="AEH120"/>
      <c r="AEI120"/>
      <c r="AEJ120"/>
      <c r="AEK120"/>
      <c r="AEL120"/>
      <c r="AEM120"/>
      <c r="AEN120"/>
      <c r="AEO120"/>
      <c r="AEP120"/>
      <c r="AEQ120"/>
      <c r="AER120"/>
      <c r="AES120"/>
      <c r="AET120"/>
      <c r="AEU120"/>
      <c r="AEV120"/>
      <c r="AEW120"/>
      <c r="AEX120"/>
      <c r="AEY120"/>
      <c r="AEZ120"/>
      <c r="AFA120"/>
      <c r="AFB120"/>
      <c r="AFC120"/>
      <c r="AFD120"/>
      <c r="AFE120"/>
      <c r="AFF120"/>
      <c r="AFG120"/>
      <c r="AFH120"/>
      <c r="AFI120"/>
      <c r="AFJ120"/>
      <c r="AFK120"/>
      <c r="AFL120"/>
      <c r="AFM120"/>
      <c r="AFN120"/>
      <c r="AFO120"/>
      <c r="AFP120"/>
      <c r="AFQ120"/>
      <c r="AFR120"/>
      <c r="AFS120"/>
      <c r="AFT120"/>
      <c r="AFU120"/>
      <c r="AFV120"/>
      <c r="AFW120"/>
      <c r="AFX120"/>
      <c r="AFY120"/>
      <c r="AFZ120"/>
      <c r="AGA120"/>
      <c r="AGB120"/>
      <c r="AGC120"/>
      <c r="AGD120"/>
      <c r="AGE120"/>
      <c r="AGF120"/>
      <c r="AGG120"/>
      <c r="AGH120"/>
      <c r="AGI120"/>
      <c r="AGJ120"/>
      <c r="AGK120"/>
      <c r="AGL120"/>
      <c r="AGM120"/>
      <c r="AGN120"/>
      <c r="AGO120"/>
      <c r="AGP120"/>
      <c r="AGQ120"/>
      <c r="AGR120"/>
      <c r="AGS120"/>
      <c r="AGT120"/>
      <c r="AGU120"/>
      <c r="AGV120"/>
      <c r="AGW120"/>
      <c r="AGX120"/>
      <c r="AGY120"/>
      <c r="AGZ120"/>
      <c r="AHA120"/>
      <c r="AHB120"/>
      <c r="AHC120"/>
      <c r="AHD120"/>
      <c r="AHE120"/>
      <c r="AHF120"/>
      <c r="AHG120"/>
      <c r="AHH120"/>
      <c r="AHI120"/>
      <c r="AHJ120"/>
      <c r="AHK120"/>
      <c r="AHL120"/>
      <c r="AHM120"/>
      <c r="AHN120"/>
      <c r="AHO120"/>
      <c r="AHP120"/>
      <c r="AHQ120"/>
      <c r="AHR120"/>
      <c r="AHS120"/>
      <c r="AHT120"/>
      <c r="AHU120"/>
      <c r="AHV120"/>
      <c r="AHW120"/>
      <c r="AHX120"/>
      <c r="AHY120"/>
      <c r="AHZ120"/>
      <c r="AIA120"/>
      <c r="AIB120"/>
      <c r="AIC120"/>
      <c r="AID120"/>
      <c r="AIE120"/>
      <c r="AIF120"/>
      <c r="AIG120"/>
      <c r="AIH120"/>
      <c r="AII120"/>
      <c r="AIJ120"/>
      <c r="AIK120"/>
      <c r="AIL120"/>
      <c r="AIM120"/>
      <c r="AIN120"/>
      <c r="AIO120"/>
      <c r="AIP120"/>
      <c r="AIQ120"/>
      <c r="AIR120"/>
      <c r="AIS120"/>
      <c r="AIT120"/>
      <c r="AIU120"/>
      <c r="AIV120"/>
      <c r="AIW120"/>
      <c r="AIX120"/>
      <c r="AIY120"/>
      <c r="AIZ120"/>
      <c r="AJA120"/>
      <c r="AJB120"/>
      <c r="AJC120"/>
      <c r="AJD120"/>
      <c r="AJE120"/>
      <c r="AJF120"/>
      <c r="AJG120"/>
      <c r="AJH120"/>
      <c r="AJI120"/>
      <c r="AJJ120"/>
      <c r="AJK120"/>
      <c r="AJL120"/>
      <c r="AJM120"/>
      <c r="AJN120"/>
      <c r="AJO120"/>
      <c r="AJP120"/>
      <c r="AJQ120"/>
      <c r="AJR120"/>
      <c r="AJS120"/>
      <c r="AJT120"/>
      <c r="AJU120"/>
      <c r="AJV120"/>
      <c r="AJW120"/>
      <c r="AJX120"/>
      <c r="AJY120"/>
      <c r="AJZ120"/>
      <c r="AKA120"/>
      <c r="AKB120"/>
      <c r="AKC120"/>
      <c r="AKD120"/>
      <c r="AKE120"/>
      <c r="AKF120"/>
      <c r="AKG120"/>
      <c r="AKH120"/>
      <c r="AKI120"/>
      <c r="AKJ120"/>
      <c r="AKK120"/>
      <c r="AKL120"/>
      <c r="AKM120"/>
      <c r="AKN120"/>
      <c r="AKO120"/>
      <c r="AKP120"/>
      <c r="AKQ120"/>
      <c r="AKR120"/>
      <c r="AKS120"/>
      <c r="AKT120"/>
      <c r="AKU120"/>
      <c r="AKV120"/>
      <c r="AKW120"/>
      <c r="AKX120"/>
      <c r="AKY120"/>
      <c r="AKZ120"/>
      <c r="ALA120"/>
      <c r="ALB120"/>
      <c r="ALC120"/>
      <c r="ALD120"/>
      <c r="ALE120"/>
      <c r="ALF120"/>
      <c r="ALG120"/>
      <c r="ALH120"/>
      <c r="ALI120"/>
      <c r="ALJ120"/>
      <c r="ALK120"/>
      <c r="ALL120"/>
      <c r="ALM120"/>
      <c r="ALN120"/>
      <c r="ALO120"/>
      <c r="ALP120"/>
      <c r="ALQ120"/>
      <c r="ALR120"/>
      <c r="ALS120"/>
      <c r="ALT120"/>
      <c r="ALU120"/>
      <c r="ALV120"/>
      <c r="ALW120"/>
      <c r="ALX120"/>
      <c r="ALY120"/>
      <c r="ALZ120"/>
      <c r="AMA120"/>
      <c r="AMB120"/>
      <c r="AMC120"/>
      <c r="AMD120"/>
      <c r="AME120"/>
      <c r="AMF120"/>
      <c r="AMG120"/>
      <c r="AMH120"/>
      <c r="AMI120"/>
      <c r="AMJ120"/>
    </row>
    <row r="121" spans="1:1024" ht="5.0999999999999996" customHeight="1" x14ac:dyDescent="0.25">
      <c r="A121" s="58"/>
      <c r="B121" s="59"/>
      <c r="C121" s="59"/>
      <c r="D121" s="59"/>
      <c r="E121" s="59"/>
      <c r="F121" s="59"/>
      <c r="G121" s="59"/>
      <c r="H121" s="59"/>
      <c r="I121" s="59"/>
      <c r="J121" s="59"/>
      <c r="K121" s="59"/>
      <c r="L121" s="59"/>
      <c r="M121" s="59"/>
      <c r="N121" s="59"/>
      <c r="O121" s="59"/>
      <c r="P121" s="59"/>
      <c r="Q121" s="59"/>
      <c r="R121" s="59"/>
      <c r="S121" s="59"/>
      <c r="T121" s="59"/>
      <c r="U121" s="59"/>
      <c r="V121" s="59"/>
      <c r="W121" s="59"/>
      <c r="X121" s="59"/>
      <c r="Y121" s="59"/>
      <c r="Z121" s="59"/>
      <c r="AA121" s="59"/>
      <c r="AB121" s="59"/>
      <c r="AC121" s="59"/>
      <c r="AD121" s="59"/>
      <c r="AE121" s="59"/>
      <c r="AF121" s="59"/>
      <c r="AG121" s="59"/>
      <c r="AH121" s="59"/>
      <c r="AI121" s="59"/>
      <c r="AJ121" s="59"/>
      <c r="AK121" s="59"/>
      <c r="AL121" s="59"/>
      <c r="AM121" s="59"/>
      <c r="AN121" s="59"/>
      <c r="AO121" s="59"/>
      <c r="AP121" s="59"/>
      <c r="AQ121" s="59"/>
      <c r="AR121" s="59"/>
      <c r="AS121" s="59"/>
      <c r="AT121" s="59"/>
      <c r="AU121" s="59"/>
      <c r="AV121" s="59"/>
      <c r="AW121" s="59"/>
      <c r="AX121" s="59"/>
      <c r="AY121" s="59"/>
      <c r="AZ121" s="59"/>
      <c r="BA121" s="59"/>
      <c r="BB121" s="59"/>
      <c r="BC121" s="59"/>
      <c r="BD121" s="60"/>
      <c r="BE121"/>
      <c r="BF121"/>
      <c r="BG121"/>
      <c r="BH121"/>
      <c r="BI121"/>
      <c r="BJ121"/>
      <c r="BK121"/>
      <c r="BL121"/>
      <c r="BM121"/>
      <c r="BN121"/>
      <c r="BO121"/>
      <c r="BP121"/>
      <c r="BQ121"/>
      <c r="BR121"/>
      <c r="BS121"/>
      <c r="BT121"/>
      <c r="BU121"/>
      <c r="BV121"/>
      <c r="BW121"/>
      <c r="BX121"/>
      <c r="BY121"/>
      <c r="BZ121"/>
      <c r="CA121"/>
      <c r="CB121"/>
      <c r="CC121"/>
      <c r="CD121"/>
      <c r="CE121"/>
      <c r="CF121"/>
      <c r="CG121"/>
      <c r="CH121"/>
      <c r="CI121"/>
      <c r="CJ121"/>
      <c r="CK121"/>
      <c r="CL121"/>
      <c r="CM121"/>
      <c r="CN121"/>
      <c r="CO121"/>
      <c r="CP121"/>
      <c r="CQ121"/>
      <c r="CR121"/>
      <c r="CS121"/>
      <c r="CT121"/>
      <c r="CU121"/>
      <c r="CV121"/>
      <c r="CW121"/>
      <c r="CX121"/>
      <c r="CY121"/>
      <c r="CZ121"/>
      <c r="DA121"/>
      <c r="DB121"/>
      <c r="DC121"/>
      <c r="DD121"/>
      <c r="DE121"/>
      <c r="DF121"/>
      <c r="DG121"/>
      <c r="DH121"/>
      <c r="DI121"/>
      <c r="DJ121"/>
      <c r="DK121"/>
      <c r="DL121"/>
      <c r="DM121"/>
      <c r="DN121"/>
      <c r="DO121"/>
      <c r="DP121"/>
      <c r="DQ121"/>
      <c r="DR121"/>
      <c r="DS121"/>
      <c r="DT121"/>
      <c r="DU121"/>
      <c r="DV121"/>
      <c r="DW121"/>
      <c r="DX121"/>
      <c r="DY121"/>
      <c r="DZ121"/>
      <c r="EA121"/>
      <c r="EB121"/>
      <c r="EC121"/>
      <c r="ED121"/>
      <c r="EE121"/>
      <c r="EF121"/>
      <c r="EG121"/>
      <c r="EH121"/>
      <c r="EI121"/>
      <c r="EJ121"/>
      <c r="EK121"/>
      <c r="EL121"/>
      <c r="EM121"/>
      <c r="EN121"/>
      <c r="EO121"/>
      <c r="EP121"/>
      <c r="EQ121"/>
      <c r="ER121"/>
      <c r="ES121"/>
      <c r="ET121"/>
      <c r="EU121"/>
      <c r="EV121"/>
      <c r="EW121"/>
      <c r="EX121"/>
      <c r="EY121"/>
      <c r="EZ121"/>
      <c r="FA121"/>
      <c r="FB121"/>
      <c r="FC121"/>
      <c r="FD121"/>
      <c r="FE121"/>
      <c r="FF121"/>
      <c r="FG121"/>
      <c r="FH121"/>
      <c r="FI121"/>
      <c r="FJ121"/>
      <c r="FK121"/>
      <c r="FL121"/>
      <c r="FM121"/>
      <c r="FN121"/>
      <c r="FO121"/>
      <c r="FP121"/>
      <c r="FQ121"/>
      <c r="FR121"/>
      <c r="FS121"/>
      <c r="FT121"/>
      <c r="FU121"/>
      <c r="FV121"/>
      <c r="FW121"/>
      <c r="FX121"/>
      <c r="FY121"/>
      <c r="FZ121"/>
      <c r="GA121"/>
      <c r="GB121"/>
      <c r="GC121"/>
      <c r="GD121"/>
      <c r="GE121"/>
      <c r="GF121"/>
      <c r="GG121"/>
      <c r="GH121"/>
      <c r="GI121"/>
      <c r="GJ121"/>
      <c r="GK121"/>
      <c r="GL121"/>
      <c r="GM121"/>
      <c r="GN121"/>
      <c r="GO121"/>
      <c r="GP121"/>
      <c r="GQ121"/>
      <c r="GR121"/>
      <c r="GS121"/>
      <c r="GT121"/>
      <c r="GU121"/>
      <c r="GV121"/>
      <c r="GW121"/>
      <c r="GX121"/>
      <c r="GY121"/>
      <c r="GZ121"/>
      <c r="HA121"/>
      <c r="HB121"/>
      <c r="HC121"/>
      <c r="HD121"/>
      <c r="HE121"/>
      <c r="HF121"/>
      <c r="HG121"/>
      <c r="HH121"/>
      <c r="HI121"/>
      <c r="HJ121"/>
      <c r="HK121"/>
      <c r="HL121"/>
      <c r="HM121"/>
      <c r="HN121"/>
      <c r="HO121"/>
      <c r="HP121"/>
      <c r="HQ121"/>
      <c r="HR121"/>
      <c r="HS121"/>
      <c r="HT121"/>
      <c r="HU121"/>
      <c r="HV121"/>
      <c r="HW121"/>
      <c r="HX121"/>
      <c r="HY121"/>
      <c r="HZ121"/>
      <c r="IA121"/>
      <c r="IB121"/>
      <c r="IC121"/>
      <c r="ID121"/>
      <c r="IE121"/>
      <c r="IF121"/>
      <c r="IG121"/>
      <c r="IH121"/>
      <c r="II121"/>
      <c r="IJ121"/>
      <c r="IK121"/>
      <c r="IL121"/>
      <c r="IM121"/>
      <c r="IN121"/>
      <c r="IO121"/>
      <c r="IP121"/>
      <c r="IQ121"/>
      <c r="IR121"/>
      <c r="IS121"/>
      <c r="IT121"/>
      <c r="IU121"/>
      <c r="IV121"/>
      <c r="IW121"/>
      <c r="IX121"/>
      <c r="IY121"/>
      <c r="IZ121"/>
      <c r="JA121"/>
      <c r="JB121"/>
      <c r="JC121"/>
      <c r="JD121"/>
      <c r="JE121"/>
      <c r="JF121"/>
      <c r="JG121"/>
      <c r="JH121"/>
      <c r="JI121"/>
      <c r="JJ121"/>
      <c r="JK121"/>
      <c r="JL121"/>
      <c r="JM121"/>
      <c r="JN121"/>
      <c r="JO121"/>
      <c r="JP121"/>
      <c r="JQ121"/>
      <c r="JR121"/>
      <c r="JS121"/>
      <c r="JT121"/>
      <c r="JU121"/>
      <c r="JV121"/>
      <c r="JW121"/>
      <c r="JX121"/>
      <c r="JY121"/>
      <c r="JZ121"/>
      <c r="KA121"/>
      <c r="KB121"/>
      <c r="KC121"/>
      <c r="KD121"/>
      <c r="KE121"/>
      <c r="KF121"/>
      <c r="KG121"/>
      <c r="KH121"/>
      <c r="KI121"/>
      <c r="KJ121"/>
      <c r="KK121"/>
      <c r="KL121"/>
      <c r="KM121"/>
      <c r="KN121"/>
      <c r="KO121"/>
      <c r="KP121"/>
      <c r="KQ121"/>
      <c r="KR121"/>
      <c r="KS121"/>
      <c r="KT121"/>
      <c r="KU121"/>
      <c r="KV121"/>
      <c r="KW121"/>
      <c r="KX121"/>
      <c r="KY121"/>
      <c r="KZ121"/>
      <c r="LA121"/>
      <c r="LB121"/>
      <c r="LC121"/>
      <c r="LD121"/>
      <c r="LE121"/>
      <c r="LF121"/>
      <c r="LG121"/>
      <c r="LH121"/>
      <c r="LI121"/>
      <c r="LJ121"/>
      <c r="LK121"/>
      <c r="LL121"/>
      <c r="LM121"/>
      <c r="LN121"/>
      <c r="LO121"/>
      <c r="LP121"/>
      <c r="LQ121"/>
      <c r="LR121"/>
      <c r="LS121"/>
      <c r="LT121"/>
      <c r="LU121"/>
      <c r="LV121"/>
      <c r="LW121"/>
      <c r="LX121"/>
      <c r="LY121"/>
      <c r="LZ121"/>
      <c r="MA121"/>
      <c r="MB121"/>
      <c r="MC121"/>
      <c r="MD121"/>
      <c r="ME121"/>
      <c r="MF121"/>
      <c r="MG121"/>
      <c r="MH121"/>
      <c r="MI121"/>
      <c r="MJ121"/>
      <c r="MK121"/>
      <c r="ML121"/>
      <c r="MM121"/>
      <c r="MN121"/>
      <c r="MO121"/>
      <c r="MP121"/>
      <c r="MQ121"/>
      <c r="MR121"/>
      <c r="MS121"/>
      <c r="MT121"/>
      <c r="MU121"/>
      <c r="MV121"/>
      <c r="MW121"/>
      <c r="MX121"/>
      <c r="MY121"/>
      <c r="MZ121"/>
      <c r="NA121"/>
      <c r="NB121"/>
      <c r="NC121"/>
      <c r="ND121"/>
      <c r="NE121"/>
      <c r="NF121"/>
      <c r="NG121"/>
      <c r="NH121"/>
      <c r="NI121"/>
      <c r="NJ121"/>
      <c r="NK121"/>
      <c r="NL121"/>
      <c r="NM121"/>
      <c r="NN121"/>
      <c r="NO121"/>
      <c r="NP121"/>
      <c r="NQ121"/>
      <c r="NR121"/>
      <c r="NS121"/>
      <c r="NT121"/>
      <c r="NU121"/>
      <c r="NV121"/>
      <c r="NW121"/>
      <c r="NX121"/>
      <c r="NY121"/>
      <c r="NZ121"/>
      <c r="OA121"/>
      <c r="OB121"/>
      <c r="OC121"/>
      <c r="OD121"/>
      <c r="OE121"/>
      <c r="OF121"/>
      <c r="OG121"/>
      <c r="OH121"/>
      <c r="OI121"/>
      <c r="OJ121"/>
      <c r="OK121"/>
      <c r="OL121"/>
      <c r="OM121"/>
      <c r="ON121"/>
      <c r="OO121"/>
      <c r="OP121"/>
      <c r="OQ121"/>
      <c r="OR121"/>
      <c r="OS121"/>
      <c r="OT121"/>
      <c r="OU121"/>
      <c r="OV121"/>
      <c r="OW121"/>
      <c r="OX121"/>
      <c r="OY121"/>
      <c r="OZ121"/>
      <c r="PA121"/>
      <c r="PB121"/>
      <c r="PC121"/>
      <c r="PD121"/>
      <c r="PE121"/>
      <c r="PF121"/>
      <c r="PG121"/>
      <c r="PH121"/>
      <c r="PI121"/>
      <c r="PJ121"/>
      <c r="PK121"/>
      <c r="PL121"/>
      <c r="PM121"/>
      <c r="PN121"/>
      <c r="PO121"/>
      <c r="PP121"/>
      <c r="PQ121"/>
      <c r="PR121"/>
      <c r="PS121"/>
      <c r="PT121"/>
      <c r="PU121"/>
      <c r="PV121"/>
      <c r="PW121"/>
      <c r="PX121"/>
      <c r="PY121"/>
      <c r="PZ121"/>
      <c r="QA121"/>
      <c r="QB121"/>
      <c r="QC121"/>
      <c r="QD121"/>
      <c r="QE121"/>
      <c r="QF121"/>
      <c r="QG121"/>
      <c r="QH121"/>
      <c r="QI121"/>
      <c r="QJ121"/>
      <c r="QK121"/>
      <c r="QL121"/>
      <c r="QM121"/>
      <c r="QN121"/>
      <c r="QO121"/>
      <c r="QP121"/>
      <c r="QQ121"/>
      <c r="QR121"/>
      <c r="QS121"/>
      <c r="QT121"/>
      <c r="QU121"/>
      <c r="QV121"/>
      <c r="QW121"/>
      <c r="QX121"/>
      <c r="QY121"/>
      <c r="QZ121"/>
      <c r="RA121"/>
      <c r="RB121"/>
      <c r="RC121"/>
      <c r="RD121"/>
      <c r="RE121"/>
      <c r="RF121"/>
      <c r="RG121"/>
      <c r="RH121"/>
      <c r="RI121"/>
      <c r="RJ121"/>
      <c r="RK121"/>
      <c r="RL121"/>
      <c r="RM121"/>
      <c r="RN121"/>
      <c r="RO121"/>
      <c r="RP121"/>
      <c r="RQ121"/>
      <c r="RR121"/>
      <c r="RS121"/>
      <c r="RT121"/>
      <c r="RU121"/>
      <c r="RV121"/>
      <c r="RW121"/>
      <c r="RX121"/>
      <c r="RY121"/>
      <c r="RZ121"/>
      <c r="SA121"/>
      <c r="SB121"/>
      <c r="SC121"/>
      <c r="SD121"/>
      <c r="SE121"/>
      <c r="SF121"/>
      <c r="SG121"/>
      <c r="SH121"/>
      <c r="SI121"/>
      <c r="SJ121"/>
      <c r="SK121"/>
      <c r="SL121"/>
      <c r="SM121"/>
      <c r="SN121"/>
      <c r="SO121"/>
      <c r="SP121"/>
      <c r="SQ121"/>
      <c r="SR121"/>
      <c r="SS121"/>
      <c r="ST121"/>
      <c r="SU121"/>
      <c r="SV121"/>
      <c r="SW121"/>
      <c r="SX121"/>
      <c r="SY121"/>
      <c r="SZ121"/>
      <c r="TA121"/>
      <c r="TB121"/>
      <c r="TC121"/>
      <c r="TD121"/>
      <c r="TE121"/>
      <c r="TF121"/>
      <c r="TG121"/>
      <c r="TH121"/>
      <c r="TI121"/>
      <c r="TJ121"/>
      <c r="TK121"/>
      <c r="TL121"/>
      <c r="TM121"/>
      <c r="TN121"/>
      <c r="TO121"/>
      <c r="TP121"/>
      <c r="TQ121"/>
      <c r="TR121"/>
      <c r="TS121"/>
      <c r="TT121"/>
      <c r="TU121"/>
      <c r="TV121"/>
      <c r="TW121"/>
      <c r="TX121"/>
      <c r="TY121"/>
      <c r="TZ121"/>
      <c r="UA121"/>
      <c r="UB121"/>
      <c r="UC121"/>
      <c r="UD121"/>
      <c r="UE121"/>
      <c r="UF121"/>
      <c r="UG121"/>
      <c r="UH121"/>
      <c r="UI121"/>
      <c r="UJ121"/>
      <c r="UK121"/>
      <c r="UL121"/>
      <c r="UM121"/>
      <c r="UN121"/>
      <c r="UO121"/>
      <c r="UP121"/>
      <c r="UQ121"/>
      <c r="UR121"/>
      <c r="US121"/>
      <c r="UT121"/>
      <c r="UU121"/>
      <c r="UV121"/>
      <c r="UW121"/>
      <c r="UX121"/>
      <c r="UY121"/>
      <c r="UZ121"/>
      <c r="VA121"/>
      <c r="VB121"/>
      <c r="VC121"/>
      <c r="VD121"/>
      <c r="VE121"/>
      <c r="VF121"/>
      <c r="VG121"/>
      <c r="VH121"/>
      <c r="VI121"/>
      <c r="VJ121"/>
      <c r="VK121"/>
      <c r="VL121"/>
      <c r="VM121"/>
      <c r="VN121"/>
      <c r="VO121"/>
      <c r="VP121"/>
      <c r="VQ121"/>
      <c r="VR121"/>
      <c r="VS121"/>
      <c r="VT121"/>
      <c r="VU121"/>
      <c r="VV121"/>
      <c r="VW121"/>
      <c r="VX121"/>
      <c r="VY121"/>
      <c r="VZ121"/>
      <c r="WA121"/>
      <c r="WB121"/>
      <c r="WC121"/>
      <c r="WD121"/>
      <c r="WE121"/>
      <c r="WF121"/>
      <c r="WG121"/>
      <c r="WH121"/>
      <c r="WI121"/>
      <c r="WJ121"/>
      <c r="WK121"/>
      <c r="WL121"/>
      <c r="WM121"/>
      <c r="WN121"/>
      <c r="WO121"/>
      <c r="WP121"/>
      <c r="WQ121"/>
      <c r="WR121"/>
      <c r="WS121"/>
      <c r="WT121"/>
      <c r="WU121"/>
      <c r="WV121"/>
      <c r="WW121"/>
      <c r="WX121"/>
      <c r="WY121"/>
      <c r="WZ121"/>
      <c r="XA121"/>
      <c r="XB121"/>
      <c r="XC121"/>
      <c r="XD121"/>
      <c r="XE121"/>
      <c r="XF121"/>
      <c r="XG121"/>
      <c r="XH121"/>
      <c r="XI121"/>
      <c r="XJ121"/>
      <c r="XK121"/>
      <c r="XL121"/>
      <c r="XM121"/>
      <c r="XN121"/>
      <c r="XO121"/>
      <c r="XP121"/>
      <c r="XQ121"/>
      <c r="XR121"/>
      <c r="XS121"/>
      <c r="XT121"/>
      <c r="XU121"/>
      <c r="XV121"/>
      <c r="XW121"/>
      <c r="XX121"/>
      <c r="XY121"/>
      <c r="XZ121"/>
      <c r="YA121"/>
      <c r="YB121"/>
      <c r="YC121"/>
      <c r="YD121"/>
      <c r="YE121"/>
      <c r="YF121"/>
      <c r="YG121"/>
      <c r="YH121"/>
      <c r="YI121"/>
      <c r="YJ121"/>
      <c r="YK121"/>
      <c r="YL121"/>
      <c r="YM121"/>
      <c r="YN121"/>
      <c r="YO121"/>
      <c r="YP121"/>
      <c r="YQ121"/>
      <c r="YR121"/>
      <c r="YS121"/>
      <c r="YT121"/>
      <c r="YU121"/>
      <c r="YV121"/>
      <c r="YW121"/>
      <c r="YX121"/>
      <c r="YY121"/>
      <c r="YZ121"/>
      <c r="ZA121"/>
      <c r="ZB121"/>
      <c r="ZC121"/>
      <c r="ZD121"/>
      <c r="ZE121"/>
      <c r="ZF121"/>
      <c r="ZG121"/>
      <c r="ZH121"/>
      <c r="ZI121"/>
      <c r="ZJ121"/>
      <c r="ZK121"/>
      <c r="ZL121"/>
      <c r="ZM121"/>
      <c r="ZN121"/>
      <c r="ZO121"/>
      <c r="ZP121"/>
      <c r="ZQ121"/>
      <c r="ZR121"/>
      <c r="ZS121"/>
      <c r="ZT121"/>
      <c r="ZU121"/>
      <c r="ZV121"/>
      <c r="ZW121"/>
      <c r="ZX121"/>
      <c r="ZY121"/>
      <c r="ZZ121"/>
      <c r="AAA121"/>
      <c r="AAB121"/>
      <c r="AAC121"/>
      <c r="AAD121"/>
      <c r="AAE121"/>
      <c r="AAF121"/>
      <c r="AAG121"/>
      <c r="AAH121"/>
      <c r="AAI121"/>
      <c r="AAJ121"/>
      <c r="AAK121"/>
      <c r="AAL121"/>
      <c r="AAM121"/>
      <c r="AAN121"/>
      <c r="AAO121"/>
      <c r="AAP121"/>
      <c r="AAQ121"/>
      <c r="AAR121"/>
      <c r="AAS121"/>
      <c r="AAT121"/>
      <c r="AAU121"/>
      <c r="AAV121"/>
      <c r="AAW121"/>
      <c r="AAX121"/>
      <c r="AAY121"/>
      <c r="AAZ121"/>
      <c r="ABA121"/>
      <c r="ABB121"/>
      <c r="ABC121"/>
      <c r="ABD121"/>
      <c r="ABE121"/>
      <c r="ABF121"/>
      <c r="ABG121"/>
      <c r="ABH121"/>
      <c r="ABI121"/>
      <c r="ABJ121"/>
      <c r="ABK121"/>
      <c r="ABL121"/>
      <c r="ABM121"/>
      <c r="ABN121"/>
      <c r="ABO121"/>
      <c r="ABP121"/>
      <c r="ABQ121"/>
      <c r="ABR121"/>
      <c r="ABS121"/>
      <c r="ABT121"/>
      <c r="ABU121"/>
      <c r="ABV121"/>
      <c r="ABW121"/>
      <c r="ABX121"/>
      <c r="ABY121"/>
      <c r="ABZ121"/>
      <c r="ACA121"/>
      <c r="ACB121"/>
      <c r="ACC121"/>
      <c r="ACD121"/>
      <c r="ACE121"/>
      <c r="ACF121"/>
      <c r="ACG121"/>
      <c r="ACH121"/>
      <c r="ACI121"/>
      <c r="ACJ121"/>
      <c r="ACK121"/>
      <c r="ACL121"/>
      <c r="ACM121"/>
      <c r="ACN121"/>
      <c r="ACO121"/>
      <c r="ACP121"/>
      <c r="ACQ121"/>
      <c r="ACR121"/>
      <c r="ACS121"/>
      <c r="ACT121"/>
      <c r="ACU121"/>
      <c r="ACV121"/>
      <c r="ACW121"/>
      <c r="ACX121"/>
      <c r="ACY121"/>
      <c r="ACZ121"/>
      <c r="ADA121"/>
      <c r="ADB121"/>
      <c r="ADC121"/>
      <c r="ADD121"/>
      <c r="ADE121"/>
      <c r="ADF121"/>
      <c r="ADG121"/>
      <c r="ADH121"/>
      <c r="ADI121"/>
      <c r="ADJ121"/>
      <c r="ADK121"/>
      <c r="ADL121"/>
      <c r="ADM121"/>
      <c r="ADN121"/>
      <c r="ADO121"/>
      <c r="ADP121"/>
      <c r="ADQ121"/>
      <c r="ADR121"/>
      <c r="ADS121"/>
      <c r="ADT121"/>
      <c r="ADU121"/>
      <c r="ADV121"/>
      <c r="ADW121"/>
      <c r="ADX121"/>
      <c r="ADY121"/>
      <c r="ADZ121"/>
      <c r="AEA121"/>
      <c r="AEB121"/>
      <c r="AEC121"/>
      <c r="AED121"/>
      <c r="AEE121"/>
      <c r="AEF121"/>
      <c r="AEG121"/>
      <c r="AEH121"/>
      <c r="AEI121"/>
      <c r="AEJ121"/>
      <c r="AEK121"/>
      <c r="AEL121"/>
      <c r="AEM121"/>
      <c r="AEN121"/>
      <c r="AEO121"/>
      <c r="AEP121"/>
      <c r="AEQ121"/>
      <c r="AER121"/>
      <c r="AES121"/>
      <c r="AET121"/>
      <c r="AEU121"/>
      <c r="AEV121"/>
      <c r="AEW121"/>
      <c r="AEX121"/>
      <c r="AEY121"/>
      <c r="AEZ121"/>
      <c r="AFA121"/>
      <c r="AFB121"/>
      <c r="AFC121"/>
      <c r="AFD121"/>
      <c r="AFE121"/>
      <c r="AFF121"/>
      <c r="AFG121"/>
      <c r="AFH121"/>
      <c r="AFI121"/>
      <c r="AFJ121"/>
      <c r="AFK121"/>
      <c r="AFL121"/>
      <c r="AFM121"/>
      <c r="AFN121"/>
      <c r="AFO121"/>
      <c r="AFP121"/>
      <c r="AFQ121"/>
      <c r="AFR121"/>
      <c r="AFS121"/>
      <c r="AFT121"/>
      <c r="AFU121"/>
      <c r="AFV121"/>
      <c r="AFW121"/>
      <c r="AFX121"/>
      <c r="AFY121"/>
      <c r="AFZ121"/>
      <c r="AGA121"/>
      <c r="AGB121"/>
      <c r="AGC121"/>
      <c r="AGD121"/>
      <c r="AGE121"/>
      <c r="AGF121"/>
      <c r="AGG121"/>
      <c r="AGH121"/>
      <c r="AGI121"/>
      <c r="AGJ121"/>
      <c r="AGK121"/>
      <c r="AGL121"/>
      <c r="AGM121"/>
      <c r="AGN121"/>
      <c r="AGO121"/>
      <c r="AGP121"/>
      <c r="AGQ121"/>
      <c r="AGR121"/>
      <c r="AGS121"/>
      <c r="AGT121"/>
      <c r="AGU121"/>
      <c r="AGV121"/>
      <c r="AGW121"/>
      <c r="AGX121"/>
      <c r="AGY121"/>
      <c r="AGZ121"/>
      <c r="AHA121"/>
      <c r="AHB121"/>
      <c r="AHC121"/>
      <c r="AHD121"/>
      <c r="AHE121"/>
      <c r="AHF121"/>
      <c r="AHG121"/>
      <c r="AHH121"/>
      <c r="AHI121"/>
      <c r="AHJ121"/>
      <c r="AHK121"/>
      <c r="AHL121"/>
      <c r="AHM121"/>
      <c r="AHN121"/>
      <c r="AHO121"/>
      <c r="AHP121"/>
      <c r="AHQ121"/>
      <c r="AHR121"/>
      <c r="AHS121"/>
      <c r="AHT121"/>
      <c r="AHU121"/>
      <c r="AHV121"/>
      <c r="AHW121"/>
      <c r="AHX121"/>
      <c r="AHY121"/>
      <c r="AHZ121"/>
      <c r="AIA121"/>
      <c r="AIB121"/>
      <c r="AIC121"/>
      <c r="AID121"/>
      <c r="AIE121"/>
      <c r="AIF121"/>
      <c r="AIG121"/>
      <c r="AIH121"/>
      <c r="AII121"/>
      <c r="AIJ121"/>
      <c r="AIK121"/>
      <c r="AIL121"/>
      <c r="AIM121"/>
      <c r="AIN121"/>
      <c r="AIO121"/>
      <c r="AIP121"/>
      <c r="AIQ121"/>
      <c r="AIR121"/>
      <c r="AIS121"/>
      <c r="AIT121"/>
      <c r="AIU121"/>
      <c r="AIV121"/>
      <c r="AIW121"/>
      <c r="AIX121"/>
      <c r="AIY121"/>
      <c r="AIZ121"/>
      <c r="AJA121"/>
      <c r="AJB121"/>
      <c r="AJC121"/>
      <c r="AJD121"/>
      <c r="AJE121"/>
      <c r="AJF121"/>
      <c r="AJG121"/>
      <c r="AJH121"/>
      <c r="AJI121"/>
      <c r="AJJ121"/>
      <c r="AJK121"/>
      <c r="AJL121"/>
      <c r="AJM121"/>
      <c r="AJN121"/>
      <c r="AJO121"/>
      <c r="AJP121"/>
      <c r="AJQ121"/>
      <c r="AJR121"/>
      <c r="AJS121"/>
      <c r="AJT121"/>
      <c r="AJU121"/>
      <c r="AJV121"/>
      <c r="AJW121"/>
      <c r="AJX121"/>
      <c r="AJY121"/>
      <c r="AJZ121"/>
      <c r="AKA121"/>
      <c r="AKB121"/>
      <c r="AKC121"/>
      <c r="AKD121"/>
      <c r="AKE121"/>
      <c r="AKF121"/>
      <c r="AKG121"/>
      <c r="AKH121"/>
      <c r="AKI121"/>
      <c r="AKJ121"/>
      <c r="AKK121"/>
      <c r="AKL121"/>
      <c r="AKM121"/>
      <c r="AKN121"/>
      <c r="AKO121"/>
      <c r="AKP121"/>
      <c r="AKQ121"/>
      <c r="AKR121"/>
      <c r="AKS121"/>
      <c r="AKT121"/>
      <c r="AKU121"/>
      <c r="AKV121"/>
      <c r="AKW121"/>
      <c r="AKX121"/>
      <c r="AKY121"/>
      <c r="AKZ121"/>
      <c r="ALA121"/>
      <c r="ALB121"/>
      <c r="ALC121"/>
      <c r="ALD121"/>
      <c r="ALE121"/>
      <c r="ALF121"/>
      <c r="ALG121"/>
      <c r="ALH121"/>
      <c r="ALI121"/>
      <c r="ALJ121"/>
      <c r="ALK121"/>
      <c r="ALL121"/>
      <c r="ALM121"/>
      <c r="ALN121"/>
      <c r="ALO121"/>
      <c r="ALP121"/>
      <c r="ALQ121"/>
      <c r="ALR121"/>
      <c r="ALS121"/>
      <c r="ALT121"/>
      <c r="ALU121"/>
      <c r="ALV121"/>
      <c r="ALW121"/>
      <c r="ALX121"/>
      <c r="ALY121"/>
      <c r="ALZ121"/>
      <c r="AMA121"/>
      <c r="AMB121"/>
      <c r="AMC121"/>
      <c r="AMD121"/>
      <c r="AME121"/>
      <c r="AMF121"/>
      <c r="AMG121"/>
      <c r="AMH121"/>
      <c r="AMI121"/>
      <c r="AMJ121"/>
    </row>
    <row r="122" spans="1:1024" ht="31.5" customHeight="1" x14ac:dyDescent="0.25">
      <c r="A122" s="141"/>
      <c r="B122" s="134"/>
      <c r="C122" s="134"/>
      <c r="D122" s="134"/>
      <c r="E122" s="134"/>
      <c r="F122" s="134"/>
      <c r="G122" s="134"/>
      <c r="H122" s="134"/>
      <c r="I122" s="134"/>
      <c r="J122" s="134"/>
      <c r="K122" s="134"/>
      <c r="L122" s="134"/>
      <c r="M122" s="134"/>
      <c r="N122" s="134"/>
      <c r="O122" s="134"/>
      <c r="P122" s="134"/>
      <c r="Q122" s="134"/>
      <c r="R122" s="134"/>
      <c r="S122" s="134"/>
      <c r="T122" s="134"/>
      <c r="U122" s="134"/>
      <c r="V122" s="134"/>
      <c r="W122" s="134"/>
      <c r="X122" s="142"/>
      <c r="Y122" s="142"/>
      <c r="Z122" s="142"/>
      <c r="AA122" s="142"/>
      <c r="AB122" s="142"/>
      <c r="AC122" s="142"/>
      <c r="AD122" s="142"/>
      <c r="AE122" s="142"/>
      <c r="AF122" s="142"/>
      <c r="AG122" s="142"/>
      <c r="AH122" s="142"/>
      <c r="AI122" s="142"/>
      <c r="AJ122" s="142"/>
      <c r="AK122" s="142"/>
      <c r="AL122" s="142"/>
      <c r="AM122" s="142"/>
      <c r="AN122" s="142"/>
      <c r="AO122" s="142"/>
      <c r="AP122" s="142"/>
      <c r="AQ122" s="142"/>
      <c r="AR122" s="142"/>
      <c r="AS122" s="142"/>
      <c r="AT122" s="142"/>
      <c r="AU122" s="142"/>
      <c r="AV122" s="142"/>
      <c r="AW122" s="142"/>
      <c r="AX122" s="142"/>
      <c r="AY122" s="142"/>
      <c r="AZ122" s="142"/>
      <c r="BA122" s="142"/>
      <c r="BB122" s="54"/>
      <c r="BC122" s="54"/>
      <c r="BD122" s="55"/>
      <c r="BE122"/>
      <c r="BF122"/>
      <c r="BG122"/>
      <c r="BH122"/>
      <c r="BI122"/>
      <c r="BJ122"/>
      <c r="BK122"/>
      <c r="BL122"/>
      <c r="BM122"/>
      <c r="BN122"/>
      <c r="BO122"/>
      <c r="BP122"/>
      <c r="BQ122"/>
      <c r="BR122"/>
      <c r="BS122"/>
      <c r="BT122"/>
      <c r="BU122"/>
      <c r="BV122"/>
      <c r="BW122"/>
      <c r="BX122"/>
      <c r="BY122"/>
      <c r="BZ122"/>
      <c r="CA122"/>
      <c r="CB122"/>
      <c r="CC122"/>
      <c r="CD122"/>
      <c r="CE122"/>
      <c r="CF122"/>
      <c r="CG122"/>
      <c r="CH122"/>
      <c r="CI122"/>
      <c r="CJ122"/>
      <c r="CK122"/>
      <c r="CL122"/>
      <c r="CM122"/>
      <c r="CN122"/>
      <c r="CO122"/>
      <c r="CP122"/>
      <c r="CQ122"/>
      <c r="CR122"/>
      <c r="CS122"/>
      <c r="CT122"/>
      <c r="CU122"/>
      <c r="CV122"/>
      <c r="CW122"/>
      <c r="CX122"/>
      <c r="CY122"/>
      <c r="CZ122"/>
      <c r="DA122"/>
      <c r="DB122"/>
      <c r="DC122"/>
      <c r="DD122"/>
      <c r="DE122"/>
      <c r="DF122"/>
      <c r="DG122"/>
      <c r="DH122"/>
      <c r="DI122"/>
      <c r="DJ122"/>
      <c r="DK122"/>
      <c r="DL122"/>
      <c r="DM122"/>
      <c r="DN122"/>
      <c r="DO122"/>
      <c r="DP122"/>
      <c r="DQ122"/>
      <c r="DR122"/>
      <c r="DS122"/>
      <c r="DT122"/>
      <c r="DU122"/>
      <c r="DV122"/>
      <c r="DW122"/>
      <c r="DX122"/>
      <c r="DY122"/>
      <c r="DZ122"/>
      <c r="EA122"/>
      <c r="EB122"/>
      <c r="EC122"/>
      <c r="ED122"/>
      <c r="EE122"/>
      <c r="EF122"/>
      <c r="EG122"/>
      <c r="EH122"/>
      <c r="EI122"/>
      <c r="EJ122"/>
      <c r="EK122"/>
      <c r="EL122"/>
      <c r="EM122"/>
      <c r="EN122"/>
      <c r="EO122"/>
      <c r="EP122"/>
      <c r="EQ122"/>
      <c r="ER122"/>
      <c r="ES122"/>
      <c r="ET122"/>
      <c r="EU122"/>
      <c r="EV122"/>
      <c r="EW122"/>
      <c r="EX122"/>
      <c r="EY122"/>
      <c r="EZ122"/>
      <c r="FA122"/>
      <c r="FB122"/>
      <c r="FC122"/>
      <c r="FD122"/>
      <c r="FE122"/>
      <c r="FF122"/>
      <c r="FG122"/>
      <c r="FH122"/>
      <c r="FI122"/>
      <c r="FJ122"/>
      <c r="FK122"/>
      <c r="FL122"/>
      <c r="FM122"/>
      <c r="FN122"/>
      <c r="FO122"/>
      <c r="FP122"/>
      <c r="FQ122"/>
      <c r="FR122"/>
      <c r="FS122"/>
      <c r="FT122"/>
      <c r="FU122"/>
      <c r="FV122"/>
      <c r="FW122"/>
      <c r="FX122"/>
      <c r="FY122"/>
      <c r="FZ122"/>
      <c r="GA122"/>
      <c r="GB122"/>
      <c r="GC122"/>
      <c r="GD122"/>
      <c r="GE122"/>
      <c r="GF122"/>
      <c r="GG122"/>
      <c r="GH122"/>
      <c r="GI122"/>
      <c r="GJ122"/>
      <c r="GK122"/>
      <c r="GL122"/>
      <c r="GM122"/>
      <c r="GN122"/>
      <c r="GO122"/>
      <c r="GP122"/>
      <c r="GQ122"/>
      <c r="GR122"/>
      <c r="GS122"/>
      <c r="GT122"/>
      <c r="GU122"/>
      <c r="GV122"/>
      <c r="GW122"/>
      <c r="GX122"/>
      <c r="GY122"/>
      <c r="GZ122"/>
      <c r="HA122"/>
      <c r="HB122"/>
      <c r="HC122"/>
      <c r="HD122"/>
      <c r="HE122"/>
      <c r="HF122"/>
      <c r="HG122"/>
      <c r="HH122"/>
      <c r="HI122"/>
      <c r="HJ122"/>
      <c r="HK122"/>
      <c r="HL122"/>
      <c r="HM122"/>
      <c r="HN122"/>
      <c r="HO122"/>
      <c r="HP122"/>
      <c r="HQ122"/>
      <c r="HR122"/>
      <c r="HS122"/>
      <c r="HT122"/>
      <c r="HU122"/>
      <c r="HV122"/>
      <c r="HW122"/>
      <c r="HX122"/>
      <c r="HY122"/>
      <c r="HZ122"/>
      <c r="IA122"/>
      <c r="IB122"/>
      <c r="IC122"/>
      <c r="ID122"/>
      <c r="IE122"/>
      <c r="IF122"/>
      <c r="IG122"/>
      <c r="IH122"/>
      <c r="II122"/>
      <c r="IJ122"/>
      <c r="IK122"/>
      <c r="IL122"/>
      <c r="IM122"/>
      <c r="IN122"/>
      <c r="IO122"/>
      <c r="IP122"/>
      <c r="IQ122"/>
      <c r="IR122"/>
      <c r="IS122"/>
      <c r="IT122"/>
      <c r="IU122"/>
      <c r="IV122"/>
      <c r="IW122"/>
      <c r="IX122"/>
      <c r="IY122"/>
      <c r="IZ122"/>
      <c r="JA122"/>
      <c r="JB122"/>
      <c r="JC122"/>
      <c r="JD122"/>
      <c r="JE122"/>
      <c r="JF122"/>
      <c r="JG122"/>
      <c r="JH122"/>
      <c r="JI122"/>
      <c r="JJ122"/>
      <c r="JK122"/>
      <c r="JL122"/>
      <c r="JM122"/>
      <c r="JN122"/>
      <c r="JO122"/>
      <c r="JP122"/>
      <c r="JQ122"/>
      <c r="JR122"/>
      <c r="JS122"/>
      <c r="JT122"/>
      <c r="JU122"/>
      <c r="JV122"/>
      <c r="JW122"/>
      <c r="JX122"/>
      <c r="JY122"/>
      <c r="JZ122"/>
      <c r="KA122"/>
      <c r="KB122"/>
      <c r="KC122"/>
      <c r="KD122"/>
      <c r="KE122"/>
      <c r="KF122"/>
      <c r="KG122"/>
      <c r="KH122"/>
      <c r="KI122"/>
      <c r="KJ122"/>
      <c r="KK122"/>
      <c r="KL122"/>
      <c r="KM122"/>
      <c r="KN122"/>
      <c r="KO122"/>
      <c r="KP122"/>
      <c r="KQ122"/>
      <c r="KR122"/>
      <c r="KS122"/>
      <c r="KT122"/>
      <c r="KU122"/>
      <c r="KV122"/>
      <c r="KW122"/>
      <c r="KX122"/>
      <c r="KY122"/>
      <c r="KZ122"/>
      <c r="LA122"/>
      <c r="LB122"/>
      <c r="LC122"/>
      <c r="LD122"/>
      <c r="LE122"/>
      <c r="LF122"/>
      <c r="LG122"/>
      <c r="LH122"/>
      <c r="LI122"/>
      <c r="LJ122"/>
      <c r="LK122"/>
      <c r="LL122"/>
      <c r="LM122"/>
      <c r="LN122"/>
      <c r="LO122"/>
      <c r="LP122"/>
      <c r="LQ122"/>
      <c r="LR122"/>
      <c r="LS122"/>
      <c r="LT122"/>
      <c r="LU122"/>
      <c r="LV122"/>
      <c r="LW122"/>
      <c r="LX122"/>
      <c r="LY122"/>
      <c r="LZ122"/>
      <c r="MA122"/>
      <c r="MB122"/>
      <c r="MC122"/>
      <c r="MD122"/>
      <c r="ME122"/>
      <c r="MF122"/>
      <c r="MG122"/>
      <c r="MH122"/>
      <c r="MI122"/>
      <c r="MJ122"/>
      <c r="MK122"/>
      <c r="ML122"/>
      <c r="MM122"/>
      <c r="MN122"/>
      <c r="MO122"/>
      <c r="MP122"/>
      <c r="MQ122"/>
      <c r="MR122"/>
      <c r="MS122"/>
      <c r="MT122"/>
      <c r="MU122"/>
      <c r="MV122"/>
      <c r="MW122"/>
      <c r="MX122"/>
      <c r="MY122"/>
      <c r="MZ122"/>
      <c r="NA122"/>
      <c r="NB122"/>
      <c r="NC122"/>
      <c r="ND122"/>
      <c r="NE122"/>
      <c r="NF122"/>
      <c r="NG122"/>
      <c r="NH122"/>
      <c r="NI122"/>
      <c r="NJ122"/>
      <c r="NK122"/>
      <c r="NL122"/>
      <c r="NM122"/>
      <c r="NN122"/>
      <c r="NO122"/>
      <c r="NP122"/>
      <c r="NQ122"/>
      <c r="NR122"/>
      <c r="NS122"/>
      <c r="NT122"/>
      <c r="NU122"/>
      <c r="NV122"/>
      <c r="NW122"/>
      <c r="NX122"/>
      <c r="NY122"/>
      <c r="NZ122"/>
      <c r="OA122"/>
      <c r="OB122"/>
      <c r="OC122"/>
      <c r="OD122"/>
      <c r="OE122"/>
      <c r="OF122"/>
      <c r="OG122"/>
      <c r="OH122"/>
      <c r="OI122"/>
      <c r="OJ122"/>
      <c r="OK122"/>
      <c r="OL122"/>
      <c r="OM122"/>
      <c r="ON122"/>
      <c r="OO122"/>
      <c r="OP122"/>
      <c r="OQ122"/>
      <c r="OR122"/>
      <c r="OS122"/>
      <c r="OT122"/>
      <c r="OU122"/>
      <c r="OV122"/>
      <c r="OW122"/>
      <c r="OX122"/>
      <c r="OY122"/>
      <c r="OZ122"/>
      <c r="PA122"/>
      <c r="PB122"/>
      <c r="PC122"/>
      <c r="PD122"/>
      <c r="PE122"/>
      <c r="PF122"/>
      <c r="PG122"/>
      <c r="PH122"/>
      <c r="PI122"/>
      <c r="PJ122"/>
      <c r="PK122"/>
      <c r="PL122"/>
      <c r="PM122"/>
      <c r="PN122"/>
      <c r="PO122"/>
      <c r="PP122"/>
      <c r="PQ122"/>
      <c r="PR122"/>
      <c r="PS122"/>
      <c r="PT122"/>
      <c r="PU122"/>
      <c r="PV122"/>
      <c r="PW122"/>
      <c r="PX122"/>
      <c r="PY122"/>
      <c r="PZ122"/>
      <c r="QA122"/>
      <c r="QB122"/>
      <c r="QC122"/>
      <c r="QD122"/>
      <c r="QE122"/>
      <c r="QF122"/>
      <c r="QG122"/>
      <c r="QH122"/>
      <c r="QI122"/>
      <c r="QJ122"/>
      <c r="QK122"/>
      <c r="QL122"/>
      <c r="QM122"/>
      <c r="QN122"/>
      <c r="QO122"/>
      <c r="QP122"/>
      <c r="QQ122"/>
      <c r="QR122"/>
      <c r="QS122"/>
      <c r="QT122"/>
      <c r="QU122"/>
      <c r="QV122"/>
      <c r="QW122"/>
      <c r="QX122"/>
      <c r="QY122"/>
      <c r="QZ122"/>
      <c r="RA122"/>
      <c r="RB122"/>
      <c r="RC122"/>
      <c r="RD122"/>
      <c r="RE122"/>
      <c r="RF122"/>
      <c r="RG122"/>
      <c r="RH122"/>
      <c r="RI122"/>
      <c r="RJ122"/>
      <c r="RK122"/>
      <c r="RL122"/>
      <c r="RM122"/>
      <c r="RN122"/>
      <c r="RO122"/>
      <c r="RP122"/>
      <c r="RQ122"/>
      <c r="RR122"/>
      <c r="RS122"/>
      <c r="RT122"/>
      <c r="RU122"/>
      <c r="RV122"/>
      <c r="RW122"/>
      <c r="RX122"/>
      <c r="RY122"/>
      <c r="RZ122"/>
      <c r="SA122"/>
      <c r="SB122"/>
      <c r="SC122"/>
      <c r="SD122"/>
      <c r="SE122"/>
      <c r="SF122"/>
      <c r="SG122"/>
      <c r="SH122"/>
      <c r="SI122"/>
      <c r="SJ122"/>
      <c r="SK122"/>
      <c r="SL122"/>
      <c r="SM122"/>
      <c r="SN122"/>
      <c r="SO122"/>
      <c r="SP122"/>
      <c r="SQ122"/>
      <c r="SR122"/>
      <c r="SS122"/>
      <c r="ST122"/>
      <c r="SU122"/>
      <c r="SV122"/>
      <c r="SW122"/>
      <c r="SX122"/>
      <c r="SY122"/>
      <c r="SZ122"/>
      <c r="TA122"/>
      <c r="TB122"/>
      <c r="TC122"/>
      <c r="TD122"/>
      <c r="TE122"/>
      <c r="TF122"/>
      <c r="TG122"/>
      <c r="TH122"/>
      <c r="TI122"/>
      <c r="TJ122"/>
      <c r="TK122"/>
      <c r="TL122"/>
      <c r="TM122"/>
      <c r="TN122"/>
      <c r="TO122"/>
      <c r="TP122"/>
      <c r="TQ122"/>
      <c r="TR122"/>
      <c r="TS122"/>
      <c r="TT122"/>
      <c r="TU122"/>
      <c r="TV122"/>
      <c r="TW122"/>
      <c r="TX122"/>
      <c r="TY122"/>
      <c r="TZ122"/>
      <c r="UA122"/>
      <c r="UB122"/>
      <c r="UC122"/>
      <c r="UD122"/>
      <c r="UE122"/>
      <c r="UF122"/>
      <c r="UG122"/>
      <c r="UH122"/>
      <c r="UI122"/>
      <c r="UJ122"/>
      <c r="UK122"/>
      <c r="UL122"/>
      <c r="UM122"/>
      <c r="UN122"/>
      <c r="UO122"/>
      <c r="UP122"/>
      <c r="UQ122"/>
      <c r="UR122"/>
      <c r="US122"/>
      <c r="UT122"/>
      <c r="UU122"/>
      <c r="UV122"/>
      <c r="UW122"/>
      <c r="UX122"/>
      <c r="UY122"/>
      <c r="UZ122"/>
      <c r="VA122"/>
      <c r="VB122"/>
      <c r="VC122"/>
      <c r="VD122"/>
      <c r="VE122"/>
      <c r="VF122"/>
      <c r="VG122"/>
      <c r="VH122"/>
      <c r="VI122"/>
      <c r="VJ122"/>
      <c r="VK122"/>
      <c r="VL122"/>
      <c r="VM122"/>
      <c r="VN122"/>
      <c r="VO122"/>
      <c r="VP122"/>
      <c r="VQ122"/>
      <c r="VR122"/>
      <c r="VS122"/>
      <c r="VT122"/>
      <c r="VU122"/>
      <c r="VV122"/>
      <c r="VW122"/>
      <c r="VX122"/>
      <c r="VY122"/>
      <c r="VZ122"/>
      <c r="WA122"/>
      <c r="WB122"/>
      <c r="WC122"/>
      <c r="WD122"/>
      <c r="WE122"/>
      <c r="WF122"/>
      <c r="WG122"/>
      <c r="WH122"/>
      <c r="WI122"/>
      <c r="WJ122"/>
      <c r="WK122"/>
      <c r="WL122"/>
      <c r="WM122"/>
      <c r="WN122"/>
      <c r="WO122"/>
      <c r="WP122"/>
      <c r="WQ122"/>
      <c r="WR122"/>
      <c r="WS122"/>
      <c r="WT122"/>
      <c r="WU122"/>
      <c r="WV122"/>
      <c r="WW122"/>
      <c r="WX122"/>
      <c r="WY122"/>
      <c r="WZ122"/>
      <c r="XA122"/>
      <c r="XB122"/>
      <c r="XC122"/>
      <c r="XD122"/>
      <c r="XE122"/>
      <c r="XF122"/>
      <c r="XG122"/>
      <c r="XH122"/>
      <c r="XI122"/>
      <c r="XJ122"/>
      <c r="XK122"/>
      <c r="XL122"/>
      <c r="XM122"/>
      <c r="XN122"/>
      <c r="XO122"/>
      <c r="XP122"/>
      <c r="XQ122"/>
      <c r="XR122"/>
      <c r="XS122"/>
      <c r="XT122"/>
      <c r="XU122"/>
      <c r="XV122"/>
      <c r="XW122"/>
      <c r="XX122"/>
      <c r="XY122"/>
      <c r="XZ122"/>
      <c r="YA122"/>
      <c r="YB122"/>
      <c r="YC122"/>
      <c r="YD122"/>
      <c r="YE122"/>
      <c r="YF122"/>
      <c r="YG122"/>
      <c r="YH122"/>
      <c r="YI122"/>
      <c r="YJ122"/>
      <c r="YK122"/>
      <c r="YL122"/>
      <c r="YM122"/>
      <c r="YN122"/>
      <c r="YO122"/>
      <c r="YP122"/>
      <c r="YQ122"/>
      <c r="YR122"/>
      <c r="YS122"/>
      <c r="YT122"/>
      <c r="YU122"/>
      <c r="YV122"/>
      <c r="YW122"/>
      <c r="YX122"/>
      <c r="YY122"/>
      <c r="YZ122"/>
      <c r="ZA122"/>
      <c r="ZB122"/>
      <c r="ZC122"/>
      <c r="ZD122"/>
      <c r="ZE122"/>
      <c r="ZF122"/>
      <c r="ZG122"/>
      <c r="ZH122"/>
      <c r="ZI122"/>
      <c r="ZJ122"/>
      <c r="ZK122"/>
      <c r="ZL122"/>
      <c r="ZM122"/>
      <c r="ZN122"/>
      <c r="ZO122"/>
      <c r="ZP122"/>
      <c r="ZQ122"/>
      <c r="ZR122"/>
      <c r="ZS122"/>
      <c r="ZT122"/>
      <c r="ZU122"/>
      <c r="ZV122"/>
      <c r="ZW122"/>
      <c r="ZX122"/>
      <c r="ZY122"/>
      <c r="ZZ122"/>
      <c r="AAA122"/>
      <c r="AAB122"/>
      <c r="AAC122"/>
      <c r="AAD122"/>
      <c r="AAE122"/>
      <c r="AAF122"/>
      <c r="AAG122"/>
      <c r="AAH122"/>
      <c r="AAI122"/>
      <c r="AAJ122"/>
      <c r="AAK122"/>
      <c r="AAL122"/>
      <c r="AAM122"/>
      <c r="AAN122"/>
      <c r="AAO122"/>
      <c r="AAP122"/>
      <c r="AAQ122"/>
      <c r="AAR122"/>
      <c r="AAS122"/>
      <c r="AAT122"/>
      <c r="AAU122"/>
      <c r="AAV122"/>
      <c r="AAW122"/>
      <c r="AAX122"/>
      <c r="AAY122"/>
      <c r="AAZ122"/>
      <c r="ABA122"/>
      <c r="ABB122"/>
      <c r="ABC122"/>
      <c r="ABD122"/>
      <c r="ABE122"/>
      <c r="ABF122"/>
      <c r="ABG122"/>
      <c r="ABH122"/>
      <c r="ABI122"/>
      <c r="ABJ122"/>
      <c r="ABK122"/>
      <c r="ABL122"/>
      <c r="ABM122"/>
      <c r="ABN122"/>
      <c r="ABO122"/>
      <c r="ABP122"/>
      <c r="ABQ122"/>
      <c r="ABR122"/>
      <c r="ABS122"/>
      <c r="ABT122"/>
      <c r="ABU122"/>
      <c r="ABV122"/>
      <c r="ABW122"/>
      <c r="ABX122"/>
      <c r="ABY122"/>
      <c r="ABZ122"/>
      <c r="ACA122"/>
      <c r="ACB122"/>
      <c r="ACC122"/>
      <c r="ACD122"/>
      <c r="ACE122"/>
      <c r="ACF122"/>
      <c r="ACG122"/>
      <c r="ACH122"/>
      <c r="ACI122"/>
      <c r="ACJ122"/>
      <c r="ACK122"/>
      <c r="ACL122"/>
      <c r="ACM122"/>
      <c r="ACN122"/>
      <c r="ACO122"/>
      <c r="ACP122"/>
      <c r="ACQ122"/>
      <c r="ACR122"/>
      <c r="ACS122"/>
      <c r="ACT122"/>
      <c r="ACU122"/>
      <c r="ACV122"/>
      <c r="ACW122"/>
      <c r="ACX122"/>
      <c r="ACY122"/>
      <c r="ACZ122"/>
      <c r="ADA122"/>
      <c r="ADB122"/>
      <c r="ADC122"/>
      <c r="ADD122"/>
      <c r="ADE122"/>
      <c r="ADF122"/>
      <c r="ADG122"/>
      <c r="ADH122"/>
      <c r="ADI122"/>
      <c r="ADJ122"/>
      <c r="ADK122"/>
      <c r="ADL122"/>
      <c r="ADM122"/>
      <c r="ADN122"/>
      <c r="ADO122"/>
      <c r="ADP122"/>
      <c r="ADQ122"/>
      <c r="ADR122"/>
      <c r="ADS122"/>
      <c r="ADT122"/>
      <c r="ADU122"/>
      <c r="ADV122"/>
      <c r="ADW122"/>
      <c r="ADX122"/>
      <c r="ADY122"/>
      <c r="ADZ122"/>
      <c r="AEA122"/>
      <c r="AEB122"/>
      <c r="AEC122"/>
      <c r="AED122"/>
      <c r="AEE122"/>
      <c r="AEF122"/>
      <c r="AEG122"/>
      <c r="AEH122"/>
      <c r="AEI122"/>
      <c r="AEJ122"/>
      <c r="AEK122"/>
      <c r="AEL122"/>
      <c r="AEM122"/>
      <c r="AEN122"/>
      <c r="AEO122"/>
      <c r="AEP122"/>
      <c r="AEQ122"/>
      <c r="AER122"/>
      <c r="AES122"/>
      <c r="AET122"/>
      <c r="AEU122"/>
      <c r="AEV122"/>
      <c r="AEW122"/>
      <c r="AEX122"/>
      <c r="AEY122"/>
      <c r="AEZ122"/>
      <c r="AFA122"/>
      <c r="AFB122"/>
      <c r="AFC122"/>
      <c r="AFD122"/>
      <c r="AFE122"/>
      <c r="AFF122"/>
      <c r="AFG122"/>
      <c r="AFH122"/>
      <c r="AFI122"/>
      <c r="AFJ122"/>
      <c r="AFK122"/>
      <c r="AFL122"/>
      <c r="AFM122"/>
      <c r="AFN122"/>
      <c r="AFO122"/>
      <c r="AFP122"/>
      <c r="AFQ122"/>
      <c r="AFR122"/>
      <c r="AFS122"/>
      <c r="AFT122"/>
      <c r="AFU122"/>
      <c r="AFV122"/>
      <c r="AFW122"/>
      <c r="AFX122"/>
      <c r="AFY122"/>
      <c r="AFZ122"/>
      <c r="AGA122"/>
      <c r="AGB122"/>
      <c r="AGC122"/>
      <c r="AGD122"/>
      <c r="AGE122"/>
      <c r="AGF122"/>
      <c r="AGG122"/>
      <c r="AGH122"/>
      <c r="AGI122"/>
      <c r="AGJ122"/>
      <c r="AGK122"/>
      <c r="AGL122"/>
      <c r="AGM122"/>
      <c r="AGN122"/>
      <c r="AGO122"/>
      <c r="AGP122"/>
      <c r="AGQ122"/>
      <c r="AGR122"/>
      <c r="AGS122"/>
      <c r="AGT122"/>
      <c r="AGU122"/>
      <c r="AGV122"/>
      <c r="AGW122"/>
      <c r="AGX122"/>
      <c r="AGY122"/>
      <c r="AGZ122"/>
      <c r="AHA122"/>
      <c r="AHB122"/>
      <c r="AHC122"/>
      <c r="AHD122"/>
      <c r="AHE122"/>
      <c r="AHF122"/>
      <c r="AHG122"/>
      <c r="AHH122"/>
      <c r="AHI122"/>
      <c r="AHJ122"/>
      <c r="AHK122"/>
      <c r="AHL122"/>
      <c r="AHM122"/>
      <c r="AHN122"/>
      <c r="AHO122"/>
      <c r="AHP122"/>
      <c r="AHQ122"/>
      <c r="AHR122"/>
      <c r="AHS122"/>
      <c r="AHT122"/>
      <c r="AHU122"/>
      <c r="AHV122"/>
      <c r="AHW122"/>
      <c r="AHX122"/>
      <c r="AHY122"/>
      <c r="AHZ122"/>
      <c r="AIA122"/>
      <c r="AIB122"/>
      <c r="AIC122"/>
      <c r="AID122"/>
      <c r="AIE122"/>
      <c r="AIF122"/>
      <c r="AIG122"/>
      <c r="AIH122"/>
      <c r="AII122"/>
      <c r="AIJ122"/>
      <c r="AIK122"/>
      <c r="AIL122"/>
      <c r="AIM122"/>
      <c r="AIN122"/>
      <c r="AIO122"/>
      <c r="AIP122"/>
      <c r="AIQ122"/>
      <c r="AIR122"/>
      <c r="AIS122"/>
      <c r="AIT122"/>
      <c r="AIU122"/>
      <c r="AIV122"/>
      <c r="AIW122"/>
      <c r="AIX122"/>
      <c r="AIY122"/>
      <c r="AIZ122"/>
      <c r="AJA122"/>
      <c r="AJB122"/>
      <c r="AJC122"/>
      <c r="AJD122"/>
      <c r="AJE122"/>
      <c r="AJF122"/>
      <c r="AJG122"/>
      <c r="AJH122"/>
      <c r="AJI122"/>
      <c r="AJJ122"/>
      <c r="AJK122"/>
      <c r="AJL122"/>
      <c r="AJM122"/>
      <c r="AJN122"/>
      <c r="AJO122"/>
      <c r="AJP122"/>
      <c r="AJQ122"/>
      <c r="AJR122"/>
      <c r="AJS122"/>
      <c r="AJT122"/>
      <c r="AJU122"/>
      <c r="AJV122"/>
      <c r="AJW122"/>
      <c r="AJX122"/>
      <c r="AJY122"/>
      <c r="AJZ122"/>
      <c r="AKA122"/>
      <c r="AKB122"/>
      <c r="AKC122"/>
      <c r="AKD122"/>
      <c r="AKE122"/>
      <c r="AKF122"/>
      <c r="AKG122"/>
      <c r="AKH122"/>
      <c r="AKI122"/>
      <c r="AKJ122"/>
      <c r="AKK122"/>
      <c r="AKL122"/>
      <c r="AKM122"/>
      <c r="AKN122"/>
      <c r="AKO122"/>
      <c r="AKP122"/>
      <c r="AKQ122"/>
      <c r="AKR122"/>
      <c r="AKS122"/>
      <c r="AKT122"/>
      <c r="AKU122"/>
      <c r="AKV122"/>
      <c r="AKW122"/>
      <c r="AKX122"/>
      <c r="AKY122"/>
      <c r="AKZ122"/>
      <c r="ALA122"/>
      <c r="ALB122"/>
      <c r="ALC122"/>
      <c r="ALD122"/>
      <c r="ALE122"/>
      <c r="ALF122"/>
      <c r="ALG122"/>
      <c r="ALH122"/>
      <c r="ALI122"/>
      <c r="ALJ122"/>
      <c r="ALK122"/>
      <c r="ALL122"/>
      <c r="ALM122"/>
      <c r="ALN122"/>
      <c r="ALO122"/>
      <c r="ALP122"/>
      <c r="ALQ122"/>
      <c r="ALR122"/>
      <c r="ALS122"/>
      <c r="ALT122"/>
      <c r="ALU122"/>
      <c r="ALV122"/>
      <c r="ALW122"/>
      <c r="ALX122"/>
      <c r="ALY122"/>
      <c r="ALZ122"/>
      <c r="AMA122"/>
      <c r="AMB122"/>
      <c r="AMC122"/>
      <c r="AMD122"/>
      <c r="AME122"/>
      <c r="AMF122"/>
      <c r="AMG122"/>
      <c r="AMH122"/>
      <c r="AMI122"/>
      <c r="AMJ122"/>
    </row>
    <row r="123" spans="1:1024" x14ac:dyDescent="0.25">
      <c r="A123" s="119"/>
      <c r="B123" s="122"/>
      <c r="C123" s="122"/>
      <c r="D123" s="122"/>
      <c r="E123" s="122"/>
      <c r="F123" s="122"/>
      <c r="G123" s="122"/>
      <c r="H123" s="122"/>
      <c r="I123" s="122"/>
      <c r="J123" s="122"/>
      <c r="K123" s="122"/>
      <c r="L123" s="122"/>
      <c r="M123" s="122"/>
      <c r="N123" s="122"/>
      <c r="O123" s="122"/>
      <c r="P123" s="122"/>
      <c r="Q123" s="122"/>
      <c r="R123" s="122"/>
      <c r="S123" s="122"/>
      <c r="T123" s="122"/>
      <c r="U123" s="122"/>
      <c r="V123" s="122"/>
      <c r="W123" s="122"/>
      <c r="X123" s="143"/>
      <c r="Y123" s="143"/>
      <c r="Z123" s="143"/>
      <c r="AA123" s="143"/>
      <c r="AB123" s="143"/>
      <c r="AC123" s="143"/>
      <c r="AD123" s="143"/>
      <c r="AE123" s="143"/>
      <c r="AF123" s="143"/>
      <c r="AG123" s="143"/>
      <c r="AH123" s="143"/>
      <c r="AI123" s="143"/>
      <c r="AJ123" s="143"/>
      <c r="AK123" s="143"/>
      <c r="AL123" s="143"/>
      <c r="AM123" s="143"/>
      <c r="AN123" s="143"/>
      <c r="AO123" s="143"/>
      <c r="AP123" s="143"/>
      <c r="AQ123" s="143"/>
      <c r="AR123" s="143"/>
      <c r="AS123" s="143"/>
      <c r="AT123" s="143"/>
      <c r="AU123" s="143"/>
      <c r="AV123" s="143"/>
      <c r="AW123" s="143"/>
      <c r="AX123" s="143"/>
      <c r="AY123" s="143"/>
      <c r="AZ123" s="143"/>
      <c r="BA123" s="143"/>
      <c r="BD123" s="50"/>
      <c r="BE123"/>
      <c r="BF123"/>
      <c r="BG123"/>
      <c r="BH123"/>
      <c r="BI123"/>
      <c r="BJ123"/>
      <c r="BK123"/>
      <c r="BL123"/>
      <c r="BM123"/>
      <c r="BN123"/>
      <c r="BO123"/>
      <c r="BP123"/>
      <c r="BQ123"/>
      <c r="BR123"/>
      <c r="BS123"/>
      <c r="BT123"/>
      <c r="BU123"/>
      <c r="BV123"/>
      <c r="BW123"/>
      <c r="BX123"/>
      <c r="BY123"/>
      <c r="BZ123"/>
      <c r="CA123"/>
      <c r="CB123"/>
      <c r="CC123"/>
      <c r="CD123"/>
      <c r="CE123"/>
      <c r="CF123"/>
      <c r="CG123"/>
      <c r="CH123"/>
      <c r="CI123"/>
      <c r="CJ123"/>
      <c r="CK123"/>
      <c r="CL123"/>
      <c r="CM123"/>
      <c r="CN123"/>
      <c r="CO123"/>
      <c r="CP123"/>
      <c r="CQ123"/>
      <c r="CR123"/>
      <c r="CS123"/>
      <c r="CT123"/>
      <c r="CU123"/>
      <c r="CV123"/>
      <c r="CW123"/>
      <c r="CX123"/>
      <c r="CY123"/>
      <c r="CZ123"/>
      <c r="DA123"/>
      <c r="DB123"/>
      <c r="DC123"/>
      <c r="DD123"/>
      <c r="DE123"/>
      <c r="DF123"/>
      <c r="DG123"/>
      <c r="DH123"/>
      <c r="DI123"/>
      <c r="DJ123"/>
      <c r="DK123"/>
      <c r="DL123"/>
      <c r="DM123"/>
      <c r="DN123"/>
      <c r="DO123"/>
      <c r="DP123"/>
      <c r="DQ123"/>
      <c r="DR123"/>
      <c r="DS123"/>
      <c r="DT123"/>
      <c r="DU123"/>
      <c r="DV123"/>
      <c r="DW123"/>
      <c r="DX123"/>
      <c r="DY123"/>
      <c r="DZ123"/>
      <c r="EA123"/>
      <c r="EB123"/>
      <c r="EC123"/>
      <c r="ED123"/>
      <c r="EE123"/>
      <c r="EF123"/>
      <c r="EG123"/>
      <c r="EH123"/>
      <c r="EI123"/>
      <c r="EJ123"/>
      <c r="EK123"/>
      <c r="EL123"/>
      <c r="EM123"/>
      <c r="EN123"/>
      <c r="EO123"/>
      <c r="EP123"/>
      <c r="EQ123"/>
      <c r="ER123"/>
      <c r="ES123"/>
      <c r="ET123"/>
      <c r="EU123"/>
      <c r="EV123"/>
      <c r="EW123"/>
      <c r="EX123"/>
      <c r="EY123"/>
      <c r="EZ123"/>
      <c r="FA123"/>
      <c r="FB123"/>
      <c r="FC123"/>
      <c r="FD123"/>
      <c r="FE123"/>
      <c r="FF123"/>
      <c r="FG123"/>
      <c r="FH123"/>
      <c r="FI123"/>
      <c r="FJ123"/>
      <c r="FK123"/>
      <c r="FL123"/>
      <c r="FM123"/>
      <c r="FN123"/>
      <c r="FO123"/>
      <c r="FP123"/>
      <c r="FQ123"/>
      <c r="FR123"/>
      <c r="FS123"/>
      <c r="FT123"/>
      <c r="FU123"/>
      <c r="FV123"/>
      <c r="FW123"/>
      <c r="FX123"/>
      <c r="FY123"/>
      <c r="FZ123"/>
      <c r="GA123"/>
      <c r="GB123"/>
      <c r="GC123"/>
      <c r="GD123"/>
      <c r="GE123"/>
      <c r="GF123"/>
      <c r="GG123"/>
      <c r="GH123"/>
      <c r="GI123"/>
      <c r="GJ123"/>
      <c r="GK123"/>
      <c r="GL123"/>
      <c r="GM123"/>
      <c r="GN123"/>
      <c r="GO123"/>
      <c r="GP123"/>
      <c r="GQ123"/>
      <c r="GR123"/>
      <c r="GS123"/>
      <c r="GT123"/>
      <c r="GU123"/>
      <c r="GV123"/>
      <c r="GW123"/>
      <c r="GX123"/>
      <c r="GY123"/>
      <c r="GZ123"/>
      <c r="HA123"/>
      <c r="HB123"/>
      <c r="HC123"/>
      <c r="HD123"/>
      <c r="HE123"/>
      <c r="HF123"/>
      <c r="HG123"/>
      <c r="HH123"/>
      <c r="HI123"/>
      <c r="HJ123"/>
      <c r="HK123"/>
      <c r="HL123"/>
      <c r="HM123"/>
      <c r="HN123"/>
      <c r="HO123"/>
      <c r="HP123"/>
      <c r="HQ123"/>
      <c r="HR123"/>
      <c r="HS123"/>
      <c r="HT123"/>
      <c r="HU123"/>
      <c r="HV123"/>
      <c r="HW123"/>
      <c r="HX123"/>
      <c r="HY123"/>
      <c r="HZ123"/>
      <c r="IA123"/>
      <c r="IB123"/>
      <c r="IC123"/>
      <c r="ID123"/>
      <c r="IE123"/>
      <c r="IF123"/>
      <c r="IG123"/>
      <c r="IH123"/>
      <c r="II123"/>
      <c r="IJ123"/>
      <c r="IK123"/>
      <c r="IL123"/>
      <c r="IM123"/>
      <c r="IN123"/>
      <c r="IO123"/>
      <c r="IP123"/>
      <c r="IQ123"/>
      <c r="IR123"/>
      <c r="IS123"/>
      <c r="IT123"/>
      <c r="IU123"/>
      <c r="IV123"/>
      <c r="IW123"/>
      <c r="IX123"/>
      <c r="IY123"/>
      <c r="IZ123"/>
      <c r="JA123"/>
      <c r="JB123"/>
      <c r="JC123"/>
      <c r="JD123"/>
      <c r="JE123"/>
      <c r="JF123"/>
      <c r="JG123"/>
      <c r="JH123"/>
      <c r="JI123"/>
      <c r="JJ123"/>
      <c r="JK123"/>
      <c r="JL123"/>
      <c r="JM123"/>
      <c r="JN123"/>
      <c r="JO123"/>
      <c r="JP123"/>
      <c r="JQ123"/>
      <c r="JR123"/>
      <c r="JS123"/>
      <c r="JT123"/>
      <c r="JU123"/>
      <c r="JV123"/>
      <c r="JW123"/>
      <c r="JX123"/>
      <c r="JY123"/>
      <c r="JZ123"/>
      <c r="KA123"/>
      <c r="KB123"/>
      <c r="KC123"/>
      <c r="KD123"/>
      <c r="KE123"/>
      <c r="KF123"/>
      <c r="KG123"/>
      <c r="KH123"/>
      <c r="KI123"/>
      <c r="KJ123"/>
      <c r="KK123"/>
      <c r="KL123"/>
      <c r="KM123"/>
      <c r="KN123"/>
      <c r="KO123"/>
      <c r="KP123"/>
      <c r="KQ123"/>
      <c r="KR123"/>
      <c r="KS123"/>
      <c r="KT123"/>
      <c r="KU123"/>
      <c r="KV123"/>
      <c r="KW123"/>
      <c r="KX123"/>
      <c r="KY123"/>
      <c r="KZ123"/>
      <c r="LA123"/>
      <c r="LB123"/>
      <c r="LC123"/>
      <c r="LD123"/>
      <c r="LE123"/>
      <c r="LF123"/>
      <c r="LG123"/>
      <c r="LH123"/>
      <c r="LI123"/>
      <c r="LJ123"/>
      <c r="LK123"/>
      <c r="LL123"/>
      <c r="LM123"/>
      <c r="LN123"/>
      <c r="LO123"/>
      <c r="LP123"/>
      <c r="LQ123"/>
      <c r="LR123"/>
      <c r="LS123"/>
      <c r="LT123"/>
      <c r="LU123"/>
      <c r="LV123"/>
      <c r="LW123"/>
      <c r="LX123"/>
      <c r="LY123"/>
      <c r="LZ123"/>
      <c r="MA123"/>
      <c r="MB123"/>
      <c r="MC123"/>
      <c r="MD123"/>
      <c r="ME123"/>
      <c r="MF123"/>
      <c r="MG123"/>
      <c r="MH123"/>
      <c r="MI123"/>
      <c r="MJ123"/>
      <c r="MK123"/>
      <c r="ML123"/>
      <c r="MM123"/>
      <c r="MN123"/>
      <c r="MO123"/>
      <c r="MP123"/>
      <c r="MQ123"/>
      <c r="MR123"/>
      <c r="MS123"/>
      <c r="MT123"/>
      <c r="MU123"/>
      <c r="MV123"/>
      <c r="MW123"/>
      <c r="MX123"/>
      <c r="MY123"/>
      <c r="MZ123"/>
      <c r="NA123"/>
      <c r="NB123"/>
      <c r="NC123"/>
      <c r="ND123"/>
      <c r="NE123"/>
      <c r="NF123"/>
      <c r="NG123"/>
      <c r="NH123"/>
      <c r="NI123"/>
      <c r="NJ123"/>
      <c r="NK123"/>
      <c r="NL123"/>
      <c r="NM123"/>
      <c r="NN123"/>
      <c r="NO123"/>
      <c r="NP123"/>
      <c r="NQ123"/>
      <c r="NR123"/>
      <c r="NS123"/>
      <c r="NT123"/>
      <c r="NU123"/>
      <c r="NV123"/>
      <c r="NW123"/>
      <c r="NX123"/>
      <c r="NY123"/>
      <c r="NZ123"/>
      <c r="OA123"/>
      <c r="OB123"/>
      <c r="OC123"/>
      <c r="OD123"/>
      <c r="OE123"/>
      <c r="OF123"/>
      <c r="OG123"/>
      <c r="OH123"/>
      <c r="OI123"/>
      <c r="OJ123"/>
      <c r="OK123"/>
      <c r="OL123"/>
      <c r="OM123"/>
      <c r="ON123"/>
      <c r="OO123"/>
      <c r="OP123"/>
      <c r="OQ123"/>
      <c r="OR123"/>
      <c r="OS123"/>
      <c r="OT123"/>
      <c r="OU123"/>
      <c r="OV123"/>
      <c r="OW123"/>
      <c r="OX123"/>
      <c r="OY123"/>
      <c r="OZ123"/>
      <c r="PA123"/>
      <c r="PB123"/>
      <c r="PC123"/>
      <c r="PD123"/>
      <c r="PE123"/>
      <c r="PF123"/>
      <c r="PG123"/>
      <c r="PH123"/>
      <c r="PI123"/>
      <c r="PJ123"/>
      <c r="PK123"/>
      <c r="PL123"/>
      <c r="PM123"/>
      <c r="PN123"/>
      <c r="PO123"/>
      <c r="PP123"/>
      <c r="PQ123"/>
      <c r="PR123"/>
      <c r="PS123"/>
      <c r="PT123"/>
      <c r="PU123"/>
      <c r="PV123"/>
      <c r="PW123"/>
      <c r="PX123"/>
      <c r="PY123"/>
      <c r="PZ123"/>
      <c r="QA123"/>
      <c r="QB123"/>
      <c r="QC123"/>
      <c r="QD123"/>
      <c r="QE123"/>
      <c r="QF123"/>
      <c r="QG123"/>
      <c r="QH123"/>
      <c r="QI123"/>
      <c r="QJ123"/>
      <c r="QK123"/>
      <c r="QL123"/>
      <c r="QM123"/>
      <c r="QN123"/>
      <c r="QO123"/>
      <c r="QP123"/>
      <c r="QQ123"/>
      <c r="QR123"/>
      <c r="QS123"/>
      <c r="QT123"/>
      <c r="QU123"/>
      <c r="QV123"/>
      <c r="QW123"/>
      <c r="QX123"/>
      <c r="QY123"/>
      <c r="QZ123"/>
      <c r="RA123"/>
      <c r="RB123"/>
      <c r="RC123"/>
      <c r="RD123"/>
      <c r="RE123"/>
      <c r="RF123"/>
      <c r="RG123"/>
      <c r="RH123"/>
      <c r="RI123"/>
      <c r="RJ123"/>
      <c r="RK123"/>
      <c r="RL123"/>
      <c r="RM123"/>
      <c r="RN123"/>
      <c r="RO123"/>
      <c r="RP123"/>
      <c r="RQ123"/>
      <c r="RR123"/>
      <c r="RS123"/>
      <c r="RT123"/>
      <c r="RU123"/>
      <c r="RV123"/>
      <c r="RW123"/>
      <c r="RX123"/>
      <c r="RY123"/>
      <c r="RZ123"/>
      <c r="SA123"/>
      <c r="SB123"/>
      <c r="SC123"/>
      <c r="SD123"/>
      <c r="SE123"/>
      <c r="SF123"/>
      <c r="SG123"/>
      <c r="SH123"/>
      <c r="SI123"/>
      <c r="SJ123"/>
      <c r="SK123"/>
      <c r="SL123"/>
      <c r="SM123"/>
      <c r="SN123"/>
      <c r="SO123"/>
      <c r="SP123"/>
      <c r="SQ123"/>
      <c r="SR123"/>
      <c r="SS123"/>
      <c r="ST123"/>
      <c r="SU123"/>
      <c r="SV123"/>
      <c r="SW123"/>
      <c r="SX123"/>
      <c r="SY123"/>
      <c r="SZ123"/>
      <c r="TA123"/>
      <c r="TB123"/>
      <c r="TC123"/>
      <c r="TD123"/>
      <c r="TE123"/>
      <c r="TF123"/>
      <c r="TG123"/>
      <c r="TH123"/>
      <c r="TI123"/>
      <c r="TJ123"/>
      <c r="TK123"/>
      <c r="TL123"/>
      <c r="TM123"/>
      <c r="TN123"/>
      <c r="TO123"/>
      <c r="TP123"/>
      <c r="TQ123"/>
      <c r="TR123"/>
      <c r="TS123"/>
      <c r="TT123"/>
      <c r="TU123"/>
      <c r="TV123"/>
      <c r="TW123"/>
      <c r="TX123"/>
      <c r="TY123"/>
      <c r="TZ123"/>
      <c r="UA123"/>
      <c r="UB123"/>
      <c r="UC123"/>
      <c r="UD123"/>
      <c r="UE123"/>
      <c r="UF123"/>
      <c r="UG123"/>
      <c r="UH123"/>
      <c r="UI123"/>
      <c r="UJ123"/>
      <c r="UK123"/>
      <c r="UL123"/>
      <c r="UM123"/>
      <c r="UN123"/>
      <c r="UO123"/>
      <c r="UP123"/>
      <c r="UQ123"/>
      <c r="UR123"/>
      <c r="US123"/>
      <c r="UT123"/>
      <c r="UU123"/>
      <c r="UV123"/>
      <c r="UW123"/>
      <c r="UX123"/>
      <c r="UY123"/>
      <c r="UZ123"/>
      <c r="VA123"/>
      <c r="VB123"/>
      <c r="VC123"/>
      <c r="VD123"/>
      <c r="VE123"/>
      <c r="VF123"/>
      <c r="VG123"/>
      <c r="VH123"/>
      <c r="VI123"/>
      <c r="VJ123"/>
      <c r="VK123"/>
      <c r="VL123"/>
      <c r="VM123"/>
      <c r="VN123"/>
      <c r="VO123"/>
      <c r="VP123"/>
      <c r="VQ123"/>
      <c r="VR123"/>
      <c r="VS123"/>
      <c r="VT123"/>
      <c r="VU123"/>
      <c r="VV123"/>
      <c r="VW123"/>
      <c r="VX123"/>
      <c r="VY123"/>
      <c r="VZ123"/>
      <c r="WA123"/>
      <c r="WB123"/>
      <c r="WC123"/>
      <c r="WD123"/>
      <c r="WE123"/>
      <c r="WF123"/>
      <c r="WG123"/>
      <c r="WH123"/>
      <c r="WI123"/>
      <c r="WJ123"/>
      <c r="WK123"/>
      <c r="WL123"/>
      <c r="WM123"/>
      <c r="WN123"/>
      <c r="WO123"/>
      <c r="WP123"/>
      <c r="WQ123"/>
      <c r="WR123"/>
      <c r="WS123"/>
      <c r="WT123"/>
      <c r="WU123"/>
      <c r="WV123"/>
      <c r="WW123"/>
      <c r="WX123"/>
      <c r="WY123"/>
      <c r="WZ123"/>
      <c r="XA123"/>
      <c r="XB123"/>
      <c r="XC123"/>
      <c r="XD123"/>
      <c r="XE123"/>
      <c r="XF123"/>
      <c r="XG123"/>
      <c r="XH123"/>
      <c r="XI123"/>
      <c r="XJ123"/>
      <c r="XK123"/>
      <c r="XL123"/>
      <c r="XM123"/>
      <c r="XN123"/>
      <c r="XO123"/>
      <c r="XP123"/>
      <c r="XQ123"/>
      <c r="XR123"/>
      <c r="XS123"/>
      <c r="XT123"/>
      <c r="XU123"/>
      <c r="XV123"/>
      <c r="XW123"/>
      <c r="XX123"/>
      <c r="XY123"/>
      <c r="XZ123"/>
      <c r="YA123"/>
      <c r="YB123"/>
      <c r="YC123"/>
      <c r="YD123"/>
      <c r="YE123"/>
      <c r="YF123"/>
      <c r="YG123"/>
      <c r="YH123"/>
      <c r="YI123"/>
      <c r="YJ123"/>
      <c r="YK123"/>
      <c r="YL123"/>
      <c r="YM123"/>
      <c r="YN123"/>
      <c r="YO123"/>
      <c r="YP123"/>
      <c r="YQ123"/>
      <c r="YR123"/>
      <c r="YS123"/>
      <c r="YT123"/>
      <c r="YU123"/>
      <c r="YV123"/>
      <c r="YW123"/>
      <c r="YX123"/>
      <c r="YY123"/>
      <c r="YZ123"/>
      <c r="ZA123"/>
      <c r="ZB123"/>
      <c r="ZC123"/>
      <c r="ZD123"/>
      <c r="ZE123"/>
      <c r="ZF123"/>
      <c r="ZG123"/>
      <c r="ZH123"/>
      <c r="ZI123"/>
      <c r="ZJ123"/>
      <c r="ZK123"/>
      <c r="ZL123"/>
      <c r="ZM123"/>
      <c r="ZN123"/>
      <c r="ZO123"/>
      <c r="ZP123"/>
      <c r="ZQ123"/>
      <c r="ZR123"/>
      <c r="ZS123"/>
      <c r="ZT123"/>
      <c r="ZU123"/>
      <c r="ZV123"/>
      <c r="ZW123"/>
      <c r="ZX123"/>
      <c r="ZY123"/>
      <c r="ZZ123"/>
      <c r="AAA123"/>
      <c r="AAB123"/>
      <c r="AAC123"/>
      <c r="AAD123"/>
      <c r="AAE123"/>
      <c r="AAF123"/>
      <c r="AAG123"/>
      <c r="AAH123"/>
      <c r="AAI123"/>
      <c r="AAJ123"/>
      <c r="AAK123"/>
      <c r="AAL123"/>
      <c r="AAM123"/>
      <c r="AAN123"/>
      <c r="AAO123"/>
      <c r="AAP123"/>
      <c r="AAQ123"/>
      <c r="AAR123"/>
      <c r="AAS123"/>
      <c r="AAT123"/>
      <c r="AAU123"/>
      <c r="AAV123"/>
      <c r="AAW123"/>
      <c r="AAX123"/>
      <c r="AAY123"/>
      <c r="AAZ123"/>
      <c r="ABA123"/>
      <c r="ABB123"/>
      <c r="ABC123"/>
      <c r="ABD123"/>
      <c r="ABE123"/>
      <c r="ABF123"/>
      <c r="ABG123"/>
      <c r="ABH123"/>
      <c r="ABI123"/>
      <c r="ABJ123"/>
      <c r="ABK123"/>
      <c r="ABL123"/>
      <c r="ABM123"/>
      <c r="ABN123"/>
      <c r="ABO123"/>
      <c r="ABP123"/>
      <c r="ABQ123"/>
      <c r="ABR123"/>
      <c r="ABS123"/>
      <c r="ABT123"/>
      <c r="ABU123"/>
      <c r="ABV123"/>
      <c r="ABW123"/>
      <c r="ABX123"/>
      <c r="ABY123"/>
      <c r="ABZ123"/>
      <c r="ACA123"/>
      <c r="ACB123"/>
      <c r="ACC123"/>
      <c r="ACD123"/>
      <c r="ACE123"/>
      <c r="ACF123"/>
      <c r="ACG123"/>
      <c r="ACH123"/>
      <c r="ACI123"/>
      <c r="ACJ123"/>
      <c r="ACK123"/>
      <c r="ACL123"/>
      <c r="ACM123"/>
      <c r="ACN123"/>
      <c r="ACO123"/>
      <c r="ACP123"/>
      <c r="ACQ123"/>
      <c r="ACR123"/>
      <c r="ACS123"/>
      <c r="ACT123"/>
      <c r="ACU123"/>
      <c r="ACV123"/>
      <c r="ACW123"/>
      <c r="ACX123"/>
      <c r="ACY123"/>
      <c r="ACZ123"/>
      <c r="ADA123"/>
      <c r="ADB123"/>
      <c r="ADC123"/>
      <c r="ADD123"/>
      <c r="ADE123"/>
      <c r="ADF123"/>
      <c r="ADG123"/>
      <c r="ADH123"/>
      <c r="ADI123"/>
      <c r="ADJ123"/>
      <c r="ADK123"/>
      <c r="ADL123"/>
      <c r="ADM123"/>
      <c r="ADN123"/>
      <c r="ADO123"/>
      <c r="ADP123"/>
      <c r="ADQ123"/>
      <c r="ADR123"/>
      <c r="ADS123"/>
      <c r="ADT123"/>
      <c r="ADU123"/>
      <c r="ADV123"/>
      <c r="ADW123"/>
      <c r="ADX123"/>
      <c r="ADY123"/>
      <c r="ADZ123"/>
      <c r="AEA123"/>
      <c r="AEB123"/>
      <c r="AEC123"/>
      <c r="AED123"/>
      <c r="AEE123"/>
      <c r="AEF123"/>
      <c r="AEG123"/>
      <c r="AEH123"/>
      <c r="AEI123"/>
      <c r="AEJ123"/>
      <c r="AEK123"/>
      <c r="AEL123"/>
      <c r="AEM123"/>
      <c r="AEN123"/>
      <c r="AEO123"/>
      <c r="AEP123"/>
      <c r="AEQ123"/>
      <c r="AER123"/>
      <c r="AES123"/>
      <c r="AET123"/>
      <c r="AEU123"/>
      <c r="AEV123"/>
      <c r="AEW123"/>
      <c r="AEX123"/>
      <c r="AEY123"/>
      <c r="AEZ123"/>
      <c r="AFA123"/>
      <c r="AFB123"/>
      <c r="AFC123"/>
      <c r="AFD123"/>
      <c r="AFE123"/>
      <c r="AFF123"/>
      <c r="AFG123"/>
      <c r="AFH123"/>
      <c r="AFI123"/>
      <c r="AFJ123"/>
      <c r="AFK123"/>
      <c r="AFL123"/>
      <c r="AFM123"/>
      <c r="AFN123"/>
      <c r="AFO123"/>
      <c r="AFP123"/>
      <c r="AFQ123"/>
      <c r="AFR123"/>
      <c r="AFS123"/>
      <c r="AFT123"/>
      <c r="AFU123"/>
      <c r="AFV123"/>
      <c r="AFW123"/>
      <c r="AFX123"/>
      <c r="AFY123"/>
      <c r="AFZ123"/>
      <c r="AGA123"/>
      <c r="AGB123"/>
      <c r="AGC123"/>
      <c r="AGD123"/>
      <c r="AGE123"/>
      <c r="AGF123"/>
      <c r="AGG123"/>
      <c r="AGH123"/>
      <c r="AGI123"/>
      <c r="AGJ123"/>
      <c r="AGK123"/>
      <c r="AGL123"/>
      <c r="AGM123"/>
      <c r="AGN123"/>
      <c r="AGO123"/>
      <c r="AGP123"/>
      <c r="AGQ123"/>
      <c r="AGR123"/>
      <c r="AGS123"/>
      <c r="AGT123"/>
      <c r="AGU123"/>
      <c r="AGV123"/>
      <c r="AGW123"/>
      <c r="AGX123"/>
      <c r="AGY123"/>
      <c r="AGZ123"/>
      <c r="AHA123"/>
      <c r="AHB123"/>
      <c r="AHC123"/>
      <c r="AHD123"/>
      <c r="AHE123"/>
      <c r="AHF123"/>
      <c r="AHG123"/>
      <c r="AHH123"/>
      <c r="AHI123"/>
      <c r="AHJ123"/>
      <c r="AHK123"/>
      <c r="AHL123"/>
      <c r="AHM123"/>
      <c r="AHN123"/>
      <c r="AHO123"/>
      <c r="AHP123"/>
      <c r="AHQ123"/>
      <c r="AHR123"/>
      <c r="AHS123"/>
      <c r="AHT123"/>
      <c r="AHU123"/>
      <c r="AHV123"/>
      <c r="AHW123"/>
      <c r="AHX123"/>
      <c r="AHY123"/>
      <c r="AHZ123"/>
      <c r="AIA123"/>
      <c r="AIB123"/>
      <c r="AIC123"/>
      <c r="AID123"/>
      <c r="AIE123"/>
      <c r="AIF123"/>
      <c r="AIG123"/>
      <c r="AIH123"/>
      <c r="AII123"/>
      <c r="AIJ123"/>
      <c r="AIK123"/>
      <c r="AIL123"/>
      <c r="AIM123"/>
      <c r="AIN123"/>
      <c r="AIO123"/>
      <c r="AIP123"/>
      <c r="AIQ123"/>
      <c r="AIR123"/>
      <c r="AIS123"/>
      <c r="AIT123"/>
      <c r="AIU123"/>
      <c r="AIV123"/>
      <c r="AIW123"/>
      <c r="AIX123"/>
      <c r="AIY123"/>
      <c r="AIZ123"/>
      <c r="AJA123"/>
      <c r="AJB123"/>
      <c r="AJC123"/>
      <c r="AJD123"/>
      <c r="AJE123"/>
      <c r="AJF123"/>
      <c r="AJG123"/>
      <c r="AJH123"/>
      <c r="AJI123"/>
      <c r="AJJ123"/>
      <c r="AJK123"/>
      <c r="AJL123"/>
      <c r="AJM123"/>
      <c r="AJN123"/>
      <c r="AJO123"/>
      <c r="AJP123"/>
      <c r="AJQ123"/>
      <c r="AJR123"/>
      <c r="AJS123"/>
      <c r="AJT123"/>
      <c r="AJU123"/>
      <c r="AJV123"/>
      <c r="AJW123"/>
      <c r="AJX123"/>
      <c r="AJY123"/>
      <c r="AJZ123"/>
      <c r="AKA123"/>
      <c r="AKB123"/>
      <c r="AKC123"/>
      <c r="AKD123"/>
      <c r="AKE123"/>
      <c r="AKF123"/>
      <c r="AKG123"/>
      <c r="AKH123"/>
      <c r="AKI123"/>
      <c r="AKJ123"/>
      <c r="AKK123"/>
      <c r="AKL123"/>
      <c r="AKM123"/>
      <c r="AKN123"/>
      <c r="AKO123"/>
      <c r="AKP123"/>
      <c r="AKQ123"/>
      <c r="AKR123"/>
      <c r="AKS123"/>
      <c r="AKT123"/>
      <c r="AKU123"/>
      <c r="AKV123"/>
      <c r="AKW123"/>
      <c r="AKX123"/>
      <c r="AKY123"/>
      <c r="AKZ123"/>
      <c r="ALA123"/>
      <c r="ALB123"/>
      <c r="ALC123"/>
      <c r="ALD123"/>
      <c r="ALE123"/>
      <c r="ALF123"/>
      <c r="ALG123"/>
      <c r="ALH123"/>
      <c r="ALI123"/>
      <c r="ALJ123"/>
      <c r="ALK123"/>
      <c r="ALL123"/>
      <c r="ALM123"/>
      <c r="ALN123"/>
      <c r="ALO123"/>
      <c r="ALP123"/>
      <c r="ALQ123"/>
      <c r="ALR123"/>
      <c r="ALS123"/>
      <c r="ALT123"/>
      <c r="ALU123"/>
      <c r="ALV123"/>
      <c r="ALW123"/>
      <c r="ALX123"/>
      <c r="ALY123"/>
      <c r="ALZ123"/>
      <c r="AMA123"/>
      <c r="AMB123"/>
      <c r="AMC123"/>
      <c r="AMD123"/>
      <c r="AME123"/>
      <c r="AMF123"/>
      <c r="AMG123"/>
      <c r="AMH123"/>
      <c r="AMI123"/>
      <c r="AMJ123"/>
    </row>
    <row r="124" spans="1:1024" x14ac:dyDescent="0.25">
      <c r="A124" s="144"/>
      <c r="B124" s="145"/>
      <c r="C124" s="146" t="s">
        <v>3364</v>
      </c>
      <c r="D124" s="146"/>
      <c r="E124" s="146"/>
      <c r="F124" s="146"/>
      <c r="G124" s="146"/>
      <c r="H124" s="146"/>
      <c r="I124" s="146"/>
      <c r="J124" s="146"/>
      <c r="K124" s="146"/>
      <c r="L124" s="146"/>
      <c r="M124" s="146"/>
      <c r="N124" s="146"/>
      <c r="O124" s="146"/>
      <c r="P124" s="146"/>
      <c r="Q124" s="146"/>
      <c r="R124" s="146"/>
      <c r="S124" s="146"/>
      <c r="T124" s="146"/>
      <c r="U124" s="146"/>
      <c r="V124" s="146"/>
      <c r="W124" s="146"/>
      <c r="X124" s="146"/>
      <c r="Y124" s="146"/>
      <c r="Z124" s="146"/>
      <c r="AA124" s="146"/>
      <c r="AB124" s="146"/>
      <c r="AC124" s="146"/>
      <c r="AD124" s="146"/>
      <c r="AE124" s="146"/>
      <c r="AF124" s="146"/>
      <c r="AG124" s="146"/>
      <c r="AH124" s="146"/>
      <c r="AI124" s="146"/>
      <c r="AJ124" s="146"/>
      <c r="AK124" s="146"/>
      <c r="AL124" s="146"/>
      <c r="AM124" s="146"/>
      <c r="AN124" s="146"/>
      <c r="AO124" s="146"/>
      <c r="AP124" s="146"/>
      <c r="AQ124" s="146"/>
      <c r="AR124" s="146"/>
      <c r="AS124" s="146"/>
      <c r="AT124" s="146"/>
      <c r="AU124" s="146"/>
      <c r="AV124" s="146"/>
      <c r="AW124" s="146"/>
      <c r="AX124" s="146"/>
      <c r="AY124" s="146"/>
      <c r="AZ124" s="146"/>
      <c r="BA124" s="145"/>
      <c r="BD124" s="50"/>
      <c r="BE124"/>
      <c r="BF124"/>
      <c r="BG124"/>
      <c r="BH124"/>
      <c r="BI124"/>
      <c r="BJ124"/>
      <c r="BK124"/>
      <c r="BL124"/>
      <c r="BM124"/>
      <c r="BN124"/>
      <c r="BO124"/>
      <c r="BP124"/>
      <c r="BQ124"/>
      <c r="BR124"/>
      <c r="BS124"/>
      <c r="BT124"/>
      <c r="BU124"/>
      <c r="BV124"/>
      <c r="BW124"/>
      <c r="BX124"/>
      <c r="BY124"/>
      <c r="BZ124"/>
      <c r="CA124"/>
      <c r="CB124"/>
      <c r="CC124"/>
      <c r="CD124"/>
      <c r="CE124"/>
      <c r="CF124"/>
      <c r="CG124"/>
      <c r="CH124"/>
      <c r="CI124"/>
      <c r="CJ124"/>
      <c r="CK124"/>
      <c r="CL124"/>
      <c r="CM124"/>
      <c r="CN124"/>
      <c r="CO124"/>
      <c r="CP124"/>
      <c r="CQ124"/>
      <c r="CR124"/>
      <c r="CS124"/>
      <c r="CT124"/>
      <c r="CU124"/>
      <c r="CV124"/>
      <c r="CW124"/>
      <c r="CX124"/>
      <c r="CY124"/>
      <c r="CZ124"/>
      <c r="DA124"/>
      <c r="DB124"/>
      <c r="DC124"/>
      <c r="DD124"/>
      <c r="DE124"/>
      <c r="DF124"/>
      <c r="DG124"/>
      <c r="DH124"/>
      <c r="DI124"/>
      <c r="DJ124"/>
      <c r="DK124"/>
      <c r="DL124"/>
      <c r="DM124"/>
      <c r="DN124"/>
      <c r="DO124"/>
      <c r="DP124"/>
      <c r="DQ124"/>
      <c r="DR124"/>
      <c r="DS124"/>
      <c r="DT124"/>
      <c r="DU124"/>
      <c r="DV124"/>
      <c r="DW124"/>
      <c r="DX124"/>
      <c r="DY124"/>
      <c r="DZ124"/>
      <c r="EA124"/>
      <c r="EB124"/>
      <c r="EC124"/>
      <c r="ED124"/>
      <c r="EE124"/>
      <c r="EF124"/>
      <c r="EG124"/>
      <c r="EH124"/>
      <c r="EI124"/>
      <c r="EJ124"/>
      <c r="EK124"/>
      <c r="EL124"/>
      <c r="EM124"/>
      <c r="EN124"/>
      <c r="EO124"/>
      <c r="EP124"/>
      <c r="EQ124"/>
      <c r="ER124"/>
      <c r="ES124"/>
      <c r="ET124"/>
      <c r="EU124"/>
      <c r="EV124"/>
      <c r="EW124"/>
      <c r="EX124"/>
      <c r="EY124"/>
      <c r="EZ124"/>
      <c r="FA124"/>
      <c r="FB124"/>
      <c r="FC124"/>
      <c r="FD124"/>
      <c r="FE124"/>
      <c r="FF124"/>
      <c r="FG124"/>
      <c r="FH124"/>
      <c r="FI124"/>
      <c r="FJ124"/>
      <c r="FK124"/>
      <c r="FL124"/>
      <c r="FM124"/>
      <c r="FN124"/>
      <c r="FO124"/>
      <c r="FP124"/>
      <c r="FQ124"/>
      <c r="FR124"/>
      <c r="FS124"/>
      <c r="FT124"/>
      <c r="FU124"/>
      <c r="FV124"/>
      <c r="FW124"/>
      <c r="FX124"/>
      <c r="FY124"/>
      <c r="FZ124"/>
      <c r="GA124"/>
      <c r="GB124"/>
      <c r="GC124"/>
      <c r="GD124"/>
      <c r="GE124"/>
      <c r="GF124"/>
      <c r="GG124"/>
      <c r="GH124"/>
      <c r="GI124"/>
      <c r="GJ124"/>
      <c r="GK124"/>
      <c r="GL124"/>
      <c r="GM124"/>
      <c r="GN124"/>
      <c r="GO124"/>
      <c r="GP124"/>
      <c r="GQ124"/>
      <c r="GR124"/>
      <c r="GS124"/>
      <c r="GT124"/>
      <c r="GU124"/>
      <c r="GV124"/>
      <c r="GW124"/>
      <c r="GX124"/>
      <c r="GY124"/>
      <c r="GZ124"/>
      <c r="HA124"/>
      <c r="HB124"/>
      <c r="HC124"/>
      <c r="HD124"/>
      <c r="HE124"/>
      <c r="HF124"/>
      <c r="HG124"/>
      <c r="HH124"/>
      <c r="HI124"/>
      <c r="HJ124"/>
      <c r="HK124"/>
      <c r="HL124"/>
      <c r="HM124"/>
      <c r="HN124"/>
      <c r="HO124"/>
      <c r="HP124"/>
      <c r="HQ124"/>
      <c r="HR124"/>
      <c r="HS124"/>
      <c r="HT124"/>
      <c r="HU124"/>
      <c r="HV124"/>
      <c r="HW124"/>
      <c r="HX124"/>
      <c r="HY124"/>
      <c r="HZ124"/>
      <c r="IA124"/>
      <c r="IB124"/>
      <c r="IC124"/>
      <c r="ID124"/>
      <c r="IE124"/>
      <c r="IF124"/>
      <c r="IG124"/>
      <c r="IH124"/>
      <c r="II124"/>
      <c r="IJ124"/>
      <c r="IK124"/>
      <c r="IL124"/>
      <c r="IM124"/>
      <c r="IN124"/>
      <c r="IO124"/>
      <c r="IP124"/>
      <c r="IQ124"/>
      <c r="IR124"/>
      <c r="IS124"/>
      <c r="IT124"/>
      <c r="IU124"/>
      <c r="IV124"/>
      <c r="IW124"/>
      <c r="IX124"/>
      <c r="IY124"/>
      <c r="IZ124"/>
      <c r="JA124"/>
      <c r="JB124"/>
      <c r="JC124"/>
      <c r="JD124"/>
      <c r="JE124"/>
      <c r="JF124"/>
      <c r="JG124"/>
      <c r="JH124"/>
      <c r="JI124"/>
      <c r="JJ124"/>
      <c r="JK124"/>
      <c r="JL124"/>
      <c r="JM124"/>
      <c r="JN124"/>
      <c r="JO124"/>
      <c r="JP124"/>
      <c r="JQ124"/>
      <c r="JR124"/>
      <c r="JS124"/>
      <c r="JT124"/>
      <c r="JU124"/>
      <c r="JV124"/>
      <c r="JW124"/>
      <c r="JX124"/>
      <c r="JY124"/>
      <c r="JZ124"/>
      <c r="KA124"/>
      <c r="KB124"/>
      <c r="KC124"/>
      <c r="KD124"/>
      <c r="KE124"/>
      <c r="KF124"/>
      <c r="KG124"/>
      <c r="KH124"/>
      <c r="KI124"/>
      <c r="KJ124"/>
      <c r="KK124"/>
      <c r="KL124"/>
      <c r="KM124"/>
      <c r="KN124"/>
      <c r="KO124"/>
      <c r="KP124"/>
      <c r="KQ124"/>
      <c r="KR124"/>
      <c r="KS124"/>
      <c r="KT124"/>
      <c r="KU124"/>
      <c r="KV124"/>
      <c r="KW124"/>
      <c r="KX124"/>
      <c r="KY124"/>
      <c r="KZ124"/>
      <c r="LA124"/>
      <c r="LB124"/>
      <c r="LC124"/>
      <c r="LD124"/>
      <c r="LE124"/>
      <c r="LF124"/>
      <c r="LG124"/>
      <c r="LH124"/>
      <c r="LI124"/>
      <c r="LJ124"/>
      <c r="LK124"/>
      <c r="LL124"/>
      <c r="LM124"/>
      <c r="LN124"/>
      <c r="LO124"/>
      <c r="LP124"/>
      <c r="LQ124"/>
      <c r="LR124"/>
      <c r="LS124"/>
      <c r="LT124"/>
      <c r="LU124"/>
      <c r="LV124"/>
      <c r="LW124"/>
      <c r="LX124"/>
      <c r="LY124"/>
      <c r="LZ124"/>
      <c r="MA124"/>
      <c r="MB124"/>
      <c r="MC124"/>
      <c r="MD124"/>
      <c r="ME124"/>
      <c r="MF124"/>
      <c r="MG124"/>
      <c r="MH124"/>
      <c r="MI124"/>
      <c r="MJ124"/>
      <c r="MK124"/>
      <c r="ML124"/>
      <c r="MM124"/>
      <c r="MN124"/>
      <c r="MO124"/>
      <c r="MP124"/>
      <c r="MQ124"/>
      <c r="MR124"/>
      <c r="MS124"/>
      <c r="MT124"/>
      <c r="MU124"/>
      <c r="MV124"/>
      <c r="MW124"/>
      <c r="MX124"/>
      <c r="MY124"/>
      <c r="MZ124"/>
      <c r="NA124"/>
      <c r="NB124"/>
      <c r="NC124"/>
      <c r="ND124"/>
      <c r="NE124"/>
      <c r="NF124"/>
      <c r="NG124"/>
      <c r="NH124"/>
      <c r="NI124"/>
      <c r="NJ124"/>
      <c r="NK124"/>
      <c r="NL124"/>
      <c r="NM124"/>
      <c r="NN124"/>
      <c r="NO124"/>
      <c r="NP124"/>
      <c r="NQ124"/>
      <c r="NR124"/>
      <c r="NS124"/>
      <c r="NT124"/>
      <c r="NU124"/>
      <c r="NV124"/>
      <c r="NW124"/>
      <c r="NX124"/>
      <c r="NY124"/>
      <c r="NZ124"/>
      <c r="OA124"/>
      <c r="OB124"/>
      <c r="OC124"/>
      <c r="OD124"/>
      <c r="OE124"/>
      <c r="OF124"/>
      <c r="OG124"/>
      <c r="OH124"/>
      <c r="OI124"/>
      <c r="OJ124"/>
      <c r="OK124"/>
      <c r="OL124"/>
      <c r="OM124"/>
      <c r="ON124"/>
      <c r="OO124"/>
      <c r="OP124"/>
      <c r="OQ124"/>
      <c r="OR124"/>
      <c r="OS124"/>
      <c r="OT124"/>
      <c r="OU124"/>
      <c r="OV124"/>
      <c r="OW124"/>
      <c r="OX124"/>
      <c r="OY124"/>
      <c r="OZ124"/>
      <c r="PA124"/>
      <c r="PB124"/>
      <c r="PC124"/>
      <c r="PD124"/>
      <c r="PE124"/>
      <c r="PF124"/>
      <c r="PG124"/>
      <c r="PH124"/>
      <c r="PI124"/>
      <c r="PJ124"/>
      <c r="PK124"/>
      <c r="PL124"/>
      <c r="PM124"/>
      <c r="PN124"/>
      <c r="PO124"/>
      <c r="PP124"/>
      <c r="PQ124"/>
      <c r="PR124"/>
      <c r="PS124"/>
      <c r="PT124"/>
      <c r="PU124"/>
      <c r="PV124"/>
      <c r="PW124"/>
      <c r="PX124"/>
      <c r="PY124"/>
      <c r="PZ124"/>
      <c r="QA124"/>
      <c r="QB124"/>
      <c r="QC124"/>
      <c r="QD124"/>
      <c r="QE124"/>
      <c r="QF124"/>
      <c r="QG124"/>
      <c r="QH124"/>
      <c r="QI124"/>
      <c r="QJ124"/>
      <c r="QK124"/>
      <c r="QL124"/>
      <c r="QM124"/>
      <c r="QN124"/>
      <c r="QO124"/>
      <c r="QP124"/>
      <c r="QQ124"/>
      <c r="QR124"/>
      <c r="QS124"/>
      <c r="QT124"/>
      <c r="QU124"/>
      <c r="QV124"/>
      <c r="QW124"/>
      <c r="QX124"/>
      <c r="QY124"/>
      <c r="QZ124"/>
      <c r="RA124"/>
      <c r="RB124"/>
      <c r="RC124"/>
      <c r="RD124"/>
      <c r="RE124"/>
      <c r="RF124"/>
      <c r="RG124"/>
      <c r="RH124"/>
      <c r="RI124"/>
      <c r="RJ124"/>
      <c r="RK124"/>
      <c r="RL124"/>
      <c r="RM124"/>
      <c r="RN124"/>
      <c r="RO124"/>
      <c r="RP124"/>
      <c r="RQ124"/>
      <c r="RR124"/>
      <c r="RS124"/>
      <c r="RT124"/>
      <c r="RU124"/>
      <c r="RV124"/>
      <c r="RW124"/>
      <c r="RX124"/>
      <c r="RY124"/>
      <c r="RZ124"/>
      <c r="SA124"/>
      <c r="SB124"/>
      <c r="SC124"/>
      <c r="SD124"/>
      <c r="SE124"/>
      <c r="SF124"/>
      <c r="SG124"/>
      <c r="SH124"/>
      <c r="SI124"/>
      <c r="SJ124"/>
      <c r="SK124"/>
      <c r="SL124"/>
      <c r="SM124"/>
      <c r="SN124"/>
      <c r="SO124"/>
      <c r="SP124"/>
      <c r="SQ124"/>
      <c r="SR124"/>
      <c r="SS124"/>
      <c r="ST124"/>
      <c r="SU124"/>
      <c r="SV124"/>
      <c r="SW124"/>
      <c r="SX124"/>
      <c r="SY124"/>
      <c r="SZ124"/>
      <c r="TA124"/>
      <c r="TB124"/>
      <c r="TC124"/>
      <c r="TD124"/>
      <c r="TE124"/>
      <c r="TF124"/>
      <c r="TG124"/>
      <c r="TH124"/>
      <c r="TI124"/>
      <c r="TJ124"/>
      <c r="TK124"/>
      <c r="TL124"/>
      <c r="TM124"/>
      <c r="TN124"/>
      <c r="TO124"/>
      <c r="TP124"/>
      <c r="TQ124"/>
      <c r="TR124"/>
      <c r="TS124"/>
      <c r="TT124"/>
      <c r="TU124"/>
      <c r="TV124"/>
      <c r="TW124"/>
      <c r="TX124"/>
      <c r="TY124"/>
      <c r="TZ124"/>
      <c r="UA124"/>
      <c r="UB124"/>
      <c r="UC124"/>
      <c r="UD124"/>
      <c r="UE124"/>
      <c r="UF124"/>
      <c r="UG124"/>
      <c r="UH124"/>
      <c r="UI124"/>
      <c r="UJ124"/>
      <c r="UK124"/>
      <c r="UL124"/>
      <c r="UM124"/>
      <c r="UN124"/>
      <c r="UO124"/>
      <c r="UP124"/>
      <c r="UQ124"/>
      <c r="UR124"/>
      <c r="US124"/>
      <c r="UT124"/>
      <c r="UU124"/>
      <c r="UV124"/>
      <c r="UW124"/>
      <c r="UX124"/>
      <c r="UY124"/>
      <c r="UZ124"/>
      <c r="VA124"/>
      <c r="VB124"/>
      <c r="VC124"/>
      <c r="VD124"/>
      <c r="VE124"/>
      <c r="VF124"/>
      <c r="VG124"/>
      <c r="VH124"/>
      <c r="VI124"/>
      <c r="VJ124"/>
      <c r="VK124"/>
      <c r="VL124"/>
      <c r="VM124"/>
      <c r="VN124"/>
      <c r="VO124"/>
      <c r="VP124"/>
      <c r="VQ124"/>
      <c r="VR124"/>
      <c r="VS124"/>
      <c r="VT124"/>
      <c r="VU124"/>
      <c r="VV124"/>
      <c r="VW124"/>
      <c r="VX124"/>
      <c r="VY124"/>
      <c r="VZ124"/>
      <c r="WA124"/>
      <c r="WB124"/>
      <c r="WC124"/>
      <c r="WD124"/>
      <c r="WE124"/>
      <c r="WF124"/>
      <c r="WG124"/>
      <c r="WH124"/>
      <c r="WI124"/>
      <c r="WJ124"/>
      <c r="WK124"/>
      <c r="WL124"/>
      <c r="WM124"/>
      <c r="WN124"/>
      <c r="WO124"/>
      <c r="WP124"/>
      <c r="WQ124"/>
      <c r="WR124"/>
      <c r="WS124"/>
      <c r="WT124"/>
      <c r="WU124"/>
      <c r="WV124"/>
      <c r="WW124"/>
      <c r="WX124"/>
      <c r="WY124"/>
      <c r="WZ124"/>
      <c r="XA124"/>
      <c r="XB124"/>
      <c r="XC124"/>
      <c r="XD124"/>
      <c r="XE124"/>
      <c r="XF124"/>
      <c r="XG124"/>
      <c r="XH124"/>
      <c r="XI124"/>
      <c r="XJ124"/>
      <c r="XK124"/>
      <c r="XL124"/>
      <c r="XM124"/>
      <c r="XN124"/>
      <c r="XO124"/>
      <c r="XP124"/>
      <c r="XQ124"/>
      <c r="XR124"/>
      <c r="XS124"/>
      <c r="XT124"/>
      <c r="XU124"/>
      <c r="XV124"/>
      <c r="XW124"/>
      <c r="XX124"/>
      <c r="XY124"/>
      <c r="XZ124"/>
      <c r="YA124"/>
      <c r="YB124"/>
      <c r="YC124"/>
      <c r="YD124"/>
      <c r="YE124"/>
      <c r="YF124"/>
      <c r="YG124"/>
      <c r="YH124"/>
      <c r="YI124"/>
      <c r="YJ124"/>
      <c r="YK124"/>
      <c r="YL124"/>
      <c r="YM124"/>
      <c r="YN124"/>
      <c r="YO124"/>
      <c r="YP124"/>
      <c r="YQ124"/>
      <c r="YR124"/>
      <c r="YS124"/>
      <c r="YT124"/>
      <c r="YU124"/>
      <c r="YV124"/>
      <c r="YW124"/>
      <c r="YX124"/>
      <c r="YY124"/>
      <c r="YZ124"/>
      <c r="ZA124"/>
      <c r="ZB124"/>
      <c r="ZC124"/>
      <c r="ZD124"/>
      <c r="ZE124"/>
      <c r="ZF124"/>
      <c r="ZG124"/>
      <c r="ZH124"/>
      <c r="ZI124"/>
      <c r="ZJ124"/>
      <c r="ZK124"/>
      <c r="ZL124"/>
      <c r="ZM124"/>
      <c r="ZN124"/>
      <c r="ZO124"/>
      <c r="ZP124"/>
      <c r="ZQ124"/>
      <c r="ZR124"/>
      <c r="ZS124"/>
      <c r="ZT124"/>
      <c r="ZU124"/>
      <c r="ZV124"/>
      <c r="ZW124"/>
      <c r="ZX124"/>
      <c r="ZY124"/>
      <c r="ZZ124"/>
      <c r="AAA124"/>
      <c r="AAB124"/>
      <c r="AAC124"/>
      <c r="AAD124"/>
      <c r="AAE124"/>
      <c r="AAF124"/>
      <c r="AAG124"/>
      <c r="AAH124"/>
      <c r="AAI124"/>
      <c r="AAJ124"/>
      <c r="AAK124"/>
      <c r="AAL124"/>
      <c r="AAM124"/>
      <c r="AAN124"/>
      <c r="AAO124"/>
      <c r="AAP124"/>
      <c r="AAQ124"/>
      <c r="AAR124"/>
      <c r="AAS124"/>
      <c r="AAT124"/>
      <c r="AAU124"/>
      <c r="AAV124"/>
      <c r="AAW124"/>
      <c r="AAX124"/>
      <c r="AAY124"/>
      <c r="AAZ124"/>
      <c r="ABA124"/>
      <c r="ABB124"/>
      <c r="ABC124"/>
      <c r="ABD124"/>
      <c r="ABE124"/>
      <c r="ABF124"/>
      <c r="ABG124"/>
      <c r="ABH124"/>
      <c r="ABI124"/>
      <c r="ABJ124"/>
      <c r="ABK124"/>
      <c r="ABL124"/>
      <c r="ABM124"/>
      <c r="ABN124"/>
      <c r="ABO124"/>
      <c r="ABP124"/>
      <c r="ABQ124"/>
      <c r="ABR124"/>
      <c r="ABS124"/>
      <c r="ABT124"/>
      <c r="ABU124"/>
      <c r="ABV124"/>
      <c r="ABW124"/>
      <c r="ABX124"/>
      <c r="ABY124"/>
      <c r="ABZ124"/>
      <c r="ACA124"/>
      <c r="ACB124"/>
      <c r="ACC124"/>
      <c r="ACD124"/>
      <c r="ACE124"/>
      <c r="ACF124"/>
      <c r="ACG124"/>
      <c r="ACH124"/>
      <c r="ACI124"/>
      <c r="ACJ124"/>
      <c r="ACK124"/>
      <c r="ACL124"/>
      <c r="ACM124"/>
      <c r="ACN124"/>
      <c r="ACO124"/>
      <c r="ACP124"/>
      <c r="ACQ124"/>
      <c r="ACR124"/>
      <c r="ACS124"/>
      <c r="ACT124"/>
      <c r="ACU124"/>
      <c r="ACV124"/>
      <c r="ACW124"/>
      <c r="ACX124"/>
      <c r="ACY124"/>
      <c r="ACZ124"/>
      <c r="ADA124"/>
      <c r="ADB124"/>
      <c r="ADC124"/>
      <c r="ADD124"/>
      <c r="ADE124"/>
      <c r="ADF124"/>
      <c r="ADG124"/>
      <c r="ADH124"/>
      <c r="ADI124"/>
      <c r="ADJ124"/>
      <c r="ADK124"/>
      <c r="ADL124"/>
      <c r="ADM124"/>
      <c r="ADN124"/>
      <c r="ADO124"/>
      <c r="ADP124"/>
      <c r="ADQ124"/>
      <c r="ADR124"/>
      <c r="ADS124"/>
      <c r="ADT124"/>
      <c r="ADU124"/>
      <c r="ADV124"/>
      <c r="ADW124"/>
      <c r="ADX124"/>
      <c r="ADY124"/>
      <c r="ADZ124"/>
      <c r="AEA124"/>
      <c r="AEB124"/>
      <c r="AEC124"/>
      <c r="AED124"/>
      <c r="AEE124"/>
      <c r="AEF124"/>
      <c r="AEG124"/>
      <c r="AEH124"/>
      <c r="AEI124"/>
      <c r="AEJ124"/>
      <c r="AEK124"/>
      <c r="AEL124"/>
      <c r="AEM124"/>
      <c r="AEN124"/>
      <c r="AEO124"/>
      <c r="AEP124"/>
      <c r="AEQ124"/>
      <c r="AER124"/>
      <c r="AES124"/>
      <c r="AET124"/>
      <c r="AEU124"/>
      <c r="AEV124"/>
      <c r="AEW124"/>
      <c r="AEX124"/>
      <c r="AEY124"/>
      <c r="AEZ124"/>
      <c r="AFA124"/>
      <c r="AFB124"/>
      <c r="AFC124"/>
      <c r="AFD124"/>
      <c r="AFE124"/>
      <c r="AFF124"/>
      <c r="AFG124"/>
      <c r="AFH124"/>
      <c r="AFI124"/>
      <c r="AFJ124"/>
      <c r="AFK124"/>
      <c r="AFL124"/>
      <c r="AFM124"/>
      <c r="AFN124"/>
      <c r="AFO124"/>
      <c r="AFP124"/>
      <c r="AFQ124"/>
      <c r="AFR124"/>
      <c r="AFS124"/>
      <c r="AFT124"/>
      <c r="AFU124"/>
      <c r="AFV124"/>
      <c r="AFW124"/>
      <c r="AFX124"/>
      <c r="AFY124"/>
      <c r="AFZ124"/>
      <c r="AGA124"/>
      <c r="AGB124"/>
      <c r="AGC124"/>
      <c r="AGD124"/>
      <c r="AGE124"/>
      <c r="AGF124"/>
      <c r="AGG124"/>
      <c r="AGH124"/>
      <c r="AGI124"/>
      <c r="AGJ124"/>
      <c r="AGK124"/>
      <c r="AGL124"/>
      <c r="AGM124"/>
      <c r="AGN124"/>
      <c r="AGO124"/>
      <c r="AGP124"/>
      <c r="AGQ124"/>
      <c r="AGR124"/>
      <c r="AGS124"/>
      <c r="AGT124"/>
      <c r="AGU124"/>
      <c r="AGV124"/>
      <c r="AGW124"/>
      <c r="AGX124"/>
      <c r="AGY124"/>
      <c r="AGZ124"/>
      <c r="AHA124"/>
      <c r="AHB124"/>
      <c r="AHC124"/>
      <c r="AHD124"/>
      <c r="AHE124"/>
      <c r="AHF124"/>
      <c r="AHG124"/>
      <c r="AHH124"/>
      <c r="AHI124"/>
      <c r="AHJ124"/>
      <c r="AHK124"/>
      <c r="AHL124"/>
      <c r="AHM124"/>
      <c r="AHN124"/>
      <c r="AHO124"/>
      <c r="AHP124"/>
      <c r="AHQ124"/>
      <c r="AHR124"/>
      <c r="AHS124"/>
      <c r="AHT124"/>
      <c r="AHU124"/>
      <c r="AHV124"/>
      <c r="AHW124"/>
      <c r="AHX124"/>
      <c r="AHY124"/>
      <c r="AHZ124"/>
      <c r="AIA124"/>
      <c r="AIB124"/>
      <c r="AIC124"/>
      <c r="AID124"/>
      <c r="AIE124"/>
      <c r="AIF124"/>
      <c r="AIG124"/>
      <c r="AIH124"/>
      <c r="AII124"/>
      <c r="AIJ124"/>
      <c r="AIK124"/>
      <c r="AIL124"/>
      <c r="AIM124"/>
      <c r="AIN124"/>
      <c r="AIO124"/>
      <c r="AIP124"/>
      <c r="AIQ124"/>
      <c r="AIR124"/>
      <c r="AIS124"/>
      <c r="AIT124"/>
      <c r="AIU124"/>
      <c r="AIV124"/>
      <c r="AIW124"/>
      <c r="AIX124"/>
      <c r="AIY124"/>
      <c r="AIZ124"/>
      <c r="AJA124"/>
      <c r="AJB124"/>
      <c r="AJC124"/>
      <c r="AJD124"/>
      <c r="AJE124"/>
      <c r="AJF124"/>
      <c r="AJG124"/>
      <c r="AJH124"/>
      <c r="AJI124"/>
      <c r="AJJ124"/>
      <c r="AJK124"/>
      <c r="AJL124"/>
      <c r="AJM124"/>
      <c r="AJN124"/>
      <c r="AJO124"/>
      <c r="AJP124"/>
      <c r="AJQ124"/>
      <c r="AJR124"/>
      <c r="AJS124"/>
      <c r="AJT124"/>
      <c r="AJU124"/>
      <c r="AJV124"/>
      <c r="AJW124"/>
      <c r="AJX124"/>
      <c r="AJY124"/>
      <c r="AJZ124"/>
      <c r="AKA124"/>
      <c r="AKB124"/>
      <c r="AKC124"/>
      <c r="AKD124"/>
      <c r="AKE124"/>
      <c r="AKF124"/>
      <c r="AKG124"/>
      <c r="AKH124"/>
      <c r="AKI124"/>
      <c r="AKJ124"/>
      <c r="AKK124"/>
      <c r="AKL124"/>
      <c r="AKM124"/>
      <c r="AKN124"/>
      <c r="AKO124"/>
      <c r="AKP124"/>
      <c r="AKQ124"/>
      <c r="AKR124"/>
      <c r="AKS124"/>
      <c r="AKT124"/>
      <c r="AKU124"/>
      <c r="AKV124"/>
      <c r="AKW124"/>
      <c r="AKX124"/>
      <c r="AKY124"/>
      <c r="AKZ124"/>
      <c r="ALA124"/>
      <c r="ALB124"/>
      <c r="ALC124"/>
      <c r="ALD124"/>
      <c r="ALE124"/>
      <c r="ALF124"/>
      <c r="ALG124"/>
      <c r="ALH124"/>
      <c r="ALI124"/>
      <c r="ALJ124"/>
      <c r="ALK124"/>
      <c r="ALL124"/>
      <c r="ALM124"/>
      <c r="ALN124"/>
      <c r="ALO124"/>
      <c r="ALP124"/>
      <c r="ALQ124"/>
      <c r="ALR124"/>
      <c r="ALS124"/>
      <c r="ALT124"/>
      <c r="ALU124"/>
      <c r="ALV124"/>
      <c r="ALW124"/>
      <c r="ALX124"/>
      <c r="ALY124"/>
      <c r="ALZ124"/>
      <c r="AMA124"/>
      <c r="AMB124"/>
      <c r="AMC124"/>
      <c r="AMD124"/>
      <c r="AME124"/>
      <c r="AMF124"/>
      <c r="AMG124"/>
      <c r="AMH124"/>
      <c r="AMI124"/>
      <c r="AMJ124"/>
    </row>
    <row r="125" spans="1:1024" x14ac:dyDescent="0.25">
      <c r="A125" s="144"/>
      <c r="B125" s="145"/>
      <c r="C125" s="145"/>
      <c r="D125" s="145"/>
      <c r="E125" s="145"/>
      <c r="F125" s="145"/>
      <c r="G125" s="145"/>
      <c r="H125" s="145"/>
      <c r="I125" s="145"/>
      <c r="J125" s="145"/>
      <c r="K125" s="145"/>
      <c r="L125" s="145"/>
      <c r="M125" s="145"/>
      <c r="N125" s="145"/>
      <c r="O125" s="145"/>
      <c r="P125" s="145"/>
      <c r="Q125" s="145"/>
      <c r="R125" s="145"/>
      <c r="S125" s="145"/>
      <c r="T125" s="145"/>
      <c r="U125" s="145"/>
      <c r="V125" s="145"/>
      <c r="W125" s="145"/>
      <c r="X125" s="145"/>
      <c r="Y125" s="145"/>
      <c r="Z125" s="145"/>
      <c r="AA125" s="145"/>
      <c r="AB125" s="145"/>
      <c r="AC125" s="145"/>
      <c r="AD125" s="145"/>
      <c r="AE125" s="145"/>
      <c r="AF125" s="145"/>
      <c r="AG125" s="145"/>
      <c r="AH125" s="145"/>
      <c r="AI125" s="145"/>
      <c r="AJ125" s="145"/>
      <c r="AK125" s="145"/>
      <c r="AL125" s="145"/>
      <c r="AM125" s="145"/>
      <c r="AN125" s="145"/>
      <c r="AO125" s="145"/>
      <c r="AP125" s="145"/>
      <c r="AQ125" s="145"/>
      <c r="AR125" s="145"/>
      <c r="AS125" s="145"/>
      <c r="AT125" s="145"/>
      <c r="AU125" s="145"/>
      <c r="AV125" s="145"/>
      <c r="AW125" s="145"/>
      <c r="AX125" s="145"/>
      <c r="AY125" s="145"/>
      <c r="AZ125" s="145"/>
      <c r="BA125" s="145"/>
      <c r="BD125" s="50"/>
      <c r="BE125"/>
      <c r="BF125"/>
      <c r="BG125"/>
      <c r="BH125"/>
      <c r="BI125"/>
      <c r="BJ125"/>
      <c r="BK125"/>
      <c r="BL125"/>
      <c r="BM125"/>
      <c r="BN125"/>
      <c r="BO125"/>
      <c r="BP125"/>
      <c r="BQ125"/>
      <c r="BR125"/>
      <c r="BS125"/>
      <c r="BT125"/>
      <c r="BU125"/>
      <c r="BV125"/>
      <c r="BW125"/>
      <c r="BX125"/>
      <c r="BY125"/>
      <c r="BZ125"/>
      <c r="CA125"/>
      <c r="CB125"/>
      <c r="CC125"/>
      <c r="CD125"/>
      <c r="CE125"/>
      <c r="CF125"/>
      <c r="CG125"/>
      <c r="CH125"/>
      <c r="CI125"/>
      <c r="CJ125"/>
      <c r="CK125"/>
      <c r="CL125"/>
      <c r="CM125"/>
      <c r="CN125"/>
      <c r="CO125"/>
      <c r="CP125"/>
      <c r="CQ125"/>
      <c r="CR125"/>
      <c r="CS125"/>
      <c r="CT125"/>
      <c r="CU125"/>
      <c r="CV125"/>
      <c r="CW125"/>
      <c r="CX125"/>
      <c r="CY125"/>
      <c r="CZ125"/>
      <c r="DA125"/>
      <c r="DB125"/>
      <c r="DC125"/>
      <c r="DD125"/>
      <c r="DE125"/>
      <c r="DF125"/>
      <c r="DG125"/>
      <c r="DH125"/>
      <c r="DI125"/>
      <c r="DJ125"/>
      <c r="DK125"/>
      <c r="DL125"/>
      <c r="DM125"/>
      <c r="DN125"/>
      <c r="DO125"/>
      <c r="DP125"/>
      <c r="DQ125"/>
      <c r="DR125"/>
      <c r="DS125"/>
      <c r="DT125"/>
      <c r="DU125"/>
      <c r="DV125"/>
      <c r="DW125"/>
      <c r="DX125"/>
      <c r="DY125"/>
      <c r="DZ125"/>
      <c r="EA125"/>
      <c r="EB125"/>
      <c r="EC125"/>
      <c r="ED125"/>
      <c r="EE125"/>
      <c r="EF125"/>
      <c r="EG125"/>
      <c r="EH125"/>
      <c r="EI125"/>
      <c r="EJ125"/>
      <c r="EK125"/>
      <c r="EL125"/>
      <c r="EM125"/>
      <c r="EN125"/>
      <c r="EO125"/>
      <c r="EP125"/>
      <c r="EQ125"/>
      <c r="ER125"/>
      <c r="ES125"/>
      <c r="ET125"/>
      <c r="EU125"/>
      <c r="EV125"/>
      <c r="EW125"/>
      <c r="EX125"/>
      <c r="EY125"/>
      <c r="EZ125"/>
      <c r="FA125"/>
      <c r="FB125"/>
      <c r="FC125"/>
      <c r="FD125"/>
      <c r="FE125"/>
      <c r="FF125"/>
      <c r="FG125"/>
      <c r="FH125"/>
      <c r="FI125"/>
      <c r="FJ125"/>
      <c r="FK125"/>
      <c r="FL125"/>
      <c r="FM125"/>
      <c r="FN125"/>
      <c r="FO125"/>
      <c r="FP125"/>
      <c r="FQ125"/>
      <c r="FR125"/>
      <c r="FS125"/>
      <c r="FT125"/>
      <c r="FU125"/>
      <c r="FV125"/>
      <c r="FW125"/>
      <c r="FX125"/>
      <c r="FY125"/>
      <c r="FZ125"/>
      <c r="GA125"/>
      <c r="GB125"/>
      <c r="GC125"/>
      <c r="GD125"/>
      <c r="GE125"/>
      <c r="GF125"/>
      <c r="GG125"/>
      <c r="GH125"/>
      <c r="GI125"/>
      <c r="GJ125"/>
      <c r="GK125"/>
      <c r="GL125"/>
      <c r="GM125"/>
      <c r="GN125"/>
      <c r="GO125"/>
      <c r="GP125"/>
      <c r="GQ125"/>
      <c r="GR125"/>
      <c r="GS125"/>
      <c r="GT125"/>
      <c r="GU125"/>
      <c r="GV125"/>
      <c r="GW125"/>
      <c r="GX125"/>
      <c r="GY125"/>
      <c r="GZ125"/>
      <c r="HA125"/>
      <c r="HB125"/>
      <c r="HC125"/>
      <c r="HD125"/>
      <c r="HE125"/>
      <c r="HF125"/>
      <c r="HG125"/>
      <c r="HH125"/>
      <c r="HI125"/>
      <c r="HJ125"/>
      <c r="HK125"/>
      <c r="HL125"/>
      <c r="HM125"/>
      <c r="HN125"/>
      <c r="HO125"/>
      <c r="HP125"/>
      <c r="HQ125"/>
      <c r="HR125"/>
      <c r="HS125"/>
      <c r="HT125"/>
      <c r="HU125"/>
      <c r="HV125"/>
      <c r="HW125"/>
      <c r="HX125"/>
      <c r="HY125"/>
      <c r="HZ125"/>
      <c r="IA125"/>
      <c r="IB125"/>
      <c r="IC125"/>
      <c r="ID125"/>
      <c r="IE125"/>
      <c r="IF125"/>
      <c r="IG125"/>
      <c r="IH125"/>
      <c r="II125"/>
      <c r="IJ125"/>
      <c r="IK125"/>
      <c r="IL125"/>
      <c r="IM125"/>
      <c r="IN125"/>
      <c r="IO125"/>
      <c r="IP125"/>
      <c r="IQ125"/>
      <c r="IR125"/>
      <c r="IS125"/>
      <c r="IT125"/>
      <c r="IU125"/>
      <c r="IV125"/>
      <c r="IW125"/>
      <c r="IX125"/>
      <c r="IY125"/>
      <c r="IZ125"/>
      <c r="JA125"/>
      <c r="JB125"/>
      <c r="JC125"/>
      <c r="JD125"/>
      <c r="JE125"/>
      <c r="JF125"/>
      <c r="JG125"/>
      <c r="JH125"/>
      <c r="JI125"/>
      <c r="JJ125"/>
      <c r="JK125"/>
      <c r="JL125"/>
      <c r="JM125"/>
      <c r="JN125"/>
      <c r="JO125"/>
      <c r="JP125"/>
      <c r="JQ125"/>
      <c r="JR125"/>
      <c r="JS125"/>
      <c r="JT125"/>
      <c r="JU125"/>
      <c r="JV125"/>
      <c r="JW125"/>
      <c r="JX125"/>
      <c r="JY125"/>
      <c r="JZ125"/>
      <c r="KA125"/>
      <c r="KB125"/>
      <c r="KC125"/>
      <c r="KD125"/>
      <c r="KE125"/>
      <c r="KF125"/>
      <c r="KG125"/>
      <c r="KH125"/>
      <c r="KI125"/>
      <c r="KJ125"/>
      <c r="KK125"/>
      <c r="KL125"/>
      <c r="KM125"/>
      <c r="KN125"/>
      <c r="KO125"/>
      <c r="KP125"/>
      <c r="KQ125"/>
      <c r="KR125"/>
      <c r="KS125"/>
      <c r="KT125"/>
      <c r="KU125"/>
      <c r="KV125"/>
      <c r="KW125"/>
      <c r="KX125"/>
      <c r="KY125"/>
      <c r="KZ125"/>
      <c r="LA125"/>
      <c r="LB125"/>
      <c r="LC125"/>
      <c r="LD125"/>
      <c r="LE125"/>
      <c r="LF125"/>
      <c r="LG125"/>
      <c r="LH125"/>
      <c r="LI125"/>
      <c r="LJ125"/>
      <c r="LK125"/>
      <c r="LL125"/>
      <c r="LM125"/>
      <c r="LN125"/>
      <c r="LO125"/>
      <c r="LP125"/>
      <c r="LQ125"/>
      <c r="LR125"/>
      <c r="LS125"/>
      <c r="LT125"/>
      <c r="LU125"/>
      <c r="LV125"/>
      <c r="LW125"/>
      <c r="LX125"/>
      <c r="LY125"/>
      <c r="LZ125"/>
      <c r="MA125"/>
      <c r="MB125"/>
      <c r="MC125"/>
      <c r="MD125"/>
      <c r="ME125"/>
      <c r="MF125"/>
      <c r="MG125"/>
      <c r="MH125"/>
      <c r="MI125"/>
      <c r="MJ125"/>
      <c r="MK125"/>
      <c r="ML125"/>
      <c r="MM125"/>
      <c r="MN125"/>
      <c r="MO125"/>
      <c r="MP125"/>
      <c r="MQ125"/>
      <c r="MR125"/>
      <c r="MS125"/>
      <c r="MT125"/>
      <c r="MU125"/>
      <c r="MV125"/>
      <c r="MW125"/>
      <c r="MX125"/>
      <c r="MY125"/>
      <c r="MZ125"/>
      <c r="NA125"/>
      <c r="NB125"/>
      <c r="NC125"/>
      <c r="ND125"/>
      <c r="NE125"/>
      <c r="NF125"/>
      <c r="NG125"/>
      <c r="NH125"/>
      <c r="NI125"/>
      <c r="NJ125"/>
      <c r="NK125"/>
      <c r="NL125"/>
      <c r="NM125"/>
      <c r="NN125"/>
      <c r="NO125"/>
      <c r="NP125"/>
      <c r="NQ125"/>
      <c r="NR125"/>
      <c r="NS125"/>
      <c r="NT125"/>
      <c r="NU125"/>
      <c r="NV125"/>
      <c r="NW125"/>
      <c r="NX125"/>
      <c r="NY125"/>
      <c r="NZ125"/>
      <c r="OA125"/>
      <c r="OB125"/>
      <c r="OC125"/>
      <c r="OD125"/>
      <c r="OE125"/>
      <c r="OF125"/>
      <c r="OG125"/>
      <c r="OH125"/>
      <c r="OI125"/>
      <c r="OJ125"/>
      <c r="OK125"/>
      <c r="OL125"/>
      <c r="OM125"/>
      <c r="ON125"/>
      <c r="OO125"/>
      <c r="OP125"/>
      <c r="OQ125"/>
      <c r="OR125"/>
      <c r="OS125"/>
      <c r="OT125"/>
      <c r="OU125"/>
      <c r="OV125"/>
      <c r="OW125"/>
      <c r="OX125"/>
      <c r="OY125"/>
      <c r="OZ125"/>
      <c r="PA125"/>
      <c r="PB125"/>
      <c r="PC125"/>
      <c r="PD125"/>
      <c r="PE125"/>
      <c r="PF125"/>
      <c r="PG125"/>
      <c r="PH125"/>
      <c r="PI125"/>
      <c r="PJ125"/>
      <c r="PK125"/>
      <c r="PL125"/>
      <c r="PM125"/>
      <c r="PN125"/>
      <c r="PO125"/>
      <c r="PP125"/>
      <c r="PQ125"/>
      <c r="PR125"/>
      <c r="PS125"/>
      <c r="PT125"/>
      <c r="PU125"/>
      <c r="PV125"/>
      <c r="PW125"/>
      <c r="PX125"/>
      <c r="PY125"/>
      <c r="PZ125"/>
      <c r="QA125"/>
      <c r="QB125"/>
      <c r="QC125"/>
      <c r="QD125"/>
      <c r="QE125"/>
      <c r="QF125"/>
      <c r="QG125"/>
      <c r="QH125"/>
      <c r="QI125"/>
      <c r="QJ125"/>
      <c r="QK125"/>
      <c r="QL125"/>
      <c r="QM125"/>
      <c r="QN125"/>
      <c r="QO125"/>
      <c r="QP125"/>
      <c r="QQ125"/>
      <c r="QR125"/>
      <c r="QS125"/>
      <c r="QT125"/>
      <c r="QU125"/>
      <c r="QV125"/>
      <c r="QW125"/>
      <c r="QX125"/>
      <c r="QY125"/>
      <c r="QZ125"/>
      <c r="RA125"/>
      <c r="RB125"/>
      <c r="RC125"/>
      <c r="RD125"/>
      <c r="RE125"/>
      <c r="RF125"/>
      <c r="RG125"/>
      <c r="RH125"/>
      <c r="RI125"/>
      <c r="RJ125"/>
      <c r="RK125"/>
      <c r="RL125"/>
      <c r="RM125"/>
      <c r="RN125"/>
      <c r="RO125"/>
      <c r="RP125"/>
      <c r="RQ125"/>
      <c r="RR125"/>
      <c r="RS125"/>
      <c r="RT125"/>
      <c r="RU125"/>
      <c r="RV125"/>
      <c r="RW125"/>
      <c r="RX125"/>
      <c r="RY125"/>
      <c r="RZ125"/>
      <c r="SA125"/>
      <c r="SB125"/>
      <c r="SC125"/>
      <c r="SD125"/>
      <c r="SE125"/>
      <c r="SF125"/>
      <c r="SG125"/>
      <c r="SH125"/>
      <c r="SI125"/>
      <c r="SJ125"/>
      <c r="SK125"/>
      <c r="SL125"/>
      <c r="SM125"/>
      <c r="SN125"/>
      <c r="SO125"/>
      <c r="SP125"/>
      <c r="SQ125"/>
      <c r="SR125"/>
      <c r="SS125"/>
      <c r="ST125"/>
      <c r="SU125"/>
      <c r="SV125"/>
      <c r="SW125"/>
      <c r="SX125"/>
      <c r="SY125"/>
      <c r="SZ125"/>
      <c r="TA125"/>
      <c r="TB125"/>
      <c r="TC125"/>
      <c r="TD125"/>
      <c r="TE125"/>
      <c r="TF125"/>
      <c r="TG125"/>
      <c r="TH125"/>
      <c r="TI125"/>
      <c r="TJ125"/>
      <c r="TK125"/>
      <c r="TL125"/>
      <c r="TM125"/>
      <c r="TN125"/>
      <c r="TO125"/>
      <c r="TP125"/>
      <c r="TQ125"/>
      <c r="TR125"/>
      <c r="TS125"/>
      <c r="TT125"/>
      <c r="TU125"/>
      <c r="TV125"/>
      <c r="TW125"/>
      <c r="TX125"/>
      <c r="TY125"/>
      <c r="TZ125"/>
      <c r="UA125"/>
      <c r="UB125"/>
      <c r="UC125"/>
      <c r="UD125"/>
      <c r="UE125"/>
      <c r="UF125"/>
      <c r="UG125"/>
      <c r="UH125"/>
      <c r="UI125"/>
      <c r="UJ125"/>
      <c r="UK125"/>
      <c r="UL125"/>
      <c r="UM125"/>
      <c r="UN125"/>
      <c r="UO125"/>
      <c r="UP125"/>
      <c r="UQ125"/>
      <c r="UR125"/>
      <c r="US125"/>
      <c r="UT125"/>
      <c r="UU125"/>
      <c r="UV125"/>
      <c r="UW125"/>
      <c r="UX125"/>
      <c r="UY125"/>
      <c r="UZ125"/>
      <c r="VA125"/>
      <c r="VB125"/>
      <c r="VC125"/>
      <c r="VD125"/>
      <c r="VE125"/>
      <c r="VF125"/>
      <c r="VG125"/>
      <c r="VH125"/>
      <c r="VI125"/>
      <c r="VJ125"/>
      <c r="VK125"/>
      <c r="VL125"/>
      <c r="VM125"/>
      <c r="VN125"/>
      <c r="VO125"/>
      <c r="VP125"/>
      <c r="VQ125"/>
      <c r="VR125"/>
      <c r="VS125"/>
      <c r="VT125"/>
      <c r="VU125"/>
      <c r="VV125"/>
      <c r="VW125"/>
      <c r="VX125"/>
      <c r="VY125"/>
      <c r="VZ125"/>
      <c r="WA125"/>
      <c r="WB125"/>
      <c r="WC125"/>
      <c r="WD125"/>
      <c r="WE125"/>
      <c r="WF125"/>
      <c r="WG125"/>
      <c r="WH125"/>
      <c r="WI125"/>
      <c r="WJ125"/>
      <c r="WK125"/>
      <c r="WL125"/>
      <c r="WM125"/>
      <c r="WN125"/>
      <c r="WO125"/>
      <c r="WP125"/>
      <c r="WQ125"/>
      <c r="WR125"/>
      <c r="WS125"/>
      <c r="WT125"/>
      <c r="WU125"/>
      <c r="WV125"/>
      <c r="WW125"/>
      <c r="WX125"/>
      <c r="WY125"/>
      <c r="WZ125"/>
      <c r="XA125"/>
      <c r="XB125"/>
      <c r="XC125"/>
      <c r="XD125"/>
      <c r="XE125"/>
      <c r="XF125"/>
      <c r="XG125"/>
      <c r="XH125"/>
      <c r="XI125"/>
      <c r="XJ125"/>
      <c r="XK125"/>
      <c r="XL125"/>
      <c r="XM125"/>
      <c r="XN125"/>
      <c r="XO125"/>
      <c r="XP125"/>
      <c r="XQ125"/>
      <c r="XR125"/>
      <c r="XS125"/>
      <c r="XT125"/>
      <c r="XU125"/>
      <c r="XV125"/>
      <c r="XW125"/>
      <c r="XX125"/>
      <c r="XY125"/>
      <c r="XZ125"/>
      <c r="YA125"/>
      <c r="YB125"/>
      <c r="YC125"/>
      <c r="YD125"/>
      <c r="YE125"/>
      <c r="YF125"/>
      <c r="YG125"/>
      <c r="YH125"/>
      <c r="YI125"/>
      <c r="YJ125"/>
      <c r="YK125"/>
      <c r="YL125"/>
      <c r="YM125"/>
      <c r="YN125"/>
      <c r="YO125"/>
      <c r="YP125"/>
      <c r="YQ125"/>
      <c r="YR125"/>
      <c r="YS125"/>
      <c r="YT125"/>
      <c r="YU125"/>
      <c r="YV125"/>
      <c r="YW125"/>
      <c r="YX125"/>
      <c r="YY125"/>
      <c r="YZ125"/>
      <c r="ZA125"/>
      <c r="ZB125"/>
      <c r="ZC125"/>
      <c r="ZD125"/>
      <c r="ZE125"/>
      <c r="ZF125"/>
      <c r="ZG125"/>
      <c r="ZH125"/>
      <c r="ZI125"/>
      <c r="ZJ125"/>
      <c r="ZK125"/>
      <c r="ZL125"/>
      <c r="ZM125"/>
      <c r="ZN125"/>
      <c r="ZO125"/>
      <c r="ZP125"/>
      <c r="ZQ125"/>
      <c r="ZR125"/>
      <c r="ZS125"/>
      <c r="ZT125"/>
      <c r="ZU125"/>
      <c r="ZV125"/>
      <c r="ZW125"/>
      <c r="ZX125"/>
      <c r="ZY125"/>
      <c r="ZZ125"/>
      <c r="AAA125"/>
      <c r="AAB125"/>
      <c r="AAC125"/>
      <c r="AAD125"/>
      <c r="AAE125"/>
      <c r="AAF125"/>
      <c r="AAG125"/>
      <c r="AAH125"/>
      <c r="AAI125"/>
      <c r="AAJ125"/>
      <c r="AAK125"/>
      <c r="AAL125"/>
      <c r="AAM125"/>
      <c r="AAN125"/>
      <c r="AAO125"/>
      <c r="AAP125"/>
      <c r="AAQ125"/>
      <c r="AAR125"/>
      <c r="AAS125"/>
      <c r="AAT125"/>
      <c r="AAU125"/>
      <c r="AAV125"/>
      <c r="AAW125"/>
      <c r="AAX125"/>
      <c r="AAY125"/>
      <c r="AAZ125"/>
      <c r="ABA125"/>
      <c r="ABB125"/>
      <c r="ABC125"/>
      <c r="ABD125"/>
      <c r="ABE125"/>
      <c r="ABF125"/>
      <c r="ABG125"/>
      <c r="ABH125"/>
      <c r="ABI125"/>
      <c r="ABJ125"/>
      <c r="ABK125"/>
      <c r="ABL125"/>
      <c r="ABM125"/>
      <c r="ABN125"/>
      <c r="ABO125"/>
      <c r="ABP125"/>
      <c r="ABQ125"/>
      <c r="ABR125"/>
      <c r="ABS125"/>
      <c r="ABT125"/>
      <c r="ABU125"/>
      <c r="ABV125"/>
      <c r="ABW125"/>
      <c r="ABX125"/>
      <c r="ABY125"/>
      <c r="ABZ125"/>
      <c r="ACA125"/>
      <c r="ACB125"/>
      <c r="ACC125"/>
      <c r="ACD125"/>
      <c r="ACE125"/>
      <c r="ACF125"/>
      <c r="ACG125"/>
      <c r="ACH125"/>
      <c r="ACI125"/>
      <c r="ACJ125"/>
      <c r="ACK125"/>
      <c r="ACL125"/>
      <c r="ACM125"/>
      <c r="ACN125"/>
      <c r="ACO125"/>
      <c r="ACP125"/>
      <c r="ACQ125"/>
      <c r="ACR125"/>
      <c r="ACS125"/>
      <c r="ACT125"/>
      <c r="ACU125"/>
      <c r="ACV125"/>
      <c r="ACW125"/>
      <c r="ACX125"/>
      <c r="ACY125"/>
      <c r="ACZ125"/>
      <c r="ADA125"/>
      <c r="ADB125"/>
      <c r="ADC125"/>
      <c r="ADD125"/>
      <c r="ADE125"/>
      <c r="ADF125"/>
      <c r="ADG125"/>
      <c r="ADH125"/>
      <c r="ADI125"/>
      <c r="ADJ125"/>
      <c r="ADK125"/>
      <c r="ADL125"/>
      <c r="ADM125"/>
      <c r="ADN125"/>
      <c r="ADO125"/>
      <c r="ADP125"/>
      <c r="ADQ125"/>
      <c r="ADR125"/>
      <c r="ADS125"/>
      <c r="ADT125"/>
      <c r="ADU125"/>
      <c r="ADV125"/>
      <c r="ADW125"/>
      <c r="ADX125"/>
      <c r="ADY125"/>
      <c r="ADZ125"/>
      <c r="AEA125"/>
      <c r="AEB125"/>
      <c r="AEC125"/>
      <c r="AED125"/>
      <c r="AEE125"/>
      <c r="AEF125"/>
      <c r="AEG125"/>
      <c r="AEH125"/>
      <c r="AEI125"/>
      <c r="AEJ125"/>
      <c r="AEK125"/>
      <c r="AEL125"/>
      <c r="AEM125"/>
      <c r="AEN125"/>
      <c r="AEO125"/>
      <c r="AEP125"/>
      <c r="AEQ125"/>
      <c r="AER125"/>
      <c r="AES125"/>
      <c r="AET125"/>
      <c r="AEU125"/>
      <c r="AEV125"/>
      <c r="AEW125"/>
      <c r="AEX125"/>
      <c r="AEY125"/>
      <c r="AEZ125"/>
      <c r="AFA125"/>
      <c r="AFB125"/>
      <c r="AFC125"/>
      <c r="AFD125"/>
      <c r="AFE125"/>
      <c r="AFF125"/>
      <c r="AFG125"/>
      <c r="AFH125"/>
      <c r="AFI125"/>
      <c r="AFJ125"/>
      <c r="AFK125"/>
      <c r="AFL125"/>
      <c r="AFM125"/>
      <c r="AFN125"/>
      <c r="AFO125"/>
      <c r="AFP125"/>
      <c r="AFQ125"/>
      <c r="AFR125"/>
      <c r="AFS125"/>
      <c r="AFT125"/>
      <c r="AFU125"/>
      <c r="AFV125"/>
      <c r="AFW125"/>
      <c r="AFX125"/>
      <c r="AFY125"/>
      <c r="AFZ125"/>
      <c r="AGA125"/>
      <c r="AGB125"/>
      <c r="AGC125"/>
      <c r="AGD125"/>
      <c r="AGE125"/>
      <c r="AGF125"/>
      <c r="AGG125"/>
      <c r="AGH125"/>
      <c r="AGI125"/>
      <c r="AGJ125"/>
      <c r="AGK125"/>
      <c r="AGL125"/>
      <c r="AGM125"/>
      <c r="AGN125"/>
      <c r="AGO125"/>
      <c r="AGP125"/>
      <c r="AGQ125"/>
      <c r="AGR125"/>
      <c r="AGS125"/>
      <c r="AGT125"/>
      <c r="AGU125"/>
      <c r="AGV125"/>
      <c r="AGW125"/>
      <c r="AGX125"/>
      <c r="AGY125"/>
      <c r="AGZ125"/>
      <c r="AHA125"/>
      <c r="AHB125"/>
      <c r="AHC125"/>
      <c r="AHD125"/>
      <c r="AHE125"/>
      <c r="AHF125"/>
      <c r="AHG125"/>
      <c r="AHH125"/>
      <c r="AHI125"/>
      <c r="AHJ125"/>
      <c r="AHK125"/>
      <c r="AHL125"/>
      <c r="AHM125"/>
      <c r="AHN125"/>
      <c r="AHO125"/>
      <c r="AHP125"/>
      <c r="AHQ125"/>
      <c r="AHR125"/>
      <c r="AHS125"/>
      <c r="AHT125"/>
      <c r="AHU125"/>
      <c r="AHV125"/>
      <c r="AHW125"/>
      <c r="AHX125"/>
      <c r="AHY125"/>
      <c r="AHZ125"/>
      <c r="AIA125"/>
      <c r="AIB125"/>
      <c r="AIC125"/>
      <c r="AID125"/>
      <c r="AIE125"/>
      <c r="AIF125"/>
      <c r="AIG125"/>
      <c r="AIH125"/>
      <c r="AII125"/>
      <c r="AIJ125"/>
      <c r="AIK125"/>
      <c r="AIL125"/>
      <c r="AIM125"/>
      <c r="AIN125"/>
      <c r="AIO125"/>
      <c r="AIP125"/>
      <c r="AIQ125"/>
      <c r="AIR125"/>
      <c r="AIS125"/>
      <c r="AIT125"/>
      <c r="AIU125"/>
      <c r="AIV125"/>
      <c r="AIW125"/>
      <c r="AIX125"/>
      <c r="AIY125"/>
      <c r="AIZ125"/>
      <c r="AJA125"/>
      <c r="AJB125"/>
      <c r="AJC125"/>
      <c r="AJD125"/>
      <c r="AJE125"/>
      <c r="AJF125"/>
      <c r="AJG125"/>
      <c r="AJH125"/>
      <c r="AJI125"/>
      <c r="AJJ125"/>
      <c r="AJK125"/>
      <c r="AJL125"/>
      <c r="AJM125"/>
      <c r="AJN125"/>
      <c r="AJO125"/>
      <c r="AJP125"/>
      <c r="AJQ125"/>
      <c r="AJR125"/>
      <c r="AJS125"/>
      <c r="AJT125"/>
      <c r="AJU125"/>
      <c r="AJV125"/>
      <c r="AJW125"/>
      <c r="AJX125"/>
      <c r="AJY125"/>
      <c r="AJZ125"/>
      <c r="AKA125"/>
      <c r="AKB125"/>
      <c r="AKC125"/>
      <c r="AKD125"/>
      <c r="AKE125"/>
      <c r="AKF125"/>
      <c r="AKG125"/>
      <c r="AKH125"/>
      <c r="AKI125"/>
      <c r="AKJ125"/>
      <c r="AKK125"/>
      <c r="AKL125"/>
      <c r="AKM125"/>
      <c r="AKN125"/>
      <c r="AKO125"/>
      <c r="AKP125"/>
      <c r="AKQ125"/>
      <c r="AKR125"/>
      <c r="AKS125"/>
      <c r="AKT125"/>
      <c r="AKU125"/>
      <c r="AKV125"/>
      <c r="AKW125"/>
      <c r="AKX125"/>
      <c r="AKY125"/>
      <c r="AKZ125"/>
      <c r="ALA125"/>
      <c r="ALB125"/>
      <c r="ALC125"/>
      <c r="ALD125"/>
      <c r="ALE125"/>
      <c r="ALF125"/>
      <c r="ALG125"/>
      <c r="ALH125"/>
      <c r="ALI125"/>
      <c r="ALJ125"/>
      <c r="ALK125"/>
      <c r="ALL125"/>
      <c r="ALM125"/>
      <c r="ALN125"/>
      <c r="ALO125"/>
      <c r="ALP125"/>
      <c r="ALQ125"/>
      <c r="ALR125"/>
      <c r="ALS125"/>
      <c r="ALT125"/>
      <c r="ALU125"/>
      <c r="ALV125"/>
      <c r="ALW125"/>
      <c r="ALX125"/>
      <c r="ALY125"/>
      <c r="ALZ125"/>
      <c r="AMA125"/>
      <c r="AMB125"/>
      <c r="AMC125"/>
      <c r="AMD125"/>
      <c r="AME125"/>
      <c r="AMF125"/>
      <c r="AMG125"/>
      <c r="AMH125"/>
      <c r="AMI125"/>
      <c r="AMJ125"/>
    </row>
    <row r="126" spans="1:1024" ht="18" x14ac:dyDescent="0.25">
      <c r="A126" s="144"/>
      <c r="B126" s="145"/>
      <c r="C126" s="147"/>
      <c r="D126" s="145"/>
      <c r="E126" s="148" t="s">
        <v>3365</v>
      </c>
      <c r="F126" s="148"/>
      <c r="G126" s="148"/>
      <c r="H126" s="148"/>
      <c r="I126" s="148"/>
      <c r="J126" s="148"/>
      <c r="K126" s="145"/>
      <c r="L126" s="145"/>
      <c r="M126" s="149" t="s">
        <v>3366</v>
      </c>
      <c r="N126" s="149"/>
      <c r="O126" s="149"/>
      <c r="P126" s="149"/>
      <c r="Q126" s="149"/>
      <c r="R126" s="149"/>
      <c r="S126" s="145"/>
      <c r="T126" s="145"/>
      <c r="U126" s="145"/>
      <c r="V126" s="145"/>
      <c r="W126" s="145"/>
      <c r="X126" s="145"/>
      <c r="Y126" s="145"/>
      <c r="Z126" s="145"/>
      <c r="AA126" s="145"/>
      <c r="AB126" s="145"/>
      <c r="AC126" s="145"/>
      <c r="AD126" s="145"/>
      <c r="AE126" s="145"/>
      <c r="AF126" s="145"/>
      <c r="AG126" s="145"/>
      <c r="AH126" s="145"/>
      <c r="AI126" s="145"/>
      <c r="AJ126" s="145"/>
      <c r="AK126" s="145"/>
      <c r="AL126" s="145"/>
      <c r="AM126" s="145"/>
      <c r="AN126" s="145"/>
      <c r="AO126" s="145"/>
      <c r="AP126" s="145"/>
      <c r="AQ126" s="145"/>
      <c r="AR126" s="145"/>
      <c r="AS126" s="145"/>
      <c r="AT126" s="145"/>
      <c r="AU126" s="145"/>
      <c r="AV126" s="145"/>
      <c r="AW126" s="145"/>
      <c r="AX126" s="145"/>
      <c r="AY126" s="145"/>
      <c r="AZ126" s="145"/>
      <c r="BA126" s="145"/>
      <c r="BD126" s="50"/>
      <c r="BE126"/>
      <c r="BF126"/>
      <c r="BG126"/>
      <c r="BH126"/>
      <c r="BI126"/>
      <c r="BJ126"/>
      <c r="BK126"/>
      <c r="BL126"/>
      <c r="BM126"/>
      <c r="BN126"/>
      <c r="BO126"/>
      <c r="BP126"/>
      <c r="BQ126"/>
      <c r="BR126"/>
      <c r="BS126"/>
      <c r="BT126"/>
      <c r="BU126"/>
      <c r="BV126"/>
      <c r="BW126"/>
      <c r="BX126"/>
      <c r="BY126"/>
      <c r="BZ126"/>
      <c r="CA126"/>
      <c r="CB126"/>
      <c r="CC126"/>
      <c r="CD126"/>
      <c r="CE126"/>
      <c r="CF126"/>
      <c r="CG126"/>
      <c r="CH126"/>
      <c r="CI126"/>
      <c r="CJ126"/>
      <c r="CK126"/>
      <c r="CL126"/>
      <c r="CM126"/>
      <c r="CN126"/>
      <c r="CO126"/>
      <c r="CP126"/>
      <c r="CQ126"/>
      <c r="CR126"/>
      <c r="CS126"/>
      <c r="CT126"/>
      <c r="CU126"/>
      <c r="CV126"/>
      <c r="CW126"/>
      <c r="CX126"/>
      <c r="CY126"/>
      <c r="CZ126"/>
      <c r="DA126"/>
      <c r="DB126"/>
      <c r="DC126"/>
      <c r="DD126"/>
      <c r="DE126"/>
      <c r="DF126"/>
      <c r="DG126"/>
      <c r="DH126"/>
      <c r="DI126"/>
      <c r="DJ126"/>
      <c r="DK126"/>
      <c r="DL126"/>
      <c r="DM126"/>
      <c r="DN126"/>
      <c r="DO126"/>
      <c r="DP126"/>
      <c r="DQ126"/>
      <c r="DR126"/>
      <c r="DS126"/>
      <c r="DT126"/>
      <c r="DU126"/>
      <c r="DV126"/>
      <c r="DW126"/>
      <c r="DX126"/>
      <c r="DY126"/>
      <c r="DZ126"/>
      <c r="EA126"/>
      <c r="EB126"/>
      <c r="EC126"/>
      <c r="ED126"/>
      <c r="EE126"/>
      <c r="EF126"/>
      <c r="EG126"/>
      <c r="EH126"/>
      <c r="EI126"/>
      <c r="EJ126"/>
      <c r="EK126"/>
      <c r="EL126"/>
      <c r="EM126"/>
      <c r="EN126"/>
      <c r="EO126"/>
      <c r="EP126"/>
      <c r="EQ126"/>
      <c r="ER126"/>
      <c r="ES126"/>
      <c r="ET126"/>
      <c r="EU126"/>
      <c r="EV126"/>
      <c r="EW126"/>
      <c r="EX126"/>
      <c r="EY126"/>
      <c r="EZ126"/>
      <c r="FA126"/>
      <c r="FB126"/>
      <c r="FC126"/>
      <c r="FD126"/>
      <c r="FE126"/>
      <c r="FF126"/>
      <c r="FG126"/>
      <c r="FH126"/>
      <c r="FI126"/>
      <c r="FJ126"/>
      <c r="FK126"/>
      <c r="FL126"/>
      <c r="FM126"/>
      <c r="FN126"/>
      <c r="FO126"/>
      <c r="FP126"/>
      <c r="FQ126"/>
      <c r="FR126"/>
      <c r="FS126"/>
      <c r="FT126"/>
      <c r="FU126"/>
      <c r="FV126"/>
      <c r="FW126"/>
      <c r="FX126"/>
      <c r="FY126"/>
      <c r="FZ126"/>
      <c r="GA126"/>
      <c r="GB126"/>
      <c r="GC126"/>
      <c r="GD126"/>
      <c r="GE126"/>
      <c r="GF126"/>
      <c r="GG126"/>
      <c r="GH126"/>
      <c r="GI126"/>
      <c r="GJ126"/>
      <c r="GK126"/>
      <c r="GL126"/>
      <c r="GM126"/>
      <c r="GN126"/>
      <c r="GO126"/>
      <c r="GP126"/>
      <c r="GQ126"/>
      <c r="GR126"/>
      <c r="GS126"/>
      <c r="GT126"/>
      <c r="GU126"/>
      <c r="GV126"/>
      <c r="GW126"/>
      <c r="GX126"/>
      <c r="GY126"/>
      <c r="GZ126"/>
      <c r="HA126"/>
      <c r="HB126"/>
      <c r="HC126"/>
      <c r="HD126"/>
      <c r="HE126"/>
      <c r="HF126"/>
      <c r="HG126"/>
      <c r="HH126"/>
      <c r="HI126"/>
      <c r="HJ126"/>
      <c r="HK126"/>
      <c r="HL126"/>
      <c r="HM126"/>
      <c r="HN126"/>
      <c r="HO126"/>
      <c r="HP126"/>
      <c r="HQ126"/>
      <c r="HR126"/>
      <c r="HS126"/>
      <c r="HT126"/>
      <c r="HU126"/>
      <c r="HV126"/>
      <c r="HW126"/>
      <c r="HX126"/>
      <c r="HY126"/>
      <c r="HZ126"/>
      <c r="IA126"/>
      <c r="IB126"/>
      <c r="IC126"/>
      <c r="ID126"/>
      <c r="IE126"/>
      <c r="IF126"/>
      <c r="IG126"/>
      <c r="IH126"/>
      <c r="II126"/>
      <c r="IJ126"/>
      <c r="IK126"/>
      <c r="IL126"/>
      <c r="IM126"/>
      <c r="IN126"/>
      <c r="IO126"/>
      <c r="IP126"/>
      <c r="IQ126"/>
      <c r="IR126"/>
      <c r="IS126"/>
      <c r="IT126"/>
      <c r="IU126"/>
      <c r="IV126"/>
      <c r="IW126"/>
      <c r="IX126"/>
      <c r="IY126"/>
      <c r="IZ126"/>
      <c r="JA126"/>
      <c r="JB126"/>
      <c r="JC126"/>
      <c r="JD126"/>
      <c r="JE126"/>
      <c r="JF126"/>
      <c r="JG126"/>
      <c r="JH126"/>
      <c r="JI126"/>
      <c r="JJ126"/>
      <c r="JK126"/>
      <c r="JL126"/>
      <c r="JM126"/>
      <c r="JN126"/>
      <c r="JO126"/>
      <c r="JP126"/>
      <c r="JQ126"/>
      <c r="JR126"/>
      <c r="JS126"/>
      <c r="JT126"/>
      <c r="JU126"/>
      <c r="JV126"/>
      <c r="JW126"/>
      <c r="JX126"/>
      <c r="JY126"/>
      <c r="JZ126"/>
      <c r="KA126"/>
      <c r="KB126"/>
      <c r="KC126"/>
      <c r="KD126"/>
      <c r="KE126"/>
      <c r="KF126"/>
      <c r="KG126"/>
      <c r="KH126"/>
      <c r="KI126"/>
      <c r="KJ126"/>
      <c r="KK126"/>
      <c r="KL126"/>
      <c r="KM126"/>
      <c r="KN126"/>
      <c r="KO126"/>
      <c r="KP126"/>
      <c r="KQ126"/>
      <c r="KR126"/>
      <c r="KS126"/>
      <c r="KT126"/>
      <c r="KU126"/>
      <c r="KV126"/>
      <c r="KW126"/>
      <c r="KX126"/>
      <c r="KY126"/>
      <c r="KZ126"/>
      <c r="LA126"/>
      <c r="LB126"/>
      <c r="LC126"/>
      <c r="LD126"/>
      <c r="LE126"/>
      <c r="LF126"/>
      <c r="LG126"/>
      <c r="LH126"/>
      <c r="LI126"/>
      <c r="LJ126"/>
      <c r="LK126"/>
      <c r="LL126"/>
      <c r="LM126"/>
      <c r="LN126"/>
      <c r="LO126"/>
      <c r="LP126"/>
      <c r="LQ126"/>
      <c r="LR126"/>
      <c r="LS126"/>
      <c r="LT126"/>
      <c r="LU126"/>
      <c r="LV126"/>
      <c r="LW126"/>
      <c r="LX126"/>
      <c r="LY126"/>
      <c r="LZ126"/>
      <c r="MA126"/>
      <c r="MB126"/>
      <c r="MC126"/>
      <c r="MD126"/>
      <c r="ME126"/>
      <c r="MF126"/>
      <c r="MG126"/>
      <c r="MH126"/>
      <c r="MI126"/>
      <c r="MJ126"/>
      <c r="MK126"/>
      <c r="ML126"/>
      <c r="MM126"/>
      <c r="MN126"/>
      <c r="MO126"/>
      <c r="MP126"/>
      <c r="MQ126"/>
      <c r="MR126"/>
      <c r="MS126"/>
      <c r="MT126"/>
      <c r="MU126"/>
      <c r="MV126"/>
      <c r="MW126"/>
      <c r="MX126"/>
      <c r="MY126"/>
      <c r="MZ126"/>
      <c r="NA126"/>
      <c r="NB126"/>
      <c r="NC126"/>
      <c r="ND126"/>
      <c r="NE126"/>
      <c r="NF126"/>
      <c r="NG126"/>
      <c r="NH126"/>
      <c r="NI126"/>
      <c r="NJ126"/>
      <c r="NK126"/>
      <c r="NL126"/>
      <c r="NM126"/>
      <c r="NN126"/>
      <c r="NO126"/>
      <c r="NP126"/>
      <c r="NQ126"/>
      <c r="NR126"/>
      <c r="NS126"/>
      <c r="NT126"/>
      <c r="NU126"/>
      <c r="NV126"/>
      <c r="NW126"/>
      <c r="NX126"/>
      <c r="NY126"/>
      <c r="NZ126"/>
      <c r="OA126"/>
      <c r="OB126"/>
      <c r="OC126"/>
      <c r="OD126"/>
      <c r="OE126"/>
      <c r="OF126"/>
      <c r="OG126"/>
      <c r="OH126"/>
      <c r="OI126"/>
      <c r="OJ126"/>
      <c r="OK126"/>
      <c r="OL126"/>
      <c r="OM126"/>
      <c r="ON126"/>
      <c r="OO126"/>
      <c r="OP126"/>
      <c r="OQ126"/>
      <c r="OR126"/>
      <c r="OS126"/>
      <c r="OT126"/>
      <c r="OU126"/>
      <c r="OV126"/>
      <c r="OW126"/>
      <c r="OX126"/>
      <c r="OY126"/>
      <c r="OZ126"/>
      <c r="PA126"/>
      <c r="PB126"/>
      <c r="PC126"/>
      <c r="PD126"/>
      <c r="PE126"/>
      <c r="PF126"/>
      <c r="PG126"/>
      <c r="PH126"/>
      <c r="PI126"/>
      <c r="PJ126"/>
      <c r="PK126"/>
      <c r="PL126"/>
      <c r="PM126"/>
      <c r="PN126"/>
      <c r="PO126"/>
      <c r="PP126"/>
      <c r="PQ126"/>
      <c r="PR126"/>
      <c r="PS126"/>
      <c r="PT126"/>
      <c r="PU126"/>
      <c r="PV126"/>
      <c r="PW126"/>
      <c r="PX126"/>
      <c r="PY126"/>
      <c r="PZ126"/>
      <c r="QA126"/>
      <c r="QB126"/>
      <c r="QC126"/>
      <c r="QD126"/>
      <c r="QE126"/>
      <c r="QF126"/>
      <c r="QG126"/>
      <c r="QH126"/>
      <c r="QI126"/>
      <c r="QJ126"/>
      <c r="QK126"/>
      <c r="QL126"/>
      <c r="QM126"/>
      <c r="QN126"/>
      <c r="QO126"/>
      <c r="QP126"/>
      <c r="QQ126"/>
      <c r="QR126"/>
      <c r="QS126"/>
      <c r="QT126"/>
      <c r="QU126"/>
      <c r="QV126"/>
      <c r="QW126"/>
      <c r="QX126"/>
      <c r="QY126"/>
      <c r="QZ126"/>
      <c r="RA126"/>
      <c r="RB126"/>
      <c r="RC126"/>
      <c r="RD126"/>
      <c r="RE126"/>
      <c r="RF126"/>
      <c r="RG126"/>
      <c r="RH126"/>
      <c r="RI126"/>
      <c r="RJ126"/>
      <c r="RK126"/>
      <c r="RL126"/>
      <c r="RM126"/>
      <c r="RN126"/>
      <c r="RO126"/>
      <c r="RP126"/>
      <c r="RQ126"/>
      <c r="RR126"/>
      <c r="RS126"/>
      <c r="RT126"/>
      <c r="RU126"/>
      <c r="RV126"/>
      <c r="RW126"/>
      <c r="RX126"/>
      <c r="RY126"/>
      <c r="RZ126"/>
      <c r="SA126"/>
      <c r="SB126"/>
      <c r="SC126"/>
      <c r="SD126"/>
      <c r="SE126"/>
      <c r="SF126"/>
      <c r="SG126"/>
      <c r="SH126"/>
      <c r="SI126"/>
      <c r="SJ126"/>
      <c r="SK126"/>
      <c r="SL126"/>
      <c r="SM126"/>
      <c r="SN126"/>
      <c r="SO126"/>
      <c r="SP126"/>
      <c r="SQ126"/>
      <c r="SR126"/>
      <c r="SS126"/>
      <c r="ST126"/>
      <c r="SU126"/>
      <c r="SV126"/>
      <c r="SW126"/>
      <c r="SX126"/>
      <c r="SY126"/>
      <c r="SZ126"/>
      <c r="TA126"/>
      <c r="TB126"/>
      <c r="TC126"/>
      <c r="TD126"/>
      <c r="TE126"/>
      <c r="TF126"/>
      <c r="TG126"/>
      <c r="TH126"/>
      <c r="TI126"/>
      <c r="TJ126"/>
      <c r="TK126"/>
      <c r="TL126"/>
      <c r="TM126"/>
      <c r="TN126"/>
      <c r="TO126"/>
      <c r="TP126"/>
      <c r="TQ126"/>
      <c r="TR126"/>
      <c r="TS126"/>
      <c r="TT126"/>
      <c r="TU126"/>
      <c r="TV126"/>
      <c r="TW126"/>
      <c r="TX126"/>
      <c r="TY126"/>
      <c r="TZ126"/>
      <c r="UA126"/>
      <c r="UB126"/>
      <c r="UC126"/>
      <c r="UD126"/>
      <c r="UE126"/>
      <c r="UF126"/>
      <c r="UG126"/>
      <c r="UH126"/>
      <c r="UI126"/>
      <c r="UJ126"/>
      <c r="UK126"/>
      <c r="UL126"/>
      <c r="UM126"/>
      <c r="UN126"/>
      <c r="UO126"/>
      <c r="UP126"/>
      <c r="UQ126"/>
      <c r="UR126"/>
      <c r="US126"/>
      <c r="UT126"/>
      <c r="UU126"/>
      <c r="UV126"/>
      <c r="UW126"/>
      <c r="UX126"/>
      <c r="UY126"/>
      <c r="UZ126"/>
      <c r="VA126"/>
      <c r="VB126"/>
      <c r="VC126"/>
      <c r="VD126"/>
      <c r="VE126"/>
      <c r="VF126"/>
      <c r="VG126"/>
      <c r="VH126"/>
      <c r="VI126"/>
      <c r="VJ126"/>
      <c r="VK126"/>
      <c r="VL126"/>
      <c r="VM126"/>
      <c r="VN126"/>
      <c r="VO126"/>
      <c r="VP126"/>
      <c r="VQ126"/>
      <c r="VR126"/>
      <c r="VS126"/>
      <c r="VT126"/>
      <c r="VU126"/>
      <c r="VV126"/>
      <c r="VW126"/>
      <c r="VX126"/>
      <c r="VY126"/>
      <c r="VZ126"/>
      <c r="WA126"/>
      <c r="WB126"/>
      <c r="WC126"/>
      <c r="WD126"/>
      <c r="WE126"/>
      <c r="WF126"/>
      <c r="WG126"/>
      <c r="WH126"/>
      <c r="WI126"/>
      <c r="WJ126"/>
      <c r="WK126"/>
      <c r="WL126"/>
      <c r="WM126"/>
      <c r="WN126"/>
      <c r="WO126"/>
      <c r="WP126"/>
      <c r="WQ126"/>
      <c r="WR126"/>
      <c r="WS126"/>
      <c r="WT126"/>
      <c r="WU126"/>
      <c r="WV126"/>
      <c r="WW126"/>
      <c r="WX126"/>
      <c r="WY126"/>
      <c r="WZ126"/>
      <c r="XA126"/>
      <c r="XB126"/>
      <c r="XC126"/>
      <c r="XD126"/>
      <c r="XE126"/>
      <c r="XF126"/>
      <c r="XG126"/>
      <c r="XH126"/>
      <c r="XI126"/>
      <c r="XJ126"/>
      <c r="XK126"/>
      <c r="XL126"/>
      <c r="XM126"/>
      <c r="XN126"/>
      <c r="XO126"/>
      <c r="XP126"/>
      <c r="XQ126"/>
      <c r="XR126"/>
      <c r="XS126"/>
      <c r="XT126"/>
      <c r="XU126"/>
      <c r="XV126"/>
      <c r="XW126"/>
      <c r="XX126"/>
      <c r="XY126"/>
      <c r="XZ126"/>
      <c r="YA126"/>
      <c r="YB126"/>
      <c r="YC126"/>
      <c r="YD126"/>
      <c r="YE126"/>
      <c r="YF126"/>
      <c r="YG126"/>
      <c r="YH126"/>
      <c r="YI126"/>
      <c r="YJ126"/>
      <c r="YK126"/>
      <c r="YL126"/>
      <c r="YM126"/>
      <c r="YN126"/>
      <c r="YO126"/>
      <c r="YP126"/>
      <c r="YQ126"/>
      <c r="YR126"/>
      <c r="YS126"/>
      <c r="YT126"/>
      <c r="YU126"/>
      <c r="YV126"/>
      <c r="YW126"/>
      <c r="YX126"/>
      <c r="YY126"/>
      <c r="YZ126"/>
      <c r="ZA126"/>
      <c r="ZB126"/>
      <c r="ZC126"/>
      <c r="ZD126"/>
      <c r="ZE126"/>
      <c r="ZF126"/>
      <c r="ZG126"/>
      <c r="ZH126"/>
      <c r="ZI126"/>
      <c r="ZJ126"/>
      <c r="ZK126"/>
      <c r="ZL126"/>
      <c r="ZM126"/>
      <c r="ZN126"/>
      <c r="ZO126"/>
      <c r="ZP126"/>
      <c r="ZQ126"/>
      <c r="ZR126"/>
      <c r="ZS126"/>
      <c r="ZT126"/>
      <c r="ZU126"/>
      <c r="ZV126"/>
      <c r="ZW126"/>
      <c r="ZX126"/>
      <c r="ZY126"/>
      <c r="ZZ126"/>
      <c r="AAA126"/>
      <c r="AAB126"/>
      <c r="AAC126"/>
      <c r="AAD126"/>
      <c r="AAE126"/>
      <c r="AAF126"/>
      <c r="AAG126"/>
      <c r="AAH126"/>
      <c r="AAI126"/>
      <c r="AAJ126"/>
      <c r="AAK126"/>
      <c r="AAL126"/>
      <c r="AAM126"/>
      <c r="AAN126"/>
      <c r="AAO126"/>
      <c r="AAP126"/>
      <c r="AAQ126"/>
      <c r="AAR126"/>
      <c r="AAS126"/>
      <c r="AAT126"/>
      <c r="AAU126"/>
      <c r="AAV126"/>
      <c r="AAW126"/>
      <c r="AAX126"/>
      <c r="AAY126"/>
      <c r="AAZ126"/>
      <c r="ABA126"/>
      <c r="ABB126"/>
      <c r="ABC126"/>
      <c r="ABD126"/>
      <c r="ABE126"/>
      <c r="ABF126"/>
      <c r="ABG126"/>
      <c r="ABH126"/>
      <c r="ABI126"/>
      <c r="ABJ126"/>
      <c r="ABK126"/>
      <c r="ABL126"/>
      <c r="ABM126"/>
      <c r="ABN126"/>
      <c r="ABO126"/>
      <c r="ABP126"/>
      <c r="ABQ126"/>
      <c r="ABR126"/>
      <c r="ABS126"/>
      <c r="ABT126"/>
      <c r="ABU126"/>
      <c r="ABV126"/>
      <c r="ABW126"/>
      <c r="ABX126"/>
      <c r="ABY126"/>
      <c r="ABZ126"/>
      <c r="ACA126"/>
      <c r="ACB126"/>
      <c r="ACC126"/>
      <c r="ACD126"/>
      <c r="ACE126"/>
      <c r="ACF126"/>
      <c r="ACG126"/>
      <c r="ACH126"/>
      <c r="ACI126"/>
      <c r="ACJ126"/>
      <c r="ACK126"/>
      <c r="ACL126"/>
      <c r="ACM126"/>
      <c r="ACN126"/>
      <c r="ACO126"/>
      <c r="ACP126"/>
      <c r="ACQ126"/>
      <c r="ACR126"/>
      <c r="ACS126"/>
      <c r="ACT126"/>
      <c r="ACU126"/>
      <c r="ACV126"/>
      <c r="ACW126"/>
      <c r="ACX126"/>
      <c r="ACY126"/>
      <c r="ACZ126"/>
      <c r="ADA126"/>
      <c r="ADB126"/>
      <c r="ADC126"/>
      <c r="ADD126"/>
      <c r="ADE126"/>
      <c r="ADF126"/>
      <c r="ADG126"/>
      <c r="ADH126"/>
      <c r="ADI126"/>
      <c r="ADJ126"/>
      <c r="ADK126"/>
      <c r="ADL126"/>
      <c r="ADM126"/>
      <c r="ADN126"/>
      <c r="ADO126"/>
      <c r="ADP126"/>
      <c r="ADQ126"/>
      <c r="ADR126"/>
      <c r="ADS126"/>
      <c r="ADT126"/>
      <c r="ADU126"/>
      <c r="ADV126"/>
      <c r="ADW126"/>
      <c r="ADX126"/>
      <c r="ADY126"/>
      <c r="ADZ126"/>
      <c r="AEA126"/>
      <c r="AEB126"/>
      <c r="AEC126"/>
      <c r="AED126"/>
      <c r="AEE126"/>
      <c r="AEF126"/>
      <c r="AEG126"/>
      <c r="AEH126"/>
      <c r="AEI126"/>
      <c r="AEJ126"/>
      <c r="AEK126"/>
      <c r="AEL126"/>
      <c r="AEM126"/>
      <c r="AEN126"/>
      <c r="AEO126"/>
      <c r="AEP126"/>
      <c r="AEQ126"/>
      <c r="AER126"/>
      <c r="AES126"/>
      <c r="AET126"/>
      <c r="AEU126"/>
      <c r="AEV126"/>
      <c r="AEW126"/>
      <c r="AEX126"/>
      <c r="AEY126"/>
      <c r="AEZ126"/>
      <c r="AFA126"/>
      <c r="AFB126"/>
      <c r="AFC126"/>
      <c r="AFD126"/>
      <c r="AFE126"/>
      <c r="AFF126"/>
      <c r="AFG126"/>
      <c r="AFH126"/>
      <c r="AFI126"/>
      <c r="AFJ126"/>
      <c r="AFK126"/>
      <c r="AFL126"/>
      <c r="AFM126"/>
      <c r="AFN126"/>
      <c r="AFO126"/>
      <c r="AFP126"/>
      <c r="AFQ126"/>
      <c r="AFR126"/>
      <c r="AFS126"/>
      <c r="AFT126"/>
      <c r="AFU126"/>
      <c r="AFV126"/>
      <c r="AFW126"/>
      <c r="AFX126"/>
      <c r="AFY126"/>
      <c r="AFZ126"/>
      <c r="AGA126"/>
      <c r="AGB126"/>
      <c r="AGC126"/>
      <c r="AGD126"/>
      <c r="AGE126"/>
      <c r="AGF126"/>
      <c r="AGG126"/>
      <c r="AGH126"/>
      <c r="AGI126"/>
      <c r="AGJ126"/>
      <c r="AGK126"/>
      <c r="AGL126"/>
      <c r="AGM126"/>
      <c r="AGN126"/>
      <c r="AGO126"/>
      <c r="AGP126"/>
      <c r="AGQ126"/>
      <c r="AGR126"/>
      <c r="AGS126"/>
      <c r="AGT126"/>
      <c r="AGU126"/>
      <c r="AGV126"/>
      <c r="AGW126"/>
      <c r="AGX126"/>
      <c r="AGY126"/>
      <c r="AGZ126"/>
      <c r="AHA126"/>
      <c r="AHB126"/>
      <c r="AHC126"/>
      <c r="AHD126"/>
      <c r="AHE126"/>
      <c r="AHF126"/>
      <c r="AHG126"/>
      <c r="AHH126"/>
      <c r="AHI126"/>
      <c r="AHJ126"/>
      <c r="AHK126"/>
      <c r="AHL126"/>
      <c r="AHM126"/>
      <c r="AHN126"/>
      <c r="AHO126"/>
      <c r="AHP126"/>
      <c r="AHQ126"/>
      <c r="AHR126"/>
      <c r="AHS126"/>
      <c r="AHT126"/>
      <c r="AHU126"/>
      <c r="AHV126"/>
      <c r="AHW126"/>
      <c r="AHX126"/>
      <c r="AHY126"/>
      <c r="AHZ126"/>
      <c r="AIA126"/>
      <c r="AIB126"/>
      <c r="AIC126"/>
      <c r="AID126"/>
      <c r="AIE126"/>
      <c r="AIF126"/>
      <c r="AIG126"/>
      <c r="AIH126"/>
      <c r="AII126"/>
      <c r="AIJ126"/>
      <c r="AIK126"/>
      <c r="AIL126"/>
      <c r="AIM126"/>
      <c r="AIN126"/>
      <c r="AIO126"/>
      <c r="AIP126"/>
      <c r="AIQ126"/>
      <c r="AIR126"/>
      <c r="AIS126"/>
      <c r="AIT126"/>
      <c r="AIU126"/>
      <c r="AIV126"/>
      <c r="AIW126"/>
      <c r="AIX126"/>
      <c r="AIY126"/>
      <c r="AIZ126"/>
      <c r="AJA126"/>
      <c r="AJB126"/>
      <c r="AJC126"/>
      <c r="AJD126"/>
      <c r="AJE126"/>
      <c r="AJF126"/>
      <c r="AJG126"/>
      <c r="AJH126"/>
      <c r="AJI126"/>
      <c r="AJJ126"/>
      <c r="AJK126"/>
      <c r="AJL126"/>
      <c r="AJM126"/>
      <c r="AJN126"/>
      <c r="AJO126"/>
      <c r="AJP126"/>
      <c r="AJQ126"/>
      <c r="AJR126"/>
      <c r="AJS126"/>
      <c r="AJT126"/>
      <c r="AJU126"/>
      <c r="AJV126"/>
      <c r="AJW126"/>
      <c r="AJX126"/>
      <c r="AJY126"/>
      <c r="AJZ126"/>
      <c r="AKA126"/>
      <c r="AKB126"/>
      <c r="AKC126"/>
      <c r="AKD126"/>
      <c r="AKE126"/>
      <c r="AKF126"/>
      <c r="AKG126"/>
      <c r="AKH126"/>
      <c r="AKI126"/>
      <c r="AKJ126"/>
      <c r="AKK126"/>
      <c r="AKL126"/>
      <c r="AKM126"/>
      <c r="AKN126"/>
      <c r="AKO126"/>
      <c r="AKP126"/>
      <c r="AKQ126"/>
      <c r="AKR126"/>
      <c r="AKS126"/>
      <c r="AKT126"/>
      <c r="AKU126"/>
      <c r="AKV126"/>
      <c r="AKW126"/>
      <c r="AKX126"/>
      <c r="AKY126"/>
      <c r="AKZ126"/>
      <c r="ALA126"/>
      <c r="ALB126"/>
      <c r="ALC126"/>
      <c r="ALD126"/>
      <c r="ALE126"/>
      <c r="ALF126"/>
      <c r="ALG126"/>
      <c r="ALH126"/>
      <c r="ALI126"/>
      <c r="ALJ126"/>
      <c r="ALK126"/>
      <c r="ALL126"/>
      <c r="ALM126"/>
      <c r="ALN126"/>
      <c r="ALO126"/>
      <c r="ALP126"/>
      <c r="ALQ126"/>
      <c r="ALR126"/>
      <c r="ALS126"/>
      <c r="ALT126"/>
      <c r="ALU126"/>
      <c r="ALV126"/>
      <c r="ALW126"/>
      <c r="ALX126"/>
      <c r="ALY126"/>
      <c r="ALZ126"/>
      <c r="AMA126"/>
      <c r="AMB126"/>
      <c r="AMC126"/>
      <c r="AMD126"/>
      <c r="AME126"/>
      <c r="AMF126"/>
      <c r="AMG126"/>
      <c r="AMH126"/>
      <c r="AMI126"/>
      <c r="AMJ126"/>
    </row>
    <row r="127" spans="1:1024" x14ac:dyDescent="0.25">
      <c r="A127" s="144"/>
      <c r="B127" s="145"/>
      <c r="C127" s="145"/>
      <c r="D127" s="145"/>
      <c r="E127" s="145"/>
      <c r="F127" s="145"/>
      <c r="G127" s="145"/>
      <c r="H127" s="145"/>
      <c r="I127" s="145"/>
      <c r="J127" s="145"/>
      <c r="K127" s="145"/>
      <c r="L127" s="145"/>
      <c r="M127" s="202">
        <f ca="1">K118</f>
        <v>45665</v>
      </c>
      <c r="N127" s="203"/>
      <c r="O127" s="203"/>
      <c r="P127" s="203"/>
      <c r="Q127" s="203"/>
      <c r="R127" s="203"/>
      <c r="S127" s="203"/>
      <c r="T127" s="203"/>
      <c r="U127" s="203"/>
      <c r="V127" s="203"/>
      <c r="W127" s="203"/>
      <c r="X127" s="203"/>
      <c r="Y127" s="203"/>
      <c r="Z127" s="145"/>
      <c r="AA127" s="145"/>
      <c r="AB127" s="145"/>
      <c r="AC127" s="145"/>
      <c r="AD127" s="145"/>
      <c r="AE127" s="145"/>
      <c r="AF127" s="145"/>
      <c r="AG127" s="145"/>
      <c r="AH127" s="145"/>
      <c r="AI127" s="145"/>
      <c r="AJ127" s="145"/>
      <c r="AK127" s="145"/>
      <c r="AL127" s="145"/>
      <c r="AM127" s="145"/>
      <c r="AN127" s="145"/>
      <c r="AO127" s="145"/>
      <c r="AP127" s="145"/>
      <c r="AQ127" s="145"/>
      <c r="AR127" s="145"/>
      <c r="AS127" s="145"/>
      <c r="AT127" s="145"/>
      <c r="AU127" s="145"/>
      <c r="AV127" s="145"/>
      <c r="AW127" s="145"/>
      <c r="AX127" s="145"/>
      <c r="AY127" s="145"/>
      <c r="AZ127" s="145"/>
      <c r="BA127" s="145"/>
      <c r="BD127" s="50"/>
      <c r="BE127"/>
      <c r="BF127"/>
      <c r="BG127"/>
      <c r="BH127"/>
      <c r="BI127"/>
      <c r="BJ127"/>
      <c r="BK127"/>
      <c r="BL127"/>
      <c r="BM127"/>
      <c r="BN127"/>
      <c r="BO127"/>
      <c r="BP127"/>
      <c r="BQ127"/>
      <c r="BR127"/>
      <c r="BS127"/>
      <c r="BT127"/>
      <c r="BU127"/>
      <c r="BV127"/>
      <c r="BW127"/>
      <c r="BX127"/>
      <c r="BY127"/>
      <c r="BZ127"/>
      <c r="CA127"/>
      <c r="CB127"/>
      <c r="CC127"/>
      <c r="CD127"/>
      <c r="CE127"/>
      <c r="CF127"/>
      <c r="CG127"/>
      <c r="CH127"/>
      <c r="CI127"/>
      <c r="CJ127"/>
      <c r="CK127"/>
      <c r="CL127"/>
      <c r="CM127"/>
      <c r="CN127"/>
      <c r="CO127"/>
      <c r="CP127"/>
      <c r="CQ127"/>
      <c r="CR127"/>
      <c r="CS127"/>
      <c r="CT127"/>
      <c r="CU127"/>
      <c r="CV127"/>
      <c r="CW127"/>
      <c r="CX127"/>
      <c r="CY127"/>
      <c r="CZ127"/>
      <c r="DA127"/>
      <c r="DB127"/>
      <c r="DC127"/>
      <c r="DD127"/>
      <c r="DE127"/>
      <c r="DF127"/>
      <c r="DG127"/>
      <c r="DH127"/>
      <c r="DI127"/>
      <c r="DJ127"/>
      <c r="DK127"/>
      <c r="DL127"/>
      <c r="DM127"/>
      <c r="DN127"/>
      <c r="DO127"/>
      <c r="DP127"/>
      <c r="DQ127"/>
      <c r="DR127"/>
      <c r="DS127"/>
      <c r="DT127"/>
      <c r="DU127"/>
      <c r="DV127"/>
      <c r="DW127"/>
      <c r="DX127"/>
      <c r="DY127"/>
      <c r="DZ127"/>
      <c r="EA127"/>
      <c r="EB127"/>
      <c r="EC127"/>
      <c r="ED127"/>
      <c r="EE127"/>
      <c r="EF127"/>
      <c r="EG127"/>
      <c r="EH127"/>
      <c r="EI127"/>
      <c r="EJ127"/>
      <c r="EK127"/>
      <c r="EL127"/>
      <c r="EM127"/>
      <c r="EN127"/>
      <c r="EO127"/>
      <c r="EP127"/>
      <c r="EQ127"/>
      <c r="ER127"/>
      <c r="ES127"/>
      <c r="ET127"/>
      <c r="EU127"/>
      <c r="EV127"/>
      <c r="EW127"/>
      <c r="EX127"/>
      <c r="EY127"/>
      <c r="EZ127"/>
      <c r="FA127"/>
      <c r="FB127"/>
      <c r="FC127"/>
      <c r="FD127"/>
      <c r="FE127"/>
      <c r="FF127"/>
      <c r="FG127"/>
      <c r="FH127"/>
      <c r="FI127"/>
      <c r="FJ127"/>
      <c r="FK127"/>
      <c r="FL127"/>
      <c r="FM127"/>
      <c r="FN127"/>
      <c r="FO127"/>
      <c r="FP127"/>
      <c r="FQ127"/>
      <c r="FR127"/>
      <c r="FS127"/>
      <c r="FT127"/>
      <c r="FU127"/>
      <c r="FV127"/>
      <c r="FW127"/>
      <c r="FX127"/>
      <c r="FY127"/>
      <c r="FZ127"/>
      <c r="GA127"/>
      <c r="GB127"/>
      <c r="GC127"/>
      <c r="GD127"/>
      <c r="GE127"/>
      <c r="GF127"/>
      <c r="GG127"/>
      <c r="GH127"/>
      <c r="GI127"/>
      <c r="GJ127"/>
      <c r="GK127"/>
      <c r="GL127"/>
      <c r="GM127"/>
      <c r="GN127"/>
      <c r="GO127"/>
      <c r="GP127"/>
      <c r="GQ127"/>
      <c r="GR127"/>
      <c r="GS127"/>
      <c r="GT127"/>
      <c r="GU127"/>
      <c r="GV127"/>
      <c r="GW127"/>
      <c r="GX127"/>
      <c r="GY127"/>
      <c r="GZ127"/>
      <c r="HA127"/>
      <c r="HB127"/>
      <c r="HC127"/>
      <c r="HD127"/>
      <c r="HE127"/>
      <c r="HF127"/>
      <c r="HG127"/>
      <c r="HH127"/>
      <c r="HI127"/>
      <c r="HJ127"/>
      <c r="HK127"/>
      <c r="HL127"/>
      <c r="HM127"/>
      <c r="HN127"/>
      <c r="HO127"/>
      <c r="HP127"/>
      <c r="HQ127"/>
      <c r="HR127"/>
      <c r="HS127"/>
      <c r="HT127"/>
      <c r="HU127"/>
      <c r="HV127"/>
      <c r="HW127"/>
      <c r="HX127"/>
      <c r="HY127"/>
      <c r="HZ127"/>
      <c r="IA127"/>
      <c r="IB127"/>
      <c r="IC127"/>
      <c r="ID127"/>
      <c r="IE127"/>
      <c r="IF127"/>
      <c r="IG127"/>
      <c r="IH127"/>
      <c r="II127"/>
      <c r="IJ127"/>
      <c r="IK127"/>
      <c r="IL127"/>
      <c r="IM127"/>
      <c r="IN127"/>
      <c r="IO127"/>
      <c r="IP127"/>
      <c r="IQ127"/>
      <c r="IR127"/>
      <c r="IS127"/>
      <c r="IT127"/>
      <c r="IU127"/>
      <c r="IV127"/>
      <c r="IW127"/>
      <c r="IX127"/>
      <c r="IY127"/>
      <c r="IZ127"/>
      <c r="JA127"/>
      <c r="JB127"/>
      <c r="JC127"/>
      <c r="JD127"/>
      <c r="JE127"/>
      <c r="JF127"/>
      <c r="JG127"/>
      <c r="JH127"/>
      <c r="JI127"/>
      <c r="JJ127"/>
      <c r="JK127"/>
      <c r="JL127"/>
      <c r="JM127"/>
      <c r="JN127"/>
      <c r="JO127"/>
      <c r="JP127"/>
      <c r="JQ127"/>
      <c r="JR127"/>
      <c r="JS127"/>
      <c r="JT127"/>
      <c r="JU127"/>
      <c r="JV127"/>
      <c r="JW127"/>
      <c r="JX127"/>
      <c r="JY127"/>
      <c r="JZ127"/>
      <c r="KA127"/>
      <c r="KB127"/>
      <c r="KC127"/>
      <c r="KD127"/>
      <c r="KE127"/>
      <c r="KF127"/>
      <c r="KG127"/>
      <c r="KH127"/>
      <c r="KI127"/>
      <c r="KJ127"/>
      <c r="KK127"/>
      <c r="KL127"/>
      <c r="KM127"/>
      <c r="KN127"/>
      <c r="KO127"/>
      <c r="KP127"/>
      <c r="KQ127"/>
      <c r="KR127"/>
      <c r="KS127"/>
      <c r="KT127"/>
      <c r="KU127"/>
      <c r="KV127"/>
      <c r="KW127"/>
      <c r="KX127"/>
      <c r="KY127"/>
      <c r="KZ127"/>
      <c r="LA127"/>
      <c r="LB127"/>
      <c r="LC127"/>
      <c r="LD127"/>
      <c r="LE127"/>
      <c r="LF127"/>
      <c r="LG127"/>
      <c r="LH127"/>
      <c r="LI127"/>
      <c r="LJ127"/>
      <c r="LK127"/>
      <c r="LL127"/>
      <c r="LM127"/>
      <c r="LN127"/>
      <c r="LO127"/>
      <c r="LP127"/>
      <c r="LQ127"/>
      <c r="LR127"/>
      <c r="LS127"/>
      <c r="LT127"/>
      <c r="LU127"/>
      <c r="LV127"/>
      <c r="LW127"/>
      <c r="LX127"/>
      <c r="LY127"/>
      <c r="LZ127"/>
      <c r="MA127"/>
      <c r="MB127"/>
      <c r="MC127"/>
      <c r="MD127"/>
      <c r="ME127"/>
      <c r="MF127"/>
      <c r="MG127"/>
      <c r="MH127"/>
      <c r="MI127"/>
      <c r="MJ127"/>
      <c r="MK127"/>
      <c r="ML127"/>
      <c r="MM127"/>
      <c r="MN127"/>
      <c r="MO127"/>
      <c r="MP127"/>
      <c r="MQ127"/>
      <c r="MR127"/>
      <c r="MS127"/>
      <c r="MT127"/>
      <c r="MU127"/>
      <c r="MV127"/>
      <c r="MW127"/>
      <c r="MX127"/>
      <c r="MY127"/>
      <c r="MZ127"/>
      <c r="NA127"/>
      <c r="NB127"/>
      <c r="NC127"/>
      <c r="ND127"/>
      <c r="NE127"/>
      <c r="NF127"/>
      <c r="NG127"/>
      <c r="NH127"/>
      <c r="NI127"/>
      <c r="NJ127"/>
      <c r="NK127"/>
      <c r="NL127"/>
      <c r="NM127"/>
      <c r="NN127"/>
      <c r="NO127"/>
      <c r="NP127"/>
      <c r="NQ127"/>
      <c r="NR127"/>
      <c r="NS127"/>
      <c r="NT127"/>
      <c r="NU127"/>
      <c r="NV127"/>
      <c r="NW127"/>
      <c r="NX127"/>
      <c r="NY127"/>
      <c r="NZ127"/>
      <c r="OA127"/>
      <c r="OB127"/>
      <c r="OC127"/>
      <c r="OD127"/>
      <c r="OE127"/>
      <c r="OF127"/>
      <c r="OG127"/>
      <c r="OH127"/>
      <c r="OI127"/>
      <c r="OJ127"/>
      <c r="OK127"/>
      <c r="OL127"/>
      <c r="OM127"/>
      <c r="ON127"/>
      <c r="OO127"/>
      <c r="OP127"/>
      <c r="OQ127"/>
      <c r="OR127"/>
      <c r="OS127"/>
      <c r="OT127"/>
      <c r="OU127"/>
      <c r="OV127"/>
      <c r="OW127"/>
      <c r="OX127"/>
      <c r="OY127"/>
      <c r="OZ127"/>
      <c r="PA127"/>
      <c r="PB127"/>
      <c r="PC127"/>
      <c r="PD127"/>
      <c r="PE127"/>
      <c r="PF127"/>
      <c r="PG127"/>
      <c r="PH127"/>
      <c r="PI127"/>
      <c r="PJ127"/>
      <c r="PK127"/>
      <c r="PL127"/>
      <c r="PM127"/>
      <c r="PN127"/>
      <c r="PO127"/>
      <c r="PP127"/>
      <c r="PQ127"/>
      <c r="PR127"/>
      <c r="PS127"/>
      <c r="PT127"/>
      <c r="PU127"/>
      <c r="PV127"/>
      <c r="PW127"/>
      <c r="PX127"/>
      <c r="PY127"/>
      <c r="PZ127"/>
      <c r="QA127"/>
      <c r="QB127"/>
      <c r="QC127"/>
      <c r="QD127"/>
      <c r="QE127"/>
      <c r="QF127"/>
      <c r="QG127"/>
      <c r="QH127"/>
      <c r="QI127"/>
      <c r="QJ127"/>
      <c r="QK127"/>
      <c r="QL127"/>
      <c r="QM127"/>
      <c r="QN127"/>
      <c r="QO127"/>
      <c r="QP127"/>
      <c r="QQ127"/>
      <c r="QR127"/>
      <c r="QS127"/>
      <c r="QT127"/>
      <c r="QU127"/>
      <c r="QV127"/>
      <c r="QW127"/>
      <c r="QX127"/>
      <c r="QY127"/>
      <c r="QZ127"/>
      <c r="RA127"/>
      <c r="RB127"/>
      <c r="RC127"/>
      <c r="RD127"/>
      <c r="RE127"/>
      <c r="RF127"/>
      <c r="RG127"/>
      <c r="RH127"/>
      <c r="RI127"/>
      <c r="RJ127"/>
      <c r="RK127"/>
      <c r="RL127"/>
      <c r="RM127"/>
      <c r="RN127"/>
      <c r="RO127"/>
      <c r="RP127"/>
      <c r="RQ127"/>
      <c r="RR127"/>
      <c r="RS127"/>
      <c r="RT127"/>
      <c r="RU127"/>
      <c r="RV127"/>
      <c r="RW127"/>
      <c r="RX127"/>
      <c r="RY127"/>
      <c r="RZ127"/>
      <c r="SA127"/>
      <c r="SB127"/>
      <c r="SC127"/>
      <c r="SD127"/>
      <c r="SE127"/>
      <c r="SF127"/>
      <c r="SG127"/>
      <c r="SH127"/>
      <c r="SI127"/>
      <c r="SJ127"/>
      <c r="SK127"/>
      <c r="SL127"/>
      <c r="SM127"/>
      <c r="SN127"/>
      <c r="SO127"/>
      <c r="SP127"/>
      <c r="SQ127"/>
      <c r="SR127"/>
      <c r="SS127"/>
      <c r="ST127"/>
      <c r="SU127"/>
      <c r="SV127"/>
      <c r="SW127"/>
      <c r="SX127"/>
      <c r="SY127"/>
      <c r="SZ127"/>
      <c r="TA127"/>
      <c r="TB127"/>
      <c r="TC127"/>
      <c r="TD127"/>
      <c r="TE127"/>
      <c r="TF127"/>
      <c r="TG127"/>
      <c r="TH127"/>
      <c r="TI127"/>
      <c r="TJ127"/>
      <c r="TK127"/>
      <c r="TL127"/>
      <c r="TM127"/>
      <c r="TN127"/>
      <c r="TO127"/>
      <c r="TP127"/>
      <c r="TQ127"/>
      <c r="TR127"/>
      <c r="TS127"/>
      <c r="TT127"/>
      <c r="TU127"/>
      <c r="TV127"/>
      <c r="TW127"/>
      <c r="TX127"/>
      <c r="TY127"/>
      <c r="TZ127"/>
      <c r="UA127"/>
      <c r="UB127"/>
      <c r="UC127"/>
      <c r="UD127"/>
      <c r="UE127"/>
      <c r="UF127"/>
      <c r="UG127"/>
      <c r="UH127"/>
      <c r="UI127"/>
      <c r="UJ127"/>
      <c r="UK127"/>
      <c r="UL127"/>
      <c r="UM127"/>
      <c r="UN127"/>
      <c r="UO127"/>
      <c r="UP127"/>
      <c r="UQ127"/>
      <c r="UR127"/>
      <c r="US127"/>
      <c r="UT127"/>
      <c r="UU127"/>
      <c r="UV127"/>
      <c r="UW127"/>
      <c r="UX127"/>
      <c r="UY127"/>
      <c r="UZ127"/>
      <c r="VA127"/>
      <c r="VB127"/>
      <c r="VC127"/>
      <c r="VD127"/>
      <c r="VE127"/>
      <c r="VF127"/>
      <c r="VG127"/>
      <c r="VH127"/>
      <c r="VI127"/>
      <c r="VJ127"/>
      <c r="VK127"/>
      <c r="VL127"/>
      <c r="VM127"/>
      <c r="VN127"/>
      <c r="VO127"/>
      <c r="VP127"/>
      <c r="VQ127"/>
      <c r="VR127"/>
      <c r="VS127"/>
      <c r="VT127"/>
      <c r="VU127"/>
      <c r="VV127"/>
      <c r="VW127"/>
      <c r="VX127"/>
      <c r="VY127"/>
      <c r="VZ127"/>
      <c r="WA127"/>
      <c r="WB127"/>
      <c r="WC127"/>
      <c r="WD127"/>
      <c r="WE127"/>
      <c r="WF127"/>
      <c r="WG127"/>
      <c r="WH127"/>
      <c r="WI127"/>
      <c r="WJ127"/>
      <c r="WK127"/>
      <c r="WL127"/>
      <c r="WM127"/>
      <c r="WN127"/>
      <c r="WO127"/>
      <c r="WP127"/>
      <c r="WQ127"/>
      <c r="WR127"/>
      <c r="WS127"/>
      <c r="WT127"/>
      <c r="WU127"/>
      <c r="WV127"/>
      <c r="WW127"/>
      <c r="WX127"/>
      <c r="WY127"/>
      <c r="WZ127"/>
      <c r="XA127"/>
      <c r="XB127"/>
      <c r="XC127"/>
      <c r="XD127"/>
      <c r="XE127"/>
      <c r="XF127"/>
      <c r="XG127"/>
      <c r="XH127"/>
      <c r="XI127"/>
      <c r="XJ127"/>
      <c r="XK127"/>
      <c r="XL127"/>
      <c r="XM127"/>
      <c r="XN127"/>
      <c r="XO127"/>
      <c r="XP127"/>
      <c r="XQ127"/>
      <c r="XR127"/>
      <c r="XS127"/>
      <c r="XT127"/>
      <c r="XU127"/>
      <c r="XV127"/>
      <c r="XW127"/>
      <c r="XX127"/>
      <c r="XY127"/>
      <c r="XZ127"/>
      <c r="YA127"/>
      <c r="YB127"/>
      <c r="YC127"/>
      <c r="YD127"/>
      <c r="YE127"/>
      <c r="YF127"/>
      <c r="YG127"/>
      <c r="YH127"/>
      <c r="YI127"/>
      <c r="YJ127"/>
      <c r="YK127"/>
      <c r="YL127"/>
      <c r="YM127"/>
      <c r="YN127"/>
      <c r="YO127"/>
      <c r="YP127"/>
      <c r="YQ127"/>
      <c r="YR127"/>
      <c r="YS127"/>
      <c r="YT127"/>
      <c r="YU127"/>
      <c r="YV127"/>
      <c r="YW127"/>
      <c r="YX127"/>
      <c r="YY127"/>
      <c r="YZ127"/>
      <c r="ZA127"/>
      <c r="ZB127"/>
      <c r="ZC127"/>
      <c r="ZD127"/>
      <c r="ZE127"/>
      <c r="ZF127"/>
      <c r="ZG127"/>
      <c r="ZH127"/>
      <c r="ZI127"/>
      <c r="ZJ127"/>
      <c r="ZK127"/>
      <c r="ZL127"/>
      <c r="ZM127"/>
      <c r="ZN127"/>
      <c r="ZO127"/>
      <c r="ZP127"/>
      <c r="ZQ127"/>
      <c r="ZR127"/>
      <c r="ZS127"/>
      <c r="ZT127"/>
      <c r="ZU127"/>
      <c r="ZV127"/>
      <c r="ZW127"/>
      <c r="ZX127"/>
      <c r="ZY127"/>
      <c r="ZZ127"/>
      <c r="AAA127"/>
      <c r="AAB127"/>
      <c r="AAC127"/>
      <c r="AAD127"/>
      <c r="AAE127"/>
      <c r="AAF127"/>
      <c r="AAG127"/>
      <c r="AAH127"/>
      <c r="AAI127"/>
      <c r="AAJ127"/>
      <c r="AAK127"/>
      <c r="AAL127"/>
      <c r="AAM127"/>
      <c r="AAN127"/>
      <c r="AAO127"/>
      <c r="AAP127"/>
      <c r="AAQ127"/>
      <c r="AAR127"/>
      <c r="AAS127"/>
      <c r="AAT127"/>
      <c r="AAU127"/>
      <c r="AAV127"/>
      <c r="AAW127"/>
      <c r="AAX127"/>
      <c r="AAY127"/>
      <c r="AAZ127"/>
      <c r="ABA127"/>
      <c r="ABB127"/>
      <c r="ABC127"/>
      <c r="ABD127"/>
      <c r="ABE127"/>
      <c r="ABF127"/>
      <c r="ABG127"/>
      <c r="ABH127"/>
      <c r="ABI127"/>
      <c r="ABJ127"/>
      <c r="ABK127"/>
      <c r="ABL127"/>
      <c r="ABM127"/>
      <c r="ABN127"/>
      <c r="ABO127"/>
      <c r="ABP127"/>
      <c r="ABQ127"/>
      <c r="ABR127"/>
      <c r="ABS127"/>
      <c r="ABT127"/>
      <c r="ABU127"/>
      <c r="ABV127"/>
      <c r="ABW127"/>
      <c r="ABX127"/>
      <c r="ABY127"/>
      <c r="ABZ127"/>
      <c r="ACA127"/>
      <c r="ACB127"/>
      <c r="ACC127"/>
      <c r="ACD127"/>
      <c r="ACE127"/>
      <c r="ACF127"/>
      <c r="ACG127"/>
      <c r="ACH127"/>
      <c r="ACI127"/>
      <c r="ACJ127"/>
      <c r="ACK127"/>
      <c r="ACL127"/>
      <c r="ACM127"/>
      <c r="ACN127"/>
      <c r="ACO127"/>
      <c r="ACP127"/>
      <c r="ACQ127"/>
      <c r="ACR127"/>
      <c r="ACS127"/>
      <c r="ACT127"/>
      <c r="ACU127"/>
      <c r="ACV127"/>
      <c r="ACW127"/>
      <c r="ACX127"/>
      <c r="ACY127"/>
      <c r="ACZ127"/>
      <c r="ADA127"/>
      <c r="ADB127"/>
      <c r="ADC127"/>
      <c r="ADD127"/>
      <c r="ADE127"/>
      <c r="ADF127"/>
      <c r="ADG127"/>
      <c r="ADH127"/>
      <c r="ADI127"/>
      <c r="ADJ127"/>
      <c r="ADK127"/>
      <c r="ADL127"/>
      <c r="ADM127"/>
      <c r="ADN127"/>
      <c r="ADO127"/>
      <c r="ADP127"/>
      <c r="ADQ127"/>
      <c r="ADR127"/>
      <c r="ADS127"/>
      <c r="ADT127"/>
      <c r="ADU127"/>
      <c r="ADV127"/>
      <c r="ADW127"/>
      <c r="ADX127"/>
      <c r="ADY127"/>
      <c r="ADZ127"/>
      <c r="AEA127"/>
      <c r="AEB127"/>
      <c r="AEC127"/>
      <c r="AED127"/>
      <c r="AEE127"/>
      <c r="AEF127"/>
      <c r="AEG127"/>
      <c r="AEH127"/>
      <c r="AEI127"/>
      <c r="AEJ127"/>
      <c r="AEK127"/>
      <c r="AEL127"/>
      <c r="AEM127"/>
      <c r="AEN127"/>
      <c r="AEO127"/>
      <c r="AEP127"/>
      <c r="AEQ127"/>
      <c r="AER127"/>
      <c r="AES127"/>
      <c r="AET127"/>
      <c r="AEU127"/>
      <c r="AEV127"/>
      <c r="AEW127"/>
      <c r="AEX127"/>
      <c r="AEY127"/>
      <c r="AEZ127"/>
      <c r="AFA127"/>
      <c r="AFB127"/>
      <c r="AFC127"/>
      <c r="AFD127"/>
      <c r="AFE127"/>
      <c r="AFF127"/>
      <c r="AFG127"/>
      <c r="AFH127"/>
      <c r="AFI127"/>
      <c r="AFJ127"/>
      <c r="AFK127"/>
      <c r="AFL127"/>
      <c r="AFM127"/>
      <c r="AFN127"/>
      <c r="AFO127"/>
      <c r="AFP127"/>
      <c r="AFQ127"/>
      <c r="AFR127"/>
      <c r="AFS127"/>
      <c r="AFT127"/>
      <c r="AFU127"/>
      <c r="AFV127"/>
      <c r="AFW127"/>
      <c r="AFX127"/>
      <c r="AFY127"/>
      <c r="AFZ127"/>
      <c r="AGA127"/>
      <c r="AGB127"/>
      <c r="AGC127"/>
      <c r="AGD127"/>
      <c r="AGE127"/>
      <c r="AGF127"/>
      <c r="AGG127"/>
      <c r="AGH127"/>
      <c r="AGI127"/>
      <c r="AGJ127"/>
      <c r="AGK127"/>
      <c r="AGL127"/>
      <c r="AGM127"/>
      <c r="AGN127"/>
      <c r="AGO127"/>
      <c r="AGP127"/>
      <c r="AGQ127"/>
      <c r="AGR127"/>
      <c r="AGS127"/>
      <c r="AGT127"/>
      <c r="AGU127"/>
      <c r="AGV127"/>
      <c r="AGW127"/>
      <c r="AGX127"/>
      <c r="AGY127"/>
      <c r="AGZ127"/>
      <c r="AHA127"/>
      <c r="AHB127"/>
      <c r="AHC127"/>
      <c r="AHD127"/>
      <c r="AHE127"/>
      <c r="AHF127"/>
      <c r="AHG127"/>
      <c r="AHH127"/>
      <c r="AHI127"/>
      <c r="AHJ127"/>
      <c r="AHK127"/>
      <c r="AHL127"/>
      <c r="AHM127"/>
      <c r="AHN127"/>
      <c r="AHO127"/>
      <c r="AHP127"/>
      <c r="AHQ127"/>
      <c r="AHR127"/>
      <c r="AHS127"/>
      <c r="AHT127"/>
      <c r="AHU127"/>
      <c r="AHV127"/>
      <c r="AHW127"/>
      <c r="AHX127"/>
      <c r="AHY127"/>
      <c r="AHZ127"/>
      <c r="AIA127"/>
      <c r="AIB127"/>
      <c r="AIC127"/>
      <c r="AID127"/>
      <c r="AIE127"/>
      <c r="AIF127"/>
      <c r="AIG127"/>
      <c r="AIH127"/>
      <c r="AII127"/>
      <c r="AIJ127"/>
      <c r="AIK127"/>
      <c r="AIL127"/>
      <c r="AIM127"/>
      <c r="AIN127"/>
      <c r="AIO127"/>
      <c r="AIP127"/>
      <c r="AIQ127"/>
      <c r="AIR127"/>
      <c r="AIS127"/>
      <c r="AIT127"/>
      <c r="AIU127"/>
      <c r="AIV127"/>
      <c r="AIW127"/>
      <c r="AIX127"/>
      <c r="AIY127"/>
      <c r="AIZ127"/>
      <c r="AJA127"/>
      <c r="AJB127"/>
      <c r="AJC127"/>
      <c r="AJD127"/>
      <c r="AJE127"/>
      <c r="AJF127"/>
      <c r="AJG127"/>
      <c r="AJH127"/>
      <c r="AJI127"/>
      <c r="AJJ127"/>
      <c r="AJK127"/>
      <c r="AJL127"/>
      <c r="AJM127"/>
      <c r="AJN127"/>
      <c r="AJO127"/>
      <c r="AJP127"/>
      <c r="AJQ127"/>
      <c r="AJR127"/>
      <c r="AJS127"/>
      <c r="AJT127"/>
      <c r="AJU127"/>
      <c r="AJV127"/>
      <c r="AJW127"/>
      <c r="AJX127"/>
      <c r="AJY127"/>
      <c r="AJZ127"/>
      <c r="AKA127"/>
      <c r="AKB127"/>
      <c r="AKC127"/>
      <c r="AKD127"/>
      <c r="AKE127"/>
      <c r="AKF127"/>
      <c r="AKG127"/>
      <c r="AKH127"/>
      <c r="AKI127"/>
      <c r="AKJ127"/>
      <c r="AKK127"/>
      <c r="AKL127"/>
      <c r="AKM127"/>
      <c r="AKN127"/>
      <c r="AKO127"/>
      <c r="AKP127"/>
      <c r="AKQ127"/>
      <c r="AKR127"/>
      <c r="AKS127"/>
      <c r="AKT127"/>
      <c r="AKU127"/>
      <c r="AKV127"/>
      <c r="AKW127"/>
      <c r="AKX127"/>
      <c r="AKY127"/>
      <c r="AKZ127"/>
      <c r="ALA127"/>
      <c r="ALB127"/>
      <c r="ALC127"/>
      <c r="ALD127"/>
      <c r="ALE127"/>
      <c r="ALF127"/>
      <c r="ALG127"/>
      <c r="ALH127"/>
      <c r="ALI127"/>
      <c r="ALJ127"/>
      <c r="ALK127"/>
      <c r="ALL127"/>
      <c r="ALM127"/>
      <c r="ALN127"/>
      <c r="ALO127"/>
      <c r="ALP127"/>
      <c r="ALQ127"/>
      <c r="ALR127"/>
      <c r="ALS127"/>
      <c r="ALT127"/>
      <c r="ALU127"/>
      <c r="ALV127"/>
      <c r="ALW127"/>
      <c r="ALX127"/>
      <c r="ALY127"/>
      <c r="ALZ127"/>
      <c r="AMA127"/>
      <c r="AMB127"/>
      <c r="AMC127"/>
      <c r="AMD127"/>
      <c r="AME127"/>
      <c r="AMF127"/>
      <c r="AMG127"/>
      <c r="AMH127"/>
      <c r="AMI127"/>
      <c r="AMJ127"/>
    </row>
    <row r="128" spans="1:1024" x14ac:dyDescent="0.25">
      <c r="A128" s="144"/>
      <c r="B128" s="145"/>
      <c r="C128" s="145"/>
      <c r="D128" s="145"/>
      <c r="E128" s="145"/>
      <c r="F128" s="145"/>
      <c r="G128" s="145"/>
      <c r="H128" s="145"/>
      <c r="I128" s="145"/>
      <c r="J128" s="145"/>
      <c r="K128" s="145"/>
      <c r="L128" s="145"/>
      <c r="M128" s="145"/>
      <c r="N128" s="145"/>
      <c r="O128" s="145"/>
      <c r="P128" s="145"/>
      <c r="Q128" s="145"/>
      <c r="R128" s="145"/>
      <c r="S128" s="145"/>
      <c r="T128" s="145"/>
      <c r="U128" s="145"/>
      <c r="V128" s="145"/>
      <c r="W128" s="145"/>
      <c r="X128" s="145"/>
      <c r="Y128" s="145"/>
      <c r="Z128" s="145"/>
      <c r="AA128" s="145"/>
      <c r="AB128" s="145"/>
      <c r="AC128" s="145"/>
      <c r="AD128" s="145"/>
      <c r="AE128" s="145"/>
      <c r="AF128" s="145"/>
      <c r="AG128" s="145"/>
      <c r="AH128" s="145"/>
      <c r="AI128" s="145"/>
      <c r="AJ128" s="145"/>
      <c r="AK128" s="145"/>
      <c r="AL128" s="145"/>
      <c r="AM128" s="145"/>
      <c r="AN128" s="145"/>
      <c r="AO128" s="145"/>
      <c r="AP128" s="145"/>
      <c r="AQ128" s="145"/>
      <c r="AR128" s="145"/>
      <c r="AS128" s="145"/>
      <c r="AT128" s="145"/>
      <c r="AU128" s="145"/>
      <c r="AV128" s="145"/>
      <c r="AW128" s="145"/>
      <c r="AX128" s="145"/>
      <c r="AY128" s="145"/>
      <c r="AZ128" s="145"/>
      <c r="BA128" s="145"/>
      <c r="BD128" s="50"/>
      <c r="BE128"/>
      <c r="BF128"/>
      <c r="BG128"/>
      <c r="BH128"/>
      <c r="BI128"/>
      <c r="BJ128"/>
      <c r="BK128"/>
      <c r="BL128"/>
      <c r="BM128"/>
      <c r="BN128"/>
      <c r="BO128"/>
      <c r="BP128"/>
      <c r="BQ128"/>
      <c r="BR128"/>
      <c r="BS128"/>
      <c r="BT128"/>
      <c r="BU128"/>
      <c r="BV128"/>
      <c r="BW128"/>
      <c r="BX128"/>
      <c r="BY128"/>
      <c r="BZ128"/>
      <c r="CA128"/>
      <c r="CB128"/>
      <c r="CC128"/>
      <c r="CD128"/>
      <c r="CE128"/>
      <c r="CF128"/>
      <c r="CG128"/>
      <c r="CH128"/>
      <c r="CI128"/>
      <c r="CJ128"/>
      <c r="CK128"/>
      <c r="CL128"/>
      <c r="CM128"/>
      <c r="CN128"/>
      <c r="CO128"/>
      <c r="CP128"/>
      <c r="CQ128"/>
      <c r="CR128"/>
      <c r="CS128"/>
      <c r="CT128"/>
      <c r="CU128"/>
      <c r="CV128"/>
      <c r="CW128"/>
      <c r="CX128"/>
      <c r="CY128"/>
      <c r="CZ128"/>
      <c r="DA128"/>
      <c r="DB128"/>
      <c r="DC128"/>
      <c r="DD128"/>
      <c r="DE128"/>
      <c r="DF128"/>
      <c r="DG128"/>
      <c r="DH128"/>
      <c r="DI128"/>
      <c r="DJ128"/>
      <c r="DK128"/>
      <c r="DL128"/>
      <c r="DM128"/>
      <c r="DN128"/>
      <c r="DO128"/>
      <c r="DP128"/>
      <c r="DQ128"/>
      <c r="DR128"/>
      <c r="DS128"/>
      <c r="DT128"/>
      <c r="DU128"/>
      <c r="DV128"/>
      <c r="DW128"/>
      <c r="DX128"/>
      <c r="DY128"/>
      <c r="DZ128"/>
      <c r="EA128"/>
      <c r="EB128"/>
      <c r="EC128"/>
      <c r="ED128"/>
      <c r="EE128"/>
      <c r="EF128"/>
      <c r="EG128"/>
      <c r="EH128"/>
      <c r="EI128"/>
      <c r="EJ128"/>
      <c r="EK128"/>
      <c r="EL128"/>
      <c r="EM128"/>
      <c r="EN128"/>
      <c r="EO128"/>
      <c r="EP128"/>
      <c r="EQ128"/>
      <c r="ER128"/>
      <c r="ES128"/>
      <c r="ET128"/>
      <c r="EU128"/>
      <c r="EV128"/>
      <c r="EW128"/>
      <c r="EX128"/>
      <c r="EY128"/>
      <c r="EZ128"/>
      <c r="FA128"/>
      <c r="FB128"/>
      <c r="FC128"/>
      <c r="FD128"/>
      <c r="FE128"/>
      <c r="FF128"/>
      <c r="FG128"/>
      <c r="FH128"/>
      <c r="FI128"/>
      <c r="FJ128"/>
      <c r="FK128"/>
      <c r="FL128"/>
      <c r="FM128"/>
      <c r="FN128"/>
      <c r="FO128"/>
      <c r="FP128"/>
      <c r="FQ128"/>
      <c r="FR128"/>
      <c r="FS128"/>
      <c r="FT128"/>
      <c r="FU128"/>
      <c r="FV128"/>
      <c r="FW128"/>
      <c r="FX128"/>
      <c r="FY128"/>
      <c r="FZ128"/>
      <c r="GA128"/>
      <c r="GB128"/>
      <c r="GC128"/>
      <c r="GD128"/>
      <c r="GE128"/>
      <c r="GF128"/>
      <c r="GG128"/>
      <c r="GH128"/>
      <c r="GI128"/>
      <c r="GJ128"/>
      <c r="GK128"/>
      <c r="GL128"/>
      <c r="GM128"/>
      <c r="GN128"/>
      <c r="GO128"/>
      <c r="GP128"/>
      <c r="GQ128"/>
      <c r="GR128"/>
      <c r="GS128"/>
      <c r="GT128"/>
      <c r="GU128"/>
      <c r="GV128"/>
      <c r="GW128"/>
      <c r="GX128"/>
      <c r="GY128"/>
      <c r="GZ128"/>
      <c r="HA128"/>
      <c r="HB128"/>
      <c r="HC128"/>
      <c r="HD128"/>
      <c r="HE128"/>
      <c r="HF128"/>
      <c r="HG128"/>
      <c r="HH128"/>
      <c r="HI128"/>
      <c r="HJ128"/>
      <c r="HK128"/>
      <c r="HL128"/>
      <c r="HM128"/>
      <c r="HN128"/>
      <c r="HO128"/>
      <c r="HP128"/>
      <c r="HQ128"/>
      <c r="HR128"/>
      <c r="HS128"/>
      <c r="HT128"/>
      <c r="HU128"/>
      <c r="HV128"/>
      <c r="HW128"/>
      <c r="HX128"/>
      <c r="HY128"/>
      <c r="HZ128"/>
      <c r="IA128"/>
      <c r="IB128"/>
      <c r="IC128"/>
      <c r="ID128"/>
      <c r="IE128"/>
      <c r="IF128"/>
      <c r="IG128"/>
      <c r="IH128"/>
      <c r="II128"/>
      <c r="IJ128"/>
      <c r="IK128"/>
      <c r="IL128"/>
      <c r="IM128"/>
      <c r="IN128"/>
      <c r="IO128"/>
      <c r="IP128"/>
      <c r="IQ128"/>
      <c r="IR128"/>
      <c r="IS128"/>
      <c r="IT128"/>
      <c r="IU128"/>
      <c r="IV128"/>
      <c r="IW128"/>
      <c r="IX128"/>
      <c r="IY128"/>
      <c r="IZ128"/>
      <c r="JA128"/>
      <c r="JB128"/>
      <c r="JC128"/>
      <c r="JD128"/>
      <c r="JE128"/>
      <c r="JF128"/>
      <c r="JG128"/>
      <c r="JH128"/>
      <c r="JI128"/>
      <c r="JJ128"/>
      <c r="JK128"/>
      <c r="JL128"/>
      <c r="JM128"/>
      <c r="JN128"/>
      <c r="JO128"/>
      <c r="JP128"/>
      <c r="JQ128"/>
      <c r="JR128"/>
      <c r="JS128"/>
      <c r="JT128"/>
      <c r="JU128"/>
      <c r="JV128"/>
      <c r="JW128"/>
      <c r="JX128"/>
      <c r="JY128"/>
      <c r="JZ128"/>
      <c r="KA128"/>
      <c r="KB128"/>
      <c r="KC128"/>
      <c r="KD128"/>
      <c r="KE128"/>
      <c r="KF128"/>
      <c r="KG128"/>
      <c r="KH128"/>
      <c r="KI128"/>
      <c r="KJ128"/>
      <c r="KK128"/>
      <c r="KL128"/>
      <c r="KM128"/>
      <c r="KN128"/>
      <c r="KO128"/>
      <c r="KP128"/>
      <c r="KQ128"/>
      <c r="KR128"/>
      <c r="KS128"/>
      <c r="KT128"/>
      <c r="KU128"/>
      <c r="KV128"/>
      <c r="KW128"/>
      <c r="KX128"/>
      <c r="KY128"/>
      <c r="KZ128"/>
      <c r="LA128"/>
      <c r="LB128"/>
      <c r="LC128"/>
      <c r="LD128"/>
      <c r="LE128"/>
      <c r="LF128"/>
      <c r="LG128"/>
      <c r="LH128"/>
      <c r="LI128"/>
      <c r="LJ128"/>
      <c r="LK128"/>
      <c r="LL128"/>
      <c r="LM128"/>
      <c r="LN128"/>
      <c r="LO128"/>
      <c r="LP128"/>
      <c r="LQ128"/>
      <c r="LR128"/>
      <c r="LS128"/>
      <c r="LT128"/>
      <c r="LU128"/>
      <c r="LV128"/>
      <c r="LW128"/>
      <c r="LX128"/>
      <c r="LY128"/>
      <c r="LZ128"/>
      <c r="MA128"/>
      <c r="MB128"/>
      <c r="MC128"/>
      <c r="MD128"/>
      <c r="ME128"/>
      <c r="MF128"/>
      <c r="MG128"/>
      <c r="MH128"/>
      <c r="MI128"/>
      <c r="MJ128"/>
      <c r="MK128"/>
      <c r="ML128"/>
      <c r="MM128"/>
      <c r="MN128"/>
      <c r="MO128"/>
      <c r="MP128"/>
      <c r="MQ128"/>
      <c r="MR128"/>
      <c r="MS128"/>
      <c r="MT128"/>
      <c r="MU128"/>
      <c r="MV128"/>
      <c r="MW128"/>
      <c r="MX128"/>
      <c r="MY128"/>
      <c r="MZ128"/>
      <c r="NA128"/>
      <c r="NB128"/>
      <c r="NC128"/>
      <c r="ND128"/>
      <c r="NE128"/>
      <c r="NF128"/>
      <c r="NG128"/>
      <c r="NH128"/>
      <c r="NI128"/>
      <c r="NJ128"/>
      <c r="NK128"/>
      <c r="NL128"/>
      <c r="NM128"/>
      <c r="NN128"/>
      <c r="NO128"/>
      <c r="NP128"/>
      <c r="NQ128"/>
      <c r="NR128"/>
      <c r="NS128"/>
      <c r="NT128"/>
      <c r="NU128"/>
      <c r="NV128"/>
      <c r="NW128"/>
      <c r="NX128"/>
      <c r="NY128"/>
      <c r="NZ128"/>
      <c r="OA128"/>
      <c r="OB128"/>
      <c r="OC128"/>
      <c r="OD128"/>
      <c r="OE128"/>
      <c r="OF128"/>
      <c r="OG128"/>
      <c r="OH128"/>
      <c r="OI128"/>
      <c r="OJ128"/>
      <c r="OK128"/>
      <c r="OL128"/>
      <c r="OM128"/>
      <c r="ON128"/>
      <c r="OO128"/>
      <c r="OP128"/>
      <c r="OQ128"/>
      <c r="OR128"/>
      <c r="OS128"/>
      <c r="OT128"/>
      <c r="OU128"/>
      <c r="OV128"/>
      <c r="OW128"/>
      <c r="OX128"/>
      <c r="OY128"/>
      <c r="OZ128"/>
      <c r="PA128"/>
      <c r="PB128"/>
      <c r="PC128"/>
      <c r="PD128"/>
      <c r="PE128"/>
      <c r="PF128"/>
      <c r="PG128"/>
      <c r="PH128"/>
      <c r="PI128"/>
      <c r="PJ128"/>
      <c r="PK128"/>
      <c r="PL128"/>
      <c r="PM128"/>
      <c r="PN128"/>
      <c r="PO128"/>
      <c r="PP128"/>
      <c r="PQ128"/>
      <c r="PR128"/>
      <c r="PS128"/>
      <c r="PT128"/>
      <c r="PU128"/>
      <c r="PV128"/>
      <c r="PW128"/>
      <c r="PX128"/>
      <c r="PY128"/>
      <c r="PZ128"/>
      <c r="QA128"/>
      <c r="QB128"/>
      <c r="QC128"/>
      <c r="QD128"/>
      <c r="QE128"/>
      <c r="QF128"/>
      <c r="QG128"/>
      <c r="QH128"/>
      <c r="QI128"/>
      <c r="QJ128"/>
      <c r="QK128"/>
      <c r="QL128"/>
      <c r="QM128"/>
      <c r="QN128"/>
      <c r="QO128"/>
      <c r="QP128"/>
      <c r="QQ128"/>
      <c r="QR128"/>
      <c r="QS128"/>
      <c r="QT128"/>
      <c r="QU128"/>
      <c r="QV128"/>
      <c r="QW128"/>
      <c r="QX128"/>
      <c r="QY128"/>
      <c r="QZ128"/>
      <c r="RA128"/>
      <c r="RB128"/>
      <c r="RC128"/>
      <c r="RD128"/>
      <c r="RE128"/>
      <c r="RF128"/>
      <c r="RG128"/>
      <c r="RH128"/>
      <c r="RI128"/>
      <c r="RJ128"/>
      <c r="RK128"/>
      <c r="RL128"/>
      <c r="RM128"/>
      <c r="RN128"/>
      <c r="RO128"/>
      <c r="RP128"/>
      <c r="RQ128"/>
      <c r="RR128"/>
      <c r="RS128"/>
      <c r="RT128"/>
      <c r="RU128"/>
      <c r="RV128"/>
      <c r="RW128"/>
      <c r="RX128"/>
      <c r="RY128"/>
      <c r="RZ128"/>
      <c r="SA128"/>
      <c r="SB128"/>
      <c r="SC128"/>
      <c r="SD128"/>
      <c r="SE128"/>
      <c r="SF128"/>
      <c r="SG128"/>
      <c r="SH128"/>
      <c r="SI128"/>
      <c r="SJ128"/>
      <c r="SK128"/>
      <c r="SL128"/>
      <c r="SM128"/>
      <c r="SN128"/>
      <c r="SO128"/>
      <c r="SP128"/>
      <c r="SQ128"/>
      <c r="SR128"/>
      <c r="SS128"/>
      <c r="ST128"/>
      <c r="SU128"/>
      <c r="SV128"/>
      <c r="SW128"/>
      <c r="SX128"/>
      <c r="SY128"/>
      <c r="SZ128"/>
      <c r="TA128"/>
      <c r="TB128"/>
      <c r="TC128"/>
      <c r="TD128"/>
      <c r="TE128"/>
      <c r="TF128"/>
      <c r="TG128"/>
      <c r="TH128"/>
      <c r="TI128"/>
      <c r="TJ128"/>
      <c r="TK128"/>
      <c r="TL128"/>
      <c r="TM128"/>
      <c r="TN128"/>
      <c r="TO128"/>
      <c r="TP128"/>
      <c r="TQ128"/>
      <c r="TR128"/>
      <c r="TS128"/>
      <c r="TT128"/>
      <c r="TU128"/>
      <c r="TV128"/>
      <c r="TW128"/>
      <c r="TX128"/>
      <c r="TY128"/>
      <c r="TZ128"/>
      <c r="UA128"/>
      <c r="UB128"/>
      <c r="UC128"/>
      <c r="UD128"/>
      <c r="UE128"/>
      <c r="UF128"/>
      <c r="UG128"/>
      <c r="UH128"/>
      <c r="UI128"/>
      <c r="UJ128"/>
      <c r="UK128"/>
      <c r="UL128"/>
      <c r="UM128"/>
      <c r="UN128"/>
      <c r="UO128"/>
      <c r="UP128"/>
      <c r="UQ128"/>
      <c r="UR128"/>
      <c r="US128"/>
      <c r="UT128"/>
      <c r="UU128"/>
      <c r="UV128"/>
      <c r="UW128"/>
      <c r="UX128"/>
      <c r="UY128"/>
      <c r="UZ128"/>
      <c r="VA128"/>
      <c r="VB128"/>
      <c r="VC128"/>
      <c r="VD128"/>
      <c r="VE128"/>
      <c r="VF128"/>
      <c r="VG128"/>
      <c r="VH128"/>
      <c r="VI128"/>
      <c r="VJ128"/>
      <c r="VK128"/>
      <c r="VL128"/>
      <c r="VM128"/>
      <c r="VN128"/>
      <c r="VO128"/>
      <c r="VP128"/>
      <c r="VQ128"/>
      <c r="VR128"/>
      <c r="VS128"/>
      <c r="VT128"/>
      <c r="VU128"/>
      <c r="VV128"/>
      <c r="VW128"/>
      <c r="VX128"/>
      <c r="VY128"/>
      <c r="VZ128"/>
      <c r="WA128"/>
      <c r="WB128"/>
      <c r="WC128"/>
      <c r="WD128"/>
      <c r="WE128"/>
      <c r="WF128"/>
      <c r="WG128"/>
      <c r="WH128"/>
      <c r="WI128"/>
      <c r="WJ128"/>
      <c r="WK128"/>
      <c r="WL128"/>
      <c r="WM128"/>
      <c r="WN128"/>
      <c r="WO128"/>
      <c r="WP128"/>
      <c r="WQ128"/>
      <c r="WR128"/>
      <c r="WS128"/>
      <c r="WT128"/>
      <c r="WU128"/>
      <c r="WV128"/>
      <c r="WW128"/>
      <c r="WX128"/>
      <c r="WY128"/>
      <c r="WZ128"/>
      <c r="XA128"/>
      <c r="XB128"/>
      <c r="XC128"/>
      <c r="XD128"/>
      <c r="XE128"/>
      <c r="XF128"/>
      <c r="XG128"/>
      <c r="XH128"/>
      <c r="XI128"/>
      <c r="XJ128"/>
      <c r="XK128"/>
      <c r="XL128"/>
      <c r="XM128"/>
      <c r="XN128"/>
      <c r="XO128"/>
      <c r="XP128"/>
      <c r="XQ128"/>
      <c r="XR128"/>
      <c r="XS128"/>
      <c r="XT128"/>
      <c r="XU128"/>
      <c r="XV128"/>
      <c r="XW128"/>
      <c r="XX128"/>
      <c r="XY128"/>
      <c r="XZ128"/>
      <c r="YA128"/>
      <c r="YB128"/>
      <c r="YC128"/>
      <c r="YD128"/>
      <c r="YE128"/>
      <c r="YF128"/>
      <c r="YG128"/>
      <c r="YH128"/>
      <c r="YI128"/>
      <c r="YJ128"/>
      <c r="YK128"/>
      <c r="YL128"/>
      <c r="YM128"/>
      <c r="YN128"/>
      <c r="YO128"/>
      <c r="YP128"/>
      <c r="YQ128"/>
      <c r="YR128"/>
      <c r="YS128"/>
      <c r="YT128"/>
      <c r="YU128"/>
      <c r="YV128"/>
      <c r="YW128"/>
      <c r="YX128"/>
      <c r="YY128"/>
      <c r="YZ128"/>
      <c r="ZA128"/>
      <c r="ZB128"/>
      <c r="ZC128"/>
      <c r="ZD128"/>
      <c r="ZE128"/>
      <c r="ZF128"/>
      <c r="ZG128"/>
      <c r="ZH128"/>
      <c r="ZI128"/>
      <c r="ZJ128"/>
      <c r="ZK128"/>
      <c r="ZL128"/>
      <c r="ZM128"/>
      <c r="ZN128"/>
      <c r="ZO128"/>
      <c r="ZP128"/>
      <c r="ZQ128"/>
      <c r="ZR128"/>
      <c r="ZS128"/>
      <c r="ZT128"/>
      <c r="ZU128"/>
      <c r="ZV128"/>
      <c r="ZW128"/>
      <c r="ZX128"/>
      <c r="ZY128"/>
      <c r="ZZ128"/>
      <c r="AAA128"/>
      <c r="AAB128"/>
      <c r="AAC128"/>
      <c r="AAD128"/>
      <c r="AAE128"/>
      <c r="AAF128"/>
      <c r="AAG128"/>
      <c r="AAH128"/>
      <c r="AAI128"/>
      <c r="AAJ128"/>
      <c r="AAK128"/>
      <c r="AAL128"/>
      <c r="AAM128"/>
      <c r="AAN128"/>
      <c r="AAO128"/>
      <c r="AAP128"/>
      <c r="AAQ128"/>
      <c r="AAR128"/>
      <c r="AAS128"/>
      <c r="AAT128"/>
      <c r="AAU128"/>
      <c r="AAV128"/>
      <c r="AAW128"/>
      <c r="AAX128"/>
      <c r="AAY128"/>
      <c r="AAZ128"/>
      <c r="ABA128"/>
      <c r="ABB128"/>
      <c r="ABC128"/>
      <c r="ABD128"/>
      <c r="ABE128"/>
      <c r="ABF128"/>
      <c r="ABG128"/>
      <c r="ABH128"/>
      <c r="ABI128"/>
      <c r="ABJ128"/>
      <c r="ABK128"/>
      <c r="ABL128"/>
      <c r="ABM128"/>
      <c r="ABN128"/>
      <c r="ABO128"/>
      <c r="ABP128"/>
      <c r="ABQ128"/>
      <c r="ABR128"/>
      <c r="ABS128"/>
      <c r="ABT128"/>
      <c r="ABU128"/>
      <c r="ABV128"/>
      <c r="ABW128"/>
      <c r="ABX128"/>
      <c r="ABY128"/>
      <c r="ABZ128"/>
      <c r="ACA128"/>
      <c r="ACB128"/>
      <c r="ACC128"/>
      <c r="ACD128"/>
      <c r="ACE128"/>
      <c r="ACF128"/>
      <c r="ACG128"/>
      <c r="ACH128"/>
      <c r="ACI128"/>
      <c r="ACJ128"/>
      <c r="ACK128"/>
      <c r="ACL128"/>
      <c r="ACM128"/>
      <c r="ACN128"/>
      <c r="ACO128"/>
      <c r="ACP128"/>
      <c r="ACQ128"/>
      <c r="ACR128"/>
      <c r="ACS128"/>
      <c r="ACT128"/>
      <c r="ACU128"/>
      <c r="ACV128"/>
      <c r="ACW128"/>
      <c r="ACX128"/>
      <c r="ACY128"/>
      <c r="ACZ128"/>
      <c r="ADA128"/>
      <c r="ADB128"/>
      <c r="ADC128"/>
      <c r="ADD128"/>
      <c r="ADE128"/>
      <c r="ADF128"/>
      <c r="ADG128"/>
      <c r="ADH128"/>
      <c r="ADI128"/>
      <c r="ADJ128"/>
      <c r="ADK128"/>
      <c r="ADL128"/>
      <c r="ADM128"/>
      <c r="ADN128"/>
      <c r="ADO128"/>
      <c r="ADP128"/>
      <c r="ADQ128"/>
      <c r="ADR128"/>
      <c r="ADS128"/>
      <c r="ADT128"/>
      <c r="ADU128"/>
      <c r="ADV128"/>
      <c r="ADW128"/>
      <c r="ADX128"/>
      <c r="ADY128"/>
      <c r="ADZ128"/>
      <c r="AEA128"/>
      <c r="AEB128"/>
      <c r="AEC128"/>
      <c r="AED128"/>
      <c r="AEE128"/>
      <c r="AEF128"/>
      <c r="AEG128"/>
      <c r="AEH128"/>
      <c r="AEI128"/>
      <c r="AEJ128"/>
      <c r="AEK128"/>
      <c r="AEL128"/>
      <c r="AEM128"/>
      <c r="AEN128"/>
      <c r="AEO128"/>
      <c r="AEP128"/>
      <c r="AEQ128"/>
      <c r="AER128"/>
      <c r="AES128"/>
      <c r="AET128"/>
      <c r="AEU128"/>
      <c r="AEV128"/>
      <c r="AEW128"/>
      <c r="AEX128"/>
      <c r="AEY128"/>
      <c r="AEZ128"/>
      <c r="AFA128"/>
      <c r="AFB128"/>
      <c r="AFC128"/>
      <c r="AFD128"/>
      <c r="AFE128"/>
      <c r="AFF128"/>
      <c r="AFG128"/>
      <c r="AFH128"/>
      <c r="AFI128"/>
      <c r="AFJ128"/>
      <c r="AFK128"/>
      <c r="AFL128"/>
      <c r="AFM128"/>
      <c r="AFN128"/>
      <c r="AFO128"/>
      <c r="AFP128"/>
      <c r="AFQ128"/>
      <c r="AFR128"/>
      <c r="AFS128"/>
      <c r="AFT128"/>
      <c r="AFU128"/>
      <c r="AFV128"/>
      <c r="AFW128"/>
      <c r="AFX128"/>
      <c r="AFY128"/>
      <c r="AFZ128"/>
      <c r="AGA128"/>
      <c r="AGB128"/>
      <c r="AGC128"/>
      <c r="AGD128"/>
      <c r="AGE128"/>
      <c r="AGF128"/>
      <c r="AGG128"/>
      <c r="AGH128"/>
      <c r="AGI128"/>
      <c r="AGJ128"/>
      <c r="AGK128"/>
      <c r="AGL128"/>
      <c r="AGM128"/>
      <c r="AGN128"/>
      <c r="AGO128"/>
      <c r="AGP128"/>
      <c r="AGQ128"/>
      <c r="AGR128"/>
      <c r="AGS128"/>
      <c r="AGT128"/>
      <c r="AGU128"/>
      <c r="AGV128"/>
      <c r="AGW128"/>
      <c r="AGX128"/>
      <c r="AGY128"/>
      <c r="AGZ128"/>
      <c r="AHA128"/>
      <c r="AHB128"/>
      <c r="AHC128"/>
      <c r="AHD128"/>
      <c r="AHE128"/>
      <c r="AHF128"/>
      <c r="AHG128"/>
      <c r="AHH128"/>
      <c r="AHI128"/>
      <c r="AHJ128"/>
      <c r="AHK128"/>
      <c r="AHL128"/>
      <c r="AHM128"/>
      <c r="AHN128"/>
      <c r="AHO128"/>
      <c r="AHP128"/>
      <c r="AHQ128"/>
      <c r="AHR128"/>
      <c r="AHS128"/>
      <c r="AHT128"/>
      <c r="AHU128"/>
      <c r="AHV128"/>
      <c r="AHW128"/>
      <c r="AHX128"/>
      <c r="AHY128"/>
      <c r="AHZ128"/>
      <c r="AIA128"/>
      <c r="AIB128"/>
      <c r="AIC128"/>
      <c r="AID128"/>
      <c r="AIE128"/>
      <c r="AIF128"/>
      <c r="AIG128"/>
      <c r="AIH128"/>
      <c r="AII128"/>
      <c r="AIJ128"/>
      <c r="AIK128"/>
      <c r="AIL128"/>
      <c r="AIM128"/>
      <c r="AIN128"/>
      <c r="AIO128"/>
      <c r="AIP128"/>
      <c r="AIQ128"/>
      <c r="AIR128"/>
      <c r="AIS128"/>
      <c r="AIT128"/>
      <c r="AIU128"/>
      <c r="AIV128"/>
      <c r="AIW128"/>
      <c r="AIX128"/>
      <c r="AIY128"/>
      <c r="AIZ128"/>
      <c r="AJA128"/>
      <c r="AJB128"/>
      <c r="AJC128"/>
      <c r="AJD128"/>
      <c r="AJE128"/>
      <c r="AJF128"/>
      <c r="AJG128"/>
      <c r="AJH128"/>
      <c r="AJI128"/>
      <c r="AJJ128"/>
      <c r="AJK128"/>
      <c r="AJL128"/>
      <c r="AJM128"/>
      <c r="AJN128"/>
      <c r="AJO128"/>
      <c r="AJP128"/>
      <c r="AJQ128"/>
      <c r="AJR128"/>
      <c r="AJS128"/>
      <c r="AJT128"/>
      <c r="AJU128"/>
      <c r="AJV128"/>
      <c r="AJW128"/>
      <c r="AJX128"/>
      <c r="AJY128"/>
      <c r="AJZ128"/>
      <c r="AKA128"/>
      <c r="AKB128"/>
      <c r="AKC128"/>
      <c r="AKD128"/>
      <c r="AKE128"/>
      <c r="AKF128"/>
      <c r="AKG128"/>
      <c r="AKH128"/>
      <c r="AKI128"/>
      <c r="AKJ128"/>
      <c r="AKK128"/>
      <c r="AKL128"/>
      <c r="AKM128"/>
      <c r="AKN128"/>
      <c r="AKO128"/>
      <c r="AKP128"/>
      <c r="AKQ128"/>
      <c r="AKR128"/>
      <c r="AKS128"/>
      <c r="AKT128"/>
      <c r="AKU128"/>
      <c r="AKV128"/>
      <c r="AKW128"/>
      <c r="AKX128"/>
      <c r="AKY128"/>
      <c r="AKZ128"/>
      <c r="ALA128"/>
      <c r="ALB128"/>
      <c r="ALC128"/>
      <c r="ALD128"/>
      <c r="ALE128"/>
      <c r="ALF128"/>
      <c r="ALG128"/>
      <c r="ALH128"/>
      <c r="ALI128"/>
      <c r="ALJ128"/>
      <c r="ALK128"/>
      <c r="ALL128"/>
      <c r="ALM128"/>
      <c r="ALN128"/>
      <c r="ALO128"/>
      <c r="ALP128"/>
      <c r="ALQ128"/>
      <c r="ALR128"/>
      <c r="ALS128"/>
      <c r="ALT128"/>
      <c r="ALU128"/>
      <c r="ALV128"/>
      <c r="ALW128"/>
      <c r="ALX128"/>
      <c r="ALY128"/>
      <c r="ALZ128"/>
      <c r="AMA128"/>
      <c r="AMB128"/>
      <c r="AMC128"/>
      <c r="AMD128"/>
      <c r="AME128"/>
      <c r="AMF128"/>
      <c r="AMG128"/>
      <c r="AMH128"/>
      <c r="AMI128"/>
      <c r="AMJ128"/>
    </row>
    <row r="129" spans="1:1024" ht="18" customHeight="1" x14ac:dyDescent="0.25">
      <c r="A129" s="144"/>
      <c r="B129" s="145"/>
      <c r="C129" s="147"/>
      <c r="D129" s="145"/>
      <c r="E129" s="148" t="s">
        <v>3367</v>
      </c>
      <c r="F129" s="148"/>
      <c r="G129" s="148"/>
      <c r="H129" s="148"/>
      <c r="I129" s="148"/>
      <c r="J129" s="148"/>
      <c r="K129" s="145"/>
      <c r="L129" s="145"/>
      <c r="M129" s="149" t="s">
        <v>3368</v>
      </c>
      <c r="N129" s="149"/>
      <c r="O129" s="149"/>
      <c r="P129" s="149"/>
      <c r="Q129" s="149"/>
      <c r="R129" s="149"/>
      <c r="S129" s="145"/>
      <c r="T129" s="145"/>
      <c r="U129" s="145"/>
      <c r="V129" s="145"/>
      <c r="W129" s="145"/>
      <c r="X129" s="145"/>
      <c r="Y129" s="145"/>
      <c r="Z129" s="145"/>
      <c r="AA129" s="145"/>
      <c r="AB129" s="149" t="s">
        <v>3369</v>
      </c>
      <c r="AC129" s="149"/>
      <c r="AD129" s="149"/>
      <c r="AE129" s="149"/>
      <c r="AF129" s="149"/>
      <c r="AG129" s="149"/>
      <c r="AH129" s="145"/>
      <c r="AI129" s="145"/>
      <c r="AJ129" s="145"/>
      <c r="AK129" s="145"/>
      <c r="AL129" s="145"/>
      <c r="AM129" s="145"/>
      <c r="AN129" s="145"/>
      <c r="AO129" s="145"/>
      <c r="AP129" s="145"/>
      <c r="AQ129" s="209" t="s">
        <v>3370</v>
      </c>
      <c r="AR129" s="209"/>
      <c r="AS129" s="209"/>
      <c r="AT129" s="209"/>
      <c r="AU129" s="209"/>
      <c r="AV129" s="209"/>
      <c r="AW129" s="209"/>
      <c r="AX129" s="209"/>
      <c r="AY129" s="209"/>
      <c r="AZ129" s="209"/>
      <c r="BA129" s="209"/>
      <c r="BD129" s="50"/>
      <c r="BE129"/>
      <c r="BF129"/>
      <c r="BG129"/>
      <c r="BH129"/>
      <c r="BI129"/>
      <c r="BJ129"/>
      <c r="BK129"/>
      <c r="BL129"/>
      <c r="BM129"/>
      <c r="BN129"/>
      <c r="BO129"/>
      <c r="BP129"/>
      <c r="BQ129"/>
      <c r="BR129"/>
      <c r="BS129"/>
      <c r="BT129"/>
      <c r="BU129"/>
      <c r="BV129"/>
      <c r="BW129"/>
      <c r="BX129"/>
      <c r="BY129"/>
      <c r="BZ129"/>
      <c r="CA129"/>
      <c r="CB129"/>
      <c r="CC129"/>
      <c r="CD129"/>
      <c r="CE129"/>
      <c r="CF129"/>
      <c r="CG129"/>
      <c r="CH129"/>
      <c r="CI129"/>
      <c r="CJ129"/>
      <c r="CK129"/>
      <c r="CL129"/>
      <c r="CM129"/>
      <c r="CN129"/>
      <c r="CO129"/>
      <c r="CP129"/>
      <c r="CQ129"/>
      <c r="CR129"/>
      <c r="CS129"/>
      <c r="CT129"/>
      <c r="CU129"/>
      <c r="CV129"/>
      <c r="CW129"/>
      <c r="CX129"/>
      <c r="CY129"/>
      <c r="CZ129"/>
      <c r="DA129"/>
      <c r="DB129"/>
      <c r="DC129"/>
      <c r="DD129"/>
      <c r="DE129"/>
      <c r="DF129"/>
      <c r="DG129"/>
      <c r="DH129"/>
      <c r="DI129"/>
      <c r="DJ129"/>
      <c r="DK129"/>
      <c r="DL129"/>
      <c r="DM129"/>
      <c r="DN129"/>
      <c r="DO129"/>
      <c r="DP129"/>
      <c r="DQ129"/>
      <c r="DR129"/>
      <c r="DS129"/>
      <c r="DT129"/>
      <c r="DU129"/>
      <c r="DV129"/>
      <c r="DW129"/>
      <c r="DX129"/>
      <c r="DY129"/>
      <c r="DZ129"/>
      <c r="EA129"/>
      <c r="EB129"/>
      <c r="EC129"/>
      <c r="ED129"/>
      <c r="EE129"/>
      <c r="EF129"/>
      <c r="EG129"/>
      <c r="EH129"/>
      <c r="EI129"/>
      <c r="EJ129"/>
      <c r="EK129"/>
      <c r="EL129"/>
      <c r="EM129"/>
      <c r="EN129"/>
      <c r="EO129"/>
      <c r="EP129"/>
      <c r="EQ129"/>
      <c r="ER129"/>
      <c r="ES129"/>
      <c r="ET129"/>
      <c r="EU129"/>
      <c r="EV129"/>
      <c r="EW129"/>
      <c r="EX129"/>
      <c r="EY129"/>
      <c r="EZ129"/>
      <c r="FA129"/>
      <c r="FB129"/>
      <c r="FC129"/>
      <c r="FD129"/>
      <c r="FE129"/>
      <c r="FF129"/>
      <c r="FG129"/>
      <c r="FH129"/>
      <c r="FI129"/>
      <c r="FJ129"/>
      <c r="FK129"/>
      <c r="FL129"/>
      <c r="FM129"/>
      <c r="FN129"/>
      <c r="FO129"/>
      <c r="FP129"/>
      <c r="FQ129"/>
      <c r="FR129"/>
      <c r="FS129"/>
      <c r="FT129"/>
      <c r="FU129"/>
      <c r="FV129"/>
      <c r="FW129"/>
      <c r="FX129"/>
      <c r="FY129"/>
      <c r="FZ129"/>
      <c r="GA129"/>
      <c r="GB129"/>
      <c r="GC129"/>
      <c r="GD129"/>
      <c r="GE129"/>
      <c r="GF129"/>
      <c r="GG129"/>
      <c r="GH129"/>
      <c r="GI129"/>
      <c r="GJ129"/>
      <c r="GK129"/>
      <c r="GL129"/>
      <c r="GM129"/>
      <c r="GN129"/>
      <c r="GO129"/>
      <c r="GP129"/>
      <c r="GQ129"/>
      <c r="GR129"/>
      <c r="GS129"/>
      <c r="GT129"/>
      <c r="GU129"/>
      <c r="GV129"/>
      <c r="GW129"/>
      <c r="GX129"/>
      <c r="GY129"/>
      <c r="GZ129"/>
      <c r="HA129"/>
      <c r="HB129"/>
      <c r="HC129"/>
      <c r="HD129"/>
      <c r="HE129"/>
      <c r="HF129"/>
      <c r="HG129"/>
      <c r="HH129"/>
      <c r="HI129"/>
      <c r="HJ129"/>
      <c r="HK129"/>
      <c r="HL129"/>
      <c r="HM129"/>
      <c r="HN129"/>
      <c r="HO129"/>
      <c r="HP129"/>
      <c r="HQ129"/>
      <c r="HR129"/>
      <c r="HS129"/>
      <c r="HT129"/>
      <c r="HU129"/>
      <c r="HV129"/>
      <c r="HW129"/>
      <c r="HX129"/>
      <c r="HY129"/>
      <c r="HZ129"/>
      <c r="IA129"/>
      <c r="IB129"/>
      <c r="IC129"/>
      <c r="ID129"/>
      <c r="IE129"/>
      <c r="IF129"/>
      <c r="IG129"/>
      <c r="IH129"/>
      <c r="II129"/>
      <c r="IJ129"/>
      <c r="IK129"/>
      <c r="IL129"/>
      <c r="IM129"/>
      <c r="IN129"/>
      <c r="IO129"/>
      <c r="IP129"/>
      <c r="IQ129"/>
      <c r="IR129"/>
      <c r="IS129"/>
      <c r="IT129"/>
      <c r="IU129"/>
      <c r="IV129"/>
      <c r="IW129"/>
      <c r="IX129"/>
      <c r="IY129"/>
      <c r="IZ129"/>
      <c r="JA129"/>
      <c r="JB129"/>
      <c r="JC129"/>
      <c r="JD129"/>
      <c r="JE129"/>
      <c r="JF129"/>
      <c r="JG129"/>
      <c r="JH129"/>
      <c r="JI129"/>
      <c r="JJ129"/>
      <c r="JK129"/>
      <c r="JL129"/>
      <c r="JM129"/>
      <c r="JN129"/>
      <c r="JO129"/>
      <c r="JP129"/>
      <c r="JQ129"/>
      <c r="JR129"/>
      <c r="JS129"/>
      <c r="JT129"/>
      <c r="JU129"/>
      <c r="JV129"/>
      <c r="JW129"/>
      <c r="JX129"/>
      <c r="JY129"/>
      <c r="JZ129"/>
      <c r="KA129"/>
      <c r="KB129"/>
      <c r="KC129"/>
      <c r="KD129"/>
      <c r="KE129"/>
      <c r="KF129"/>
      <c r="KG129"/>
      <c r="KH129"/>
      <c r="KI129"/>
      <c r="KJ129"/>
      <c r="KK129"/>
      <c r="KL129"/>
      <c r="KM129"/>
      <c r="KN129"/>
      <c r="KO129"/>
      <c r="KP129"/>
      <c r="KQ129"/>
      <c r="KR129"/>
      <c r="KS129"/>
      <c r="KT129"/>
      <c r="KU129"/>
      <c r="KV129"/>
      <c r="KW129"/>
      <c r="KX129"/>
      <c r="KY129"/>
      <c r="KZ129"/>
      <c r="LA129"/>
      <c r="LB129"/>
      <c r="LC129"/>
      <c r="LD129"/>
      <c r="LE129"/>
      <c r="LF129"/>
      <c r="LG129"/>
      <c r="LH129"/>
      <c r="LI129"/>
      <c r="LJ129"/>
      <c r="LK129"/>
      <c r="LL129"/>
      <c r="LM129"/>
      <c r="LN129"/>
      <c r="LO129"/>
      <c r="LP129"/>
      <c r="LQ129"/>
      <c r="LR129"/>
      <c r="LS129"/>
      <c r="LT129"/>
      <c r="LU129"/>
      <c r="LV129"/>
      <c r="LW129"/>
      <c r="LX129"/>
      <c r="LY129"/>
      <c r="LZ129"/>
      <c r="MA129"/>
      <c r="MB129"/>
      <c r="MC129"/>
      <c r="MD129"/>
      <c r="ME129"/>
      <c r="MF129"/>
      <c r="MG129"/>
      <c r="MH129"/>
      <c r="MI129"/>
      <c r="MJ129"/>
      <c r="MK129"/>
      <c r="ML129"/>
      <c r="MM129"/>
      <c r="MN129"/>
      <c r="MO129"/>
      <c r="MP129"/>
      <c r="MQ129"/>
      <c r="MR129"/>
      <c r="MS129"/>
      <c r="MT129"/>
      <c r="MU129"/>
      <c r="MV129"/>
      <c r="MW129"/>
      <c r="MX129"/>
      <c r="MY129"/>
      <c r="MZ129"/>
      <c r="NA129"/>
      <c r="NB129"/>
      <c r="NC129"/>
      <c r="ND129"/>
      <c r="NE129"/>
      <c r="NF129"/>
      <c r="NG129"/>
      <c r="NH129"/>
      <c r="NI129"/>
      <c r="NJ129"/>
      <c r="NK129"/>
      <c r="NL129"/>
      <c r="NM129"/>
      <c r="NN129"/>
      <c r="NO129"/>
      <c r="NP129"/>
      <c r="NQ129"/>
      <c r="NR129"/>
      <c r="NS129"/>
      <c r="NT129"/>
      <c r="NU129"/>
      <c r="NV129"/>
      <c r="NW129"/>
      <c r="NX129"/>
      <c r="NY129"/>
      <c r="NZ129"/>
      <c r="OA129"/>
      <c r="OB129"/>
      <c r="OC129"/>
      <c r="OD129"/>
      <c r="OE129"/>
      <c r="OF129"/>
      <c r="OG129"/>
      <c r="OH129"/>
      <c r="OI129"/>
      <c r="OJ129"/>
      <c r="OK129"/>
      <c r="OL129"/>
      <c r="OM129"/>
      <c r="ON129"/>
      <c r="OO129"/>
      <c r="OP129"/>
      <c r="OQ129"/>
      <c r="OR129"/>
      <c r="OS129"/>
      <c r="OT129"/>
      <c r="OU129"/>
      <c r="OV129"/>
      <c r="OW129"/>
      <c r="OX129"/>
      <c r="OY129"/>
      <c r="OZ129"/>
      <c r="PA129"/>
      <c r="PB129"/>
      <c r="PC129"/>
      <c r="PD129"/>
      <c r="PE129"/>
      <c r="PF129"/>
      <c r="PG129"/>
      <c r="PH129"/>
      <c r="PI129"/>
      <c r="PJ129"/>
      <c r="PK129"/>
      <c r="PL129"/>
      <c r="PM129"/>
      <c r="PN129"/>
      <c r="PO129"/>
      <c r="PP129"/>
      <c r="PQ129"/>
      <c r="PR129"/>
      <c r="PS129"/>
      <c r="PT129"/>
      <c r="PU129"/>
      <c r="PV129"/>
      <c r="PW129"/>
      <c r="PX129"/>
      <c r="PY129"/>
      <c r="PZ129"/>
      <c r="QA129"/>
      <c r="QB129"/>
      <c r="QC129"/>
      <c r="QD129"/>
      <c r="QE129"/>
      <c r="QF129"/>
      <c r="QG129"/>
      <c r="QH129"/>
      <c r="QI129"/>
      <c r="QJ129"/>
      <c r="QK129"/>
      <c r="QL129"/>
      <c r="QM129"/>
      <c r="QN129"/>
      <c r="QO129"/>
      <c r="QP129"/>
      <c r="QQ129"/>
      <c r="QR129"/>
      <c r="QS129"/>
      <c r="QT129"/>
      <c r="QU129"/>
      <c r="QV129"/>
      <c r="QW129"/>
      <c r="QX129"/>
      <c r="QY129"/>
      <c r="QZ129"/>
      <c r="RA129"/>
      <c r="RB129"/>
      <c r="RC129"/>
      <c r="RD129"/>
      <c r="RE129"/>
      <c r="RF129"/>
      <c r="RG129"/>
      <c r="RH129"/>
      <c r="RI129"/>
      <c r="RJ129"/>
      <c r="RK129"/>
      <c r="RL129"/>
      <c r="RM129"/>
      <c r="RN129"/>
      <c r="RO129"/>
      <c r="RP129"/>
      <c r="RQ129"/>
      <c r="RR129"/>
      <c r="RS129"/>
      <c r="RT129"/>
      <c r="RU129"/>
      <c r="RV129"/>
      <c r="RW129"/>
      <c r="RX129"/>
      <c r="RY129"/>
      <c r="RZ129"/>
      <c r="SA129"/>
      <c r="SB129"/>
      <c r="SC129"/>
      <c r="SD129"/>
      <c r="SE129"/>
      <c r="SF129"/>
      <c r="SG129"/>
      <c r="SH129"/>
      <c r="SI129"/>
      <c r="SJ129"/>
      <c r="SK129"/>
      <c r="SL129"/>
      <c r="SM129"/>
      <c r="SN129"/>
      <c r="SO129"/>
      <c r="SP129"/>
      <c r="SQ129"/>
      <c r="SR129"/>
      <c r="SS129"/>
      <c r="ST129"/>
      <c r="SU129"/>
      <c r="SV129"/>
      <c r="SW129"/>
      <c r="SX129"/>
      <c r="SY129"/>
      <c r="SZ129"/>
      <c r="TA129"/>
      <c r="TB129"/>
      <c r="TC129"/>
      <c r="TD129"/>
      <c r="TE129"/>
      <c r="TF129"/>
      <c r="TG129"/>
      <c r="TH129"/>
      <c r="TI129"/>
      <c r="TJ129"/>
      <c r="TK129"/>
      <c r="TL129"/>
      <c r="TM129"/>
      <c r="TN129"/>
      <c r="TO129"/>
      <c r="TP129"/>
      <c r="TQ129"/>
      <c r="TR129"/>
      <c r="TS129"/>
      <c r="TT129"/>
      <c r="TU129"/>
      <c r="TV129"/>
      <c r="TW129"/>
      <c r="TX129"/>
      <c r="TY129"/>
      <c r="TZ129"/>
      <c r="UA129"/>
      <c r="UB129"/>
      <c r="UC129"/>
      <c r="UD129"/>
      <c r="UE129"/>
      <c r="UF129"/>
      <c r="UG129"/>
      <c r="UH129"/>
      <c r="UI129"/>
      <c r="UJ129"/>
      <c r="UK129"/>
      <c r="UL129"/>
      <c r="UM129"/>
      <c r="UN129"/>
      <c r="UO129"/>
      <c r="UP129"/>
      <c r="UQ129"/>
      <c r="UR129"/>
      <c r="US129"/>
      <c r="UT129"/>
      <c r="UU129"/>
      <c r="UV129"/>
      <c r="UW129"/>
      <c r="UX129"/>
      <c r="UY129"/>
      <c r="UZ129"/>
      <c r="VA129"/>
      <c r="VB129"/>
      <c r="VC129"/>
      <c r="VD129"/>
      <c r="VE129"/>
      <c r="VF129"/>
      <c r="VG129"/>
      <c r="VH129"/>
      <c r="VI129"/>
      <c r="VJ129"/>
      <c r="VK129"/>
      <c r="VL129"/>
      <c r="VM129"/>
      <c r="VN129"/>
      <c r="VO129"/>
      <c r="VP129"/>
      <c r="VQ129"/>
      <c r="VR129"/>
      <c r="VS129"/>
      <c r="VT129"/>
      <c r="VU129"/>
      <c r="VV129"/>
      <c r="VW129"/>
      <c r="VX129"/>
      <c r="VY129"/>
      <c r="VZ129"/>
      <c r="WA129"/>
      <c r="WB129"/>
      <c r="WC129"/>
      <c r="WD129"/>
      <c r="WE129"/>
      <c r="WF129"/>
      <c r="WG129"/>
      <c r="WH129"/>
      <c r="WI129"/>
      <c r="WJ129"/>
      <c r="WK129"/>
      <c r="WL129"/>
      <c r="WM129"/>
      <c r="WN129"/>
      <c r="WO129"/>
      <c r="WP129"/>
      <c r="WQ129"/>
      <c r="WR129"/>
      <c r="WS129"/>
      <c r="WT129"/>
      <c r="WU129"/>
      <c r="WV129"/>
      <c r="WW129"/>
      <c r="WX129"/>
      <c r="WY129"/>
      <c r="WZ129"/>
      <c r="XA129"/>
      <c r="XB129"/>
      <c r="XC129"/>
      <c r="XD129"/>
      <c r="XE129"/>
      <c r="XF129"/>
      <c r="XG129"/>
      <c r="XH129"/>
      <c r="XI129"/>
      <c r="XJ129"/>
      <c r="XK129"/>
      <c r="XL129"/>
      <c r="XM129"/>
      <c r="XN129"/>
      <c r="XO129"/>
      <c r="XP129"/>
      <c r="XQ129"/>
      <c r="XR129"/>
      <c r="XS129"/>
      <c r="XT129"/>
      <c r="XU129"/>
      <c r="XV129"/>
      <c r="XW129"/>
      <c r="XX129"/>
      <c r="XY129"/>
      <c r="XZ129"/>
      <c r="YA129"/>
      <c r="YB129"/>
      <c r="YC129"/>
      <c r="YD129"/>
      <c r="YE129"/>
      <c r="YF129"/>
      <c r="YG129"/>
      <c r="YH129"/>
      <c r="YI129"/>
      <c r="YJ129"/>
      <c r="YK129"/>
      <c r="YL129"/>
      <c r="YM129"/>
      <c r="YN129"/>
      <c r="YO129"/>
      <c r="YP129"/>
      <c r="YQ129"/>
      <c r="YR129"/>
      <c r="YS129"/>
      <c r="YT129"/>
      <c r="YU129"/>
      <c r="YV129"/>
      <c r="YW129"/>
      <c r="YX129"/>
      <c r="YY129"/>
      <c r="YZ129"/>
      <c r="ZA129"/>
      <c r="ZB129"/>
      <c r="ZC129"/>
      <c r="ZD129"/>
      <c r="ZE129"/>
      <c r="ZF129"/>
      <c r="ZG129"/>
      <c r="ZH129"/>
      <c r="ZI129"/>
      <c r="ZJ129"/>
      <c r="ZK129"/>
      <c r="ZL129"/>
      <c r="ZM129"/>
      <c r="ZN129"/>
      <c r="ZO129"/>
      <c r="ZP129"/>
      <c r="ZQ129"/>
      <c r="ZR129"/>
      <c r="ZS129"/>
      <c r="ZT129"/>
      <c r="ZU129"/>
      <c r="ZV129"/>
      <c r="ZW129"/>
      <c r="ZX129"/>
      <c r="ZY129"/>
      <c r="ZZ129"/>
      <c r="AAA129"/>
      <c r="AAB129"/>
      <c r="AAC129"/>
      <c r="AAD129"/>
      <c r="AAE129"/>
      <c r="AAF129"/>
      <c r="AAG129"/>
      <c r="AAH129"/>
      <c r="AAI129"/>
      <c r="AAJ129"/>
      <c r="AAK129"/>
      <c r="AAL129"/>
      <c r="AAM129"/>
      <c r="AAN129"/>
      <c r="AAO129"/>
      <c r="AAP129"/>
      <c r="AAQ129"/>
      <c r="AAR129"/>
      <c r="AAS129"/>
      <c r="AAT129"/>
      <c r="AAU129"/>
      <c r="AAV129"/>
      <c r="AAW129"/>
      <c r="AAX129"/>
      <c r="AAY129"/>
      <c r="AAZ129"/>
      <c r="ABA129"/>
      <c r="ABB129"/>
      <c r="ABC129"/>
      <c r="ABD129"/>
      <c r="ABE129"/>
      <c r="ABF129"/>
      <c r="ABG129"/>
      <c r="ABH129"/>
      <c r="ABI129"/>
      <c r="ABJ129"/>
      <c r="ABK129"/>
      <c r="ABL129"/>
      <c r="ABM129"/>
      <c r="ABN129"/>
      <c r="ABO129"/>
      <c r="ABP129"/>
      <c r="ABQ129"/>
      <c r="ABR129"/>
      <c r="ABS129"/>
      <c r="ABT129"/>
      <c r="ABU129"/>
      <c r="ABV129"/>
      <c r="ABW129"/>
      <c r="ABX129"/>
      <c r="ABY129"/>
      <c r="ABZ129"/>
      <c r="ACA129"/>
      <c r="ACB129"/>
      <c r="ACC129"/>
      <c r="ACD129"/>
      <c r="ACE129"/>
      <c r="ACF129"/>
      <c r="ACG129"/>
      <c r="ACH129"/>
      <c r="ACI129"/>
      <c r="ACJ129"/>
      <c r="ACK129"/>
      <c r="ACL129"/>
      <c r="ACM129"/>
      <c r="ACN129"/>
      <c r="ACO129"/>
      <c r="ACP129"/>
      <c r="ACQ129"/>
      <c r="ACR129"/>
      <c r="ACS129"/>
      <c r="ACT129"/>
      <c r="ACU129"/>
      <c r="ACV129"/>
      <c r="ACW129"/>
      <c r="ACX129"/>
      <c r="ACY129"/>
      <c r="ACZ129"/>
      <c r="ADA129"/>
      <c r="ADB129"/>
      <c r="ADC129"/>
      <c r="ADD129"/>
      <c r="ADE129"/>
      <c r="ADF129"/>
      <c r="ADG129"/>
      <c r="ADH129"/>
      <c r="ADI129"/>
      <c r="ADJ129"/>
      <c r="ADK129"/>
      <c r="ADL129"/>
      <c r="ADM129"/>
      <c r="ADN129"/>
      <c r="ADO129"/>
      <c r="ADP129"/>
      <c r="ADQ129"/>
      <c r="ADR129"/>
      <c r="ADS129"/>
      <c r="ADT129"/>
      <c r="ADU129"/>
      <c r="ADV129"/>
      <c r="ADW129"/>
      <c r="ADX129"/>
      <c r="ADY129"/>
      <c r="ADZ129"/>
      <c r="AEA129"/>
      <c r="AEB129"/>
      <c r="AEC129"/>
      <c r="AED129"/>
      <c r="AEE129"/>
      <c r="AEF129"/>
      <c r="AEG129"/>
      <c r="AEH129"/>
      <c r="AEI129"/>
      <c r="AEJ129"/>
      <c r="AEK129"/>
      <c r="AEL129"/>
      <c r="AEM129"/>
      <c r="AEN129"/>
      <c r="AEO129"/>
      <c r="AEP129"/>
      <c r="AEQ129"/>
      <c r="AER129"/>
      <c r="AES129"/>
      <c r="AET129"/>
      <c r="AEU129"/>
      <c r="AEV129"/>
      <c r="AEW129"/>
      <c r="AEX129"/>
      <c r="AEY129"/>
      <c r="AEZ129"/>
      <c r="AFA129"/>
      <c r="AFB129"/>
      <c r="AFC129"/>
      <c r="AFD129"/>
      <c r="AFE129"/>
      <c r="AFF129"/>
      <c r="AFG129"/>
      <c r="AFH129"/>
      <c r="AFI129"/>
      <c r="AFJ129"/>
      <c r="AFK129"/>
      <c r="AFL129"/>
      <c r="AFM129"/>
      <c r="AFN129"/>
      <c r="AFO129"/>
      <c r="AFP129"/>
      <c r="AFQ129"/>
      <c r="AFR129"/>
      <c r="AFS129"/>
      <c r="AFT129"/>
      <c r="AFU129"/>
      <c r="AFV129"/>
      <c r="AFW129"/>
      <c r="AFX129"/>
      <c r="AFY129"/>
      <c r="AFZ129"/>
      <c r="AGA129"/>
      <c r="AGB129"/>
      <c r="AGC129"/>
      <c r="AGD129"/>
      <c r="AGE129"/>
      <c r="AGF129"/>
      <c r="AGG129"/>
      <c r="AGH129"/>
      <c r="AGI129"/>
      <c r="AGJ129"/>
      <c r="AGK129"/>
      <c r="AGL129"/>
      <c r="AGM129"/>
      <c r="AGN129"/>
      <c r="AGO129"/>
      <c r="AGP129"/>
      <c r="AGQ129"/>
      <c r="AGR129"/>
      <c r="AGS129"/>
      <c r="AGT129"/>
      <c r="AGU129"/>
      <c r="AGV129"/>
      <c r="AGW129"/>
      <c r="AGX129"/>
      <c r="AGY129"/>
      <c r="AGZ129"/>
      <c r="AHA129"/>
      <c r="AHB129"/>
      <c r="AHC129"/>
      <c r="AHD129"/>
      <c r="AHE129"/>
      <c r="AHF129"/>
      <c r="AHG129"/>
      <c r="AHH129"/>
      <c r="AHI129"/>
      <c r="AHJ129"/>
      <c r="AHK129"/>
      <c r="AHL129"/>
      <c r="AHM129"/>
      <c r="AHN129"/>
      <c r="AHO129"/>
      <c r="AHP129"/>
      <c r="AHQ129"/>
      <c r="AHR129"/>
      <c r="AHS129"/>
      <c r="AHT129"/>
      <c r="AHU129"/>
      <c r="AHV129"/>
      <c r="AHW129"/>
      <c r="AHX129"/>
      <c r="AHY129"/>
      <c r="AHZ129"/>
      <c r="AIA129"/>
      <c r="AIB129"/>
      <c r="AIC129"/>
      <c r="AID129"/>
      <c r="AIE129"/>
      <c r="AIF129"/>
      <c r="AIG129"/>
      <c r="AIH129"/>
      <c r="AII129"/>
      <c r="AIJ129"/>
      <c r="AIK129"/>
      <c r="AIL129"/>
      <c r="AIM129"/>
      <c r="AIN129"/>
      <c r="AIO129"/>
      <c r="AIP129"/>
      <c r="AIQ129"/>
      <c r="AIR129"/>
      <c r="AIS129"/>
      <c r="AIT129"/>
      <c r="AIU129"/>
      <c r="AIV129"/>
      <c r="AIW129"/>
      <c r="AIX129"/>
      <c r="AIY129"/>
      <c r="AIZ129"/>
      <c r="AJA129"/>
      <c r="AJB129"/>
      <c r="AJC129"/>
      <c r="AJD129"/>
      <c r="AJE129"/>
      <c r="AJF129"/>
      <c r="AJG129"/>
      <c r="AJH129"/>
      <c r="AJI129"/>
      <c r="AJJ129"/>
      <c r="AJK129"/>
      <c r="AJL129"/>
      <c r="AJM129"/>
      <c r="AJN129"/>
      <c r="AJO129"/>
      <c r="AJP129"/>
      <c r="AJQ129"/>
      <c r="AJR129"/>
      <c r="AJS129"/>
      <c r="AJT129"/>
      <c r="AJU129"/>
      <c r="AJV129"/>
      <c r="AJW129"/>
      <c r="AJX129"/>
      <c r="AJY129"/>
      <c r="AJZ129"/>
      <c r="AKA129"/>
      <c r="AKB129"/>
      <c r="AKC129"/>
      <c r="AKD129"/>
      <c r="AKE129"/>
      <c r="AKF129"/>
      <c r="AKG129"/>
      <c r="AKH129"/>
      <c r="AKI129"/>
      <c r="AKJ129"/>
      <c r="AKK129"/>
      <c r="AKL129"/>
      <c r="AKM129"/>
      <c r="AKN129"/>
      <c r="AKO129"/>
      <c r="AKP129"/>
      <c r="AKQ129"/>
      <c r="AKR129"/>
      <c r="AKS129"/>
      <c r="AKT129"/>
      <c r="AKU129"/>
      <c r="AKV129"/>
      <c r="AKW129"/>
      <c r="AKX129"/>
      <c r="AKY129"/>
      <c r="AKZ129"/>
      <c r="ALA129"/>
      <c r="ALB129"/>
      <c r="ALC129"/>
      <c r="ALD129"/>
      <c r="ALE129"/>
      <c r="ALF129"/>
      <c r="ALG129"/>
      <c r="ALH129"/>
      <c r="ALI129"/>
      <c r="ALJ129"/>
      <c r="ALK129"/>
      <c r="ALL129"/>
      <c r="ALM129"/>
      <c r="ALN129"/>
      <c r="ALO129"/>
      <c r="ALP129"/>
      <c r="ALQ129"/>
      <c r="ALR129"/>
      <c r="ALS129"/>
      <c r="ALT129"/>
      <c r="ALU129"/>
      <c r="ALV129"/>
      <c r="ALW129"/>
      <c r="ALX129"/>
      <c r="ALY129"/>
      <c r="ALZ129"/>
      <c r="AMA129"/>
      <c r="AMB129"/>
      <c r="AMC129"/>
      <c r="AMD129"/>
      <c r="AME129"/>
      <c r="AMF129"/>
      <c r="AMG129"/>
      <c r="AMH129"/>
      <c r="AMI129"/>
      <c r="AMJ129"/>
    </row>
    <row r="130" spans="1:1024" x14ac:dyDescent="0.25">
      <c r="A130" s="150"/>
      <c r="B130" s="151"/>
      <c r="C130" s="145"/>
      <c r="D130" s="145"/>
      <c r="E130" s="145"/>
      <c r="F130" s="145"/>
      <c r="G130" s="145"/>
      <c r="H130" s="145"/>
      <c r="I130" s="145"/>
      <c r="J130" s="145"/>
      <c r="K130" s="145"/>
      <c r="L130" s="145"/>
      <c r="M130" s="203"/>
      <c r="N130" s="203"/>
      <c r="O130" s="203"/>
      <c r="P130" s="203"/>
      <c r="Q130" s="203"/>
      <c r="R130" s="203"/>
      <c r="S130" s="203"/>
      <c r="T130" s="203"/>
      <c r="U130" s="203"/>
      <c r="V130" s="203"/>
      <c r="W130" s="203"/>
      <c r="X130" s="203"/>
      <c r="Y130" s="203"/>
      <c r="Z130" s="145"/>
      <c r="AA130" s="145"/>
      <c r="AB130" s="203"/>
      <c r="AC130" s="203"/>
      <c r="AD130" s="203"/>
      <c r="AE130" s="203"/>
      <c r="AF130" s="203"/>
      <c r="AG130" s="203"/>
      <c r="AH130" s="203"/>
      <c r="AI130" s="203"/>
      <c r="AJ130" s="203"/>
      <c r="AK130" s="203"/>
      <c r="AL130" s="203"/>
      <c r="AM130" s="203"/>
      <c r="AN130" s="203"/>
      <c r="AO130" s="203"/>
      <c r="AP130" s="145"/>
      <c r="AQ130" s="209"/>
      <c r="AR130" s="209"/>
      <c r="AS130" s="209"/>
      <c r="AT130" s="209"/>
      <c r="AU130" s="209"/>
      <c r="AV130" s="209"/>
      <c r="AW130" s="209"/>
      <c r="AX130" s="209"/>
      <c r="AY130" s="209"/>
      <c r="AZ130" s="209"/>
      <c r="BA130" s="209"/>
      <c r="BD130" s="50"/>
      <c r="BE130"/>
      <c r="BF130"/>
      <c r="BG130"/>
      <c r="BH130"/>
      <c r="BI130"/>
      <c r="BJ130"/>
      <c r="BK130"/>
      <c r="BL130"/>
      <c r="BM130"/>
      <c r="BN130"/>
      <c r="BO130"/>
      <c r="BP130"/>
      <c r="BQ130"/>
      <c r="BR130"/>
      <c r="BS130"/>
      <c r="BT130"/>
      <c r="BU130"/>
      <c r="BV130"/>
      <c r="BW130"/>
      <c r="BX130"/>
      <c r="BY130"/>
      <c r="BZ130"/>
      <c r="CA130"/>
      <c r="CB130"/>
      <c r="CC130"/>
      <c r="CD130"/>
      <c r="CE130"/>
      <c r="CF130"/>
      <c r="CG130"/>
      <c r="CH130"/>
      <c r="CI130"/>
      <c r="CJ130"/>
      <c r="CK130"/>
      <c r="CL130"/>
      <c r="CM130"/>
      <c r="CN130"/>
      <c r="CO130"/>
      <c r="CP130"/>
      <c r="CQ130"/>
      <c r="CR130"/>
      <c r="CS130"/>
      <c r="CT130"/>
      <c r="CU130"/>
      <c r="CV130"/>
      <c r="CW130"/>
      <c r="CX130"/>
      <c r="CY130"/>
      <c r="CZ130"/>
      <c r="DA130"/>
      <c r="DB130"/>
      <c r="DC130"/>
      <c r="DD130"/>
      <c r="DE130"/>
      <c r="DF130"/>
      <c r="DG130"/>
      <c r="DH130"/>
      <c r="DI130"/>
      <c r="DJ130"/>
      <c r="DK130"/>
      <c r="DL130"/>
      <c r="DM130"/>
      <c r="DN130"/>
      <c r="DO130"/>
      <c r="DP130"/>
      <c r="DQ130"/>
      <c r="DR130"/>
      <c r="DS130"/>
      <c r="DT130"/>
      <c r="DU130"/>
      <c r="DV130"/>
      <c r="DW130"/>
      <c r="DX130"/>
      <c r="DY130"/>
      <c r="DZ130"/>
      <c r="EA130"/>
      <c r="EB130"/>
      <c r="EC130"/>
      <c r="ED130"/>
      <c r="EE130"/>
      <c r="EF130"/>
      <c r="EG130"/>
      <c r="EH130"/>
      <c r="EI130"/>
      <c r="EJ130"/>
      <c r="EK130"/>
      <c r="EL130"/>
      <c r="EM130"/>
      <c r="EN130"/>
      <c r="EO130"/>
      <c r="EP130"/>
      <c r="EQ130"/>
      <c r="ER130"/>
      <c r="ES130"/>
      <c r="ET130"/>
      <c r="EU130"/>
      <c r="EV130"/>
      <c r="EW130"/>
      <c r="EX130"/>
      <c r="EY130"/>
      <c r="EZ130"/>
      <c r="FA130"/>
      <c r="FB130"/>
      <c r="FC130"/>
      <c r="FD130"/>
      <c r="FE130"/>
      <c r="FF130"/>
      <c r="FG130"/>
      <c r="FH130"/>
      <c r="FI130"/>
      <c r="FJ130"/>
      <c r="FK130"/>
      <c r="FL130"/>
      <c r="FM130"/>
      <c r="FN130"/>
      <c r="FO130"/>
      <c r="FP130"/>
      <c r="FQ130"/>
      <c r="FR130"/>
      <c r="FS130"/>
      <c r="FT130"/>
      <c r="FU130"/>
      <c r="FV130"/>
      <c r="FW130"/>
      <c r="FX130"/>
      <c r="FY130"/>
      <c r="FZ130"/>
      <c r="GA130"/>
      <c r="GB130"/>
      <c r="GC130"/>
      <c r="GD130"/>
      <c r="GE130"/>
      <c r="GF130"/>
      <c r="GG130"/>
      <c r="GH130"/>
      <c r="GI130"/>
      <c r="GJ130"/>
      <c r="GK130"/>
      <c r="GL130"/>
      <c r="GM130"/>
      <c r="GN130"/>
      <c r="GO130"/>
      <c r="GP130"/>
      <c r="GQ130"/>
      <c r="GR130"/>
      <c r="GS130"/>
      <c r="GT130"/>
      <c r="GU130"/>
      <c r="GV130"/>
      <c r="GW130"/>
      <c r="GX130"/>
      <c r="GY130"/>
      <c r="GZ130"/>
      <c r="HA130"/>
      <c r="HB130"/>
      <c r="HC130"/>
      <c r="HD130"/>
      <c r="HE130"/>
      <c r="HF130"/>
      <c r="HG130"/>
      <c r="HH130"/>
      <c r="HI130"/>
      <c r="HJ130"/>
      <c r="HK130"/>
      <c r="HL130"/>
      <c r="HM130"/>
      <c r="HN130"/>
      <c r="HO130"/>
      <c r="HP130"/>
      <c r="HQ130"/>
      <c r="HR130"/>
      <c r="HS130"/>
      <c r="HT130"/>
      <c r="HU130"/>
      <c r="HV130"/>
      <c r="HW130"/>
      <c r="HX130"/>
      <c r="HY130"/>
      <c r="HZ130"/>
      <c r="IA130"/>
      <c r="IB130"/>
      <c r="IC130"/>
      <c r="ID130"/>
      <c r="IE130"/>
      <c r="IF130"/>
      <c r="IG130"/>
      <c r="IH130"/>
      <c r="II130"/>
      <c r="IJ130"/>
      <c r="IK130"/>
      <c r="IL130"/>
      <c r="IM130"/>
      <c r="IN130"/>
      <c r="IO130"/>
      <c r="IP130"/>
      <c r="IQ130"/>
      <c r="IR130"/>
      <c r="IS130"/>
      <c r="IT130"/>
      <c r="IU130"/>
      <c r="IV130"/>
      <c r="IW130"/>
      <c r="IX130"/>
      <c r="IY130"/>
      <c r="IZ130"/>
      <c r="JA130"/>
      <c r="JB130"/>
      <c r="JC130"/>
      <c r="JD130"/>
      <c r="JE130"/>
      <c r="JF130"/>
      <c r="JG130"/>
      <c r="JH130"/>
      <c r="JI130"/>
      <c r="JJ130"/>
      <c r="JK130"/>
      <c r="JL130"/>
      <c r="JM130"/>
      <c r="JN130"/>
      <c r="JO130"/>
      <c r="JP130"/>
      <c r="JQ130"/>
      <c r="JR130"/>
      <c r="JS130"/>
      <c r="JT130"/>
      <c r="JU130"/>
      <c r="JV130"/>
      <c r="JW130"/>
      <c r="JX130"/>
      <c r="JY130"/>
      <c r="JZ130"/>
      <c r="KA130"/>
      <c r="KB130"/>
      <c r="KC130"/>
      <c r="KD130"/>
      <c r="KE130"/>
      <c r="KF130"/>
      <c r="KG130"/>
      <c r="KH130"/>
      <c r="KI130"/>
      <c r="KJ130"/>
      <c r="KK130"/>
      <c r="KL130"/>
      <c r="KM130"/>
      <c r="KN130"/>
      <c r="KO130"/>
      <c r="KP130"/>
      <c r="KQ130"/>
      <c r="KR130"/>
      <c r="KS130"/>
      <c r="KT130"/>
      <c r="KU130"/>
      <c r="KV130"/>
      <c r="KW130"/>
      <c r="KX130"/>
      <c r="KY130"/>
      <c r="KZ130"/>
      <c r="LA130"/>
      <c r="LB130"/>
      <c r="LC130"/>
      <c r="LD130"/>
      <c r="LE130"/>
      <c r="LF130"/>
      <c r="LG130"/>
      <c r="LH130"/>
      <c r="LI130"/>
      <c r="LJ130"/>
      <c r="LK130"/>
      <c r="LL130"/>
      <c r="LM130"/>
      <c r="LN130"/>
      <c r="LO130"/>
      <c r="LP130"/>
      <c r="LQ130"/>
      <c r="LR130"/>
      <c r="LS130"/>
      <c r="LT130"/>
      <c r="LU130"/>
      <c r="LV130"/>
      <c r="LW130"/>
      <c r="LX130"/>
      <c r="LY130"/>
      <c r="LZ130"/>
      <c r="MA130"/>
      <c r="MB130"/>
      <c r="MC130"/>
      <c r="MD130"/>
      <c r="ME130"/>
      <c r="MF130"/>
      <c r="MG130"/>
      <c r="MH130"/>
      <c r="MI130"/>
      <c r="MJ130"/>
      <c r="MK130"/>
      <c r="ML130"/>
      <c r="MM130"/>
      <c r="MN130"/>
      <c r="MO130"/>
      <c r="MP130"/>
      <c r="MQ130"/>
      <c r="MR130"/>
      <c r="MS130"/>
      <c r="MT130"/>
      <c r="MU130"/>
      <c r="MV130"/>
      <c r="MW130"/>
      <c r="MX130"/>
      <c r="MY130"/>
      <c r="MZ130"/>
      <c r="NA130"/>
      <c r="NB130"/>
      <c r="NC130"/>
      <c r="ND130"/>
      <c r="NE130"/>
      <c r="NF130"/>
      <c r="NG130"/>
      <c r="NH130"/>
      <c r="NI130"/>
      <c r="NJ130"/>
      <c r="NK130"/>
      <c r="NL130"/>
      <c r="NM130"/>
      <c r="NN130"/>
      <c r="NO130"/>
      <c r="NP130"/>
      <c r="NQ130"/>
      <c r="NR130"/>
      <c r="NS130"/>
      <c r="NT130"/>
      <c r="NU130"/>
      <c r="NV130"/>
      <c r="NW130"/>
      <c r="NX130"/>
      <c r="NY130"/>
      <c r="NZ130"/>
      <c r="OA130"/>
      <c r="OB130"/>
      <c r="OC130"/>
      <c r="OD130"/>
      <c r="OE130"/>
      <c r="OF130"/>
      <c r="OG130"/>
      <c r="OH130"/>
      <c r="OI130"/>
      <c r="OJ130"/>
      <c r="OK130"/>
      <c r="OL130"/>
      <c r="OM130"/>
      <c r="ON130"/>
      <c r="OO130"/>
      <c r="OP130"/>
      <c r="OQ130"/>
      <c r="OR130"/>
      <c r="OS130"/>
      <c r="OT130"/>
      <c r="OU130"/>
      <c r="OV130"/>
      <c r="OW130"/>
      <c r="OX130"/>
      <c r="OY130"/>
      <c r="OZ130"/>
      <c r="PA130"/>
      <c r="PB130"/>
      <c r="PC130"/>
      <c r="PD130"/>
      <c r="PE130"/>
      <c r="PF130"/>
      <c r="PG130"/>
      <c r="PH130"/>
      <c r="PI130"/>
      <c r="PJ130"/>
      <c r="PK130"/>
      <c r="PL130"/>
      <c r="PM130"/>
      <c r="PN130"/>
      <c r="PO130"/>
      <c r="PP130"/>
      <c r="PQ130"/>
      <c r="PR130"/>
      <c r="PS130"/>
      <c r="PT130"/>
      <c r="PU130"/>
      <c r="PV130"/>
      <c r="PW130"/>
      <c r="PX130"/>
      <c r="PY130"/>
      <c r="PZ130"/>
      <c r="QA130"/>
      <c r="QB130"/>
      <c r="QC130"/>
      <c r="QD130"/>
      <c r="QE130"/>
      <c r="QF130"/>
      <c r="QG130"/>
      <c r="QH130"/>
      <c r="QI130"/>
      <c r="QJ130"/>
      <c r="QK130"/>
      <c r="QL130"/>
      <c r="QM130"/>
      <c r="QN130"/>
      <c r="QO130"/>
      <c r="QP130"/>
      <c r="QQ130"/>
      <c r="QR130"/>
      <c r="QS130"/>
      <c r="QT130"/>
      <c r="QU130"/>
      <c r="QV130"/>
      <c r="QW130"/>
      <c r="QX130"/>
      <c r="QY130"/>
      <c r="QZ130"/>
      <c r="RA130"/>
      <c r="RB130"/>
      <c r="RC130"/>
      <c r="RD130"/>
      <c r="RE130"/>
      <c r="RF130"/>
      <c r="RG130"/>
      <c r="RH130"/>
      <c r="RI130"/>
      <c r="RJ130"/>
      <c r="RK130"/>
      <c r="RL130"/>
      <c r="RM130"/>
      <c r="RN130"/>
      <c r="RO130"/>
      <c r="RP130"/>
      <c r="RQ130"/>
      <c r="RR130"/>
      <c r="RS130"/>
      <c r="RT130"/>
      <c r="RU130"/>
      <c r="RV130"/>
      <c r="RW130"/>
      <c r="RX130"/>
      <c r="RY130"/>
      <c r="RZ130"/>
      <c r="SA130"/>
      <c r="SB130"/>
      <c r="SC130"/>
      <c r="SD130"/>
      <c r="SE130"/>
      <c r="SF130"/>
      <c r="SG130"/>
      <c r="SH130"/>
      <c r="SI130"/>
      <c r="SJ130"/>
      <c r="SK130"/>
      <c r="SL130"/>
      <c r="SM130"/>
      <c r="SN130"/>
      <c r="SO130"/>
      <c r="SP130"/>
      <c r="SQ130"/>
      <c r="SR130"/>
      <c r="SS130"/>
      <c r="ST130"/>
      <c r="SU130"/>
      <c r="SV130"/>
      <c r="SW130"/>
      <c r="SX130"/>
      <c r="SY130"/>
      <c r="SZ130"/>
      <c r="TA130"/>
      <c r="TB130"/>
      <c r="TC130"/>
      <c r="TD130"/>
      <c r="TE130"/>
      <c r="TF130"/>
      <c r="TG130"/>
      <c r="TH130"/>
      <c r="TI130"/>
      <c r="TJ130"/>
      <c r="TK130"/>
      <c r="TL130"/>
      <c r="TM130"/>
      <c r="TN130"/>
      <c r="TO130"/>
      <c r="TP130"/>
      <c r="TQ130"/>
      <c r="TR130"/>
      <c r="TS130"/>
      <c r="TT130"/>
      <c r="TU130"/>
      <c r="TV130"/>
      <c r="TW130"/>
      <c r="TX130"/>
      <c r="TY130"/>
      <c r="TZ130"/>
      <c r="UA130"/>
      <c r="UB130"/>
      <c r="UC130"/>
      <c r="UD130"/>
      <c r="UE130"/>
      <c r="UF130"/>
      <c r="UG130"/>
      <c r="UH130"/>
      <c r="UI130"/>
      <c r="UJ130"/>
      <c r="UK130"/>
      <c r="UL130"/>
      <c r="UM130"/>
      <c r="UN130"/>
      <c r="UO130"/>
      <c r="UP130"/>
      <c r="UQ130"/>
      <c r="UR130"/>
      <c r="US130"/>
      <c r="UT130"/>
      <c r="UU130"/>
      <c r="UV130"/>
      <c r="UW130"/>
      <c r="UX130"/>
      <c r="UY130"/>
      <c r="UZ130"/>
      <c r="VA130"/>
      <c r="VB130"/>
      <c r="VC130"/>
      <c r="VD130"/>
      <c r="VE130"/>
      <c r="VF130"/>
      <c r="VG130"/>
      <c r="VH130"/>
      <c r="VI130"/>
      <c r="VJ130"/>
      <c r="VK130"/>
      <c r="VL130"/>
      <c r="VM130"/>
      <c r="VN130"/>
      <c r="VO130"/>
      <c r="VP130"/>
      <c r="VQ130"/>
      <c r="VR130"/>
      <c r="VS130"/>
      <c r="VT130"/>
      <c r="VU130"/>
      <c r="VV130"/>
      <c r="VW130"/>
      <c r="VX130"/>
      <c r="VY130"/>
      <c r="VZ130"/>
      <c r="WA130"/>
      <c r="WB130"/>
      <c r="WC130"/>
      <c r="WD130"/>
      <c r="WE130"/>
      <c r="WF130"/>
      <c r="WG130"/>
      <c r="WH130"/>
      <c r="WI130"/>
      <c r="WJ130"/>
      <c r="WK130"/>
      <c r="WL130"/>
      <c r="WM130"/>
      <c r="WN130"/>
      <c r="WO130"/>
      <c r="WP130"/>
      <c r="WQ130"/>
      <c r="WR130"/>
      <c r="WS130"/>
      <c r="WT130"/>
      <c r="WU130"/>
      <c r="WV130"/>
      <c r="WW130"/>
      <c r="WX130"/>
      <c r="WY130"/>
      <c r="WZ130"/>
      <c r="XA130"/>
      <c r="XB130"/>
      <c r="XC130"/>
      <c r="XD130"/>
      <c r="XE130"/>
      <c r="XF130"/>
      <c r="XG130"/>
      <c r="XH130"/>
      <c r="XI130"/>
      <c r="XJ130"/>
      <c r="XK130"/>
      <c r="XL130"/>
      <c r="XM130"/>
      <c r="XN130"/>
      <c r="XO130"/>
      <c r="XP130"/>
      <c r="XQ130"/>
      <c r="XR130"/>
      <c r="XS130"/>
      <c r="XT130"/>
      <c r="XU130"/>
      <c r="XV130"/>
      <c r="XW130"/>
      <c r="XX130"/>
      <c r="XY130"/>
      <c r="XZ130"/>
      <c r="YA130"/>
      <c r="YB130"/>
      <c r="YC130"/>
      <c r="YD130"/>
      <c r="YE130"/>
      <c r="YF130"/>
      <c r="YG130"/>
      <c r="YH130"/>
      <c r="YI130"/>
      <c r="YJ130"/>
      <c r="YK130"/>
      <c r="YL130"/>
      <c r="YM130"/>
      <c r="YN130"/>
      <c r="YO130"/>
      <c r="YP130"/>
      <c r="YQ130"/>
      <c r="YR130"/>
      <c r="YS130"/>
      <c r="YT130"/>
      <c r="YU130"/>
      <c r="YV130"/>
      <c r="YW130"/>
      <c r="YX130"/>
      <c r="YY130"/>
      <c r="YZ130"/>
      <c r="ZA130"/>
      <c r="ZB130"/>
      <c r="ZC130"/>
      <c r="ZD130"/>
      <c r="ZE130"/>
      <c r="ZF130"/>
      <c r="ZG130"/>
      <c r="ZH130"/>
      <c r="ZI130"/>
      <c r="ZJ130"/>
      <c r="ZK130"/>
      <c r="ZL130"/>
      <c r="ZM130"/>
      <c r="ZN130"/>
      <c r="ZO130"/>
      <c r="ZP130"/>
      <c r="ZQ130"/>
      <c r="ZR130"/>
      <c r="ZS130"/>
      <c r="ZT130"/>
      <c r="ZU130"/>
      <c r="ZV130"/>
      <c r="ZW130"/>
      <c r="ZX130"/>
      <c r="ZY130"/>
      <c r="ZZ130"/>
      <c r="AAA130"/>
      <c r="AAB130"/>
      <c r="AAC130"/>
      <c r="AAD130"/>
      <c r="AAE130"/>
      <c r="AAF130"/>
      <c r="AAG130"/>
      <c r="AAH130"/>
      <c r="AAI130"/>
      <c r="AAJ130"/>
      <c r="AAK130"/>
      <c r="AAL130"/>
      <c r="AAM130"/>
      <c r="AAN130"/>
      <c r="AAO130"/>
      <c r="AAP130"/>
      <c r="AAQ130"/>
      <c r="AAR130"/>
      <c r="AAS130"/>
      <c r="AAT130"/>
      <c r="AAU130"/>
      <c r="AAV130"/>
      <c r="AAW130"/>
      <c r="AAX130"/>
      <c r="AAY130"/>
      <c r="AAZ130"/>
      <c r="ABA130"/>
      <c r="ABB130"/>
      <c r="ABC130"/>
      <c r="ABD130"/>
      <c r="ABE130"/>
      <c r="ABF130"/>
      <c r="ABG130"/>
      <c r="ABH130"/>
      <c r="ABI130"/>
      <c r="ABJ130"/>
      <c r="ABK130"/>
      <c r="ABL130"/>
      <c r="ABM130"/>
      <c r="ABN130"/>
      <c r="ABO130"/>
      <c r="ABP130"/>
      <c r="ABQ130"/>
      <c r="ABR130"/>
      <c r="ABS130"/>
      <c r="ABT130"/>
      <c r="ABU130"/>
      <c r="ABV130"/>
      <c r="ABW130"/>
      <c r="ABX130"/>
      <c r="ABY130"/>
      <c r="ABZ130"/>
      <c r="ACA130"/>
      <c r="ACB130"/>
      <c r="ACC130"/>
      <c r="ACD130"/>
      <c r="ACE130"/>
      <c r="ACF130"/>
      <c r="ACG130"/>
      <c r="ACH130"/>
      <c r="ACI130"/>
      <c r="ACJ130"/>
      <c r="ACK130"/>
      <c r="ACL130"/>
      <c r="ACM130"/>
      <c r="ACN130"/>
      <c r="ACO130"/>
      <c r="ACP130"/>
      <c r="ACQ130"/>
      <c r="ACR130"/>
      <c r="ACS130"/>
      <c r="ACT130"/>
      <c r="ACU130"/>
      <c r="ACV130"/>
      <c r="ACW130"/>
      <c r="ACX130"/>
      <c r="ACY130"/>
      <c r="ACZ130"/>
      <c r="ADA130"/>
      <c r="ADB130"/>
      <c r="ADC130"/>
      <c r="ADD130"/>
      <c r="ADE130"/>
      <c r="ADF130"/>
      <c r="ADG130"/>
      <c r="ADH130"/>
      <c r="ADI130"/>
      <c r="ADJ130"/>
      <c r="ADK130"/>
      <c r="ADL130"/>
      <c r="ADM130"/>
      <c r="ADN130"/>
      <c r="ADO130"/>
      <c r="ADP130"/>
      <c r="ADQ130"/>
      <c r="ADR130"/>
      <c r="ADS130"/>
      <c r="ADT130"/>
      <c r="ADU130"/>
      <c r="ADV130"/>
      <c r="ADW130"/>
      <c r="ADX130"/>
      <c r="ADY130"/>
      <c r="ADZ130"/>
      <c r="AEA130"/>
      <c r="AEB130"/>
      <c r="AEC130"/>
      <c r="AED130"/>
      <c r="AEE130"/>
      <c r="AEF130"/>
      <c r="AEG130"/>
      <c r="AEH130"/>
      <c r="AEI130"/>
      <c r="AEJ130"/>
      <c r="AEK130"/>
      <c r="AEL130"/>
      <c r="AEM130"/>
      <c r="AEN130"/>
      <c r="AEO130"/>
      <c r="AEP130"/>
      <c r="AEQ130"/>
      <c r="AER130"/>
      <c r="AES130"/>
      <c r="AET130"/>
      <c r="AEU130"/>
      <c r="AEV130"/>
      <c r="AEW130"/>
      <c r="AEX130"/>
      <c r="AEY130"/>
      <c r="AEZ130"/>
      <c r="AFA130"/>
      <c r="AFB130"/>
      <c r="AFC130"/>
      <c r="AFD130"/>
      <c r="AFE130"/>
      <c r="AFF130"/>
      <c r="AFG130"/>
      <c r="AFH130"/>
      <c r="AFI130"/>
      <c r="AFJ130"/>
      <c r="AFK130"/>
      <c r="AFL130"/>
      <c r="AFM130"/>
      <c r="AFN130"/>
      <c r="AFO130"/>
      <c r="AFP130"/>
      <c r="AFQ130"/>
      <c r="AFR130"/>
      <c r="AFS130"/>
      <c r="AFT130"/>
      <c r="AFU130"/>
      <c r="AFV130"/>
      <c r="AFW130"/>
      <c r="AFX130"/>
      <c r="AFY130"/>
      <c r="AFZ130"/>
      <c r="AGA130"/>
      <c r="AGB130"/>
      <c r="AGC130"/>
      <c r="AGD130"/>
      <c r="AGE130"/>
      <c r="AGF130"/>
      <c r="AGG130"/>
      <c r="AGH130"/>
      <c r="AGI130"/>
      <c r="AGJ130"/>
      <c r="AGK130"/>
      <c r="AGL130"/>
      <c r="AGM130"/>
      <c r="AGN130"/>
      <c r="AGO130"/>
      <c r="AGP130"/>
      <c r="AGQ130"/>
      <c r="AGR130"/>
      <c r="AGS130"/>
      <c r="AGT130"/>
      <c r="AGU130"/>
      <c r="AGV130"/>
      <c r="AGW130"/>
      <c r="AGX130"/>
      <c r="AGY130"/>
      <c r="AGZ130"/>
      <c r="AHA130"/>
      <c r="AHB130"/>
      <c r="AHC130"/>
      <c r="AHD130"/>
      <c r="AHE130"/>
      <c r="AHF130"/>
      <c r="AHG130"/>
      <c r="AHH130"/>
      <c r="AHI130"/>
      <c r="AHJ130"/>
      <c r="AHK130"/>
      <c r="AHL130"/>
      <c r="AHM130"/>
      <c r="AHN130"/>
      <c r="AHO130"/>
      <c r="AHP130"/>
      <c r="AHQ130"/>
      <c r="AHR130"/>
      <c r="AHS130"/>
      <c r="AHT130"/>
      <c r="AHU130"/>
      <c r="AHV130"/>
      <c r="AHW130"/>
      <c r="AHX130"/>
      <c r="AHY130"/>
      <c r="AHZ130"/>
      <c r="AIA130"/>
      <c r="AIB130"/>
      <c r="AIC130"/>
      <c r="AID130"/>
      <c r="AIE130"/>
      <c r="AIF130"/>
      <c r="AIG130"/>
      <c r="AIH130"/>
      <c r="AII130"/>
      <c r="AIJ130"/>
      <c r="AIK130"/>
      <c r="AIL130"/>
      <c r="AIM130"/>
      <c r="AIN130"/>
      <c r="AIO130"/>
      <c r="AIP130"/>
      <c r="AIQ130"/>
      <c r="AIR130"/>
      <c r="AIS130"/>
      <c r="AIT130"/>
      <c r="AIU130"/>
      <c r="AIV130"/>
      <c r="AIW130"/>
      <c r="AIX130"/>
      <c r="AIY130"/>
      <c r="AIZ130"/>
      <c r="AJA130"/>
      <c r="AJB130"/>
      <c r="AJC130"/>
      <c r="AJD130"/>
      <c r="AJE130"/>
      <c r="AJF130"/>
      <c r="AJG130"/>
      <c r="AJH130"/>
      <c r="AJI130"/>
      <c r="AJJ130"/>
      <c r="AJK130"/>
      <c r="AJL130"/>
      <c r="AJM130"/>
      <c r="AJN130"/>
      <c r="AJO130"/>
      <c r="AJP130"/>
      <c r="AJQ130"/>
      <c r="AJR130"/>
      <c r="AJS130"/>
      <c r="AJT130"/>
      <c r="AJU130"/>
      <c r="AJV130"/>
      <c r="AJW130"/>
      <c r="AJX130"/>
      <c r="AJY130"/>
      <c r="AJZ130"/>
      <c r="AKA130"/>
      <c r="AKB130"/>
      <c r="AKC130"/>
      <c r="AKD130"/>
      <c r="AKE130"/>
      <c r="AKF130"/>
      <c r="AKG130"/>
      <c r="AKH130"/>
      <c r="AKI130"/>
      <c r="AKJ130"/>
      <c r="AKK130"/>
      <c r="AKL130"/>
      <c r="AKM130"/>
      <c r="AKN130"/>
      <c r="AKO130"/>
      <c r="AKP130"/>
      <c r="AKQ130"/>
      <c r="AKR130"/>
      <c r="AKS130"/>
      <c r="AKT130"/>
      <c r="AKU130"/>
      <c r="AKV130"/>
      <c r="AKW130"/>
      <c r="AKX130"/>
      <c r="AKY130"/>
      <c r="AKZ130"/>
      <c r="ALA130"/>
      <c r="ALB130"/>
      <c r="ALC130"/>
      <c r="ALD130"/>
      <c r="ALE130"/>
      <c r="ALF130"/>
      <c r="ALG130"/>
      <c r="ALH130"/>
      <c r="ALI130"/>
      <c r="ALJ130"/>
      <c r="ALK130"/>
      <c r="ALL130"/>
      <c r="ALM130"/>
      <c r="ALN130"/>
      <c r="ALO130"/>
      <c r="ALP130"/>
      <c r="ALQ130"/>
      <c r="ALR130"/>
      <c r="ALS130"/>
      <c r="ALT130"/>
      <c r="ALU130"/>
      <c r="ALV130"/>
      <c r="ALW130"/>
      <c r="ALX130"/>
      <c r="ALY130"/>
      <c r="ALZ130"/>
      <c r="AMA130"/>
      <c r="AMB130"/>
      <c r="AMC130"/>
      <c r="AMD130"/>
      <c r="AME130"/>
      <c r="AMF130"/>
      <c r="AMG130"/>
      <c r="AMH130"/>
      <c r="AMI130"/>
      <c r="AMJ130"/>
    </row>
    <row r="131" spans="1:1024" x14ac:dyDescent="0.25">
      <c r="A131" s="81"/>
      <c r="B131" s="82"/>
      <c r="C131" s="82"/>
      <c r="D131" s="82"/>
      <c r="E131" s="82"/>
      <c r="F131" s="82"/>
      <c r="G131" s="82"/>
      <c r="H131" s="82"/>
      <c r="I131" s="82"/>
      <c r="J131" s="82"/>
      <c r="K131" s="82"/>
      <c r="L131" s="82"/>
      <c r="M131" s="82"/>
      <c r="N131" s="82"/>
      <c r="O131" s="82"/>
      <c r="P131" s="82"/>
      <c r="Q131" s="82"/>
      <c r="R131" s="82"/>
      <c r="S131" s="82"/>
      <c r="T131" s="82"/>
      <c r="U131" s="82"/>
      <c r="V131" s="82"/>
      <c r="W131" s="82"/>
      <c r="X131" s="82"/>
      <c r="Y131" s="82"/>
      <c r="Z131" s="82"/>
      <c r="AA131" s="82"/>
      <c r="AB131" s="82"/>
      <c r="AC131" s="82"/>
      <c r="AD131" s="82"/>
      <c r="AE131" s="82"/>
      <c r="AF131" s="82"/>
      <c r="AG131" s="82"/>
      <c r="AH131" s="82"/>
      <c r="AI131" s="82"/>
      <c r="AJ131" s="82"/>
      <c r="AK131" s="82"/>
      <c r="AL131" s="82"/>
      <c r="AM131" s="82"/>
      <c r="AN131" s="82"/>
      <c r="AO131" s="82"/>
      <c r="AP131" s="82"/>
      <c r="AQ131" s="82"/>
      <c r="AR131" s="82"/>
      <c r="AS131" s="82"/>
      <c r="AT131" s="82"/>
      <c r="AU131" s="82"/>
      <c r="AV131" s="82"/>
      <c r="AW131" s="82"/>
      <c r="AX131" s="82"/>
      <c r="AY131" s="82"/>
      <c r="AZ131" s="82"/>
      <c r="BA131" s="82"/>
      <c r="BD131" s="50"/>
      <c r="BE131"/>
      <c r="BF131"/>
      <c r="BG131"/>
      <c r="BH131"/>
      <c r="BI131"/>
      <c r="BJ131"/>
      <c r="BK131"/>
      <c r="BL131"/>
      <c r="BM131"/>
      <c r="BN131"/>
      <c r="BO131"/>
      <c r="BP131"/>
      <c r="BQ131"/>
      <c r="BR131"/>
      <c r="BS131"/>
      <c r="BT131"/>
      <c r="BU131"/>
      <c r="BV131"/>
      <c r="BW131"/>
      <c r="BX131"/>
      <c r="BY131"/>
      <c r="BZ131"/>
      <c r="CA131"/>
      <c r="CB131"/>
      <c r="CC131"/>
      <c r="CD131"/>
      <c r="CE131"/>
      <c r="CF131"/>
      <c r="CG131"/>
      <c r="CH131"/>
      <c r="CI131"/>
      <c r="CJ131"/>
      <c r="CK131"/>
      <c r="CL131"/>
      <c r="CM131"/>
      <c r="CN131"/>
      <c r="CO131"/>
      <c r="CP131"/>
      <c r="CQ131"/>
      <c r="CR131"/>
      <c r="CS131"/>
      <c r="CT131"/>
      <c r="CU131"/>
      <c r="CV131"/>
      <c r="CW131"/>
      <c r="CX131"/>
      <c r="CY131"/>
      <c r="CZ131"/>
      <c r="DA131"/>
      <c r="DB131"/>
      <c r="DC131"/>
      <c r="DD131"/>
      <c r="DE131"/>
      <c r="DF131"/>
      <c r="DG131"/>
      <c r="DH131"/>
      <c r="DI131"/>
      <c r="DJ131"/>
      <c r="DK131"/>
      <c r="DL131"/>
      <c r="DM131"/>
      <c r="DN131"/>
      <c r="DO131"/>
      <c r="DP131"/>
      <c r="DQ131"/>
      <c r="DR131"/>
      <c r="DS131"/>
      <c r="DT131"/>
      <c r="DU131"/>
      <c r="DV131"/>
      <c r="DW131"/>
      <c r="DX131"/>
      <c r="DY131"/>
      <c r="DZ131"/>
      <c r="EA131"/>
      <c r="EB131"/>
      <c r="EC131"/>
      <c r="ED131"/>
      <c r="EE131"/>
      <c r="EF131"/>
      <c r="EG131"/>
      <c r="EH131"/>
      <c r="EI131"/>
      <c r="EJ131"/>
      <c r="EK131"/>
      <c r="EL131"/>
      <c r="EM131"/>
      <c r="EN131"/>
      <c r="EO131"/>
      <c r="EP131"/>
      <c r="EQ131"/>
      <c r="ER131"/>
      <c r="ES131"/>
      <c r="ET131"/>
      <c r="EU131"/>
      <c r="EV131"/>
      <c r="EW131"/>
      <c r="EX131"/>
      <c r="EY131"/>
      <c r="EZ131"/>
      <c r="FA131"/>
      <c r="FB131"/>
      <c r="FC131"/>
      <c r="FD131"/>
      <c r="FE131"/>
      <c r="FF131"/>
      <c r="FG131"/>
      <c r="FH131"/>
      <c r="FI131"/>
      <c r="FJ131"/>
      <c r="FK131"/>
      <c r="FL131"/>
      <c r="FM131"/>
      <c r="FN131"/>
      <c r="FO131"/>
      <c r="FP131"/>
      <c r="FQ131"/>
      <c r="FR131"/>
      <c r="FS131"/>
      <c r="FT131"/>
      <c r="FU131"/>
      <c r="FV131"/>
      <c r="FW131"/>
      <c r="FX131"/>
      <c r="FY131"/>
      <c r="FZ131"/>
      <c r="GA131"/>
      <c r="GB131"/>
      <c r="GC131"/>
      <c r="GD131"/>
      <c r="GE131"/>
      <c r="GF131"/>
      <c r="GG131"/>
      <c r="GH131"/>
      <c r="GI131"/>
      <c r="GJ131"/>
      <c r="GK131"/>
      <c r="GL131"/>
      <c r="GM131"/>
      <c r="GN131"/>
      <c r="GO131"/>
      <c r="GP131"/>
      <c r="GQ131"/>
      <c r="GR131"/>
      <c r="GS131"/>
      <c r="GT131"/>
      <c r="GU131"/>
      <c r="GV131"/>
      <c r="GW131"/>
      <c r="GX131"/>
      <c r="GY131"/>
      <c r="GZ131"/>
      <c r="HA131"/>
      <c r="HB131"/>
      <c r="HC131"/>
      <c r="HD131"/>
      <c r="HE131"/>
      <c r="HF131"/>
      <c r="HG131"/>
      <c r="HH131"/>
      <c r="HI131"/>
      <c r="HJ131"/>
      <c r="HK131"/>
      <c r="HL131"/>
      <c r="HM131"/>
      <c r="HN131"/>
      <c r="HO131"/>
      <c r="HP131"/>
      <c r="HQ131"/>
      <c r="HR131"/>
      <c r="HS131"/>
      <c r="HT131"/>
      <c r="HU131"/>
      <c r="HV131"/>
      <c r="HW131"/>
      <c r="HX131"/>
      <c r="HY131"/>
      <c r="HZ131"/>
      <c r="IA131"/>
      <c r="IB131"/>
      <c r="IC131"/>
      <c r="ID131"/>
      <c r="IE131"/>
      <c r="IF131"/>
      <c r="IG131"/>
      <c r="IH131"/>
      <c r="II131"/>
      <c r="IJ131"/>
      <c r="IK131"/>
      <c r="IL131"/>
      <c r="IM131"/>
      <c r="IN131"/>
      <c r="IO131"/>
      <c r="IP131"/>
      <c r="IQ131"/>
      <c r="IR131"/>
      <c r="IS131"/>
      <c r="IT131"/>
      <c r="IU131"/>
      <c r="IV131"/>
      <c r="IW131"/>
      <c r="IX131"/>
      <c r="IY131"/>
      <c r="IZ131"/>
      <c r="JA131"/>
      <c r="JB131"/>
      <c r="JC131"/>
      <c r="JD131"/>
      <c r="JE131"/>
      <c r="JF131"/>
      <c r="JG131"/>
      <c r="JH131"/>
      <c r="JI131"/>
      <c r="JJ131"/>
      <c r="JK131"/>
      <c r="JL131"/>
      <c r="JM131"/>
      <c r="JN131"/>
      <c r="JO131"/>
      <c r="JP131"/>
      <c r="JQ131"/>
      <c r="JR131"/>
      <c r="JS131"/>
      <c r="JT131"/>
      <c r="JU131"/>
      <c r="JV131"/>
      <c r="JW131"/>
      <c r="JX131"/>
      <c r="JY131"/>
      <c r="JZ131"/>
      <c r="KA131"/>
      <c r="KB131"/>
      <c r="KC131"/>
      <c r="KD131"/>
      <c r="KE131"/>
      <c r="KF131"/>
      <c r="KG131"/>
      <c r="KH131"/>
      <c r="KI131"/>
      <c r="KJ131"/>
      <c r="KK131"/>
      <c r="KL131"/>
      <c r="KM131"/>
      <c r="KN131"/>
      <c r="KO131"/>
      <c r="KP131"/>
      <c r="KQ131"/>
      <c r="KR131"/>
      <c r="KS131"/>
      <c r="KT131"/>
      <c r="KU131"/>
      <c r="KV131"/>
      <c r="KW131"/>
      <c r="KX131"/>
      <c r="KY131"/>
      <c r="KZ131"/>
      <c r="LA131"/>
      <c r="LB131"/>
      <c r="LC131"/>
      <c r="LD131"/>
      <c r="LE131"/>
      <c r="LF131"/>
      <c r="LG131"/>
      <c r="LH131"/>
      <c r="LI131"/>
      <c r="LJ131"/>
      <c r="LK131"/>
      <c r="LL131"/>
      <c r="LM131"/>
      <c r="LN131"/>
      <c r="LO131"/>
      <c r="LP131"/>
      <c r="LQ131"/>
      <c r="LR131"/>
      <c r="LS131"/>
      <c r="LT131"/>
      <c r="LU131"/>
      <c r="LV131"/>
      <c r="LW131"/>
      <c r="LX131"/>
      <c r="LY131"/>
      <c r="LZ131"/>
      <c r="MA131"/>
      <c r="MB131"/>
      <c r="MC131"/>
      <c r="MD131"/>
      <c r="ME131"/>
      <c r="MF131"/>
      <c r="MG131"/>
      <c r="MH131"/>
      <c r="MI131"/>
      <c r="MJ131"/>
      <c r="MK131"/>
      <c r="ML131"/>
      <c r="MM131"/>
      <c r="MN131"/>
      <c r="MO131"/>
      <c r="MP131"/>
      <c r="MQ131"/>
      <c r="MR131"/>
      <c r="MS131"/>
      <c r="MT131"/>
      <c r="MU131"/>
      <c r="MV131"/>
      <c r="MW131"/>
      <c r="MX131"/>
      <c r="MY131"/>
      <c r="MZ131"/>
      <c r="NA131"/>
      <c r="NB131"/>
      <c r="NC131"/>
      <c r="ND131"/>
      <c r="NE131"/>
      <c r="NF131"/>
      <c r="NG131"/>
      <c r="NH131"/>
      <c r="NI131"/>
      <c r="NJ131"/>
      <c r="NK131"/>
      <c r="NL131"/>
      <c r="NM131"/>
      <c r="NN131"/>
      <c r="NO131"/>
      <c r="NP131"/>
      <c r="NQ131"/>
      <c r="NR131"/>
      <c r="NS131"/>
      <c r="NT131"/>
      <c r="NU131"/>
      <c r="NV131"/>
      <c r="NW131"/>
      <c r="NX131"/>
      <c r="NY131"/>
      <c r="NZ131"/>
      <c r="OA131"/>
      <c r="OB131"/>
      <c r="OC131"/>
      <c r="OD131"/>
      <c r="OE131"/>
      <c r="OF131"/>
      <c r="OG131"/>
      <c r="OH131"/>
      <c r="OI131"/>
      <c r="OJ131"/>
      <c r="OK131"/>
      <c r="OL131"/>
      <c r="OM131"/>
      <c r="ON131"/>
      <c r="OO131"/>
      <c r="OP131"/>
      <c r="OQ131"/>
      <c r="OR131"/>
      <c r="OS131"/>
      <c r="OT131"/>
      <c r="OU131"/>
      <c r="OV131"/>
      <c r="OW131"/>
      <c r="OX131"/>
      <c r="OY131"/>
      <c r="OZ131"/>
      <c r="PA131"/>
      <c r="PB131"/>
      <c r="PC131"/>
      <c r="PD131"/>
      <c r="PE131"/>
      <c r="PF131"/>
      <c r="PG131"/>
      <c r="PH131"/>
      <c r="PI131"/>
      <c r="PJ131"/>
      <c r="PK131"/>
      <c r="PL131"/>
      <c r="PM131"/>
      <c r="PN131"/>
      <c r="PO131"/>
      <c r="PP131"/>
      <c r="PQ131"/>
      <c r="PR131"/>
      <c r="PS131"/>
      <c r="PT131"/>
      <c r="PU131"/>
      <c r="PV131"/>
      <c r="PW131"/>
      <c r="PX131"/>
      <c r="PY131"/>
      <c r="PZ131"/>
      <c r="QA131"/>
      <c r="QB131"/>
      <c r="QC131"/>
      <c r="QD131"/>
      <c r="QE131"/>
      <c r="QF131"/>
      <c r="QG131"/>
      <c r="QH131"/>
      <c r="QI131"/>
      <c r="QJ131"/>
      <c r="QK131"/>
      <c r="QL131"/>
      <c r="QM131"/>
      <c r="QN131"/>
      <c r="QO131"/>
      <c r="QP131"/>
      <c r="QQ131"/>
      <c r="QR131"/>
      <c r="QS131"/>
      <c r="QT131"/>
      <c r="QU131"/>
      <c r="QV131"/>
      <c r="QW131"/>
      <c r="QX131"/>
      <c r="QY131"/>
      <c r="QZ131"/>
      <c r="RA131"/>
      <c r="RB131"/>
      <c r="RC131"/>
      <c r="RD131"/>
      <c r="RE131"/>
      <c r="RF131"/>
      <c r="RG131"/>
      <c r="RH131"/>
      <c r="RI131"/>
      <c r="RJ131"/>
      <c r="RK131"/>
      <c r="RL131"/>
      <c r="RM131"/>
      <c r="RN131"/>
      <c r="RO131"/>
      <c r="RP131"/>
      <c r="RQ131"/>
      <c r="RR131"/>
      <c r="RS131"/>
      <c r="RT131"/>
      <c r="RU131"/>
      <c r="RV131"/>
      <c r="RW131"/>
      <c r="RX131"/>
      <c r="RY131"/>
      <c r="RZ131"/>
      <c r="SA131"/>
      <c r="SB131"/>
      <c r="SC131"/>
      <c r="SD131"/>
      <c r="SE131"/>
      <c r="SF131"/>
      <c r="SG131"/>
      <c r="SH131"/>
      <c r="SI131"/>
      <c r="SJ131"/>
      <c r="SK131"/>
      <c r="SL131"/>
      <c r="SM131"/>
      <c r="SN131"/>
      <c r="SO131"/>
      <c r="SP131"/>
      <c r="SQ131"/>
      <c r="SR131"/>
      <c r="SS131"/>
      <c r="ST131"/>
      <c r="SU131"/>
      <c r="SV131"/>
      <c r="SW131"/>
      <c r="SX131"/>
      <c r="SY131"/>
      <c r="SZ131"/>
      <c r="TA131"/>
      <c r="TB131"/>
      <c r="TC131"/>
      <c r="TD131"/>
      <c r="TE131"/>
      <c r="TF131"/>
      <c r="TG131"/>
      <c r="TH131"/>
      <c r="TI131"/>
      <c r="TJ131"/>
      <c r="TK131"/>
      <c r="TL131"/>
      <c r="TM131"/>
      <c r="TN131"/>
      <c r="TO131"/>
      <c r="TP131"/>
      <c r="TQ131"/>
      <c r="TR131"/>
      <c r="TS131"/>
      <c r="TT131"/>
      <c r="TU131"/>
      <c r="TV131"/>
      <c r="TW131"/>
      <c r="TX131"/>
      <c r="TY131"/>
      <c r="TZ131"/>
      <c r="UA131"/>
      <c r="UB131"/>
      <c r="UC131"/>
      <c r="UD131"/>
      <c r="UE131"/>
      <c r="UF131"/>
      <c r="UG131"/>
      <c r="UH131"/>
      <c r="UI131"/>
      <c r="UJ131"/>
      <c r="UK131"/>
      <c r="UL131"/>
      <c r="UM131"/>
      <c r="UN131"/>
      <c r="UO131"/>
      <c r="UP131"/>
      <c r="UQ131"/>
      <c r="UR131"/>
      <c r="US131"/>
      <c r="UT131"/>
      <c r="UU131"/>
      <c r="UV131"/>
      <c r="UW131"/>
      <c r="UX131"/>
      <c r="UY131"/>
      <c r="UZ131"/>
      <c r="VA131"/>
      <c r="VB131"/>
      <c r="VC131"/>
      <c r="VD131"/>
      <c r="VE131"/>
      <c r="VF131"/>
      <c r="VG131"/>
      <c r="VH131"/>
      <c r="VI131"/>
      <c r="VJ131"/>
      <c r="VK131"/>
      <c r="VL131"/>
      <c r="VM131"/>
      <c r="VN131"/>
      <c r="VO131"/>
      <c r="VP131"/>
      <c r="VQ131"/>
      <c r="VR131"/>
      <c r="VS131"/>
      <c r="VT131"/>
      <c r="VU131"/>
      <c r="VV131"/>
      <c r="VW131"/>
      <c r="VX131"/>
      <c r="VY131"/>
      <c r="VZ131"/>
      <c r="WA131"/>
      <c r="WB131"/>
      <c r="WC131"/>
      <c r="WD131"/>
      <c r="WE131"/>
      <c r="WF131"/>
      <c r="WG131"/>
      <c r="WH131"/>
      <c r="WI131"/>
      <c r="WJ131"/>
      <c r="WK131"/>
      <c r="WL131"/>
      <c r="WM131"/>
      <c r="WN131"/>
      <c r="WO131"/>
      <c r="WP131"/>
      <c r="WQ131"/>
      <c r="WR131"/>
      <c r="WS131"/>
      <c r="WT131"/>
      <c r="WU131"/>
      <c r="WV131"/>
      <c r="WW131"/>
      <c r="WX131"/>
      <c r="WY131"/>
      <c r="WZ131"/>
      <c r="XA131"/>
      <c r="XB131"/>
      <c r="XC131"/>
      <c r="XD131"/>
      <c r="XE131"/>
      <c r="XF131"/>
      <c r="XG131"/>
      <c r="XH131"/>
      <c r="XI131"/>
      <c r="XJ131"/>
      <c r="XK131"/>
      <c r="XL131"/>
      <c r="XM131"/>
      <c r="XN131"/>
      <c r="XO131"/>
      <c r="XP131"/>
      <c r="XQ131"/>
      <c r="XR131"/>
      <c r="XS131"/>
      <c r="XT131"/>
      <c r="XU131"/>
      <c r="XV131"/>
      <c r="XW131"/>
      <c r="XX131"/>
      <c r="XY131"/>
      <c r="XZ131"/>
      <c r="YA131"/>
      <c r="YB131"/>
      <c r="YC131"/>
      <c r="YD131"/>
      <c r="YE131"/>
      <c r="YF131"/>
      <c r="YG131"/>
      <c r="YH131"/>
      <c r="YI131"/>
      <c r="YJ131"/>
      <c r="YK131"/>
      <c r="YL131"/>
      <c r="YM131"/>
      <c r="YN131"/>
      <c r="YO131"/>
      <c r="YP131"/>
      <c r="YQ131"/>
      <c r="YR131"/>
      <c r="YS131"/>
      <c r="YT131"/>
      <c r="YU131"/>
      <c r="YV131"/>
      <c r="YW131"/>
      <c r="YX131"/>
      <c r="YY131"/>
      <c r="YZ131"/>
      <c r="ZA131"/>
      <c r="ZB131"/>
      <c r="ZC131"/>
      <c r="ZD131"/>
      <c r="ZE131"/>
      <c r="ZF131"/>
      <c r="ZG131"/>
      <c r="ZH131"/>
      <c r="ZI131"/>
      <c r="ZJ131"/>
      <c r="ZK131"/>
      <c r="ZL131"/>
      <c r="ZM131"/>
      <c r="ZN131"/>
      <c r="ZO131"/>
      <c r="ZP131"/>
      <c r="ZQ131"/>
      <c r="ZR131"/>
      <c r="ZS131"/>
      <c r="ZT131"/>
      <c r="ZU131"/>
      <c r="ZV131"/>
      <c r="ZW131"/>
      <c r="ZX131"/>
      <c r="ZY131"/>
      <c r="ZZ131"/>
      <c r="AAA131"/>
      <c r="AAB131"/>
      <c r="AAC131"/>
      <c r="AAD131"/>
      <c r="AAE131"/>
      <c r="AAF131"/>
      <c r="AAG131"/>
      <c r="AAH131"/>
      <c r="AAI131"/>
      <c r="AAJ131"/>
      <c r="AAK131"/>
      <c r="AAL131"/>
      <c r="AAM131"/>
      <c r="AAN131"/>
      <c r="AAO131"/>
      <c r="AAP131"/>
      <c r="AAQ131"/>
      <c r="AAR131"/>
      <c r="AAS131"/>
      <c r="AAT131"/>
      <c r="AAU131"/>
      <c r="AAV131"/>
      <c r="AAW131"/>
      <c r="AAX131"/>
      <c r="AAY131"/>
      <c r="AAZ131"/>
      <c r="ABA131"/>
      <c r="ABB131"/>
      <c r="ABC131"/>
      <c r="ABD131"/>
      <c r="ABE131"/>
      <c r="ABF131"/>
      <c r="ABG131"/>
      <c r="ABH131"/>
      <c r="ABI131"/>
      <c r="ABJ131"/>
      <c r="ABK131"/>
      <c r="ABL131"/>
      <c r="ABM131"/>
      <c r="ABN131"/>
      <c r="ABO131"/>
      <c r="ABP131"/>
      <c r="ABQ131"/>
      <c r="ABR131"/>
      <c r="ABS131"/>
      <c r="ABT131"/>
      <c r="ABU131"/>
      <c r="ABV131"/>
      <c r="ABW131"/>
      <c r="ABX131"/>
      <c r="ABY131"/>
      <c r="ABZ131"/>
      <c r="ACA131"/>
      <c r="ACB131"/>
      <c r="ACC131"/>
      <c r="ACD131"/>
      <c r="ACE131"/>
      <c r="ACF131"/>
      <c r="ACG131"/>
      <c r="ACH131"/>
      <c r="ACI131"/>
      <c r="ACJ131"/>
      <c r="ACK131"/>
      <c r="ACL131"/>
      <c r="ACM131"/>
      <c r="ACN131"/>
      <c r="ACO131"/>
      <c r="ACP131"/>
      <c r="ACQ131"/>
      <c r="ACR131"/>
      <c r="ACS131"/>
      <c r="ACT131"/>
      <c r="ACU131"/>
      <c r="ACV131"/>
      <c r="ACW131"/>
      <c r="ACX131"/>
      <c r="ACY131"/>
      <c r="ACZ131"/>
      <c r="ADA131"/>
      <c r="ADB131"/>
      <c r="ADC131"/>
      <c r="ADD131"/>
      <c r="ADE131"/>
      <c r="ADF131"/>
      <c r="ADG131"/>
      <c r="ADH131"/>
      <c r="ADI131"/>
      <c r="ADJ131"/>
      <c r="ADK131"/>
      <c r="ADL131"/>
      <c r="ADM131"/>
      <c r="ADN131"/>
      <c r="ADO131"/>
      <c r="ADP131"/>
      <c r="ADQ131"/>
      <c r="ADR131"/>
      <c r="ADS131"/>
      <c r="ADT131"/>
      <c r="ADU131"/>
      <c r="ADV131"/>
      <c r="ADW131"/>
      <c r="ADX131"/>
      <c r="ADY131"/>
      <c r="ADZ131"/>
      <c r="AEA131"/>
      <c r="AEB131"/>
      <c r="AEC131"/>
      <c r="AED131"/>
      <c r="AEE131"/>
      <c r="AEF131"/>
      <c r="AEG131"/>
      <c r="AEH131"/>
      <c r="AEI131"/>
      <c r="AEJ131"/>
      <c r="AEK131"/>
      <c r="AEL131"/>
      <c r="AEM131"/>
      <c r="AEN131"/>
      <c r="AEO131"/>
      <c r="AEP131"/>
      <c r="AEQ131"/>
      <c r="AER131"/>
      <c r="AES131"/>
      <c r="AET131"/>
      <c r="AEU131"/>
      <c r="AEV131"/>
      <c r="AEW131"/>
      <c r="AEX131"/>
      <c r="AEY131"/>
      <c r="AEZ131"/>
      <c r="AFA131"/>
      <c r="AFB131"/>
      <c r="AFC131"/>
      <c r="AFD131"/>
      <c r="AFE131"/>
      <c r="AFF131"/>
      <c r="AFG131"/>
      <c r="AFH131"/>
      <c r="AFI131"/>
      <c r="AFJ131"/>
      <c r="AFK131"/>
      <c r="AFL131"/>
      <c r="AFM131"/>
      <c r="AFN131"/>
      <c r="AFO131"/>
      <c r="AFP131"/>
      <c r="AFQ131"/>
      <c r="AFR131"/>
      <c r="AFS131"/>
      <c r="AFT131"/>
      <c r="AFU131"/>
      <c r="AFV131"/>
      <c r="AFW131"/>
      <c r="AFX131"/>
      <c r="AFY131"/>
      <c r="AFZ131"/>
      <c r="AGA131"/>
      <c r="AGB131"/>
      <c r="AGC131"/>
      <c r="AGD131"/>
      <c r="AGE131"/>
      <c r="AGF131"/>
      <c r="AGG131"/>
      <c r="AGH131"/>
      <c r="AGI131"/>
      <c r="AGJ131"/>
      <c r="AGK131"/>
      <c r="AGL131"/>
      <c r="AGM131"/>
      <c r="AGN131"/>
      <c r="AGO131"/>
      <c r="AGP131"/>
      <c r="AGQ131"/>
      <c r="AGR131"/>
      <c r="AGS131"/>
      <c r="AGT131"/>
      <c r="AGU131"/>
      <c r="AGV131"/>
      <c r="AGW131"/>
      <c r="AGX131"/>
      <c r="AGY131"/>
      <c r="AGZ131"/>
      <c r="AHA131"/>
      <c r="AHB131"/>
      <c r="AHC131"/>
      <c r="AHD131"/>
      <c r="AHE131"/>
      <c r="AHF131"/>
      <c r="AHG131"/>
      <c r="AHH131"/>
      <c r="AHI131"/>
      <c r="AHJ131"/>
      <c r="AHK131"/>
      <c r="AHL131"/>
      <c r="AHM131"/>
      <c r="AHN131"/>
      <c r="AHO131"/>
      <c r="AHP131"/>
      <c r="AHQ131"/>
      <c r="AHR131"/>
      <c r="AHS131"/>
      <c r="AHT131"/>
      <c r="AHU131"/>
      <c r="AHV131"/>
      <c r="AHW131"/>
      <c r="AHX131"/>
      <c r="AHY131"/>
      <c r="AHZ131"/>
      <c r="AIA131"/>
      <c r="AIB131"/>
      <c r="AIC131"/>
      <c r="AID131"/>
      <c r="AIE131"/>
      <c r="AIF131"/>
      <c r="AIG131"/>
      <c r="AIH131"/>
      <c r="AII131"/>
      <c r="AIJ131"/>
      <c r="AIK131"/>
      <c r="AIL131"/>
      <c r="AIM131"/>
      <c r="AIN131"/>
      <c r="AIO131"/>
      <c r="AIP131"/>
      <c r="AIQ131"/>
      <c r="AIR131"/>
      <c r="AIS131"/>
      <c r="AIT131"/>
      <c r="AIU131"/>
      <c r="AIV131"/>
      <c r="AIW131"/>
      <c r="AIX131"/>
      <c r="AIY131"/>
      <c r="AIZ131"/>
      <c r="AJA131"/>
      <c r="AJB131"/>
      <c r="AJC131"/>
      <c r="AJD131"/>
      <c r="AJE131"/>
      <c r="AJF131"/>
      <c r="AJG131"/>
      <c r="AJH131"/>
      <c r="AJI131"/>
      <c r="AJJ131"/>
      <c r="AJK131"/>
      <c r="AJL131"/>
      <c r="AJM131"/>
      <c r="AJN131"/>
      <c r="AJO131"/>
      <c r="AJP131"/>
      <c r="AJQ131"/>
      <c r="AJR131"/>
      <c r="AJS131"/>
      <c r="AJT131"/>
      <c r="AJU131"/>
      <c r="AJV131"/>
      <c r="AJW131"/>
      <c r="AJX131"/>
      <c r="AJY131"/>
      <c r="AJZ131"/>
      <c r="AKA131"/>
      <c r="AKB131"/>
      <c r="AKC131"/>
      <c r="AKD131"/>
      <c r="AKE131"/>
      <c r="AKF131"/>
      <c r="AKG131"/>
      <c r="AKH131"/>
      <c r="AKI131"/>
      <c r="AKJ131"/>
      <c r="AKK131"/>
      <c r="AKL131"/>
      <c r="AKM131"/>
      <c r="AKN131"/>
      <c r="AKO131"/>
      <c r="AKP131"/>
      <c r="AKQ131"/>
      <c r="AKR131"/>
      <c r="AKS131"/>
      <c r="AKT131"/>
      <c r="AKU131"/>
      <c r="AKV131"/>
      <c r="AKW131"/>
      <c r="AKX131"/>
      <c r="AKY131"/>
      <c r="AKZ131"/>
      <c r="ALA131"/>
      <c r="ALB131"/>
      <c r="ALC131"/>
      <c r="ALD131"/>
      <c r="ALE131"/>
      <c r="ALF131"/>
      <c r="ALG131"/>
      <c r="ALH131"/>
      <c r="ALI131"/>
      <c r="ALJ131"/>
      <c r="ALK131"/>
      <c r="ALL131"/>
      <c r="ALM131"/>
      <c r="ALN131"/>
      <c r="ALO131"/>
      <c r="ALP131"/>
      <c r="ALQ131"/>
      <c r="ALR131"/>
      <c r="ALS131"/>
      <c r="ALT131"/>
      <c r="ALU131"/>
      <c r="ALV131"/>
      <c r="ALW131"/>
      <c r="ALX131"/>
      <c r="ALY131"/>
      <c r="ALZ131"/>
      <c r="AMA131"/>
      <c r="AMB131"/>
      <c r="AMC131"/>
      <c r="AMD131"/>
      <c r="AME131"/>
      <c r="AMF131"/>
      <c r="AMG131"/>
      <c r="AMH131"/>
      <c r="AMI131"/>
      <c r="AMJ131"/>
    </row>
    <row r="132" spans="1:1024" ht="18" customHeight="1" x14ac:dyDescent="0.25">
      <c r="A132" s="96"/>
      <c r="B132" s="97"/>
      <c r="C132" s="210" t="s">
        <v>3371</v>
      </c>
      <c r="D132" s="210"/>
      <c r="E132" s="210"/>
      <c r="F132" s="210"/>
      <c r="G132" s="210"/>
      <c r="H132" s="210"/>
      <c r="I132" s="210"/>
      <c r="J132" s="210"/>
      <c r="K132" s="152"/>
      <c r="L132" s="147"/>
      <c r="M132" s="145"/>
      <c r="N132" s="148" t="s">
        <v>3372</v>
      </c>
      <c r="O132" s="148"/>
      <c r="P132" s="148"/>
      <c r="Q132" s="148"/>
      <c r="R132" s="148" t="s">
        <v>3373</v>
      </c>
      <c r="S132" s="148"/>
      <c r="T132" s="152"/>
      <c r="U132" s="152"/>
      <c r="V132" s="152"/>
      <c r="W132" s="152"/>
      <c r="X132" s="97"/>
      <c r="Y132" s="97"/>
      <c r="Z132" s="97"/>
      <c r="AA132" s="97"/>
      <c r="AB132" s="97"/>
      <c r="AC132" s="97"/>
      <c r="AD132" s="97"/>
      <c r="AE132" s="97"/>
      <c r="AF132" s="152"/>
      <c r="AG132" s="152"/>
      <c r="AH132" s="152"/>
      <c r="AI132" s="153"/>
      <c r="AJ132" s="153"/>
      <c r="AK132" s="152"/>
      <c r="AL132" s="152"/>
      <c r="AM132" s="154" t="s">
        <v>3374</v>
      </c>
      <c r="AN132" s="152"/>
      <c r="AO132" s="152"/>
      <c r="AP132" s="152"/>
      <c r="AQ132" s="152"/>
      <c r="AR132" s="152"/>
      <c r="AS132" s="152"/>
      <c r="AT132" s="152"/>
      <c r="AU132" s="152"/>
      <c r="AV132" s="152"/>
      <c r="AW132" s="152"/>
      <c r="AX132" s="152"/>
      <c r="AY132" s="152"/>
      <c r="AZ132" s="152"/>
      <c r="BA132" s="152"/>
      <c r="BD132" s="50"/>
      <c r="BE132"/>
      <c r="BF132"/>
      <c r="BG132"/>
      <c r="BH132"/>
      <c r="BI132"/>
      <c r="BJ132"/>
      <c r="BK132"/>
      <c r="BL132"/>
      <c r="BM132"/>
      <c r="BN132"/>
      <c r="BO132"/>
      <c r="BP132"/>
      <c r="BQ132"/>
      <c r="BR132"/>
      <c r="BS132"/>
      <c r="BT132"/>
      <c r="BU132"/>
      <c r="BV132"/>
      <c r="BW132"/>
      <c r="BX132"/>
      <c r="BY132"/>
      <c r="BZ132"/>
      <c r="CA132"/>
      <c r="CB132"/>
      <c r="CC132"/>
      <c r="CD132"/>
      <c r="CE132"/>
      <c r="CF132"/>
      <c r="CG132"/>
      <c r="CH132"/>
      <c r="CI132"/>
      <c r="CJ132"/>
      <c r="CK132"/>
      <c r="CL132"/>
      <c r="CM132"/>
      <c r="CN132"/>
      <c r="CO132"/>
      <c r="CP132"/>
      <c r="CQ132"/>
      <c r="CR132"/>
      <c r="CS132"/>
      <c r="CT132"/>
      <c r="CU132"/>
      <c r="CV132"/>
      <c r="CW132"/>
      <c r="CX132"/>
      <c r="CY132"/>
      <c r="CZ132"/>
      <c r="DA132"/>
      <c r="DB132"/>
      <c r="DC132"/>
      <c r="DD132"/>
      <c r="DE132"/>
      <c r="DF132"/>
      <c r="DG132"/>
      <c r="DH132"/>
      <c r="DI132"/>
      <c r="DJ132"/>
      <c r="DK132"/>
      <c r="DL132"/>
      <c r="DM132"/>
      <c r="DN132"/>
      <c r="DO132"/>
      <c r="DP132"/>
      <c r="DQ132"/>
      <c r="DR132"/>
      <c r="DS132"/>
      <c r="DT132"/>
      <c r="DU132"/>
      <c r="DV132"/>
      <c r="DW132"/>
      <c r="DX132"/>
      <c r="DY132"/>
      <c r="DZ132"/>
      <c r="EA132"/>
      <c r="EB132"/>
      <c r="EC132"/>
      <c r="ED132"/>
      <c r="EE132"/>
      <c r="EF132"/>
      <c r="EG132"/>
      <c r="EH132"/>
      <c r="EI132"/>
      <c r="EJ132"/>
      <c r="EK132"/>
      <c r="EL132"/>
      <c r="EM132"/>
      <c r="EN132"/>
      <c r="EO132"/>
      <c r="EP132"/>
      <c r="EQ132"/>
      <c r="ER132"/>
      <c r="ES132"/>
      <c r="ET132"/>
      <c r="EU132"/>
      <c r="EV132"/>
      <c r="EW132"/>
      <c r="EX132"/>
      <c r="EY132"/>
      <c r="EZ132"/>
      <c r="FA132"/>
      <c r="FB132"/>
      <c r="FC132"/>
      <c r="FD132"/>
      <c r="FE132"/>
      <c r="FF132"/>
      <c r="FG132"/>
      <c r="FH132"/>
      <c r="FI132"/>
      <c r="FJ132"/>
      <c r="FK132"/>
      <c r="FL132"/>
      <c r="FM132"/>
      <c r="FN132"/>
      <c r="FO132"/>
      <c r="FP132"/>
      <c r="FQ132"/>
      <c r="FR132"/>
      <c r="FS132"/>
      <c r="FT132"/>
      <c r="FU132"/>
      <c r="FV132"/>
      <c r="FW132"/>
      <c r="FX132"/>
      <c r="FY132"/>
      <c r="FZ132"/>
      <c r="GA132"/>
      <c r="GB132"/>
      <c r="GC132"/>
      <c r="GD132"/>
      <c r="GE132"/>
      <c r="GF132"/>
      <c r="GG132"/>
      <c r="GH132"/>
      <c r="GI132"/>
      <c r="GJ132"/>
      <c r="GK132"/>
      <c r="GL132"/>
      <c r="GM132"/>
      <c r="GN132"/>
      <c r="GO132"/>
      <c r="GP132"/>
      <c r="GQ132"/>
      <c r="GR132"/>
      <c r="GS132"/>
      <c r="GT132"/>
      <c r="GU132"/>
      <c r="GV132"/>
      <c r="GW132"/>
      <c r="GX132"/>
      <c r="GY132"/>
      <c r="GZ132"/>
      <c r="HA132"/>
      <c r="HB132"/>
      <c r="HC132"/>
      <c r="HD132"/>
      <c r="HE132"/>
      <c r="HF132"/>
      <c r="HG132"/>
      <c r="HH132"/>
      <c r="HI132"/>
      <c r="HJ132"/>
      <c r="HK132"/>
      <c r="HL132"/>
      <c r="HM132"/>
      <c r="HN132"/>
      <c r="HO132"/>
      <c r="HP132"/>
      <c r="HQ132"/>
      <c r="HR132"/>
      <c r="HS132"/>
      <c r="HT132"/>
      <c r="HU132"/>
      <c r="HV132"/>
      <c r="HW132"/>
      <c r="HX132"/>
      <c r="HY132"/>
      <c r="HZ132"/>
      <c r="IA132"/>
      <c r="IB132"/>
      <c r="IC132"/>
      <c r="ID132"/>
      <c r="IE132"/>
      <c r="IF132"/>
      <c r="IG132"/>
      <c r="IH132"/>
      <c r="II132"/>
      <c r="IJ132"/>
      <c r="IK132"/>
      <c r="IL132"/>
      <c r="IM132"/>
      <c r="IN132"/>
      <c r="IO132"/>
      <c r="IP132"/>
      <c r="IQ132"/>
      <c r="IR132"/>
      <c r="IS132"/>
      <c r="IT132"/>
      <c r="IU132"/>
      <c r="IV132"/>
      <c r="IW132"/>
      <c r="IX132"/>
      <c r="IY132"/>
      <c r="IZ132"/>
      <c r="JA132"/>
      <c r="JB132"/>
      <c r="JC132"/>
      <c r="JD132"/>
      <c r="JE132"/>
      <c r="JF132"/>
      <c r="JG132"/>
      <c r="JH132"/>
      <c r="JI132"/>
      <c r="JJ132"/>
      <c r="JK132"/>
      <c r="JL132"/>
      <c r="JM132"/>
      <c r="JN132"/>
      <c r="JO132"/>
      <c r="JP132"/>
      <c r="JQ132"/>
      <c r="JR132"/>
      <c r="JS132"/>
      <c r="JT132"/>
      <c r="JU132"/>
      <c r="JV132"/>
      <c r="JW132"/>
      <c r="JX132"/>
      <c r="JY132"/>
      <c r="JZ132"/>
      <c r="KA132"/>
      <c r="KB132"/>
      <c r="KC132"/>
      <c r="KD132"/>
      <c r="KE132"/>
      <c r="KF132"/>
      <c r="KG132"/>
      <c r="KH132"/>
      <c r="KI132"/>
      <c r="KJ132"/>
      <c r="KK132"/>
      <c r="KL132"/>
      <c r="KM132"/>
      <c r="KN132"/>
      <c r="KO132"/>
      <c r="KP132"/>
      <c r="KQ132"/>
      <c r="KR132"/>
      <c r="KS132"/>
      <c r="KT132"/>
      <c r="KU132"/>
      <c r="KV132"/>
      <c r="KW132"/>
      <c r="KX132"/>
      <c r="KY132"/>
      <c r="KZ132"/>
      <c r="LA132"/>
      <c r="LB132"/>
      <c r="LC132"/>
      <c r="LD132"/>
      <c r="LE132"/>
      <c r="LF132"/>
      <c r="LG132"/>
      <c r="LH132"/>
      <c r="LI132"/>
      <c r="LJ132"/>
      <c r="LK132"/>
      <c r="LL132"/>
      <c r="LM132"/>
      <c r="LN132"/>
      <c r="LO132"/>
      <c r="LP132"/>
      <c r="LQ132"/>
      <c r="LR132"/>
      <c r="LS132"/>
      <c r="LT132"/>
      <c r="LU132"/>
      <c r="LV132"/>
      <c r="LW132"/>
      <c r="LX132"/>
      <c r="LY132"/>
      <c r="LZ132"/>
      <c r="MA132"/>
      <c r="MB132"/>
      <c r="MC132"/>
      <c r="MD132"/>
      <c r="ME132"/>
      <c r="MF132"/>
      <c r="MG132"/>
      <c r="MH132"/>
      <c r="MI132"/>
      <c r="MJ132"/>
      <c r="MK132"/>
      <c r="ML132"/>
      <c r="MM132"/>
      <c r="MN132"/>
      <c r="MO132"/>
      <c r="MP132"/>
      <c r="MQ132"/>
      <c r="MR132"/>
      <c r="MS132"/>
      <c r="MT132"/>
      <c r="MU132"/>
      <c r="MV132"/>
      <c r="MW132"/>
      <c r="MX132"/>
      <c r="MY132"/>
      <c r="MZ132"/>
      <c r="NA132"/>
      <c r="NB132"/>
      <c r="NC132"/>
      <c r="ND132"/>
      <c r="NE132"/>
      <c r="NF132"/>
      <c r="NG132"/>
      <c r="NH132"/>
      <c r="NI132"/>
      <c r="NJ132"/>
      <c r="NK132"/>
      <c r="NL132"/>
      <c r="NM132"/>
      <c r="NN132"/>
      <c r="NO132"/>
      <c r="NP132"/>
      <c r="NQ132"/>
      <c r="NR132"/>
      <c r="NS132"/>
      <c r="NT132"/>
      <c r="NU132"/>
      <c r="NV132"/>
      <c r="NW132"/>
      <c r="NX132"/>
      <c r="NY132"/>
      <c r="NZ132"/>
      <c r="OA132"/>
      <c r="OB132"/>
      <c r="OC132"/>
      <c r="OD132"/>
      <c r="OE132"/>
      <c r="OF132"/>
      <c r="OG132"/>
      <c r="OH132"/>
      <c r="OI132"/>
      <c r="OJ132"/>
      <c r="OK132"/>
      <c r="OL132"/>
      <c r="OM132"/>
      <c r="ON132"/>
      <c r="OO132"/>
      <c r="OP132"/>
      <c r="OQ132"/>
      <c r="OR132"/>
      <c r="OS132"/>
      <c r="OT132"/>
      <c r="OU132"/>
      <c r="OV132"/>
      <c r="OW132"/>
      <c r="OX132"/>
      <c r="OY132"/>
      <c r="OZ132"/>
      <c r="PA132"/>
      <c r="PB132"/>
      <c r="PC132"/>
      <c r="PD132"/>
      <c r="PE132"/>
      <c r="PF132"/>
      <c r="PG132"/>
      <c r="PH132"/>
      <c r="PI132"/>
      <c r="PJ132"/>
      <c r="PK132"/>
      <c r="PL132"/>
      <c r="PM132"/>
      <c r="PN132"/>
      <c r="PO132"/>
      <c r="PP132"/>
      <c r="PQ132"/>
      <c r="PR132"/>
      <c r="PS132"/>
      <c r="PT132"/>
      <c r="PU132"/>
      <c r="PV132"/>
      <c r="PW132"/>
      <c r="PX132"/>
      <c r="PY132"/>
      <c r="PZ132"/>
      <c r="QA132"/>
      <c r="QB132"/>
      <c r="QC132"/>
      <c r="QD132"/>
      <c r="QE132"/>
      <c r="QF132"/>
      <c r="QG132"/>
      <c r="QH132"/>
      <c r="QI132"/>
      <c r="QJ132"/>
      <c r="QK132"/>
      <c r="QL132"/>
      <c r="QM132"/>
      <c r="QN132"/>
      <c r="QO132"/>
      <c r="QP132"/>
      <c r="QQ132"/>
      <c r="QR132"/>
      <c r="QS132"/>
      <c r="QT132"/>
      <c r="QU132"/>
      <c r="QV132"/>
      <c r="QW132"/>
      <c r="QX132"/>
      <c r="QY132"/>
      <c r="QZ132"/>
      <c r="RA132"/>
      <c r="RB132"/>
      <c r="RC132"/>
      <c r="RD132"/>
      <c r="RE132"/>
      <c r="RF132"/>
      <c r="RG132"/>
      <c r="RH132"/>
      <c r="RI132"/>
      <c r="RJ132"/>
      <c r="RK132"/>
      <c r="RL132"/>
      <c r="RM132"/>
      <c r="RN132"/>
      <c r="RO132"/>
      <c r="RP132"/>
      <c r="RQ132"/>
      <c r="RR132"/>
      <c r="RS132"/>
      <c r="RT132"/>
      <c r="RU132"/>
      <c r="RV132"/>
      <c r="RW132"/>
      <c r="RX132"/>
      <c r="RY132"/>
      <c r="RZ132"/>
      <c r="SA132"/>
      <c r="SB132"/>
      <c r="SC132"/>
      <c r="SD132"/>
      <c r="SE132"/>
      <c r="SF132"/>
      <c r="SG132"/>
      <c r="SH132"/>
      <c r="SI132"/>
      <c r="SJ132"/>
      <c r="SK132"/>
      <c r="SL132"/>
      <c r="SM132"/>
      <c r="SN132"/>
      <c r="SO132"/>
      <c r="SP132"/>
      <c r="SQ132"/>
      <c r="SR132"/>
      <c r="SS132"/>
      <c r="ST132"/>
      <c r="SU132"/>
      <c r="SV132"/>
      <c r="SW132"/>
      <c r="SX132"/>
      <c r="SY132"/>
      <c r="SZ132"/>
      <c r="TA132"/>
      <c r="TB132"/>
      <c r="TC132"/>
      <c r="TD132"/>
      <c r="TE132"/>
      <c r="TF132"/>
      <c r="TG132"/>
      <c r="TH132"/>
      <c r="TI132"/>
      <c r="TJ132"/>
      <c r="TK132"/>
      <c r="TL132"/>
      <c r="TM132"/>
      <c r="TN132"/>
      <c r="TO132"/>
      <c r="TP132"/>
      <c r="TQ132"/>
      <c r="TR132"/>
      <c r="TS132"/>
      <c r="TT132"/>
      <c r="TU132"/>
      <c r="TV132"/>
      <c r="TW132"/>
      <c r="TX132"/>
      <c r="TY132"/>
      <c r="TZ132"/>
      <c r="UA132"/>
      <c r="UB132"/>
      <c r="UC132"/>
      <c r="UD132"/>
      <c r="UE132"/>
      <c r="UF132"/>
      <c r="UG132"/>
      <c r="UH132"/>
      <c r="UI132"/>
      <c r="UJ132"/>
      <c r="UK132"/>
      <c r="UL132"/>
      <c r="UM132"/>
      <c r="UN132"/>
      <c r="UO132"/>
      <c r="UP132"/>
      <c r="UQ132"/>
      <c r="UR132"/>
      <c r="US132"/>
      <c r="UT132"/>
      <c r="UU132"/>
      <c r="UV132"/>
      <c r="UW132"/>
      <c r="UX132"/>
      <c r="UY132"/>
      <c r="UZ132"/>
      <c r="VA132"/>
      <c r="VB132"/>
      <c r="VC132"/>
      <c r="VD132"/>
      <c r="VE132"/>
      <c r="VF132"/>
      <c r="VG132"/>
      <c r="VH132"/>
      <c r="VI132"/>
      <c r="VJ132"/>
      <c r="VK132"/>
      <c r="VL132"/>
      <c r="VM132"/>
      <c r="VN132"/>
      <c r="VO132"/>
      <c r="VP132"/>
      <c r="VQ132"/>
      <c r="VR132"/>
      <c r="VS132"/>
      <c r="VT132"/>
      <c r="VU132"/>
      <c r="VV132"/>
      <c r="VW132"/>
      <c r="VX132"/>
      <c r="VY132"/>
      <c r="VZ132"/>
      <c r="WA132"/>
      <c r="WB132"/>
      <c r="WC132"/>
      <c r="WD132"/>
      <c r="WE132"/>
      <c r="WF132"/>
      <c r="WG132"/>
      <c r="WH132"/>
      <c r="WI132"/>
      <c r="WJ132"/>
      <c r="WK132"/>
      <c r="WL132"/>
      <c r="WM132"/>
      <c r="WN132"/>
      <c r="WO132"/>
      <c r="WP132"/>
      <c r="WQ132"/>
      <c r="WR132"/>
      <c r="WS132"/>
      <c r="WT132"/>
      <c r="WU132"/>
      <c r="WV132"/>
      <c r="WW132"/>
      <c r="WX132"/>
      <c r="WY132"/>
      <c r="WZ132"/>
      <c r="XA132"/>
      <c r="XB132"/>
      <c r="XC132"/>
      <c r="XD132"/>
      <c r="XE132"/>
      <c r="XF132"/>
      <c r="XG132"/>
      <c r="XH132"/>
      <c r="XI132"/>
      <c r="XJ132"/>
      <c r="XK132"/>
      <c r="XL132"/>
      <c r="XM132"/>
      <c r="XN132"/>
      <c r="XO132"/>
      <c r="XP132"/>
      <c r="XQ132"/>
      <c r="XR132"/>
      <c r="XS132"/>
      <c r="XT132"/>
      <c r="XU132"/>
      <c r="XV132"/>
      <c r="XW132"/>
      <c r="XX132"/>
      <c r="XY132"/>
      <c r="XZ132"/>
      <c r="YA132"/>
      <c r="YB132"/>
      <c r="YC132"/>
      <c r="YD132"/>
      <c r="YE132"/>
      <c r="YF132"/>
      <c r="YG132"/>
      <c r="YH132"/>
      <c r="YI132"/>
      <c r="YJ132"/>
      <c r="YK132"/>
      <c r="YL132"/>
      <c r="YM132"/>
      <c r="YN132"/>
      <c r="YO132"/>
      <c r="YP132"/>
      <c r="YQ132"/>
      <c r="YR132"/>
      <c r="YS132"/>
      <c r="YT132"/>
      <c r="YU132"/>
      <c r="YV132"/>
      <c r="YW132"/>
      <c r="YX132"/>
      <c r="YY132"/>
      <c r="YZ132"/>
      <c r="ZA132"/>
      <c r="ZB132"/>
      <c r="ZC132"/>
      <c r="ZD132"/>
      <c r="ZE132"/>
      <c r="ZF132"/>
      <c r="ZG132"/>
      <c r="ZH132"/>
      <c r="ZI132"/>
      <c r="ZJ132"/>
      <c r="ZK132"/>
      <c r="ZL132"/>
      <c r="ZM132"/>
      <c r="ZN132"/>
      <c r="ZO132"/>
      <c r="ZP132"/>
      <c r="ZQ132"/>
      <c r="ZR132"/>
      <c r="ZS132"/>
      <c r="ZT132"/>
      <c r="ZU132"/>
      <c r="ZV132"/>
      <c r="ZW132"/>
      <c r="ZX132"/>
      <c r="ZY132"/>
      <c r="ZZ132"/>
      <c r="AAA132"/>
      <c r="AAB132"/>
      <c r="AAC132"/>
      <c r="AAD132"/>
      <c r="AAE132"/>
      <c r="AAF132"/>
      <c r="AAG132"/>
      <c r="AAH132"/>
      <c r="AAI132"/>
      <c r="AAJ132"/>
      <c r="AAK132"/>
      <c r="AAL132"/>
      <c r="AAM132"/>
      <c r="AAN132"/>
      <c r="AAO132"/>
      <c r="AAP132"/>
      <c r="AAQ132"/>
      <c r="AAR132"/>
      <c r="AAS132"/>
      <c r="AAT132"/>
      <c r="AAU132"/>
      <c r="AAV132"/>
      <c r="AAW132"/>
      <c r="AAX132"/>
      <c r="AAY132"/>
      <c r="AAZ132"/>
      <c r="ABA132"/>
      <c r="ABB132"/>
      <c r="ABC132"/>
      <c r="ABD132"/>
      <c r="ABE132"/>
      <c r="ABF132"/>
      <c r="ABG132"/>
      <c r="ABH132"/>
      <c r="ABI132"/>
      <c r="ABJ132"/>
      <c r="ABK132"/>
      <c r="ABL132"/>
      <c r="ABM132"/>
      <c r="ABN132"/>
      <c r="ABO132"/>
      <c r="ABP132"/>
      <c r="ABQ132"/>
      <c r="ABR132"/>
      <c r="ABS132"/>
      <c r="ABT132"/>
      <c r="ABU132"/>
      <c r="ABV132"/>
      <c r="ABW132"/>
      <c r="ABX132"/>
      <c r="ABY132"/>
      <c r="ABZ132"/>
      <c r="ACA132"/>
      <c r="ACB132"/>
      <c r="ACC132"/>
      <c r="ACD132"/>
      <c r="ACE132"/>
      <c r="ACF132"/>
      <c r="ACG132"/>
      <c r="ACH132"/>
      <c r="ACI132"/>
      <c r="ACJ132"/>
      <c r="ACK132"/>
      <c r="ACL132"/>
      <c r="ACM132"/>
      <c r="ACN132"/>
      <c r="ACO132"/>
      <c r="ACP132"/>
      <c r="ACQ132"/>
      <c r="ACR132"/>
      <c r="ACS132"/>
      <c r="ACT132"/>
      <c r="ACU132"/>
      <c r="ACV132"/>
      <c r="ACW132"/>
      <c r="ACX132"/>
      <c r="ACY132"/>
      <c r="ACZ132"/>
      <c r="ADA132"/>
      <c r="ADB132"/>
      <c r="ADC132"/>
      <c r="ADD132"/>
      <c r="ADE132"/>
      <c r="ADF132"/>
      <c r="ADG132"/>
      <c r="ADH132"/>
      <c r="ADI132"/>
      <c r="ADJ132"/>
      <c r="ADK132"/>
      <c r="ADL132"/>
      <c r="ADM132"/>
      <c r="ADN132"/>
      <c r="ADO132"/>
      <c r="ADP132"/>
      <c r="ADQ132"/>
      <c r="ADR132"/>
      <c r="ADS132"/>
      <c r="ADT132"/>
      <c r="ADU132"/>
      <c r="ADV132"/>
      <c r="ADW132"/>
      <c r="ADX132"/>
      <c r="ADY132"/>
      <c r="ADZ132"/>
      <c r="AEA132"/>
      <c r="AEB132"/>
      <c r="AEC132"/>
      <c r="AED132"/>
      <c r="AEE132"/>
      <c r="AEF132"/>
      <c r="AEG132"/>
      <c r="AEH132"/>
      <c r="AEI132"/>
      <c r="AEJ132"/>
      <c r="AEK132"/>
      <c r="AEL132"/>
      <c r="AEM132"/>
      <c r="AEN132"/>
      <c r="AEO132"/>
      <c r="AEP132"/>
      <c r="AEQ132"/>
      <c r="AER132"/>
      <c r="AES132"/>
      <c r="AET132"/>
      <c r="AEU132"/>
      <c r="AEV132"/>
      <c r="AEW132"/>
      <c r="AEX132"/>
      <c r="AEY132"/>
      <c r="AEZ132"/>
      <c r="AFA132"/>
      <c r="AFB132"/>
      <c r="AFC132"/>
      <c r="AFD132"/>
      <c r="AFE132"/>
      <c r="AFF132"/>
      <c r="AFG132"/>
      <c r="AFH132"/>
      <c r="AFI132"/>
      <c r="AFJ132"/>
      <c r="AFK132"/>
      <c r="AFL132"/>
      <c r="AFM132"/>
      <c r="AFN132"/>
      <c r="AFO132"/>
      <c r="AFP132"/>
      <c r="AFQ132"/>
      <c r="AFR132"/>
      <c r="AFS132"/>
      <c r="AFT132"/>
      <c r="AFU132"/>
      <c r="AFV132"/>
      <c r="AFW132"/>
      <c r="AFX132"/>
      <c r="AFY132"/>
      <c r="AFZ132"/>
      <c r="AGA132"/>
      <c r="AGB132"/>
      <c r="AGC132"/>
      <c r="AGD132"/>
      <c r="AGE132"/>
      <c r="AGF132"/>
      <c r="AGG132"/>
      <c r="AGH132"/>
      <c r="AGI132"/>
      <c r="AGJ132"/>
      <c r="AGK132"/>
      <c r="AGL132"/>
      <c r="AGM132"/>
      <c r="AGN132"/>
      <c r="AGO132"/>
      <c r="AGP132"/>
      <c r="AGQ132"/>
      <c r="AGR132"/>
      <c r="AGS132"/>
      <c r="AGT132"/>
      <c r="AGU132"/>
      <c r="AGV132"/>
      <c r="AGW132"/>
      <c r="AGX132"/>
      <c r="AGY132"/>
      <c r="AGZ132"/>
      <c r="AHA132"/>
      <c r="AHB132"/>
      <c r="AHC132"/>
      <c r="AHD132"/>
      <c r="AHE132"/>
      <c r="AHF132"/>
      <c r="AHG132"/>
      <c r="AHH132"/>
      <c r="AHI132"/>
      <c r="AHJ132"/>
      <c r="AHK132"/>
      <c r="AHL132"/>
      <c r="AHM132"/>
      <c r="AHN132"/>
      <c r="AHO132"/>
      <c r="AHP132"/>
      <c r="AHQ132"/>
      <c r="AHR132"/>
      <c r="AHS132"/>
      <c r="AHT132"/>
      <c r="AHU132"/>
      <c r="AHV132"/>
      <c r="AHW132"/>
      <c r="AHX132"/>
      <c r="AHY132"/>
      <c r="AHZ132"/>
      <c r="AIA132"/>
      <c r="AIB132"/>
      <c r="AIC132"/>
      <c r="AID132"/>
      <c r="AIE132"/>
      <c r="AIF132"/>
      <c r="AIG132"/>
      <c r="AIH132"/>
      <c r="AII132"/>
      <c r="AIJ132"/>
      <c r="AIK132"/>
      <c r="AIL132"/>
      <c r="AIM132"/>
      <c r="AIN132"/>
      <c r="AIO132"/>
      <c r="AIP132"/>
      <c r="AIQ132"/>
      <c r="AIR132"/>
      <c r="AIS132"/>
      <c r="AIT132"/>
      <c r="AIU132"/>
      <c r="AIV132"/>
      <c r="AIW132"/>
      <c r="AIX132"/>
      <c r="AIY132"/>
      <c r="AIZ132"/>
      <c r="AJA132"/>
      <c r="AJB132"/>
      <c r="AJC132"/>
      <c r="AJD132"/>
      <c r="AJE132"/>
      <c r="AJF132"/>
      <c r="AJG132"/>
      <c r="AJH132"/>
      <c r="AJI132"/>
      <c r="AJJ132"/>
      <c r="AJK132"/>
      <c r="AJL132"/>
      <c r="AJM132"/>
      <c r="AJN132"/>
      <c r="AJO132"/>
      <c r="AJP132"/>
      <c r="AJQ132"/>
      <c r="AJR132"/>
      <c r="AJS132"/>
      <c r="AJT132"/>
      <c r="AJU132"/>
      <c r="AJV132"/>
      <c r="AJW132"/>
      <c r="AJX132"/>
      <c r="AJY132"/>
      <c r="AJZ132"/>
      <c r="AKA132"/>
      <c r="AKB132"/>
      <c r="AKC132"/>
      <c r="AKD132"/>
      <c r="AKE132"/>
      <c r="AKF132"/>
      <c r="AKG132"/>
      <c r="AKH132"/>
      <c r="AKI132"/>
      <c r="AKJ132"/>
      <c r="AKK132"/>
      <c r="AKL132"/>
      <c r="AKM132"/>
      <c r="AKN132"/>
      <c r="AKO132"/>
      <c r="AKP132"/>
      <c r="AKQ132"/>
      <c r="AKR132"/>
      <c r="AKS132"/>
      <c r="AKT132"/>
      <c r="AKU132"/>
      <c r="AKV132"/>
      <c r="AKW132"/>
      <c r="AKX132"/>
      <c r="AKY132"/>
      <c r="AKZ132"/>
      <c r="ALA132"/>
      <c r="ALB132"/>
      <c r="ALC132"/>
      <c r="ALD132"/>
      <c r="ALE132"/>
      <c r="ALF132"/>
      <c r="ALG132"/>
      <c r="ALH132"/>
      <c r="ALI132"/>
      <c r="ALJ132"/>
      <c r="ALK132"/>
      <c r="ALL132"/>
      <c r="ALM132"/>
      <c r="ALN132"/>
      <c r="ALO132"/>
      <c r="ALP132"/>
      <c r="ALQ132"/>
      <c r="ALR132"/>
      <c r="ALS132"/>
      <c r="ALT132"/>
      <c r="ALU132"/>
      <c r="ALV132"/>
      <c r="ALW132"/>
      <c r="ALX132"/>
      <c r="ALY132"/>
      <c r="ALZ132"/>
      <c r="AMA132"/>
      <c r="AMB132"/>
      <c r="AMC132"/>
      <c r="AMD132"/>
      <c r="AME132"/>
      <c r="AMF132"/>
      <c r="AMG132"/>
      <c r="AMH132"/>
      <c r="AMI132"/>
      <c r="AMJ132"/>
    </row>
    <row r="133" spans="1:1024" ht="11.25" customHeight="1" x14ac:dyDescent="0.25">
      <c r="A133" s="96"/>
      <c r="B133" s="97"/>
      <c r="C133" s="210"/>
      <c r="D133" s="210"/>
      <c r="E133" s="210"/>
      <c r="F133" s="210"/>
      <c r="G133" s="210"/>
      <c r="H133" s="210"/>
      <c r="I133" s="210"/>
      <c r="J133" s="210"/>
      <c r="K133" s="97"/>
      <c r="L133" s="97"/>
      <c r="M133" s="97"/>
      <c r="N133" s="97"/>
      <c r="O133" s="97"/>
      <c r="P133" s="97"/>
      <c r="Q133" s="97"/>
      <c r="R133" s="211">
        <f>L9</f>
        <v>0</v>
      </c>
      <c r="S133" s="212"/>
      <c r="T133" s="212"/>
      <c r="U133" s="212"/>
      <c r="V133" s="212"/>
      <c r="W133" s="212"/>
      <c r="X133" s="212"/>
      <c r="Y133" s="212"/>
      <c r="Z133" s="212"/>
      <c r="AA133" s="212"/>
      <c r="AB133" s="212"/>
      <c r="AC133" s="212"/>
      <c r="AD133" s="212"/>
      <c r="AE133" s="212"/>
      <c r="AF133" s="212"/>
      <c r="AG133" s="212"/>
      <c r="AH133" s="212"/>
      <c r="AI133" s="212"/>
      <c r="AJ133" s="212"/>
      <c r="AK133" s="212"/>
      <c r="AL133" s="155"/>
      <c r="AM133" s="212"/>
      <c r="AN133" s="212"/>
      <c r="AO133" s="212"/>
      <c r="AP133" s="212"/>
      <c r="AQ133" s="212"/>
      <c r="AR133" s="212"/>
      <c r="AS133" s="212"/>
      <c r="AT133" s="212"/>
      <c r="AU133" s="212"/>
      <c r="AV133" s="212"/>
      <c r="AW133" s="212"/>
      <c r="AX133" s="212"/>
      <c r="AY133" s="212"/>
      <c r="AZ133" s="212"/>
      <c r="BA133" s="212"/>
      <c r="BD133" s="50"/>
      <c r="BE133"/>
      <c r="BF133"/>
      <c r="BG133"/>
      <c r="BH133"/>
      <c r="BI133"/>
      <c r="BJ133"/>
      <c r="BK133"/>
      <c r="BL133"/>
      <c r="BM133"/>
      <c r="BN133"/>
      <c r="BO133"/>
      <c r="BP133"/>
      <c r="BQ133"/>
      <c r="BR133"/>
      <c r="BS133"/>
      <c r="BT133"/>
      <c r="BU133"/>
      <c r="BV133"/>
      <c r="BW133"/>
      <c r="BX133"/>
      <c r="BY133"/>
      <c r="BZ133"/>
      <c r="CA133"/>
      <c r="CB133"/>
      <c r="CC133"/>
      <c r="CD133"/>
      <c r="CE133"/>
      <c r="CF133"/>
      <c r="CG133"/>
      <c r="CH133"/>
      <c r="CI133"/>
      <c r="CJ133"/>
      <c r="CK133"/>
      <c r="CL133"/>
      <c r="CM133"/>
      <c r="CN133"/>
      <c r="CO133"/>
      <c r="CP133"/>
      <c r="CQ133"/>
      <c r="CR133"/>
      <c r="CS133"/>
      <c r="CT133"/>
      <c r="CU133"/>
      <c r="CV133"/>
      <c r="CW133"/>
      <c r="CX133"/>
      <c r="CY133"/>
      <c r="CZ133"/>
      <c r="DA133"/>
      <c r="DB133"/>
      <c r="DC133"/>
      <c r="DD133"/>
      <c r="DE133"/>
      <c r="DF133"/>
      <c r="DG133"/>
      <c r="DH133"/>
      <c r="DI133"/>
      <c r="DJ133"/>
      <c r="DK133"/>
      <c r="DL133"/>
      <c r="DM133"/>
      <c r="DN133"/>
      <c r="DO133"/>
      <c r="DP133"/>
      <c r="DQ133"/>
      <c r="DR133"/>
      <c r="DS133"/>
      <c r="DT133"/>
      <c r="DU133"/>
      <c r="DV133"/>
      <c r="DW133"/>
      <c r="DX133"/>
      <c r="DY133"/>
      <c r="DZ133"/>
      <c r="EA133"/>
      <c r="EB133"/>
      <c r="EC133"/>
      <c r="ED133"/>
      <c r="EE133"/>
      <c r="EF133"/>
      <c r="EG133"/>
      <c r="EH133"/>
      <c r="EI133"/>
      <c r="EJ133"/>
      <c r="EK133"/>
      <c r="EL133"/>
      <c r="EM133"/>
      <c r="EN133"/>
      <c r="EO133"/>
      <c r="EP133"/>
      <c r="EQ133"/>
      <c r="ER133"/>
      <c r="ES133"/>
      <c r="ET133"/>
      <c r="EU133"/>
      <c r="EV133"/>
      <c r="EW133"/>
      <c r="EX133"/>
      <c r="EY133"/>
      <c r="EZ133"/>
      <c r="FA133"/>
      <c r="FB133"/>
      <c r="FC133"/>
      <c r="FD133"/>
      <c r="FE133"/>
      <c r="FF133"/>
      <c r="FG133"/>
      <c r="FH133"/>
      <c r="FI133"/>
      <c r="FJ133"/>
      <c r="FK133"/>
      <c r="FL133"/>
      <c r="FM133"/>
      <c r="FN133"/>
      <c r="FO133"/>
      <c r="FP133"/>
      <c r="FQ133"/>
      <c r="FR133"/>
      <c r="FS133"/>
      <c r="FT133"/>
      <c r="FU133"/>
      <c r="FV133"/>
      <c r="FW133"/>
      <c r="FX133"/>
      <c r="FY133"/>
      <c r="FZ133"/>
      <c r="GA133"/>
      <c r="GB133"/>
      <c r="GC133"/>
      <c r="GD133"/>
      <c r="GE133"/>
      <c r="GF133"/>
      <c r="GG133"/>
      <c r="GH133"/>
      <c r="GI133"/>
      <c r="GJ133"/>
      <c r="GK133"/>
      <c r="GL133"/>
      <c r="GM133"/>
      <c r="GN133"/>
      <c r="GO133"/>
      <c r="GP133"/>
      <c r="GQ133"/>
      <c r="GR133"/>
      <c r="GS133"/>
      <c r="GT133"/>
      <c r="GU133"/>
      <c r="GV133"/>
      <c r="GW133"/>
      <c r="GX133"/>
      <c r="GY133"/>
      <c r="GZ133"/>
      <c r="HA133"/>
      <c r="HB133"/>
      <c r="HC133"/>
      <c r="HD133"/>
      <c r="HE133"/>
      <c r="HF133"/>
      <c r="HG133"/>
      <c r="HH133"/>
      <c r="HI133"/>
      <c r="HJ133"/>
      <c r="HK133"/>
      <c r="HL133"/>
      <c r="HM133"/>
      <c r="HN133"/>
      <c r="HO133"/>
      <c r="HP133"/>
      <c r="HQ133"/>
      <c r="HR133"/>
      <c r="HS133"/>
      <c r="HT133"/>
      <c r="HU133"/>
      <c r="HV133"/>
      <c r="HW133"/>
      <c r="HX133"/>
      <c r="HY133"/>
      <c r="HZ133"/>
      <c r="IA133"/>
      <c r="IB133"/>
      <c r="IC133"/>
      <c r="ID133"/>
      <c r="IE133"/>
      <c r="IF133"/>
      <c r="IG133"/>
      <c r="IH133"/>
      <c r="II133"/>
      <c r="IJ133"/>
      <c r="IK133"/>
      <c r="IL133"/>
      <c r="IM133"/>
      <c r="IN133"/>
      <c r="IO133"/>
      <c r="IP133"/>
      <c r="IQ133"/>
      <c r="IR133"/>
      <c r="IS133"/>
      <c r="IT133"/>
      <c r="IU133"/>
      <c r="IV133"/>
      <c r="IW133"/>
      <c r="IX133"/>
      <c r="IY133"/>
      <c r="IZ133"/>
      <c r="JA133"/>
      <c r="JB133"/>
      <c r="JC133"/>
      <c r="JD133"/>
      <c r="JE133"/>
      <c r="JF133"/>
      <c r="JG133"/>
      <c r="JH133"/>
      <c r="JI133"/>
      <c r="JJ133"/>
      <c r="JK133"/>
      <c r="JL133"/>
      <c r="JM133"/>
      <c r="JN133"/>
      <c r="JO133"/>
      <c r="JP133"/>
      <c r="JQ133"/>
      <c r="JR133"/>
      <c r="JS133"/>
      <c r="JT133"/>
      <c r="JU133"/>
      <c r="JV133"/>
      <c r="JW133"/>
      <c r="JX133"/>
      <c r="JY133"/>
      <c r="JZ133"/>
      <c r="KA133"/>
      <c r="KB133"/>
      <c r="KC133"/>
      <c r="KD133"/>
      <c r="KE133"/>
      <c r="KF133"/>
      <c r="KG133"/>
      <c r="KH133"/>
      <c r="KI133"/>
      <c r="KJ133"/>
      <c r="KK133"/>
      <c r="KL133"/>
      <c r="KM133"/>
      <c r="KN133"/>
      <c r="KO133"/>
      <c r="KP133"/>
      <c r="KQ133"/>
      <c r="KR133"/>
      <c r="KS133"/>
      <c r="KT133"/>
      <c r="KU133"/>
      <c r="KV133"/>
      <c r="KW133"/>
      <c r="KX133"/>
      <c r="KY133"/>
      <c r="KZ133"/>
      <c r="LA133"/>
      <c r="LB133"/>
      <c r="LC133"/>
      <c r="LD133"/>
      <c r="LE133"/>
      <c r="LF133"/>
      <c r="LG133"/>
      <c r="LH133"/>
      <c r="LI133"/>
      <c r="LJ133"/>
      <c r="LK133"/>
      <c r="LL133"/>
      <c r="LM133"/>
      <c r="LN133"/>
      <c r="LO133"/>
      <c r="LP133"/>
      <c r="LQ133"/>
      <c r="LR133"/>
      <c r="LS133"/>
      <c r="LT133"/>
      <c r="LU133"/>
      <c r="LV133"/>
      <c r="LW133"/>
      <c r="LX133"/>
      <c r="LY133"/>
      <c r="LZ133"/>
      <c r="MA133"/>
      <c r="MB133"/>
      <c r="MC133"/>
      <c r="MD133"/>
      <c r="ME133"/>
      <c r="MF133"/>
      <c r="MG133"/>
      <c r="MH133"/>
      <c r="MI133"/>
      <c r="MJ133"/>
      <c r="MK133"/>
      <c r="ML133"/>
      <c r="MM133"/>
      <c r="MN133"/>
      <c r="MO133"/>
      <c r="MP133"/>
      <c r="MQ133"/>
      <c r="MR133"/>
      <c r="MS133"/>
      <c r="MT133"/>
      <c r="MU133"/>
      <c r="MV133"/>
      <c r="MW133"/>
      <c r="MX133"/>
      <c r="MY133"/>
      <c r="MZ133"/>
      <c r="NA133"/>
      <c r="NB133"/>
      <c r="NC133"/>
      <c r="ND133"/>
      <c r="NE133"/>
      <c r="NF133"/>
      <c r="NG133"/>
      <c r="NH133"/>
      <c r="NI133"/>
      <c r="NJ133"/>
      <c r="NK133"/>
      <c r="NL133"/>
      <c r="NM133"/>
      <c r="NN133"/>
      <c r="NO133"/>
      <c r="NP133"/>
      <c r="NQ133"/>
      <c r="NR133"/>
      <c r="NS133"/>
      <c r="NT133"/>
      <c r="NU133"/>
      <c r="NV133"/>
      <c r="NW133"/>
      <c r="NX133"/>
      <c r="NY133"/>
      <c r="NZ133"/>
      <c r="OA133"/>
      <c r="OB133"/>
      <c r="OC133"/>
      <c r="OD133"/>
      <c r="OE133"/>
      <c r="OF133"/>
      <c r="OG133"/>
      <c r="OH133"/>
      <c r="OI133"/>
      <c r="OJ133"/>
      <c r="OK133"/>
      <c r="OL133"/>
      <c r="OM133"/>
      <c r="ON133"/>
      <c r="OO133"/>
      <c r="OP133"/>
      <c r="OQ133"/>
      <c r="OR133"/>
      <c r="OS133"/>
      <c r="OT133"/>
      <c r="OU133"/>
      <c r="OV133"/>
      <c r="OW133"/>
      <c r="OX133"/>
      <c r="OY133"/>
      <c r="OZ133"/>
      <c r="PA133"/>
      <c r="PB133"/>
      <c r="PC133"/>
      <c r="PD133"/>
      <c r="PE133"/>
      <c r="PF133"/>
      <c r="PG133"/>
      <c r="PH133"/>
      <c r="PI133"/>
      <c r="PJ133"/>
      <c r="PK133"/>
      <c r="PL133"/>
      <c r="PM133"/>
      <c r="PN133"/>
      <c r="PO133"/>
      <c r="PP133"/>
      <c r="PQ133"/>
      <c r="PR133"/>
      <c r="PS133"/>
      <c r="PT133"/>
      <c r="PU133"/>
      <c r="PV133"/>
      <c r="PW133"/>
      <c r="PX133"/>
      <c r="PY133"/>
      <c r="PZ133"/>
      <c r="QA133"/>
      <c r="QB133"/>
      <c r="QC133"/>
      <c r="QD133"/>
      <c r="QE133"/>
      <c r="QF133"/>
      <c r="QG133"/>
      <c r="QH133"/>
      <c r="QI133"/>
      <c r="QJ133"/>
      <c r="QK133"/>
      <c r="QL133"/>
      <c r="QM133"/>
      <c r="QN133"/>
      <c r="QO133"/>
      <c r="QP133"/>
      <c r="QQ133"/>
      <c r="QR133"/>
      <c r="QS133"/>
      <c r="QT133"/>
      <c r="QU133"/>
      <c r="QV133"/>
      <c r="QW133"/>
      <c r="QX133"/>
      <c r="QY133"/>
      <c r="QZ133"/>
      <c r="RA133"/>
      <c r="RB133"/>
      <c r="RC133"/>
      <c r="RD133"/>
      <c r="RE133"/>
      <c r="RF133"/>
      <c r="RG133"/>
      <c r="RH133"/>
      <c r="RI133"/>
      <c r="RJ133"/>
      <c r="RK133"/>
      <c r="RL133"/>
      <c r="RM133"/>
      <c r="RN133"/>
      <c r="RO133"/>
      <c r="RP133"/>
      <c r="RQ133"/>
      <c r="RR133"/>
      <c r="RS133"/>
      <c r="RT133"/>
      <c r="RU133"/>
      <c r="RV133"/>
      <c r="RW133"/>
      <c r="RX133"/>
      <c r="RY133"/>
      <c r="RZ133"/>
      <c r="SA133"/>
      <c r="SB133"/>
      <c r="SC133"/>
      <c r="SD133"/>
      <c r="SE133"/>
      <c r="SF133"/>
      <c r="SG133"/>
      <c r="SH133"/>
      <c r="SI133"/>
      <c r="SJ133"/>
      <c r="SK133"/>
      <c r="SL133"/>
      <c r="SM133"/>
      <c r="SN133"/>
      <c r="SO133"/>
      <c r="SP133"/>
      <c r="SQ133"/>
      <c r="SR133"/>
      <c r="SS133"/>
      <c r="ST133"/>
      <c r="SU133"/>
      <c r="SV133"/>
      <c r="SW133"/>
      <c r="SX133"/>
      <c r="SY133"/>
      <c r="SZ133"/>
      <c r="TA133"/>
      <c r="TB133"/>
      <c r="TC133"/>
      <c r="TD133"/>
      <c r="TE133"/>
      <c r="TF133"/>
      <c r="TG133"/>
      <c r="TH133"/>
      <c r="TI133"/>
      <c r="TJ133"/>
      <c r="TK133"/>
      <c r="TL133"/>
      <c r="TM133"/>
      <c r="TN133"/>
      <c r="TO133"/>
      <c r="TP133"/>
      <c r="TQ133"/>
      <c r="TR133"/>
      <c r="TS133"/>
      <c r="TT133"/>
      <c r="TU133"/>
      <c r="TV133"/>
      <c r="TW133"/>
      <c r="TX133"/>
      <c r="TY133"/>
      <c r="TZ133"/>
      <c r="UA133"/>
      <c r="UB133"/>
      <c r="UC133"/>
      <c r="UD133"/>
      <c r="UE133"/>
      <c r="UF133"/>
      <c r="UG133"/>
      <c r="UH133"/>
      <c r="UI133"/>
      <c r="UJ133"/>
      <c r="UK133"/>
      <c r="UL133"/>
      <c r="UM133"/>
      <c r="UN133"/>
      <c r="UO133"/>
      <c r="UP133"/>
      <c r="UQ133"/>
      <c r="UR133"/>
      <c r="US133"/>
      <c r="UT133"/>
      <c r="UU133"/>
      <c r="UV133"/>
      <c r="UW133"/>
      <c r="UX133"/>
      <c r="UY133"/>
      <c r="UZ133"/>
      <c r="VA133"/>
      <c r="VB133"/>
      <c r="VC133"/>
      <c r="VD133"/>
      <c r="VE133"/>
      <c r="VF133"/>
      <c r="VG133"/>
      <c r="VH133"/>
      <c r="VI133"/>
      <c r="VJ133"/>
      <c r="VK133"/>
      <c r="VL133"/>
      <c r="VM133"/>
      <c r="VN133"/>
      <c r="VO133"/>
      <c r="VP133"/>
      <c r="VQ133"/>
      <c r="VR133"/>
      <c r="VS133"/>
      <c r="VT133"/>
      <c r="VU133"/>
      <c r="VV133"/>
      <c r="VW133"/>
      <c r="VX133"/>
      <c r="VY133"/>
      <c r="VZ133"/>
      <c r="WA133"/>
      <c r="WB133"/>
      <c r="WC133"/>
      <c r="WD133"/>
      <c r="WE133"/>
      <c r="WF133"/>
      <c r="WG133"/>
      <c r="WH133"/>
      <c r="WI133"/>
      <c r="WJ133"/>
      <c r="WK133"/>
      <c r="WL133"/>
      <c r="WM133"/>
      <c r="WN133"/>
      <c r="WO133"/>
      <c r="WP133"/>
      <c r="WQ133"/>
      <c r="WR133"/>
      <c r="WS133"/>
      <c r="WT133"/>
      <c r="WU133"/>
      <c r="WV133"/>
      <c r="WW133"/>
      <c r="WX133"/>
      <c r="WY133"/>
      <c r="WZ133"/>
      <c r="XA133"/>
      <c r="XB133"/>
      <c r="XC133"/>
      <c r="XD133"/>
      <c r="XE133"/>
      <c r="XF133"/>
      <c r="XG133"/>
      <c r="XH133"/>
      <c r="XI133"/>
      <c r="XJ133"/>
      <c r="XK133"/>
      <c r="XL133"/>
      <c r="XM133"/>
      <c r="XN133"/>
      <c r="XO133"/>
      <c r="XP133"/>
      <c r="XQ133"/>
      <c r="XR133"/>
      <c r="XS133"/>
      <c r="XT133"/>
      <c r="XU133"/>
      <c r="XV133"/>
      <c r="XW133"/>
      <c r="XX133"/>
      <c r="XY133"/>
      <c r="XZ133"/>
      <c r="YA133"/>
      <c r="YB133"/>
      <c r="YC133"/>
      <c r="YD133"/>
      <c r="YE133"/>
      <c r="YF133"/>
      <c r="YG133"/>
      <c r="YH133"/>
      <c r="YI133"/>
      <c r="YJ133"/>
      <c r="YK133"/>
      <c r="YL133"/>
      <c r="YM133"/>
      <c r="YN133"/>
      <c r="YO133"/>
      <c r="YP133"/>
      <c r="YQ133"/>
      <c r="YR133"/>
      <c r="YS133"/>
      <c r="YT133"/>
      <c r="YU133"/>
      <c r="YV133"/>
      <c r="YW133"/>
      <c r="YX133"/>
      <c r="YY133"/>
      <c r="YZ133"/>
      <c r="ZA133"/>
      <c r="ZB133"/>
      <c r="ZC133"/>
      <c r="ZD133"/>
      <c r="ZE133"/>
      <c r="ZF133"/>
      <c r="ZG133"/>
      <c r="ZH133"/>
      <c r="ZI133"/>
      <c r="ZJ133"/>
      <c r="ZK133"/>
      <c r="ZL133"/>
      <c r="ZM133"/>
      <c r="ZN133"/>
      <c r="ZO133"/>
      <c r="ZP133"/>
      <c r="ZQ133"/>
      <c r="ZR133"/>
      <c r="ZS133"/>
      <c r="ZT133"/>
      <c r="ZU133"/>
      <c r="ZV133"/>
      <c r="ZW133"/>
      <c r="ZX133"/>
      <c r="ZY133"/>
      <c r="ZZ133"/>
      <c r="AAA133"/>
      <c r="AAB133"/>
      <c r="AAC133"/>
      <c r="AAD133"/>
      <c r="AAE133"/>
      <c r="AAF133"/>
      <c r="AAG133"/>
      <c r="AAH133"/>
      <c r="AAI133"/>
      <c r="AAJ133"/>
      <c r="AAK133"/>
      <c r="AAL133"/>
      <c r="AAM133"/>
      <c r="AAN133"/>
      <c r="AAO133"/>
      <c r="AAP133"/>
      <c r="AAQ133"/>
      <c r="AAR133"/>
      <c r="AAS133"/>
      <c r="AAT133"/>
      <c r="AAU133"/>
      <c r="AAV133"/>
      <c r="AAW133"/>
      <c r="AAX133"/>
      <c r="AAY133"/>
      <c r="AAZ133"/>
      <c r="ABA133"/>
      <c r="ABB133"/>
      <c r="ABC133"/>
      <c r="ABD133"/>
      <c r="ABE133"/>
      <c r="ABF133"/>
      <c r="ABG133"/>
      <c r="ABH133"/>
      <c r="ABI133"/>
      <c r="ABJ133"/>
      <c r="ABK133"/>
      <c r="ABL133"/>
      <c r="ABM133"/>
      <c r="ABN133"/>
      <c r="ABO133"/>
      <c r="ABP133"/>
      <c r="ABQ133"/>
      <c r="ABR133"/>
      <c r="ABS133"/>
      <c r="ABT133"/>
      <c r="ABU133"/>
      <c r="ABV133"/>
      <c r="ABW133"/>
      <c r="ABX133"/>
      <c r="ABY133"/>
      <c r="ABZ133"/>
      <c r="ACA133"/>
      <c r="ACB133"/>
      <c r="ACC133"/>
      <c r="ACD133"/>
      <c r="ACE133"/>
      <c r="ACF133"/>
      <c r="ACG133"/>
      <c r="ACH133"/>
      <c r="ACI133"/>
      <c r="ACJ133"/>
      <c r="ACK133"/>
      <c r="ACL133"/>
      <c r="ACM133"/>
      <c r="ACN133"/>
      <c r="ACO133"/>
      <c r="ACP133"/>
      <c r="ACQ133"/>
      <c r="ACR133"/>
      <c r="ACS133"/>
      <c r="ACT133"/>
      <c r="ACU133"/>
      <c r="ACV133"/>
      <c r="ACW133"/>
      <c r="ACX133"/>
      <c r="ACY133"/>
      <c r="ACZ133"/>
      <c r="ADA133"/>
      <c r="ADB133"/>
      <c r="ADC133"/>
      <c r="ADD133"/>
      <c r="ADE133"/>
      <c r="ADF133"/>
      <c r="ADG133"/>
      <c r="ADH133"/>
      <c r="ADI133"/>
      <c r="ADJ133"/>
      <c r="ADK133"/>
      <c r="ADL133"/>
      <c r="ADM133"/>
      <c r="ADN133"/>
      <c r="ADO133"/>
      <c r="ADP133"/>
      <c r="ADQ133"/>
      <c r="ADR133"/>
      <c r="ADS133"/>
      <c r="ADT133"/>
      <c r="ADU133"/>
      <c r="ADV133"/>
      <c r="ADW133"/>
      <c r="ADX133"/>
      <c r="ADY133"/>
      <c r="ADZ133"/>
      <c r="AEA133"/>
      <c r="AEB133"/>
      <c r="AEC133"/>
      <c r="AED133"/>
      <c r="AEE133"/>
      <c r="AEF133"/>
      <c r="AEG133"/>
      <c r="AEH133"/>
      <c r="AEI133"/>
      <c r="AEJ133"/>
      <c r="AEK133"/>
      <c r="AEL133"/>
      <c r="AEM133"/>
      <c r="AEN133"/>
      <c r="AEO133"/>
      <c r="AEP133"/>
      <c r="AEQ133"/>
      <c r="AER133"/>
      <c r="AES133"/>
      <c r="AET133"/>
      <c r="AEU133"/>
      <c r="AEV133"/>
      <c r="AEW133"/>
      <c r="AEX133"/>
      <c r="AEY133"/>
      <c r="AEZ133"/>
      <c r="AFA133"/>
      <c r="AFB133"/>
      <c r="AFC133"/>
      <c r="AFD133"/>
      <c r="AFE133"/>
      <c r="AFF133"/>
      <c r="AFG133"/>
      <c r="AFH133"/>
      <c r="AFI133"/>
      <c r="AFJ133"/>
      <c r="AFK133"/>
      <c r="AFL133"/>
      <c r="AFM133"/>
      <c r="AFN133"/>
      <c r="AFO133"/>
      <c r="AFP133"/>
      <c r="AFQ133"/>
      <c r="AFR133"/>
      <c r="AFS133"/>
      <c r="AFT133"/>
      <c r="AFU133"/>
      <c r="AFV133"/>
      <c r="AFW133"/>
      <c r="AFX133"/>
      <c r="AFY133"/>
      <c r="AFZ133"/>
      <c r="AGA133"/>
      <c r="AGB133"/>
      <c r="AGC133"/>
      <c r="AGD133"/>
      <c r="AGE133"/>
      <c r="AGF133"/>
      <c r="AGG133"/>
      <c r="AGH133"/>
      <c r="AGI133"/>
      <c r="AGJ133"/>
      <c r="AGK133"/>
      <c r="AGL133"/>
      <c r="AGM133"/>
      <c r="AGN133"/>
      <c r="AGO133"/>
      <c r="AGP133"/>
      <c r="AGQ133"/>
      <c r="AGR133"/>
      <c r="AGS133"/>
      <c r="AGT133"/>
      <c r="AGU133"/>
      <c r="AGV133"/>
      <c r="AGW133"/>
      <c r="AGX133"/>
      <c r="AGY133"/>
      <c r="AGZ133"/>
      <c r="AHA133"/>
      <c r="AHB133"/>
      <c r="AHC133"/>
      <c r="AHD133"/>
      <c r="AHE133"/>
      <c r="AHF133"/>
      <c r="AHG133"/>
      <c r="AHH133"/>
      <c r="AHI133"/>
      <c r="AHJ133"/>
      <c r="AHK133"/>
      <c r="AHL133"/>
      <c r="AHM133"/>
      <c r="AHN133"/>
      <c r="AHO133"/>
      <c r="AHP133"/>
      <c r="AHQ133"/>
      <c r="AHR133"/>
      <c r="AHS133"/>
      <c r="AHT133"/>
      <c r="AHU133"/>
      <c r="AHV133"/>
      <c r="AHW133"/>
      <c r="AHX133"/>
      <c r="AHY133"/>
      <c r="AHZ133"/>
      <c r="AIA133"/>
      <c r="AIB133"/>
      <c r="AIC133"/>
      <c r="AID133"/>
      <c r="AIE133"/>
      <c r="AIF133"/>
      <c r="AIG133"/>
      <c r="AIH133"/>
      <c r="AII133"/>
      <c r="AIJ133"/>
      <c r="AIK133"/>
      <c r="AIL133"/>
      <c r="AIM133"/>
      <c r="AIN133"/>
      <c r="AIO133"/>
      <c r="AIP133"/>
      <c r="AIQ133"/>
      <c r="AIR133"/>
      <c r="AIS133"/>
      <c r="AIT133"/>
      <c r="AIU133"/>
      <c r="AIV133"/>
      <c r="AIW133"/>
      <c r="AIX133"/>
      <c r="AIY133"/>
      <c r="AIZ133"/>
      <c r="AJA133"/>
      <c r="AJB133"/>
      <c r="AJC133"/>
      <c r="AJD133"/>
      <c r="AJE133"/>
      <c r="AJF133"/>
      <c r="AJG133"/>
      <c r="AJH133"/>
      <c r="AJI133"/>
      <c r="AJJ133"/>
      <c r="AJK133"/>
      <c r="AJL133"/>
      <c r="AJM133"/>
      <c r="AJN133"/>
      <c r="AJO133"/>
      <c r="AJP133"/>
      <c r="AJQ133"/>
      <c r="AJR133"/>
      <c r="AJS133"/>
      <c r="AJT133"/>
      <c r="AJU133"/>
      <c r="AJV133"/>
      <c r="AJW133"/>
      <c r="AJX133"/>
      <c r="AJY133"/>
      <c r="AJZ133"/>
      <c r="AKA133"/>
      <c r="AKB133"/>
      <c r="AKC133"/>
      <c r="AKD133"/>
      <c r="AKE133"/>
      <c r="AKF133"/>
      <c r="AKG133"/>
      <c r="AKH133"/>
      <c r="AKI133"/>
      <c r="AKJ133"/>
      <c r="AKK133"/>
      <c r="AKL133"/>
      <c r="AKM133"/>
      <c r="AKN133"/>
      <c r="AKO133"/>
      <c r="AKP133"/>
      <c r="AKQ133"/>
      <c r="AKR133"/>
      <c r="AKS133"/>
      <c r="AKT133"/>
      <c r="AKU133"/>
      <c r="AKV133"/>
      <c r="AKW133"/>
      <c r="AKX133"/>
      <c r="AKY133"/>
      <c r="AKZ133"/>
      <c r="ALA133"/>
      <c r="ALB133"/>
      <c r="ALC133"/>
      <c r="ALD133"/>
      <c r="ALE133"/>
      <c r="ALF133"/>
      <c r="ALG133"/>
      <c r="ALH133"/>
      <c r="ALI133"/>
      <c r="ALJ133"/>
      <c r="ALK133"/>
      <c r="ALL133"/>
      <c r="ALM133"/>
      <c r="ALN133"/>
      <c r="ALO133"/>
      <c r="ALP133"/>
      <c r="ALQ133"/>
      <c r="ALR133"/>
      <c r="ALS133"/>
      <c r="ALT133"/>
      <c r="ALU133"/>
      <c r="ALV133"/>
      <c r="ALW133"/>
      <c r="ALX133"/>
      <c r="ALY133"/>
      <c r="ALZ133"/>
      <c r="AMA133"/>
      <c r="AMB133"/>
      <c r="AMC133"/>
      <c r="AMD133"/>
      <c r="AME133"/>
      <c r="AMF133"/>
      <c r="AMG133"/>
      <c r="AMH133"/>
      <c r="AMI133"/>
      <c r="AMJ133"/>
    </row>
    <row r="134" spans="1:1024" ht="17.45" customHeight="1" x14ac:dyDescent="0.25">
      <c r="A134" s="96"/>
      <c r="B134" s="97"/>
      <c r="C134" s="97"/>
      <c r="D134" s="97"/>
      <c r="E134" s="97"/>
      <c r="F134" s="97"/>
      <c r="G134" s="97"/>
      <c r="H134" s="97"/>
      <c r="I134" s="156"/>
      <c r="J134" s="156"/>
      <c r="K134" s="97"/>
      <c r="L134" s="147"/>
      <c r="M134" s="145"/>
      <c r="N134" s="148" t="s">
        <v>3375</v>
      </c>
      <c r="O134" s="148"/>
      <c r="P134" s="148"/>
      <c r="Q134" s="148"/>
      <c r="R134" s="212"/>
      <c r="S134" s="212"/>
      <c r="T134" s="212"/>
      <c r="U134" s="212"/>
      <c r="V134" s="212"/>
      <c r="W134" s="212"/>
      <c r="X134" s="212"/>
      <c r="Y134" s="212"/>
      <c r="Z134" s="212"/>
      <c r="AA134" s="212"/>
      <c r="AB134" s="212"/>
      <c r="AC134" s="212"/>
      <c r="AD134" s="212"/>
      <c r="AE134" s="212"/>
      <c r="AF134" s="212"/>
      <c r="AG134" s="212"/>
      <c r="AH134" s="212"/>
      <c r="AI134" s="212"/>
      <c r="AJ134" s="212"/>
      <c r="AK134" s="212"/>
      <c r="AL134" s="157"/>
      <c r="AM134" s="212"/>
      <c r="AN134" s="212"/>
      <c r="AO134" s="212"/>
      <c r="AP134" s="212"/>
      <c r="AQ134" s="212"/>
      <c r="AR134" s="212"/>
      <c r="AS134" s="212"/>
      <c r="AT134" s="212"/>
      <c r="AU134" s="212"/>
      <c r="AV134" s="212"/>
      <c r="AW134" s="212"/>
      <c r="AX134" s="212"/>
      <c r="AY134" s="212"/>
      <c r="AZ134" s="212"/>
      <c r="BA134" s="212"/>
      <c r="BD134" s="50"/>
      <c r="BE134"/>
      <c r="BF134"/>
      <c r="BG134"/>
      <c r="BH134"/>
      <c r="BI134"/>
      <c r="BJ134"/>
      <c r="BK134"/>
      <c r="BL134"/>
      <c r="BM134"/>
      <c r="BN134"/>
      <c r="BO134"/>
      <c r="BP134"/>
      <c r="BQ134"/>
      <c r="BR134"/>
      <c r="BS134"/>
      <c r="BT134"/>
      <c r="BU134"/>
      <c r="BV134"/>
      <c r="BW134"/>
      <c r="BX134"/>
      <c r="BY134"/>
      <c r="BZ134"/>
      <c r="CA134"/>
      <c r="CB134"/>
      <c r="CC134"/>
      <c r="CD134"/>
      <c r="CE134"/>
      <c r="CF134"/>
      <c r="CG134"/>
      <c r="CH134"/>
      <c r="CI134"/>
      <c r="CJ134"/>
      <c r="CK134"/>
      <c r="CL134"/>
      <c r="CM134"/>
      <c r="CN134"/>
      <c r="CO134"/>
      <c r="CP134"/>
      <c r="CQ134"/>
      <c r="CR134"/>
      <c r="CS134"/>
      <c r="CT134"/>
      <c r="CU134"/>
      <c r="CV134"/>
      <c r="CW134"/>
      <c r="CX134"/>
      <c r="CY134"/>
      <c r="CZ134"/>
      <c r="DA134"/>
      <c r="DB134"/>
      <c r="DC134"/>
      <c r="DD134"/>
      <c r="DE134"/>
      <c r="DF134"/>
      <c r="DG134"/>
      <c r="DH134"/>
      <c r="DI134"/>
      <c r="DJ134"/>
      <c r="DK134"/>
      <c r="DL134"/>
      <c r="DM134"/>
      <c r="DN134"/>
      <c r="DO134"/>
      <c r="DP134"/>
      <c r="DQ134"/>
      <c r="DR134"/>
      <c r="DS134"/>
      <c r="DT134"/>
      <c r="DU134"/>
      <c r="DV134"/>
      <c r="DW134"/>
      <c r="DX134"/>
      <c r="DY134"/>
      <c r="DZ134"/>
      <c r="EA134"/>
      <c r="EB134"/>
      <c r="EC134"/>
      <c r="ED134"/>
      <c r="EE134"/>
      <c r="EF134"/>
      <c r="EG134"/>
      <c r="EH134"/>
      <c r="EI134"/>
      <c r="EJ134"/>
      <c r="EK134"/>
      <c r="EL134"/>
      <c r="EM134"/>
      <c r="EN134"/>
      <c r="EO134"/>
      <c r="EP134"/>
      <c r="EQ134"/>
      <c r="ER134"/>
      <c r="ES134"/>
      <c r="ET134"/>
      <c r="EU134"/>
      <c r="EV134"/>
      <c r="EW134"/>
      <c r="EX134"/>
      <c r="EY134"/>
      <c r="EZ134"/>
      <c r="FA134"/>
      <c r="FB134"/>
      <c r="FC134"/>
      <c r="FD134"/>
      <c r="FE134"/>
      <c r="FF134"/>
      <c r="FG134"/>
      <c r="FH134"/>
      <c r="FI134"/>
      <c r="FJ134"/>
      <c r="FK134"/>
      <c r="FL134"/>
      <c r="FM134"/>
      <c r="FN134"/>
      <c r="FO134"/>
      <c r="FP134"/>
      <c r="FQ134"/>
      <c r="FR134"/>
      <c r="FS134"/>
      <c r="FT134"/>
      <c r="FU134"/>
      <c r="FV134"/>
      <c r="FW134"/>
      <c r="FX134"/>
      <c r="FY134"/>
      <c r="FZ134"/>
      <c r="GA134"/>
      <c r="GB134"/>
      <c r="GC134"/>
      <c r="GD134"/>
      <c r="GE134"/>
      <c r="GF134"/>
      <c r="GG134"/>
      <c r="GH134"/>
      <c r="GI134"/>
      <c r="GJ134"/>
      <c r="GK134"/>
      <c r="GL134"/>
      <c r="GM134"/>
      <c r="GN134"/>
      <c r="GO134"/>
      <c r="GP134"/>
      <c r="GQ134"/>
      <c r="GR134"/>
      <c r="GS134"/>
      <c r="GT134"/>
      <c r="GU134"/>
      <c r="GV134"/>
      <c r="GW134"/>
      <c r="GX134"/>
      <c r="GY134"/>
      <c r="GZ134"/>
      <c r="HA134"/>
      <c r="HB134"/>
      <c r="HC134"/>
      <c r="HD134"/>
      <c r="HE134"/>
      <c r="HF134"/>
      <c r="HG134"/>
      <c r="HH134"/>
      <c r="HI134"/>
      <c r="HJ134"/>
      <c r="HK134"/>
      <c r="HL134"/>
      <c r="HM134"/>
      <c r="HN134"/>
      <c r="HO134"/>
      <c r="HP134"/>
      <c r="HQ134"/>
      <c r="HR134"/>
      <c r="HS134"/>
      <c r="HT134"/>
      <c r="HU134"/>
      <c r="HV134"/>
      <c r="HW134"/>
      <c r="HX134"/>
      <c r="HY134"/>
      <c r="HZ134"/>
      <c r="IA134"/>
      <c r="IB134"/>
      <c r="IC134"/>
      <c r="ID134"/>
      <c r="IE134"/>
      <c r="IF134"/>
      <c r="IG134"/>
      <c r="IH134"/>
      <c r="II134"/>
      <c r="IJ134"/>
      <c r="IK134"/>
      <c r="IL134"/>
      <c r="IM134"/>
      <c r="IN134"/>
      <c r="IO134"/>
      <c r="IP134"/>
      <c r="IQ134"/>
      <c r="IR134"/>
      <c r="IS134"/>
      <c r="IT134"/>
      <c r="IU134"/>
      <c r="IV134"/>
      <c r="IW134"/>
      <c r="IX134"/>
      <c r="IY134"/>
      <c r="IZ134"/>
      <c r="JA134"/>
      <c r="JB134"/>
      <c r="JC134"/>
      <c r="JD134"/>
      <c r="JE134"/>
      <c r="JF134"/>
      <c r="JG134"/>
      <c r="JH134"/>
      <c r="JI134"/>
      <c r="JJ134"/>
      <c r="JK134"/>
      <c r="JL134"/>
      <c r="JM134"/>
      <c r="JN134"/>
      <c r="JO134"/>
      <c r="JP134"/>
      <c r="JQ134"/>
      <c r="JR134"/>
      <c r="JS134"/>
      <c r="JT134"/>
      <c r="JU134"/>
      <c r="JV134"/>
      <c r="JW134"/>
      <c r="JX134"/>
      <c r="JY134"/>
      <c r="JZ134"/>
      <c r="KA134"/>
      <c r="KB134"/>
      <c r="KC134"/>
      <c r="KD134"/>
      <c r="KE134"/>
      <c r="KF134"/>
      <c r="KG134"/>
      <c r="KH134"/>
      <c r="KI134"/>
      <c r="KJ134"/>
      <c r="KK134"/>
      <c r="KL134"/>
      <c r="KM134"/>
      <c r="KN134"/>
      <c r="KO134"/>
      <c r="KP134"/>
      <c r="KQ134"/>
      <c r="KR134"/>
      <c r="KS134"/>
      <c r="KT134"/>
      <c r="KU134"/>
      <c r="KV134"/>
      <c r="KW134"/>
      <c r="KX134"/>
      <c r="KY134"/>
      <c r="KZ134"/>
      <c r="LA134"/>
      <c r="LB134"/>
      <c r="LC134"/>
      <c r="LD134"/>
      <c r="LE134"/>
      <c r="LF134"/>
      <c r="LG134"/>
      <c r="LH134"/>
      <c r="LI134"/>
      <c r="LJ134"/>
      <c r="LK134"/>
      <c r="LL134"/>
      <c r="LM134"/>
      <c r="LN134"/>
      <c r="LO134"/>
      <c r="LP134"/>
      <c r="LQ134"/>
      <c r="LR134"/>
      <c r="LS134"/>
      <c r="LT134"/>
      <c r="LU134"/>
      <c r="LV134"/>
      <c r="LW134"/>
      <c r="LX134"/>
      <c r="LY134"/>
      <c r="LZ134"/>
      <c r="MA134"/>
      <c r="MB134"/>
      <c r="MC134"/>
      <c r="MD134"/>
      <c r="ME134"/>
      <c r="MF134"/>
      <c r="MG134"/>
      <c r="MH134"/>
      <c r="MI134"/>
      <c r="MJ134"/>
      <c r="MK134"/>
      <c r="ML134"/>
      <c r="MM134"/>
      <c r="MN134"/>
      <c r="MO134"/>
      <c r="MP134"/>
      <c r="MQ134"/>
      <c r="MR134"/>
      <c r="MS134"/>
      <c r="MT134"/>
      <c r="MU134"/>
      <c r="MV134"/>
      <c r="MW134"/>
      <c r="MX134"/>
      <c r="MY134"/>
      <c r="MZ134"/>
      <c r="NA134"/>
      <c r="NB134"/>
      <c r="NC134"/>
      <c r="ND134"/>
      <c r="NE134"/>
      <c r="NF134"/>
      <c r="NG134"/>
      <c r="NH134"/>
      <c r="NI134"/>
      <c r="NJ134"/>
      <c r="NK134"/>
      <c r="NL134"/>
      <c r="NM134"/>
      <c r="NN134"/>
      <c r="NO134"/>
      <c r="NP134"/>
      <c r="NQ134"/>
      <c r="NR134"/>
      <c r="NS134"/>
      <c r="NT134"/>
      <c r="NU134"/>
      <c r="NV134"/>
      <c r="NW134"/>
      <c r="NX134"/>
      <c r="NY134"/>
      <c r="NZ134"/>
      <c r="OA134"/>
      <c r="OB134"/>
      <c r="OC134"/>
      <c r="OD134"/>
      <c r="OE134"/>
      <c r="OF134"/>
      <c r="OG134"/>
      <c r="OH134"/>
      <c r="OI134"/>
      <c r="OJ134"/>
      <c r="OK134"/>
      <c r="OL134"/>
      <c r="OM134"/>
      <c r="ON134"/>
      <c r="OO134"/>
      <c r="OP134"/>
      <c r="OQ134"/>
      <c r="OR134"/>
      <c r="OS134"/>
      <c r="OT134"/>
      <c r="OU134"/>
      <c r="OV134"/>
      <c r="OW134"/>
      <c r="OX134"/>
      <c r="OY134"/>
      <c r="OZ134"/>
      <c r="PA134"/>
      <c r="PB134"/>
      <c r="PC134"/>
      <c r="PD134"/>
      <c r="PE134"/>
      <c r="PF134"/>
      <c r="PG134"/>
      <c r="PH134"/>
      <c r="PI134"/>
      <c r="PJ134"/>
      <c r="PK134"/>
      <c r="PL134"/>
      <c r="PM134"/>
      <c r="PN134"/>
      <c r="PO134"/>
      <c r="PP134"/>
      <c r="PQ134"/>
      <c r="PR134"/>
      <c r="PS134"/>
      <c r="PT134"/>
      <c r="PU134"/>
      <c r="PV134"/>
      <c r="PW134"/>
      <c r="PX134"/>
      <c r="PY134"/>
      <c r="PZ134"/>
      <c r="QA134"/>
      <c r="QB134"/>
      <c r="QC134"/>
      <c r="QD134"/>
      <c r="QE134"/>
      <c r="QF134"/>
      <c r="QG134"/>
      <c r="QH134"/>
      <c r="QI134"/>
      <c r="QJ134"/>
      <c r="QK134"/>
      <c r="QL134"/>
      <c r="QM134"/>
      <c r="QN134"/>
      <c r="QO134"/>
      <c r="QP134"/>
      <c r="QQ134"/>
      <c r="QR134"/>
      <c r="QS134"/>
      <c r="QT134"/>
      <c r="QU134"/>
      <c r="QV134"/>
      <c r="QW134"/>
      <c r="QX134"/>
      <c r="QY134"/>
      <c r="QZ134"/>
      <c r="RA134"/>
      <c r="RB134"/>
      <c r="RC134"/>
      <c r="RD134"/>
      <c r="RE134"/>
      <c r="RF134"/>
      <c r="RG134"/>
      <c r="RH134"/>
      <c r="RI134"/>
      <c r="RJ134"/>
      <c r="RK134"/>
      <c r="RL134"/>
      <c r="RM134"/>
      <c r="RN134"/>
      <c r="RO134"/>
      <c r="RP134"/>
      <c r="RQ134"/>
      <c r="RR134"/>
      <c r="RS134"/>
      <c r="RT134"/>
      <c r="RU134"/>
      <c r="RV134"/>
      <c r="RW134"/>
      <c r="RX134"/>
      <c r="RY134"/>
      <c r="RZ134"/>
      <c r="SA134"/>
      <c r="SB134"/>
      <c r="SC134"/>
      <c r="SD134"/>
      <c r="SE134"/>
      <c r="SF134"/>
      <c r="SG134"/>
      <c r="SH134"/>
      <c r="SI134"/>
      <c r="SJ134"/>
      <c r="SK134"/>
      <c r="SL134"/>
      <c r="SM134"/>
      <c r="SN134"/>
      <c r="SO134"/>
      <c r="SP134"/>
      <c r="SQ134"/>
      <c r="SR134"/>
      <c r="SS134"/>
      <c r="ST134"/>
      <c r="SU134"/>
      <c r="SV134"/>
      <c r="SW134"/>
      <c r="SX134"/>
      <c r="SY134"/>
      <c r="SZ134"/>
      <c r="TA134"/>
      <c r="TB134"/>
      <c r="TC134"/>
      <c r="TD134"/>
      <c r="TE134"/>
      <c r="TF134"/>
      <c r="TG134"/>
      <c r="TH134"/>
      <c r="TI134"/>
      <c r="TJ134"/>
      <c r="TK134"/>
      <c r="TL134"/>
      <c r="TM134"/>
      <c r="TN134"/>
      <c r="TO134"/>
      <c r="TP134"/>
      <c r="TQ134"/>
      <c r="TR134"/>
      <c r="TS134"/>
      <c r="TT134"/>
      <c r="TU134"/>
      <c r="TV134"/>
      <c r="TW134"/>
      <c r="TX134"/>
      <c r="TY134"/>
      <c r="TZ134"/>
      <c r="UA134"/>
      <c r="UB134"/>
      <c r="UC134"/>
      <c r="UD134"/>
      <c r="UE134"/>
      <c r="UF134"/>
      <c r="UG134"/>
      <c r="UH134"/>
      <c r="UI134"/>
      <c r="UJ134"/>
      <c r="UK134"/>
      <c r="UL134"/>
      <c r="UM134"/>
      <c r="UN134"/>
      <c r="UO134"/>
      <c r="UP134"/>
      <c r="UQ134"/>
      <c r="UR134"/>
      <c r="US134"/>
      <c r="UT134"/>
      <c r="UU134"/>
      <c r="UV134"/>
      <c r="UW134"/>
      <c r="UX134"/>
      <c r="UY134"/>
      <c r="UZ134"/>
      <c r="VA134"/>
      <c r="VB134"/>
      <c r="VC134"/>
      <c r="VD134"/>
      <c r="VE134"/>
      <c r="VF134"/>
      <c r="VG134"/>
      <c r="VH134"/>
      <c r="VI134"/>
      <c r="VJ134"/>
      <c r="VK134"/>
      <c r="VL134"/>
      <c r="VM134"/>
      <c r="VN134"/>
      <c r="VO134"/>
      <c r="VP134"/>
      <c r="VQ134"/>
      <c r="VR134"/>
      <c r="VS134"/>
      <c r="VT134"/>
      <c r="VU134"/>
      <c r="VV134"/>
      <c r="VW134"/>
      <c r="VX134"/>
      <c r="VY134"/>
      <c r="VZ134"/>
      <c r="WA134"/>
      <c r="WB134"/>
      <c r="WC134"/>
      <c r="WD134"/>
      <c r="WE134"/>
      <c r="WF134"/>
      <c r="WG134"/>
      <c r="WH134"/>
      <c r="WI134"/>
      <c r="WJ134"/>
      <c r="WK134"/>
      <c r="WL134"/>
      <c r="WM134"/>
      <c r="WN134"/>
      <c r="WO134"/>
      <c r="WP134"/>
      <c r="WQ134"/>
      <c r="WR134"/>
      <c r="WS134"/>
      <c r="WT134"/>
      <c r="WU134"/>
      <c r="WV134"/>
      <c r="WW134"/>
      <c r="WX134"/>
      <c r="WY134"/>
      <c r="WZ134"/>
      <c r="XA134"/>
      <c r="XB134"/>
      <c r="XC134"/>
      <c r="XD134"/>
      <c r="XE134"/>
      <c r="XF134"/>
      <c r="XG134"/>
      <c r="XH134"/>
      <c r="XI134"/>
      <c r="XJ134"/>
      <c r="XK134"/>
      <c r="XL134"/>
      <c r="XM134"/>
      <c r="XN134"/>
      <c r="XO134"/>
      <c r="XP134"/>
      <c r="XQ134"/>
      <c r="XR134"/>
      <c r="XS134"/>
      <c r="XT134"/>
      <c r="XU134"/>
      <c r="XV134"/>
      <c r="XW134"/>
      <c r="XX134"/>
      <c r="XY134"/>
      <c r="XZ134"/>
      <c r="YA134"/>
      <c r="YB134"/>
      <c r="YC134"/>
      <c r="YD134"/>
      <c r="YE134"/>
      <c r="YF134"/>
      <c r="YG134"/>
      <c r="YH134"/>
      <c r="YI134"/>
      <c r="YJ134"/>
      <c r="YK134"/>
      <c r="YL134"/>
      <c r="YM134"/>
      <c r="YN134"/>
      <c r="YO134"/>
      <c r="YP134"/>
      <c r="YQ134"/>
      <c r="YR134"/>
      <c r="YS134"/>
      <c r="YT134"/>
      <c r="YU134"/>
      <c r="YV134"/>
      <c r="YW134"/>
      <c r="YX134"/>
      <c r="YY134"/>
      <c r="YZ134"/>
      <c r="ZA134"/>
      <c r="ZB134"/>
      <c r="ZC134"/>
      <c r="ZD134"/>
      <c r="ZE134"/>
      <c r="ZF134"/>
      <c r="ZG134"/>
      <c r="ZH134"/>
      <c r="ZI134"/>
      <c r="ZJ134"/>
      <c r="ZK134"/>
      <c r="ZL134"/>
      <c r="ZM134"/>
      <c r="ZN134"/>
      <c r="ZO134"/>
      <c r="ZP134"/>
      <c r="ZQ134"/>
      <c r="ZR134"/>
      <c r="ZS134"/>
      <c r="ZT134"/>
      <c r="ZU134"/>
      <c r="ZV134"/>
      <c r="ZW134"/>
      <c r="ZX134"/>
      <c r="ZY134"/>
      <c r="ZZ134"/>
      <c r="AAA134"/>
      <c r="AAB134"/>
      <c r="AAC134"/>
      <c r="AAD134"/>
      <c r="AAE134"/>
      <c r="AAF134"/>
      <c r="AAG134"/>
      <c r="AAH134"/>
      <c r="AAI134"/>
      <c r="AAJ134"/>
      <c r="AAK134"/>
      <c r="AAL134"/>
      <c r="AAM134"/>
      <c r="AAN134"/>
      <c r="AAO134"/>
      <c r="AAP134"/>
      <c r="AAQ134"/>
      <c r="AAR134"/>
      <c r="AAS134"/>
      <c r="AAT134"/>
      <c r="AAU134"/>
      <c r="AAV134"/>
      <c r="AAW134"/>
      <c r="AAX134"/>
      <c r="AAY134"/>
      <c r="AAZ134"/>
      <c r="ABA134"/>
      <c r="ABB134"/>
      <c r="ABC134"/>
      <c r="ABD134"/>
      <c r="ABE134"/>
      <c r="ABF134"/>
      <c r="ABG134"/>
      <c r="ABH134"/>
      <c r="ABI134"/>
      <c r="ABJ134"/>
      <c r="ABK134"/>
      <c r="ABL134"/>
      <c r="ABM134"/>
      <c r="ABN134"/>
      <c r="ABO134"/>
      <c r="ABP134"/>
      <c r="ABQ134"/>
      <c r="ABR134"/>
      <c r="ABS134"/>
      <c r="ABT134"/>
      <c r="ABU134"/>
      <c r="ABV134"/>
      <c r="ABW134"/>
      <c r="ABX134"/>
      <c r="ABY134"/>
      <c r="ABZ134"/>
      <c r="ACA134"/>
      <c r="ACB134"/>
      <c r="ACC134"/>
      <c r="ACD134"/>
      <c r="ACE134"/>
      <c r="ACF134"/>
      <c r="ACG134"/>
      <c r="ACH134"/>
      <c r="ACI134"/>
      <c r="ACJ134"/>
      <c r="ACK134"/>
      <c r="ACL134"/>
      <c r="ACM134"/>
      <c r="ACN134"/>
      <c r="ACO134"/>
      <c r="ACP134"/>
      <c r="ACQ134"/>
      <c r="ACR134"/>
      <c r="ACS134"/>
      <c r="ACT134"/>
      <c r="ACU134"/>
      <c r="ACV134"/>
      <c r="ACW134"/>
      <c r="ACX134"/>
      <c r="ACY134"/>
      <c r="ACZ134"/>
      <c r="ADA134"/>
      <c r="ADB134"/>
      <c r="ADC134"/>
      <c r="ADD134"/>
      <c r="ADE134"/>
      <c r="ADF134"/>
      <c r="ADG134"/>
      <c r="ADH134"/>
      <c r="ADI134"/>
      <c r="ADJ134"/>
      <c r="ADK134"/>
      <c r="ADL134"/>
      <c r="ADM134"/>
      <c r="ADN134"/>
      <c r="ADO134"/>
      <c r="ADP134"/>
      <c r="ADQ134"/>
      <c r="ADR134"/>
      <c r="ADS134"/>
      <c r="ADT134"/>
      <c r="ADU134"/>
      <c r="ADV134"/>
      <c r="ADW134"/>
      <c r="ADX134"/>
      <c r="ADY134"/>
      <c r="ADZ134"/>
      <c r="AEA134"/>
      <c r="AEB134"/>
      <c r="AEC134"/>
      <c r="AED134"/>
      <c r="AEE134"/>
      <c r="AEF134"/>
      <c r="AEG134"/>
      <c r="AEH134"/>
      <c r="AEI134"/>
      <c r="AEJ134"/>
      <c r="AEK134"/>
      <c r="AEL134"/>
      <c r="AEM134"/>
      <c r="AEN134"/>
      <c r="AEO134"/>
      <c r="AEP134"/>
      <c r="AEQ134"/>
      <c r="AER134"/>
      <c r="AES134"/>
      <c r="AET134"/>
      <c r="AEU134"/>
      <c r="AEV134"/>
      <c r="AEW134"/>
      <c r="AEX134"/>
      <c r="AEY134"/>
      <c r="AEZ134"/>
      <c r="AFA134"/>
      <c r="AFB134"/>
      <c r="AFC134"/>
      <c r="AFD134"/>
      <c r="AFE134"/>
      <c r="AFF134"/>
      <c r="AFG134"/>
      <c r="AFH134"/>
      <c r="AFI134"/>
      <c r="AFJ134"/>
      <c r="AFK134"/>
      <c r="AFL134"/>
      <c r="AFM134"/>
      <c r="AFN134"/>
      <c r="AFO134"/>
      <c r="AFP134"/>
      <c r="AFQ134"/>
      <c r="AFR134"/>
      <c r="AFS134"/>
      <c r="AFT134"/>
      <c r="AFU134"/>
      <c r="AFV134"/>
      <c r="AFW134"/>
      <c r="AFX134"/>
      <c r="AFY134"/>
      <c r="AFZ134"/>
      <c r="AGA134"/>
      <c r="AGB134"/>
      <c r="AGC134"/>
      <c r="AGD134"/>
      <c r="AGE134"/>
      <c r="AGF134"/>
      <c r="AGG134"/>
      <c r="AGH134"/>
      <c r="AGI134"/>
      <c r="AGJ134"/>
      <c r="AGK134"/>
      <c r="AGL134"/>
      <c r="AGM134"/>
      <c r="AGN134"/>
      <c r="AGO134"/>
      <c r="AGP134"/>
      <c r="AGQ134"/>
      <c r="AGR134"/>
      <c r="AGS134"/>
      <c r="AGT134"/>
      <c r="AGU134"/>
      <c r="AGV134"/>
      <c r="AGW134"/>
      <c r="AGX134"/>
      <c r="AGY134"/>
      <c r="AGZ134"/>
      <c r="AHA134"/>
      <c r="AHB134"/>
      <c r="AHC134"/>
      <c r="AHD134"/>
      <c r="AHE134"/>
      <c r="AHF134"/>
      <c r="AHG134"/>
      <c r="AHH134"/>
      <c r="AHI134"/>
      <c r="AHJ134"/>
      <c r="AHK134"/>
      <c r="AHL134"/>
      <c r="AHM134"/>
      <c r="AHN134"/>
      <c r="AHO134"/>
      <c r="AHP134"/>
      <c r="AHQ134"/>
      <c r="AHR134"/>
      <c r="AHS134"/>
      <c r="AHT134"/>
      <c r="AHU134"/>
      <c r="AHV134"/>
      <c r="AHW134"/>
      <c r="AHX134"/>
      <c r="AHY134"/>
      <c r="AHZ134"/>
      <c r="AIA134"/>
      <c r="AIB134"/>
      <c r="AIC134"/>
      <c r="AID134"/>
      <c r="AIE134"/>
      <c r="AIF134"/>
      <c r="AIG134"/>
      <c r="AIH134"/>
      <c r="AII134"/>
      <c r="AIJ134"/>
      <c r="AIK134"/>
      <c r="AIL134"/>
      <c r="AIM134"/>
      <c r="AIN134"/>
      <c r="AIO134"/>
      <c r="AIP134"/>
      <c r="AIQ134"/>
      <c r="AIR134"/>
      <c r="AIS134"/>
      <c r="AIT134"/>
      <c r="AIU134"/>
      <c r="AIV134"/>
      <c r="AIW134"/>
      <c r="AIX134"/>
      <c r="AIY134"/>
      <c r="AIZ134"/>
      <c r="AJA134"/>
      <c r="AJB134"/>
      <c r="AJC134"/>
      <c r="AJD134"/>
      <c r="AJE134"/>
      <c r="AJF134"/>
      <c r="AJG134"/>
      <c r="AJH134"/>
      <c r="AJI134"/>
      <c r="AJJ134"/>
      <c r="AJK134"/>
      <c r="AJL134"/>
      <c r="AJM134"/>
      <c r="AJN134"/>
      <c r="AJO134"/>
      <c r="AJP134"/>
      <c r="AJQ134"/>
      <c r="AJR134"/>
      <c r="AJS134"/>
      <c r="AJT134"/>
      <c r="AJU134"/>
      <c r="AJV134"/>
      <c r="AJW134"/>
      <c r="AJX134"/>
      <c r="AJY134"/>
      <c r="AJZ134"/>
      <c r="AKA134"/>
      <c r="AKB134"/>
      <c r="AKC134"/>
      <c r="AKD134"/>
      <c r="AKE134"/>
      <c r="AKF134"/>
      <c r="AKG134"/>
      <c r="AKH134"/>
      <c r="AKI134"/>
      <c r="AKJ134"/>
      <c r="AKK134"/>
      <c r="AKL134"/>
      <c r="AKM134"/>
      <c r="AKN134"/>
      <c r="AKO134"/>
      <c r="AKP134"/>
      <c r="AKQ134"/>
      <c r="AKR134"/>
      <c r="AKS134"/>
      <c r="AKT134"/>
      <c r="AKU134"/>
      <c r="AKV134"/>
      <c r="AKW134"/>
      <c r="AKX134"/>
      <c r="AKY134"/>
      <c r="AKZ134"/>
      <c r="ALA134"/>
      <c r="ALB134"/>
      <c r="ALC134"/>
      <c r="ALD134"/>
      <c r="ALE134"/>
      <c r="ALF134"/>
      <c r="ALG134"/>
      <c r="ALH134"/>
      <c r="ALI134"/>
      <c r="ALJ134"/>
      <c r="ALK134"/>
      <c r="ALL134"/>
      <c r="ALM134"/>
      <c r="ALN134"/>
      <c r="ALO134"/>
      <c r="ALP134"/>
      <c r="ALQ134"/>
      <c r="ALR134"/>
      <c r="ALS134"/>
      <c r="ALT134"/>
      <c r="ALU134"/>
      <c r="ALV134"/>
      <c r="ALW134"/>
      <c r="ALX134"/>
      <c r="ALY134"/>
      <c r="ALZ134"/>
      <c r="AMA134"/>
      <c r="AMB134"/>
      <c r="AMC134"/>
      <c r="AMD134"/>
      <c r="AME134"/>
      <c r="AMF134"/>
      <c r="AMG134"/>
      <c r="AMH134"/>
      <c r="AMI134"/>
      <c r="AMJ134"/>
    </row>
    <row r="135" spans="1:1024" x14ac:dyDescent="0.25">
      <c r="A135" s="158"/>
      <c r="B135" s="159"/>
      <c r="C135" s="159"/>
      <c r="D135" s="159"/>
      <c r="E135" s="159"/>
      <c r="F135" s="159"/>
      <c r="G135" s="159"/>
      <c r="H135" s="159"/>
      <c r="I135" s="159"/>
      <c r="J135" s="159"/>
      <c r="K135" s="159"/>
      <c r="L135" s="159"/>
      <c r="M135" s="159"/>
      <c r="N135" s="159"/>
      <c r="O135" s="159"/>
      <c r="P135" s="159"/>
      <c r="Q135" s="159"/>
      <c r="R135" s="159"/>
      <c r="S135" s="159"/>
      <c r="T135" s="159"/>
      <c r="U135" s="159"/>
      <c r="V135" s="159"/>
      <c r="W135" s="159"/>
      <c r="X135" s="159"/>
      <c r="Y135" s="159"/>
      <c r="Z135" s="159"/>
      <c r="AA135" s="159"/>
      <c r="AB135" s="159"/>
      <c r="AC135" s="159"/>
      <c r="AD135" s="159"/>
      <c r="AE135" s="159"/>
      <c r="AF135" s="159"/>
      <c r="AG135" s="159"/>
      <c r="AH135" s="159"/>
      <c r="AI135" s="159"/>
      <c r="AJ135" s="159"/>
      <c r="AK135" s="159"/>
      <c r="AL135" s="159"/>
      <c r="AM135" s="159"/>
      <c r="AN135" s="159"/>
      <c r="AO135" s="159"/>
      <c r="AP135" s="159"/>
      <c r="AQ135" s="159"/>
      <c r="AR135" s="159"/>
      <c r="AS135" s="159"/>
      <c r="AT135" s="159"/>
      <c r="AU135" s="159"/>
      <c r="AV135" s="159"/>
      <c r="AW135" s="159"/>
      <c r="AX135" s="159"/>
      <c r="AY135" s="159"/>
      <c r="AZ135" s="159"/>
      <c r="BA135" s="159"/>
      <c r="BD135" s="50"/>
      <c r="BE135"/>
      <c r="BF135"/>
      <c r="BG135"/>
      <c r="BH135"/>
      <c r="BI135"/>
      <c r="BJ135"/>
      <c r="BK135"/>
      <c r="BL135"/>
      <c r="BM135"/>
      <c r="BN135"/>
      <c r="BO135"/>
      <c r="BP135"/>
      <c r="BQ135"/>
      <c r="BR135"/>
      <c r="BS135"/>
      <c r="BT135"/>
      <c r="BU135"/>
      <c r="BV135"/>
      <c r="BW135"/>
      <c r="BX135"/>
      <c r="BY135"/>
      <c r="BZ135"/>
      <c r="CA135"/>
      <c r="CB135"/>
      <c r="CC135"/>
      <c r="CD135"/>
      <c r="CE135"/>
      <c r="CF135"/>
      <c r="CG135"/>
      <c r="CH135"/>
      <c r="CI135"/>
      <c r="CJ135"/>
      <c r="CK135"/>
      <c r="CL135"/>
      <c r="CM135"/>
      <c r="CN135"/>
      <c r="CO135"/>
      <c r="CP135"/>
      <c r="CQ135"/>
      <c r="CR135"/>
      <c r="CS135"/>
      <c r="CT135"/>
      <c r="CU135"/>
      <c r="CV135"/>
      <c r="CW135"/>
      <c r="CX135"/>
      <c r="CY135"/>
      <c r="CZ135"/>
      <c r="DA135"/>
      <c r="DB135"/>
      <c r="DC135"/>
      <c r="DD135"/>
      <c r="DE135"/>
      <c r="DF135"/>
      <c r="DG135"/>
      <c r="DH135"/>
      <c r="DI135"/>
      <c r="DJ135"/>
      <c r="DK135"/>
      <c r="DL135"/>
      <c r="DM135"/>
      <c r="DN135"/>
      <c r="DO135"/>
      <c r="DP135"/>
      <c r="DQ135"/>
      <c r="DR135"/>
      <c r="DS135"/>
      <c r="DT135"/>
      <c r="DU135"/>
      <c r="DV135"/>
      <c r="DW135"/>
      <c r="DX135"/>
      <c r="DY135"/>
      <c r="DZ135"/>
      <c r="EA135"/>
      <c r="EB135"/>
      <c r="EC135"/>
      <c r="ED135"/>
      <c r="EE135"/>
      <c r="EF135"/>
      <c r="EG135"/>
      <c r="EH135"/>
      <c r="EI135"/>
      <c r="EJ135"/>
      <c r="EK135"/>
      <c r="EL135"/>
      <c r="EM135"/>
      <c r="EN135"/>
      <c r="EO135"/>
      <c r="EP135"/>
      <c r="EQ135"/>
      <c r="ER135"/>
      <c r="ES135"/>
      <c r="ET135"/>
      <c r="EU135"/>
      <c r="EV135"/>
      <c r="EW135"/>
      <c r="EX135"/>
      <c r="EY135"/>
      <c r="EZ135"/>
      <c r="FA135"/>
      <c r="FB135"/>
      <c r="FC135"/>
      <c r="FD135"/>
      <c r="FE135"/>
      <c r="FF135"/>
      <c r="FG135"/>
      <c r="FH135"/>
      <c r="FI135"/>
      <c r="FJ135"/>
      <c r="FK135"/>
      <c r="FL135"/>
      <c r="FM135"/>
      <c r="FN135"/>
      <c r="FO135"/>
      <c r="FP135"/>
      <c r="FQ135"/>
      <c r="FR135"/>
      <c r="FS135"/>
      <c r="FT135"/>
      <c r="FU135"/>
      <c r="FV135"/>
      <c r="FW135"/>
      <c r="FX135"/>
      <c r="FY135"/>
      <c r="FZ135"/>
      <c r="GA135"/>
      <c r="GB135"/>
      <c r="GC135"/>
      <c r="GD135"/>
      <c r="GE135"/>
      <c r="GF135"/>
      <c r="GG135"/>
      <c r="GH135"/>
      <c r="GI135"/>
      <c r="GJ135"/>
      <c r="GK135"/>
      <c r="GL135"/>
      <c r="GM135"/>
      <c r="GN135"/>
      <c r="GO135"/>
      <c r="GP135"/>
      <c r="GQ135"/>
      <c r="GR135"/>
      <c r="GS135"/>
      <c r="GT135"/>
      <c r="GU135"/>
      <c r="GV135"/>
      <c r="GW135"/>
      <c r="GX135"/>
      <c r="GY135"/>
      <c r="GZ135"/>
      <c r="HA135"/>
      <c r="HB135"/>
      <c r="HC135"/>
      <c r="HD135"/>
      <c r="HE135"/>
      <c r="HF135"/>
      <c r="HG135"/>
      <c r="HH135"/>
      <c r="HI135"/>
      <c r="HJ135"/>
      <c r="HK135"/>
      <c r="HL135"/>
      <c r="HM135"/>
      <c r="HN135"/>
      <c r="HO135"/>
      <c r="HP135"/>
      <c r="HQ135"/>
      <c r="HR135"/>
      <c r="HS135"/>
      <c r="HT135"/>
      <c r="HU135"/>
      <c r="HV135"/>
      <c r="HW135"/>
      <c r="HX135"/>
      <c r="HY135"/>
      <c r="HZ135"/>
      <c r="IA135"/>
      <c r="IB135"/>
      <c r="IC135"/>
      <c r="ID135"/>
      <c r="IE135"/>
      <c r="IF135"/>
      <c r="IG135"/>
      <c r="IH135"/>
      <c r="II135"/>
      <c r="IJ135"/>
      <c r="IK135"/>
      <c r="IL135"/>
      <c r="IM135"/>
      <c r="IN135"/>
      <c r="IO135"/>
      <c r="IP135"/>
      <c r="IQ135"/>
      <c r="IR135"/>
      <c r="IS135"/>
      <c r="IT135"/>
      <c r="IU135"/>
      <c r="IV135"/>
      <c r="IW135"/>
      <c r="IX135"/>
      <c r="IY135"/>
      <c r="IZ135"/>
      <c r="JA135"/>
      <c r="JB135"/>
      <c r="JC135"/>
      <c r="JD135"/>
      <c r="JE135"/>
      <c r="JF135"/>
      <c r="JG135"/>
      <c r="JH135"/>
      <c r="JI135"/>
      <c r="JJ135"/>
      <c r="JK135"/>
      <c r="JL135"/>
      <c r="JM135"/>
      <c r="JN135"/>
      <c r="JO135"/>
      <c r="JP135"/>
      <c r="JQ135"/>
      <c r="JR135"/>
      <c r="JS135"/>
      <c r="JT135"/>
      <c r="JU135"/>
      <c r="JV135"/>
      <c r="JW135"/>
      <c r="JX135"/>
      <c r="JY135"/>
      <c r="JZ135"/>
      <c r="KA135"/>
      <c r="KB135"/>
      <c r="KC135"/>
      <c r="KD135"/>
      <c r="KE135"/>
      <c r="KF135"/>
      <c r="KG135"/>
      <c r="KH135"/>
      <c r="KI135"/>
      <c r="KJ135"/>
      <c r="KK135"/>
      <c r="KL135"/>
      <c r="KM135"/>
      <c r="KN135"/>
      <c r="KO135"/>
      <c r="KP135"/>
      <c r="KQ135"/>
      <c r="KR135"/>
      <c r="KS135"/>
      <c r="KT135"/>
      <c r="KU135"/>
      <c r="KV135"/>
      <c r="KW135"/>
      <c r="KX135"/>
      <c r="KY135"/>
      <c r="KZ135"/>
      <c r="LA135"/>
      <c r="LB135"/>
      <c r="LC135"/>
      <c r="LD135"/>
      <c r="LE135"/>
      <c r="LF135"/>
      <c r="LG135"/>
      <c r="LH135"/>
      <c r="LI135"/>
      <c r="LJ135"/>
      <c r="LK135"/>
      <c r="LL135"/>
      <c r="LM135"/>
      <c r="LN135"/>
      <c r="LO135"/>
      <c r="LP135"/>
      <c r="LQ135"/>
      <c r="LR135"/>
      <c r="LS135"/>
      <c r="LT135"/>
      <c r="LU135"/>
      <c r="LV135"/>
      <c r="LW135"/>
      <c r="LX135"/>
      <c r="LY135"/>
      <c r="LZ135"/>
      <c r="MA135"/>
      <c r="MB135"/>
      <c r="MC135"/>
      <c r="MD135"/>
      <c r="ME135"/>
      <c r="MF135"/>
      <c r="MG135"/>
      <c r="MH135"/>
      <c r="MI135"/>
      <c r="MJ135"/>
      <c r="MK135"/>
      <c r="ML135"/>
      <c r="MM135"/>
      <c r="MN135"/>
      <c r="MO135"/>
      <c r="MP135"/>
      <c r="MQ135"/>
      <c r="MR135"/>
      <c r="MS135"/>
      <c r="MT135"/>
      <c r="MU135"/>
      <c r="MV135"/>
      <c r="MW135"/>
      <c r="MX135"/>
      <c r="MY135"/>
      <c r="MZ135"/>
      <c r="NA135"/>
      <c r="NB135"/>
      <c r="NC135"/>
      <c r="ND135"/>
      <c r="NE135"/>
      <c r="NF135"/>
      <c r="NG135"/>
      <c r="NH135"/>
      <c r="NI135"/>
      <c r="NJ135"/>
      <c r="NK135"/>
      <c r="NL135"/>
      <c r="NM135"/>
      <c r="NN135"/>
      <c r="NO135"/>
      <c r="NP135"/>
      <c r="NQ135"/>
      <c r="NR135"/>
      <c r="NS135"/>
      <c r="NT135"/>
      <c r="NU135"/>
      <c r="NV135"/>
      <c r="NW135"/>
      <c r="NX135"/>
      <c r="NY135"/>
      <c r="NZ135"/>
      <c r="OA135"/>
      <c r="OB135"/>
      <c r="OC135"/>
      <c r="OD135"/>
      <c r="OE135"/>
      <c r="OF135"/>
      <c r="OG135"/>
      <c r="OH135"/>
      <c r="OI135"/>
      <c r="OJ135"/>
      <c r="OK135"/>
      <c r="OL135"/>
      <c r="OM135"/>
      <c r="ON135"/>
      <c r="OO135"/>
      <c r="OP135"/>
      <c r="OQ135"/>
      <c r="OR135"/>
      <c r="OS135"/>
      <c r="OT135"/>
      <c r="OU135"/>
      <c r="OV135"/>
      <c r="OW135"/>
      <c r="OX135"/>
      <c r="OY135"/>
      <c r="OZ135"/>
      <c r="PA135"/>
      <c r="PB135"/>
      <c r="PC135"/>
      <c r="PD135"/>
      <c r="PE135"/>
      <c r="PF135"/>
      <c r="PG135"/>
      <c r="PH135"/>
      <c r="PI135"/>
      <c r="PJ135"/>
      <c r="PK135"/>
      <c r="PL135"/>
      <c r="PM135"/>
      <c r="PN135"/>
      <c r="PO135"/>
      <c r="PP135"/>
      <c r="PQ135"/>
      <c r="PR135"/>
      <c r="PS135"/>
      <c r="PT135"/>
      <c r="PU135"/>
      <c r="PV135"/>
      <c r="PW135"/>
      <c r="PX135"/>
      <c r="PY135"/>
      <c r="PZ135"/>
      <c r="QA135"/>
      <c r="QB135"/>
      <c r="QC135"/>
      <c r="QD135"/>
      <c r="QE135"/>
      <c r="QF135"/>
      <c r="QG135"/>
      <c r="QH135"/>
      <c r="QI135"/>
      <c r="QJ135"/>
      <c r="QK135"/>
      <c r="QL135"/>
      <c r="QM135"/>
      <c r="QN135"/>
      <c r="QO135"/>
      <c r="QP135"/>
      <c r="QQ135"/>
      <c r="QR135"/>
      <c r="QS135"/>
      <c r="QT135"/>
      <c r="QU135"/>
      <c r="QV135"/>
      <c r="QW135"/>
      <c r="QX135"/>
      <c r="QY135"/>
      <c r="QZ135"/>
      <c r="RA135"/>
      <c r="RB135"/>
      <c r="RC135"/>
      <c r="RD135"/>
      <c r="RE135"/>
      <c r="RF135"/>
      <c r="RG135"/>
      <c r="RH135"/>
      <c r="RI135"/>
      <c r="RJ135"/>
      <c r="RK135"/>
      <c r="RL135"/>
      <c r="RM135"/>
      <c r="RN135"/>
      <c r="RO135"/>
      <c r="RP135"/>
      <c r="RQ135"/>
      <c r="RR135"/>
      <c r="RS135"/>
      <c r="RT135"/>
      <c r="RU135"/>
      <c r="RV135"/>
      <c r="RW135"/>
      <c r="RX135"/>
      <c r="RY135"/>
      <c r="RZ135"/>
      <c r="SA135"/>
      <c r="SB135"/>
      <c r="SC135"/>
      <c r="SD135"/>
      <c r="SE135"/>
      <c r="SF135"/>
      <c r="SG135"/>
      <c r="SH135"/>
      <c r="SI135"/>
      <c r="SJ135"/>
      <c r="SK135"/>
      <c r="SL135"/>
      <c r="SM135"/>
      <c r="SN135"/>
      <c r="SO135"/>
      <c r="SP135"/>
      <c r="SQ135"/>
      <c r="SR135"/>
      <c r="SS135"/>
      <c r="ST135"/>
      <c r="SU135"/>
      <c r="SV135"/>
      <c r="SW135"/>
      <c r="SX135"/>
      <c r="SY135"/>
      <c r="SZ135"/>
      <c r="TA135"/>
      <c r="TB135"/>
      <c r="TC135"/>
      <c r="TD135"/>
      <c r="TE135"/>
      <c r="TF135"/>
      <c r="TG135"/>
      <c r="TH135"/>
      <c r="TI135"/>
      <c r="TJ135"/>
      <c r="TK135"/>
      <c r="TL135"/>
      <c r="TM135"/>
      <c r="TN135"/>
      <c r="TO135"/>
      <c r="TP135"/>
      <c r="TQ135"/>
      <c r="TR135"/>
      <c r="TS135"/>
      <c r="TT135"/>
      <c r="TU135"/>
      <c r="TV135"/>
      <c r="TW135"/>
      <c r="TX135"/>
      <c r="TY135"/>
      <c r="TZ135"/>
      <c r="UA135"/>
      <c r="UB135"/>
      <c r="UC135"/>
      <c r="UD135"/>
      <c r="UE135"/>
      <c r="UF135"/>
      <c r="UG135"/>
      <c r="UH135"/>
      <c r="UI135"/>
      <c r="UJ135"/>
      <c r="UK135"/>
      <c r="UL135"/>
      <c r="UM135"/>
      <c r="UN135"/>
      <c r="UO135"/>
      <c r="UP135"/>
      <c r="UQ135"/>
      <c r="UR135"/>
      <c r="US135"/>
      <c r="UT135"/>
      <c r="UU135"/>
      <c r="UV135"/>
      <c r="UW135"/>
      <c r="UX135"/>
      <c r="UY135"/>
      <c r="UZ135"/>
      <c r="VA135"/>
      <c r="VB135"/>
      <c r="VC135"/>
      <c r="VD135"/>
      <c r="VE135"/>
      <c r="VF135"/>
      <c r="VG135"/>
      <c r="VH135"/>
      <c r="VI135"/>
      <c r="VJ135"/>
      <c r="VK135"/>
      <c r="VL135"/>
      <c r="VM135"/>
      <c r="VN135"/>
      <c r="VO135"/>
      <c r="VP135"/>
      <c r="VQ135"/>
      <c r="VR135"/>
      <c r="VS135"/>
      <c r="VT135"/>
      <c r="VU135"/>
      <c r="VV135"/>
      <c r="VW135"/>
      <c r="VX135"/>
      <c r="VY135"/>
      <c r="VZ135"/>
      <c r="WA135"/>
      <c r="WB135"/>
      <c r="WC135"/>
      <c r="WD135"/>
      <c r="WE135"/>
      <c r="WF135"/>
      <c r="WG135"/>
      <c r="WH135"/>
      <c r="WI135"/>
      <c r="WJ135"/>
      <c r="WK135"/>
      <c r="WL135"/>
      <c r="WM135"/>
      <c r="WN135"/>
      <c r="WO135"/>
      <c r="WP135"/>
      <c r="WQ135"/>
      <c r="WR135"/>
      <c r="WS135"/>
      <c r="WT135"/>
      <c r="WU135"/>
      <c r="WV135"/>
      <c r="WW135"/>
      <c r="WX135"/>
      <c r="WY135"/>
      <c r="WZ135"/>
      <c r="XA135"/>
      <c r="XB135"/>
      <c r="XC135"/>
      <c r="XD135"/>
      <c r="XE135"/>
      <c r="XF135"/>
      <c r="XG135"/>
      <c r="XH135"/>
      <c r="XI135"/>
      <c r="XJ135"/>
      <c r="XK135"/>
      <c r="XL135"/>
      <c r="XM135"/>
      <c r="XN135"/>
      <c r="XO135"/>
      <c r="XP135"/>
      <c r="XQ135"/>
      <c r="XR135"/>
      <c r="XS135"/>
      <c r="XT135"/>
      <c r="XU135"/>
      <c r="XV135"/>
      <c r="XW135"/>
      <c r="XX135"/>
      <c r="XY135"/>
      <c r="XZ135"/>
      <c r="YA135"/>
      <c r="YB135"/>
      <c r="YC135"/>
      <c r="YD135"/>
      <c r="YE135"/>
      <c r="YF135"/>
      <c r="YG135"/>
      <c r="YH135"/>
      <c r="YI135"/>
      <c r="YJ135"/>
      <c r="YK135"/>
      <c r="YL135"/>
      <c r="YM135"/>
      <c r="YN135"/>
      <c r="YO135"/>
      <c r="YP135"/>
      <c r="YQ135"/>
      <c r="YR135"/>
      <c r="YS135"/>
      <c r="YT135"/>
      <c r="YU135"/>
      <c r="YV135"/>
      <c r="YW135"/>
      <c r="YX135"/>
      <c r="YY135"/>
      <c r="YZ135"/>
      <c r="ZA135"/>
      <c r="ZB135"/>
      <c r="ZC135"/>
      <c r="ZD135"/>
      <c r="ZE135"/>
      <c r="ZF135"/>
      <c r="ZG135"/>
      <c r="ZH135"/>
      <c r="ZI135"/>
      <c r="ZJ135"/>
      <c r="ZK135"/>
      <c r="ZL135"/>
      <c r="ZM135"/>
      <c r="ZN135"/>
      <c r="ZO135"/>
      <c r="ZP135"/>
      <c r="ZQ135"/>
      <c r="ZR135"/>
      <c r="ZS135"/>
      <c r="ZT135"/>
      <c r="ZU135"/>
      <c r="ZV135"/>
      <c r="ZW135"/>
      <c r="ZX135"/>
      <c r="ZY135"/>
      <c r="ZZ135"/>
      <c r="AAA135"/>
      <c r="AAB135"/>
      <c r="AAC135"/>
      <c r="AAD135"/>
      <c r="AAE135"/>
      <c r="AAF135"/>
      <c r="AAG135"/>
      <c r="AAH135"/>
      <c r="AAI135"/>
      <c r="AAJ135"/>
      <c r="AAK135"/>
      <c r="AAL135"/>
      <c r="AAM135"/>
      <c r="AAN135"/>
      <c r="AAO135"/>
      <c r="AAP135"/>
      <c r="AAQ135"/>
      <c r="AAR135"/>
      <c r="AAS135"/>
      <c r="AAT135"/>
      <c r="AAU135"/>
      <c r="AAV135"/>
      <c r="AAW135"/>
      <c r="AAX135"/>
      <c r="AAY135"/>
      <c r="AAZ135"/>
      <c r="ABA135"/>
      <c r="ABB135"/>
      <c r="ABC135"/>
      <c r="ABD135"/>
      <c r="ABE135"/>
      <c r="ABF135"/>
      <c r="ABG135"/>
      <c r="ABH135"/>
      <c r="ABI135"/>
      <c r="ABJ135"/>
      <c r="ABK135"/>
      <c r="ABL135"/>
      <c r="ABM135"/>
      <c r="ABN135"/>
      <c r="ABO135"/>
      <c r="ABP135"/>
      <c r="ABQ135"/>
      <c r="ABR135"/>
      <c r="ABS135"/>
      <c r="ABT135"/>
      <c r="ABU135"/>
      <c r="ABV135"/>
      <c r="ABW135"/>
      <c r="ABX135"/>
      <c r="ABY135"/>
      <c r="ABZ135"/>
      <c r="ACA135"/>
      <c r="ACB135"/>
      <c r="ACC135"/>
      <c r="ACD135"/>
      <c r="ACE135"/>
      <c r="ACF135"/>
      <c r="ACG135"/>
      <c r="ACH135"/>
      <c r="ACI135"/>
      <c r="ACJ135"/>
      <c r="ACK135"/>
      <c r="ACL135"/>
      <c r="ACM135"/>
      <c r="ACN135"/>
      <c r="ACO135"/>
      <c r="ACP135"/>
      <c r="ACQ135"/>
      <c r="ACR135"/>
      <c r="ACS135"/>
      <c r="ACT135"/>
      <c r="ACU135"/>
      <c r="ACV135"/>
      <c r="ACW135"/>
      <c r="ACX135"/>
      <c r="ACY135"/>
      <c r="ACZ135"/>
      <c r="ADA135"/>
      <c r="ADB135"/>
      <c r="ADC135"/>
      <c r="ADD135"/>
      <c r="ADE135"/>
      <c r="ADF135"/>
      <c r="ADG135"/>
      <c r="ADH135"/>
      <c r="ADI135"/>
      <c r="ADJ135"/>
      <c r="ADK135"/>
      <c r="ADL135"/>
      <c r="ADM135"/>
      <c r="ADN135"/>
      <c r="ADO135"/>
      <c r="ADP135"/>
      <c r="ADQ135"/>
      <c r="ADR135"/>
      <c r="ADS135"/>
      <c r="ADT135"/>
      <c r="ADU135"/>
      <c r="ADV135"/>
      <c r="ADW135"/>
      <c r="ADX135"/>
      <c r="ADY135"/>
      <c r="ADZ135"/>
      <c r="AEA135"/>
      <c r="AEB135"/>
      <c r="AEC135"/>
      <c r="AED135"/>
      <c r="AEE135"/>
      <c r="AEF135"/>
      <c r="AEG135"/>
      <c r="AEH135"/>
      <c r="AEI135"/>
      <c r="AEJ135"/>
      <c r="AEK135"/>
      <c r="AEL135"/>
      <c r="AEM135"/>
      <c r="AEN135"/>
      <c r="AEO135"/>
      <c r="AEP135"/>
      <c r="AEQ135"/>
      <c r="AER135"/>
      <c r="AES135"/>
      <c r="AET135"/>
      <c r="AEU135"/>
      <c r="AEV135"/>
      <c r="AEW135"/>
      <c r="AEX135"/>
      <c r="AEY135"/>
      <c r="AEZ135"/>
      <c r="AFA135"/>
      <c r="AFB135"/>
      <c r="AFC135"/>
      <c r="AFD135"/>
      <c r="AFE135"/>
      <c r="AFF135"/>
      <c r="AFG135"/>
      <c r="AFH135"/>
      <c r="AFI135"/>
      <c r="AFJ135"/>
      <c r="AFK135"/>
      <c r="AFL135"/>
      <c r="AFM135"/>
      <c r="AFN135"/>
      <c r="AFO135"/>
      <c r="AFP135"/>
      <c r="AFQ135"/>
      <c r="AFR135"/>
      <c r="AFS135"/>
      <c r="AFT135"/>
      <c r="AFU135"/>
      <c r="AFV135"/>
      <c r="AFW135"/>
      <c r="AFX135"/>
      <c r="AFY135"/>
      <c r="AFZ135"/>
      <c r="AGA135"/>
      <c r="AGB135"/>
      <c r="AGC135"/>
      <c r="AGD135"/>
      <c r="AGE135"/>
      <c r="AGF135"/>
      <c r="AGG135"/>
      <c r="AGH135"/>
      <c r="AGI135"/>
      <c r="AGJ135"/>
      <c r="AGK135"/>
      <c r="AGL135"/>
      <c r="AGM135"/>
      <c r="AGN135"/>
      <c r="AGO135"/>
      <c r="AGP135"/>
      <c r="AGQ135"/>
      <c r="AGR135"/>
      <c r="AGS135"/>
      <c r="AGT135"/>
      <c r="AGU135"/>
      <c r="AGV135"/>
      <c r="AGW135"/>
      <c r="AGX135"/>
      <c r="AGY135"/>
      <c r="AGZ135"/>
      <c r="AHA135"/>
      <c r="AHB135"/>
      <c r="AHC135"/>
      <c r="AHD135"/>
      <c r="AHE135"/>
      <c r="AHF135"/>
      <c r="AHG135"/>
      <c r="AHH135"/>
      <c r="AHI135"/>
      <c r="AHJ135"/>
      <c r="AHK135"/>
      <c r="AHL135"/>
      <c r="AHM135"/>
      <c r="AHN135"/>
      <c r="AHO135"/>
      <c r="AHP135"/>
      <c r="AHQ135"/>
      <c r="AHR135"/>
      <c r="AHS135"/>
      <c r="AHT135"/>
      <c r="AHU135"/>
      <c r="AHV135"/>
      <c r="AHW135"/>
      <c r="AHX135"/>
      <c r="AHY135"/>
      <c r="AHZ135"/>
      <c r="AIA135"/>
      <c r="AIB135"/>
      <c r="AIC135"/>
      <c r="AID135"/>
      <c r="AIE135"/>
      <c r="AIF135"/>
      <c r="AIG135"/>
      <c r="AIH135"/>
      <c r="AII135"/>
      <c r="AIJ135"/>
      <c r="AIK135"/>
      <c r="AIL135"/>
      <c r="AIM135"/>
      <c r="AIN135"/>
      <c r="AIO135"/>
      <c r="AIP135"/>
      <c r="AIQ135"/>
      <c r="AIR135"/>
      <c r="AIS135"/>
      <c r="AIT135"/>
      <c r="AIU135"/>
      <c r="AIV135"/>
      <c r="AIW135"/>
      <c r="AIX135"/>
      <c r="AIY135"/>
      <c r="AIZ135"/>
      <c r="AJA135"/>
      <c r="AJB135"/>
      <c r="AJC135"/>
      <c r="AJD135"/>
      <c r="AJE135"/>
      <c r="AJF135"/>
      <c r="AJG135"/>
      <c r="AJH135"/>
      <c r="AJI135"/>
      <c r="AJJ135"/>
      <c r="AJK135"/>
      <c r="AJL135"/>
      <c r="AJM135"/>
      <c r="AJN135"/>
      <c r="AJO135"/>
      <c r="AJP135"/>
      <c r="AJQ135"/>
      <c r="AJR135"/>
      <c r="AJS135"/>
      <c r="AJT135"/>
      <c r="AJU135"/>
      <c r="AJV135"/>
      <c r="AJW135"/>
      <c r="AJX135"/>
      <c r="AJY135"/>
      <c r="AJZ135"/>
      <c r="AKA135"/>
      <c r="AKB135"/>
      <c r="AKC135"/>
      <c r="AKD135"/>
      <c r="AKE135"/>
      <c r="AKF135"/>
      <c r="AKG135"/>
      <c r="AKH135"/>
      <c r="AKI135"/>
      <c r="AKJ135"/>
      <c r="AKK135"/>
      <c r="AKL135"/>
      <c r="AKM135"/>
      <c r="AKN135"/>
      <c r="AKO135"/>
      <c r="AKP135"/>
      <c r="AKQ135"/>
      <c r="AKR135"/>
      <c r="AKS135"/>
      <c r="AKT135"/>
      <c r="AKU135"/>
      <c r="AKV135"/>
      <c r="AKW135"/>
      <c r="AKX135"/>
      <c r="AKY135"/>
      <c r="AKZ135"/>
      <c r="ALA135"/>
      <c r="ALB135"/>
      <c r="ALC135"/>
      <c r="ALD135"/>
      <c r="ALE135"/>
      <c r="ALF135"/>
      <c r="ALG135"/>
      <c r="ALH135"/>
      <c r="ALI135"/>
      <c r="ALJ135"/>
      <c r="ALK135"/>
      <c r="ALL135"/>
      <c r="ALM135"/>
      <c r="ALN135"/>
      <c r="ALO135"/>
      <c r="ALP135"/>
      <c r="ALQ135"/>
      <c r="ALR135"/>
      <c r="ALS135"/>
      <c r="ALT135"/>
      <c r="ALU135"/>
      <c r="ALV135"/>
      <c r="ALW135"/>
      <c r="ALX135"/>
      <c r="ALY135"/>
      <c r="ALZ135"/>
      <c r="AMA135"/>
      <c r="AMB135"/>
      <c r="AMC135"/>
      <c r="AMD135"/>
      <c r="AME135"/>
      <c r="AMF135"/>
      <c r="AMG135"/>
      <c r="AMH135"/>
      <c r="AMI135"/>
      <c r="AMJ135"/>
    </row>
    <row r="136" spans="1:1024" ht="18" x14ac:dyDescent="0.25">
      <c r="A136" s="160"/>
      <c r="B136" s="161"/>
      <c r="C136" s="161"/>
      <c r="D136" s="161"/>
      <c r="E136" s="161"/>
      <c r="F136" s="161"/>
      <c r="G136" s="161"/>
      <c r="H136" s="161"/>
      <c r="I136" s="161"/>
      <c r="J136" s="161"/>
      <c r="K136" s="161"/>
      <c r="L136" s="147"/>
      <c r="M136" s="145"/>
      <c r="N136" s="148" t="s">
        <v>3058</v>
      </c>
      <c r="O136" s="148"/>
      <c r="P136" s="148"/>
      <c r="Q136" s="148"/>
      <c r="R136" s="149" t="s">
        <v>3376</v>
      </c>
      <c r="S136" s="149"/>
      <c r="T136" s="161"/>
      <c r="U136" s="161"/>
      <c r="V136" s="161"/>
      <c r="W136" s="161"/>
      <c r="X136" s="161"/>
      <c r="Y136" s="161"/>
      <c r="Z136" s="161"/>
      <c r="AA136" s="161"/>
      <c r="AB136" s="161"/>
      <c r="AC136" s="161"/>
      <c r="AD136" s="161"/>
      <c r="AE136" s="161"/>
      <c r="AF136" s="161"/>
      <c r="AG136" s="161"/>
      <c r="AH136" s="161"/>
      <c r="AI136" s="161"/>
      <c r="AJ136" s="161"/>
      <c r="AK136" s="161"/>
      <c r="AL136" s="161"/>
      <c r="AM136" s="161"/>
      <c r="AN136" s="161"/>
      <c r="AO136" s="161"/>
      <c r="AP136" s="161"/>
      <c r="AQ136" s="161"/>
      <c r="AR136" s="161"/>
      <c r="AS136" s="161"/>
      <c r="AT136" s="161"/>
      <c r="AU136" s="161"/>
      <c r="AV136" s="161"/>
      <c r="AW136" s="161"/>
      <c r="AX136" s="161"/>
      <c r="AY136" s="161"/>
      <c r="AZ136" s="161"/>
      <c r="BA136" s="161"/>
      <c r="BD136" s="50"/>
      <c r="BE136"/>
      <c r="BF136"/>
      <c r="BG136"/>
      <c r="BH136"/>
      <c r="BI136"/>
      <c r="BJ136"/>
      <c r="BK136"/>
      <c r="BL136"/>
      <c r="BM136"/>
      <c r="BN136"/>
      <c r="BO136"/>
      <c r="BP136"/>
      <c r="BQ136"/>
      <c r="BR136"/>
      <c r="BS136"/>
      <c r="BT136"/>
      <c r="BU136"/>
      <c r="BV136"/>
      <c r="BW136"/>
      <c r="BX136"/>
      <c r="BY136"/>
      <c r="BZ136"/>
      <c r="CA136"/>
      <c r="CB136"/>
      <c r="CC136"/>
      <c r="CD136"/>
      <c r="CE136"/>
      <c r="CF136"/>
      <c r="CG136"/>
      <c r="CH136"/>
      <c r="CI136"/>
      <c r="CJ136"/>
      <c r="CK136"/>
      <c r="CL136"/>
      <c r="CM136"/>
      <c r="CN136"/>
      <c r="CO136"/>
      <c r="CP136"/>
      <c r="CQ136"/>
      <c r="CR136"/>
      <c r="CS136"/>
      <c r="CT136"/>
      <c r="CU136"/>
      <c r="CV136"/>
      <c r="CW136"/>
      <c r="CX136"/>
      <c r="CY136"/>
      <c r="CZ136"/>
      <c r="DA136"/>
      <c r="DB136"/>
      <c r="DC136"/>
      <c r="DD136"/>
      <c r="DE136"/>
      <c r="DF136"/>
      <c r="DG136"/>
      <c r="DH136"/>
      <c r="DI136"/>
      <c r="DJ136"/>
      <c r="DK136"/>
      <c r="DL136"/>
      <c r="DM136"/>
      <c r="DN136"/>
      <c r="DO136"/>
      <c r="DP136"/>
      <c r="DQ136"/>
      <c r="DR136"/>
      <c r="DS136"/>
      <c r="DT136"/>
      <c r="DU136"/>
      <c r="DV136"/>
      <c r="DW136"/>
      <c r="DX136"/>
      <c r="DY136"/>
      <c r="DZ136"/>
      <c r="EA136"/>
      <c r="EB136"/>
      <c r="EC136"/>
      <c r="ED136"/>
      <c r="EE136"/>
      <c r="EF136"/>
      <c r="EG136"/>
      <c r="EH136"/>
      <c r="EI136"/>
      <c r="EJ136"/>
      <c r="EK136"/>
      <c r="EL136"/>
      <c r="EM136"/>
      <c r="EN136"/>
      <c r="EO136"/>
      <c r="EP136"/>
      <c r="EQ136"/>
      <c r="ER136"/>
      <c r="ES136"/>
      <c r="ET136"/>
      <c r="EU136"/>
      <c r="EV136"/>
      <c r="EW136"/>
      <c r="EX136"/>
      <c r="EY136"/>
      <c r="EZ136"/>
      <c r="FA136"/>
      <c r="FB136"/>
      <c r="FC136"/>
      <c r="FD136"/>
      <c r="FE136"/>
      <c r="FF136"/>
      <c r="FG136"/>
      <c r="FH136"/>
      <c r="FI136"/>
      <c r="FJ136"/>
      <c r="FK136"/>
      <c r="FL136"/>
      <c r="FM136"/>
      <c r="FN136"/>
      <c r="FO136"/>
      <c r="FP136"/>
      <c r="FQ136"/>
      <c r="FR136"/>
      <c r="FS136"/>
      <c r="FT136"/>
      <c r="FU136"/>
      <c r="FV136"/>
      <c r="FW136"/>
      <c r="FX136"/>
      <c r="FY136"/>
      <c r="FZ136"/>
      <c r="GA136"/>
      <c r="GB136"/>
      <c r="GC136"/>
      <c r="GD136"/>
      <c r="GE136"/>
      <c r="GF136"/>
      <c r="GG136"/>
      <c r="GH136"/>
      <c r="GI136"/>
      <c r="GJ136"/>
      <c r="GK136"/>
      <c r="GL136"/>
      <c r="GM136"/>
      <c r="GN136"/>
      <c r="GO136"/>
      <c r="GP136"/>
      <c r="GQ136"/>
      <c r="GR136"/>
      <c r="GS136"/>
      <c r="GT136"/>
      <c r="GU136"/>
      <c r="GV136"/>
      <c r="GW136"/>
      <c r="GX136"/>
      <c r="GY136"/>
      <c r="GZ136"/>
      <c r="HA136"/>
      <c r="HB136"/>
      <c r="HC136"/>
      <c r="HD136"/>
      <c r="HE136"/>
      <c r="HF136"/>
      <c r="HG136"/>
      <c r="HH136"/>
      <c r="HI136"/>
      <c r="HJ136"/>
      <c r="HK136"/>
      <c r="HL136"/>
      <c r="HM136"/>
      <c r="HN136"/>
      <c r="HO136"/>
      <c r="HP136"/>
      <c r="HQ136"/>
      <c r="HR136"/>
      <c r="HS136"/>
      <c r="HT136"/>
      <c r="HU136"/>
      <c r="HV136"/>
      <c r="HW136"/>
      <c r="HX136"/>
      <c r="HY136"/>
      <c r="HZ136"/>
      <c r="IA136"/>
      <c r="IB136"/>
      <c r="IC136"/>
      <c r="ID136"/>
      <c r="IE136"/>
      <c r="IF136"/>
      <c r="IG136"/>
      <c r="IH136"/>
      <c r="II136"/>
      <c r="IJ136"/>
      <c r="IK136"/>
      <c r="IL136"/>
      <c r="IM136"/>
      <c r="IN136"/>
      <c r="IO136"/>
      <c r="IP136"/>
      <c r="IQ136"/>
      <c r="IR136"/>
      <c r="IS136"/>
      <c r="IT136"/>
      <c r="IU136"/>
      <c r="IV136"/>
      <c r="IW136"/>
      <c r="IX136"/>
      <c r="IY136"/>
      <c r="IZ136"/>
      <c r="JA136"/>
      <c r="JB136"/>
      <c r="JC136"/>
      <c r="JD136"/>
      <c r="JE136"/>
      <c r="JF136"/>
      <c r="JG136"/>
      <c r="JH136"/>
      <c r="JI136"/>
      <c r="JJ136"/>
      <c r="JK136"/>
      <c r="JL136"/>
      <c r="JM136"/>
      <c r="JN136"/>
      <c r="JO136"/>
      <c r="JP136"/>
      <c r="JQ136"/>
      <c r="JR136"/>
      <c r="JS136"/>
      <c r="JT136"/>
      <c r="JU136"/>
      <c r="JV136"/>
      <c r="JW136"/>
      <c r="JX136"/>
      <c r="JY136"/>
      <c r="JZ136"/>
      <c r="KA136"/>
      <c r="KB136"/>
      <c r="KC136"/>
      <c r="KD136"/>
      <c r="KE136"/>
      <c r="KF136"/>
      <c r="KG136"/>
      <c r="KH136"/>
      <c r="KI136"/>
      <c r="KJ136"/>
      <c r="KK136"/>
      <c r="KL136"/>
      <c r="KM136"/>
      <c r="KN136"/>
      <c r="KO136"/>
      <c r="KP136"/>
      <c r="KQ136"/>
      <c r="KR136"/>
      <c r="KS136"/>
      <c r="KT136"/>
      <c r="KU136"/>
      <c r="KV136"/>
      <c r="KW136"/>
      <c r="KX136"/>
      <c r="KY136"/>
      <c r="KZ136"/>
      <c r="LA136"/>
      <c r="LB136"/>
      <c r="LC136"/>
      <c r="LD136"/>
      <c r="LE136"/>
      <c r="LF136"/>
      <c r="LG136"/>
      <c r="LH136"/>
      <c r="LI136"/>
      <c r="LJ136"/>
      <c r="LK136"/>
      <c r="LL136"/>
      <c r="LM136"/>
      <c r="LN136"/>
      <c r="LO136"/>
      <c r="LP136"/>
      <c r="LQ136"/>
      <c r="LR136"/>
      <c r="LS136"/>
      <c r="LT136"/>
      <c r="LU136"/>
      <c r="LV136"/>
      <c r="LW136"/>
      <c r="LX136"/>
      <c r="LY136"/>
      <c r="LZ136"/>
      <c r="MA136"/>
      <c r="MB136"/>
      <c r="MC136"/>
      <c r="MD136"/>
      <c r="ME136"/>
      <c r="MF136"/>
      <c r="MG136"/>
      <c r="MH136"/>
      <c r="MI136"/>
      <c r="MJ136"/>
      <c r="MK136"/>
      <c r="ML136"/>
      <c r="MM136"/>
      <c r="MN136"/>
      <c r="MO136"/>
      <c r="MP136"/>
      <c r="MQ136"/>
      <c r="MR136"/>
      <c r="MS136"/>
      <c r="MT136"/>
      <c r="MU136"/>
      <c r="MV136"/>
      <c r="MW136"/>
      <c r="MX136"/>
      <c r="MY136"/>
      <c r="MZ136"/>
      <c r="NA136"/>
      <c r="NB136"/>
      <c r="NC136"/>
      <c r="ND136"/>
      <c r="NE136"/>
      <c r="NF136"/>
      <c r="NG136"/>
      <c r="NH136"/>
      <c r="NI136"/>
      <c r="NJ136"/>
      <c r="NK136"/>
      <c r="NL136"/>
      <c r="NM136"/>
      <c r="NN136"/>
      <c r="NO136"/>
      <c r="NP136"/>
      <c r="NQ136"/>
      <c r="NR136"/>
      <c r="NS136"/>
      <c r="NT136"/>
      <c r="NU136"/>
      <c r="NV136"/>
      <c r="NW136"/>
      <c r="NX136"/>
      <c r="NY136"/>
      <c r="NZ136"/>
      <c r="OA136"/>
      <c r="OB136"/>
      <c r="OC136"/>
      <c r="OD136"/>
      <c r="OE136"/>
      <c r="OF136"/>
      <c r="OG136"/>
      <c r="OH136"/>
      <c r="OI136"/>
      <c r="OJ136"/>
      <c r="OK136"/>
      <c r="OL136"/>
      <c r="OM136"/>
      <c r="ON136"/>
      <c r="OO136"/>
      <c r="OP136"/>
      <c r="OQ136"/>
      <c r="OR136"/>
      <c r="OS136"/>
      <c r="OT136"/>
      <c r="OU136"/>
      <c r="OV136"/>
      <c r="OW136"/>
      <c r="OX136"/>
      <c r="OY136"/>
      <c r="OZ136"/>
      <c r="PA136"/>
      <c r="PB136"/>
      <c r="PC136"/>
      <c r="PD136"/>
      <c r="PE136"/>
      <c r="PF136"/>
      <c r="PG136"/>
      <c r="PH136"/>
      <c r="PI136"/>
      <c r="PJ136"/>
      <c r="PK136"/>
      <c r="PL136"/>
      <c r="PM136"/>
      <c r="PN136"/>
      <c r="PO136"/>
      <c r="PP136"/>
      <c r="PQ136"/>
      <c r="PR136"/>
      <c r="PS136"/>
      <c r="PT136"/>
      <c r="PU136"/>
      <c r="PV136"/>
      <c r="PW136"/>
      <c r="PX136"/>
      <c r="PY136"/>
      <c r="PZ136"/>
      <c r="QA136"/>
      <c r="QB136"/>
      <c r="QC136"/>
      <c r="QD136"/>
      <c r="QE136"/>
      <c r="QF136"/>
      <c r="QG136"/>
      <c r="QH136"/>
      <c r="QI136"/>
      <c r="QJ136"/>
      <c r="QK136"/>
      <c r="QL136"/>
      <c r="QM136"/>
      <c r="QN136"/>
      <c r="QO136"/>
      <c r="QP136"/>
      <c r="QQ136"/>
      <c r="QR136"/>
      <c r="QS136"/>
      <c r="QT136"/>
      <c r="QU136"/>
      <c r="QV136"/>
      <c r="QW136"/>
      <c r="QX136"/>
      <c r="QY136"/>
      <c r="QZ136"/>
      <c r="RA136"/>
      <c r="RB136"/>
      <c r="RC136"/>
      <c r="RD136"/>
      <c r="RE136"/>
      <c r="RF136"/>
      <c r="RG136"/>
      <c r="RH136"/>
      <c r="RI136"/>
      <c r="RJ136"/>
      <c r="RK136"/>
      <c r="RL136"/>
      <c r="RM136"/>
      <c r="RN136"/>
      <c r="RO136"/>
      <c r="RP136"/>
      <c r="RQ136"/>
      <c r="RR136"/>
      <c r="RS136"/>
      <c r="RT136"/>
      <c r="RU136"/>
      <c r="RV136"/>
      <c r="RW136"/>
      <c r="RX136"/>
      <c r="RY136"/>
      <c r="RZ136"/>
      <c r="SA136"/>
      <c r="SB136"/>
      <c r="SC136"/>
      <c r="SD136"/>
      <c r="SE136"/>
      <c r="SF136"/>
      <c r="SG136"/>
      <c r="SH136"/>
      <c r="SI136"/>
      <c r="SJ136"/>
      <c r="SK136"/>
      <c r="SL136"/>
      <c r="SM136"/>
      <c r="SN136"/>
      <c r="SO136"/>
      <c r="SP136"/>
      <c r="SQ136"/>
      <c r="SR136"/>
      <c r="SS136"/>
      <c r="ST136"/>
      <c r="SU136"/>
      <c r="SV136"/>
      <c r="SW136"/>
      <c r="SX136"/>
      <c r="SY136"/>
      <c r="SZ136"/>
      <c r="TA136"/>
      <c r="TB136"/>
      <c r="TC136"/>
      <c r="TD136"/>
      <c r="TE136"/>
      <c r="TF136"/>
      <c r="TG136"/>
      <c r="TH136"/>
      <c r="TI136"/>
      <c r="TJ136"/>
      <c r="TK136"/>
      <c r="TL136"/>
      <c r="TM136"/>
      <c r="TN136"/>
      <c r="TO136"/>
      <c r="TP136"/>
      <c r="TQ136"/>
      <c r="TR136"/>
      <c r="TS136"/>
      <c r="TT136"/>
      <c r="TU136"/>
      <c r="TV136"/>
      <c r="TW136"/>
      <c r="TX136"/>
      <c r="TY136"/>
      <c r="TZ136"/>
      <c r="UA136"/>
      <c r="UB136"/>
      <c r="UC136"/>
      <c r="UD136"/>
      <c r="UE136"/>
      <c r="UF136"/>
      <c r="UG136"/>
      <c r="UH136"/>
      <c r="UI136"/>
      <c r="UJ136"/>
      <c r="UK136"/>
      <c r="UL136"/>
      <c r="UM136"/>
      <c r="UN136"/>
      <c r="UO136"/>
      <c r="UP136"/>
      <c r="UQ136"/>
      <c r="UR136"/>
      <c r="US136"/>
      <c r="UT136"/>
      <c r="UU136"/>
      <c r="UV136"/>
      <c r="UW136"/>
      <c r="UX136"/>
      <c r="UY136"/>
      <c r="UZ136"/>
      <c r="VA136"/>
      <c r="VB136"/>
      <c r="VC136"/>
      <c r="VD136"/>
      <c r="VE136"/>
      <c r="VF136"/>
      <c r="VG136"/>
      <c r="VH136"/>
      <c r="VI136"/>
      <c r="VJ136"/>
      <c r="VK136"/>
      <c r="VL136"/>
      <c r="VM136"/>
      <c r="VN136"/>
      <c r="VO136"/>
      <c r="VP136"/>
      <c r="VQ136"/>
      <c r="VR136"/>
      <c r="VS136"/>
      <c r="VT136"/>
      <c r="VU136"/>
      <c r="VV136"/>
      <c r="VW136"/>
      <c r="VX136"/>
      <c r="VY136"/>
      <c r="VZ136"/>
      <c r="WA136"/>
      <c r="WB136"/>
      <c r="WC136"/>
      <c r="WD136"/>
      <c r="WE136"/>
      <c r="WF136"/>
      <c r="WG136"/>
      <c r="WH136"/>
      <c r="WI136"/>
      <c r="WJ136"/>
      <c r="WK136"/>
      <c r="WL136"/>
      <c r="WM136"/>
      <c r="WN136"/>
      <c r="WO136"/>
      <c r="WP136"/>
      <c r="WQ136"/>
      <c r="WR136"/>
      <c r="WS136"/>
      <c r="WT136"/>
      <c r="WU136"/>
      <c r="WV136"/>
      <c r="WW136"/>
      <c r="WX136"/>
      <c r="WY136"/>
      <c r="WZ136"/>
      <c r="XA136"/>
      <c r="XB136"/>
      <c r="XC136"/>
      <c r="XD136"/>
      <c r="XE136"/>
      <c r="XF136"/>
      <c r="XG136"/>
      <c r="XH136"/>
      <c r="XI136"/>
      <c r="XJ136"/>
      <c r="XK136"/>
      <c r="XL136"/>
      <c r="XM136"/>
      <c r="XN136"/>
      <c r="XO136"/>
      <c r="XP136"/>
      <c r="XQ136"/>
      <c r="XR136"/>
      <c r="XS136"/>
      <c r="XT136"/>
      <c r="XU136"/>
      <c r="XV136"/>
      <c r="XW136"/>
      <c r="XX136"/>
      <c r="XY136"/>
      <c r="XZ136"/>
      <c r="YA136"/>
      <c r="YB136"/>
      <c r="YC136"/>
      <c r="YD136"/>
      <c r="YE136"/>
      <c r="YF136"/>
      <c r="YG136"/>
      <c r="YH136"/>
      <c r="YI136"/>
      <c r="YJ136"/>
      <c r="YK136"/>
      <c r="YL136"/>
      <c r="YM136"/>
      <c r="YN136"/>
      <c r="YO136"/>
      <c r="YP136"/>
      <c r="YQ136"/>
      <c r="YR136"/>
      <c r="YS136"/>
      <c r="YT136"/>
      <c r="YU136"/>
      <c r="YV136"/>
      <c r="YW136"/>
      <c r="YX136"/>
      <c r="YY136"/>
      <c r="YZ136"/>
      <c r="ZA136"/>
      <c r="ZB136"/>
      <c r="ZC136"/>
      <c r="ZD136"/>
      <c r="ZE136"/>
      <c r="ZF136"/>
      <c r="ZG136"/>
      <c r="ZH136"/>
      <c r="ZI136"/>
      <c r="ZJ136"/>
      <c r="ZK136"/>
      <c r="ZL136"/>
      <c r="ZM136"/>
      <c r="ZN136"/>
      <c r="ZO136"/>
      <c r="ZP136"/>
      <c r="ZQ136"/>
      <c r="ZR136"/>
      <c r="ZS136"/>
      <c r="ZT136"/>
      <c r="ZU136"/>
      <c r="ZV136"/>
      <c r="ZW136"/>
      <c r="ZX136"/>
      <c r="ZY136"/>
      <c r="ZZ136"/>
      <c r="AAA136"/>
      <c r="AAB136"/>
      <c r="AAC136"/>
      <c r="AAD136"/>
      <c r="AAE136"/>
      <c r="AAF136"/>
      <c r="AAG136"/>
      <c r="AAH136"/>
      <c r="AAI136"/>
      <c r="AAJ136"/>
      <c r="AAK136"/>
      <c r="AAL136"/>
      <c r="AAM136"/>
      <c r="AAN136"/>
      <c r="AAO136"/>
      <c r="AAP136"/>
      <c r="AAQ136"/>
      <c r="AAR136"/>
      <c r="AAS136"/>
      <c r="AAT136"/>
      <c r="AAU136"/>
      <c r="AAV136"/>
      <c r="AAW136"/>
      <c r="AAX136"/>
      <c r="AAY136"/>
      <c r="AAZ136"/>
      <c r="ABA136"/>
      <c r="ABB136"/>
      <c r="ABC136"/>
      <c r="ABD136"/>
      <c r="ABE136"/>
      <c r="ABF136"/>
      <c r="ABG136"/>
      <c r="ABH136"/>
      <c r="ABI136"/>
      <c r="ABJ136"/>
      <c r="ABK136"/>
      <c r="ABL136"/>
      <c r="ABM136"/>
      <c r="ABN136"/>
      <c r="ABO136"/>
      <c r="ABP136"/>
      <c r="ABQ136"/>
      <c r="ABR136"/>
      <c r="ABS136"/>
      <c r="ABT136"/>
      <c r="ABU136"/>
      <c r="ABV136"/>
      <c r="ABW136"/>
      <c r="ABX136"/>
      <c r="ABY136"/>
      <c r="ABZ136"/>
      <c r="ACA136"/>
      <c r="ACB136"/>
      <c r="ACC136"/>
      <c r="ACD136"/>
      <c r="ACE136"/>
      <c r="ACF136"/>
      <c r="ACG136"/>
      <c r="ACH136"/>
      <c r="ACI136"/>
      <c r="ACJ136"/>
      <c r="ACK136"/>
      <c r="ACL136"/>
      <c r="ACM136"/>
      <c r="ACN136"/>
      <c r="ACO136"/>
      <c r="ACP136"/>
      <c r="ACQ136"/>
      <c r="ACR136"/>
      <c r="ACS136"/>
      <c r="ACT136"/>
      <c r="ACU136"/>
      <c r="ACV136"/>
      <c r="ACW136"/>
      <c r="ACX136"/>
      <c r="ACY136"/>
      <c r="ACZ136"/>
      <c r="ADA136"/>
      <c r="ADB136"/>
      <c r="ADC136"/>
      <c r="ADD136"/>
      <c r="ADE136"/>
      <c r="ADF136"/>
      <c r="ADG136"/>
      <c r="ADH136"/>
      <c r="ADI136"/>
      <c r="ADJ136"/>
      <c r="ADK136"/>
      <c r="ADL136"/>
      <c r="ADM136"/>
      <c r="ADN136"/>
      <c r="ADO136"/>
      <c r="ADP136"/>
      <c r="ADQ136"/>
      <c r="ADR136"/>
      <c r="ADS136"/>
      <c r="ADT136"/>
      <c r="ADU136"/>
      <c r="ADV136"/>
      <c r="ADW136"/>
      <c r="ADX136"/>
      <c r="ADY136"/>
      <c r="ADZ136"/>
      <c r="AEA136"/>
      <c r="AEB136"/>
      <c r="AEC136"/>
      <c r="AED136"/>
      <c r="AEE136"/>
      <c r="AEF136"/>
      <c r="AEG136"/>
      <c r="AEH136"/>
      <c r="AEI136"/>
      <c r="AEJ136"/>
      <c r="AEK136"/>
      <c r="AEL136"/>
      <c r="AEM136"/>
      <c r="AEN136"/>
      <c r="AEO136"/>
      <c r="AEP136"/>
      <c r="AEQ136"/>
      <c r="AER136"/>
      <c r="AES136"/>
      <c r="AET136"/>
      <c r="AEU136"/>
      <c r="AEV136"/>
      <c r="AEW136"/>
      <c r="AEX136"/>
      <c r="AEY136"/>
      <c r="AEZ136"/>
      <c r="AFA136"/>
      <c r="AFB136"/>
      <c r="AFC136"/>
      <c r="AFD136"/>
      <c r="AFE136"/>
      <c r="AFF136"/>
      <c r="AFG136"/>
      <c r="AFH136"/>
      <c r="AFI136"/>
      <c r="AFJ136"/>
      <c r="AFK136"/>
      <c r="AFL136"/>
      <c r="AFM136"/>
      <c r="AFN136"/>
      <c r="AFO136"/>
      <c r="AFP136"/>
      <c r="AFQ136"/>
      <c r="AFR136"/>
      <c r="AFS136"/>
      <c r="AFT136"/>
      <c r="AFU136"/>
      <c r="AFV136"/>
      <c r="AFW136"/>
      <c r="AFX136"/>
      <c r="AFY136"/>
      <c r="AFZ136"/>
      <c r="AGA136"/>
      <c r="AGB136"/>
      <c r="AGC136"/>
      <c r="AGD136"/>
      <c r="AGE136"/>
      <c r="AGF136"/>
      <c r="AGG136"/>
      <c r="AGH136"/>
      <c r="AGI136"/>
      <c r="AGJ136"/>
      <c r="AGK136"/>
      <c r="AGL136"/>
      <c r="AGM136"/>
      <c r="AGN136"/>
      <c r="AGO136"/>
      <c r="AGP136"/>
      <c r="AGQ136"/>
      <c r="AGR136"/>
      <c r="AGS136"/>
      <c r="AGT136"/>
      <c r="AGU136"/>
      <c r="AGV136"/>
      <c r="AGW136"/>
      <c r="AGX136"/>
      <c r="AGY136"/>
      <c r="AGZ136"/>
      <c r="AHA136"/>
      <c r="AHB136"/>
      <c r="AHC136"/>
      <c r="AHD136"/>
      <c r="AHE136"/>
      <c r="AHF136"/>
      <c r="AHG136"/>
      <c r="AHH136"/>
      <c r="AHI136"/>
      <c r="AHJ136"/>
      <c r="AHK136"/>
      <c r="AHL136"/>
      <c r="AHM136"/>
      <c r="AHN136"/>
      <c r="AHO136"/>
      <c r="AHP136"/>
      <c r="AHQ136"/>
      <c r="AHR136"/>
      <c r="AHS136"/>
      <c r="AHT136"/>
      <c r="AHU136"/>
      <c r="AHV136"/>
      <c r="AHW136"/>
      <c r="AHX136"/>
      <c r="AHY136"/>
      <c r="AHZ136"/>
      <c r="AIA136"/>
      <c r="AIB136"/>
      <c r="AIC136"/>
      <c r="AID136"/>
      <c r="AIE136"/>
      <c r="AIF136"/>
      <c r="AIG136"/>
      <c r="AIH136"/>
      <c r="AII136"/>
      <c r="AIJ136"/>
      <c r="AIK136"/>
      <c r="AIL136"/>
      <c r="AIM136"/>
      <c r="AIN136"/>
      <c r="AIO136"/>
      <c r="AIP136"/>
      <c r="AIQ136"/>
      <c r="AIR136"/>
      <c r="AIS136"/>
      <c r="AIT136"/>
      <c r="AIU136"/>
      <c r="AIV136"/>
      <c r="AIW136"/>
      <c r="AIX136"/>
      <c r="AIY136"/>
      <c r="AIZ136"/>
      <c r="AJA136"/>
      <c r="AJB136"/>
      <c r="AJC136"/>
      <c r="AJD136"/>
      <c r="AJE136"/>
      <c r="AJF136"/>
      <c r="AJG136"/>
      <c r="AJH136"/>
      <c r="AJI136"/>
      <c r="AJJ136"/>
      <c r="AJK136"/>
      <c r="AJL136"/>
      <c r="AJM136"/>
      <c r="AJN136"/>
      <c r="AJO136"/>
      <c r="AJP136"/>
      <c r="AJQ136"/>
      <c r="AJR136"/>
      <c r="AJS136"/>
      <c r="AJT136"/>
      <c r="AJU136"/>
      <c r="AJV136"/>
      <c r="AJW136"/>
      <c r="AJX136"/>
      <c r="AJY136"/>
      <c r="AJZ136"/>
      <c r="AKA136"/>
      <c r="AKB136"/>
      <c r="AKC136"/>
      <c r="AKD136"/>
      <c r="AKE136"/>
      <c r="AKF136"/>
      <c r="AKG136"/>
      <c r="AKH136"/>
      <c r="AKI136"/>
      <c r="AKJ136"/>
      <c r="AKK136"/>
      <c r="AKL136"/>
      <c r="AKM136"/>
      <c r="AKN136"/>
      <c r="AKO136"/>
      <c r="AKP136"/>
      <c r="AKQ136"/>
      <c r="AKR136"/>
      <c r="AKS136"/>
      <c r="AKT136"/>
      <c r="AKU136"/>
      <c r="AKV136"/>
      <c r="AKW136"/>
      <c r="AKX136"/>
      <c r="AKY136"/>
      <c r="AKZ136"/>
      <c r="ALA136"/>
      <c r="ALB136"/>
      <c r="ALC136"/>
      <c r="ALD136"/>
      <c r="ALE136"/>
      <c r="ALF136"/>
      <c r="ALG136"/>
      <c r="ALH136"/>
      <c r="ALI136"/>
      <c r="ALJ136"/>
      <c r="ALK136"/>
      <c r="ALL136"/>
      <c r="ALM136"/>
      <c r="ALN136"/>
      <c r="ALO136"/>
      <c r="ALP136"/>
      <c r="ALQ136"/>
      <c r="ALR136"/>
      <c r="ALS136"/>
      <c r="ALT136"/>
      <c r="ALU136"/>
      <c r="ALV136"/>
      <c r="ALW136"/>
      <c r="ALX136"/>
      <c r="ALY136"/>
      <c r="ALZ136"/>
      <c r="AMA136"/>
      <c r="AMB136"/>
      <c r="AMC136"/>
      <c r="AMD136"/>
      <c r="AME136"/>
      <c r="AMF136"/>
      <c r="AMG136"/>
      <c r="AMH136"/>
      <c r="AMI136"/>
      <c r="AMJ136"/>
    </row>
    <row r="137" spans="1:1024" x14ac:dyDescent="0.25">
      <c r="A137" s="158"/>
      <c r="B137" s="159"/>
      <c r="C137" s="159"/>
      <c r="D137" s="159"/>
      <c r="E137" s="159"/>
      <c r="F137" s="159"/>
      <c r="G137" s="159"/>
      <c r="H137" s="159"/>
      <c r="I137" s="159"/>
      <c r="J137" s="159"/>
      <c r="K137" s="159"/>
      <c r="L137" s="159"/>
      <c r="M137" s="159"/>
      <c r="N137" s="159"/>
      <c r="O137" s="159"/>
      <c r="P137" s="159"/>
      <c r="Q137" s="159"/>
      <c r="R137" s="211">
        <f>L11</f>
        <v>0</v>
      </c>
      <c r="S137" s="212"/>
      <c r="T137" s="212"/>
      <c r="U137" s="212"/>
      <c r="V137" s="212"/>
      <c r="W137" s="212"/>
      <c r="X137" s="212"/>
      <c r="Y137" s="212"/>
      <c r="Z137" s="212"/>
      <c r="AA137" s="212"/>
      <c r="AB137" s="212"/>
      <c r="AC137" s="212"/>
      <c r="AD137" s="212"/>
      <c r="AE137" s="212"/>
      <c r="AF137" s="212"/>
      <c r="AG137" s="212"/>
      <c r="AH137" s="212"/>
      <c r="AI137" s="212"/>
      <c r="AJ137" s="212"/>
      <c r="AK137" s="212"/>
      <c r="AL137" s="212"/>
      <c r="AM137" s="212"/>
      <c r="AN137" s="212"/>
      <c r="AO137" s="212"/>
      <c r="AP137" s="212"/>
      <c r="AQ137" s="212"/>
      <c r="AR137" s="212"/>
      <c r="AS137" s="212"/>
      <c r="AT137" s="212"/>
      <c r="AU137" s="212"/>
      <c r="AV137" s="212"/>
      <c r="AW137" s="212"/>
      <c r="AX137" s="212"/>
      <c r="AY137" s="212"/>
      <c r="AZ137" s="212"/>
      <c r="BA137" s="212"/>
      <c r="BD137" s="50"/>
      <c r="BE137"/>
      <c r="BF137"/>
      <c r="BG137"/>
      <c r="BH137"/>
      <c r="BI137"/>
      <c r="BJ137"/>
      <c r="BK137"/>
      <c r="BL137"/>
      <c r="BM137"/>
      <c r="BN137"/>
      <c r="BO137"/>
      <c r="BP137"/>
      <c r="BQ137"/>
      <c r="BR137"/>
      <c r="BS137"/>
      <c r="BT137"/>
      <c r="BU137"/>
      <c r="BV137"/>
      <c r="BW137"/>
      <c r="BX137"/>
      <c r="BY137"/>
      <c r="BZ137"/>
      <c r="CA137"/>
      <c r="CB137"/>
      <c r="CC137"/>
      <c r="CD137"/>
      <c r="CE137"/>
      <c r="CF137"/>
      <c r="CG137"/>
      <c r="CH137"/>
      <c r="CI137"/>
      <c r="CJ137"/>
      <c r="CK137"/>
      <c r="CL137"/>
      <c r="CM137"/>
      <c r="CN137"/>
      <c r="CO137"/>
      <c r="CP137"/>
      <c r="CQ137"/>
      <c r="CR137"/>
      <c r="CS137"/>
      <c r="CT137"/>
      <c r="CU137"/>
      <c r="CV137"/>
      <c r="CW137"/>
      <c r="CX137"/>
      <c r="CY137"/>
      <c r="CZ137"/>
      <c r="DA137"/>
      <c r="DB137"/>
      <c r="DC137"/>
      <c r="DD137"/>
      <c r="DE137"/>
      <c r="DF137"/>
      <c r="DG137"/>
      <c r="DH137"/>
      <c r="DI137"/>
      <c r="DJ137"/>
      <c r="DK137"/>
      <c r="DL137"/>
      <c r="DM137"/>
      <c r="DN137"/>
      <c r="DO137"/>
      <c r="DP137"/>
      <c r="DQ137"/>
      <c r="DR137"/>
      <c r="DS137"/>
      <c r="DT137"/>
      <c r="DU137"/>
      <c r="DV137"/>
      <c r="DW137"/>
      <c r="DX137"/>
      <c r="DY137"/>
      <c r="DZ137"/>
      <c r="EA137"/>
      <c r="EB137"/>
      <c r="EC137"/>
      <c r="ED137"/>
      <c r="EE137"/>
      <c r="EF137"/>
      <c r="EG137"/>
      <c r="EH137"/>
      <c r="EI137"/>
      <c r="EJ137"/>
      <c r="EK137"/>
      <c r="EL137"/>
      <c r="EM137"/>
      <c r="EN137"/>
      <c r="EO137"/>
      <c r="EP137"/>
      <c r="EQ137"/>
      <c r="ER137"/>
      <c r="ES137"/>
      <c r="ET137"/>
      <c r="EU137"/>
      <c r="EV137"/>
      <c r="EW137"/>
      <c r="EX137"/>
      <c r="EY137"/>
      <c r="EZ137"/>
      <c r="FA137"/>
      <c r="FB137"/>
      <c r="FC137"/>
      <c r="FD137"/>
      <c r="FE137"/>
      <c r="FF137"/>
      <c r="FG137"/>
      <c r="FH137"/>
      <c r="FI137"/>
      <c r="FJ137"/>
      <c r="FK137"/>
      <c r="FL137"/>
      <c r="FM137"/>
      <c r="FN137"/>
      <c r="FO137"/>
      <c r="FP137"/>
      <c r="FQ137"/>
      <c r="FR137"/>
      <c r="FS137"/>
      <c r="FT137"/>
      <c r="FU137"/>
      <c r="FV137"/>
      <c r="FW137"/>
      <c r="FX137"/>
      <c r="FY137"/>
      <c r="FZ137"/>
      <c r="GA137"/>
      <c r="GB137"/>
      <c r="GC137"/>
      <c r="GD137"/>
      <c r="GE137"/>
      <c r="GF137"/>
      <c r="GG137"/>
      <c r="GH137"/>
      <c r="GI137"/>
      <c r="GJ137"/>
      <c r="GK137"/>
      <c r="GL137"/>
      <c r="GM137"/>
      <c r="GN137"/>
      <c r="GO137"/>
      <c r="GP137"/>
      <c r="GQ137"/>
      <c r="GR137"/>
      <c r="GS137"/>
      <c r="GT137"/>
      <c r="GU137"/>
      <c r="GV137"/>
      <c r="GW137"/>
      <c r="GX137"/>
      <c r="GY137"/>
      <c r="GZ137"/>
      <c r="HA137"/>
      <c r="HB137"/>
      <c r="HC137"/>
      <c r="HD137"/>
      <c r="HE137"/>
      <c r="HF137"/>
      <c r="HG137"/>
      <c r="HH137"/>
      <c r="HI137"/>
      <c r="HJ137"/>
      <c r="HK137"/>
      <c r="HL137"/>
      <c r="HM137"/>
      <c r="HN137"/>
      <c r="HO137"/>
      <c r="HP137"/>
      <c r="HQ137"/>
      <c r="HR137"/>
      <c r="HS137"/>
      <c r="HT137"/>
      <c r="HU137"/>
      <c r="HV137"/>
      <c r="HW137"/>
      <c r="HX137"/>
      <c r="HY137"/>
      <c r="HZ137"/>
      <c r="IA137"/>
      <c r="IB137"/>
      <c r="IC137"/>
      <c r="ID137"/>
      <c r="IE137"/>
      <c r="IF137"/>
      <c r="IG137"/>
      <c r="IH137"/>
      <c r="II137"/>
      <c r="IJ137"/>
      <c r="IK137"/>
      <c r="IL137"/>
      <c r="IM137"/>
      <c r="IN137"/>
      <c r="IO137"/>
      <c r="IP137"/>
      <c r="IQ137"/>
      <c r="IR137"/>
      <c r="IS137"/>
      <c r="IT137"/>
      <c r="IU137"/>
      <c r="IV137"/>
      <c r="IW137"/>
      <c r="IX137"/>
      <c r="IY137"/>
      <c r="IZ137"/>
      <c r="JA137"/>
      <c r="JB137"/>
      <c r="JC137"/>
      <c r="JD137"/>
      <c r="JE137"/>
      <c r="JF137"/>
      <c r="JG137"/>
      <c r="JH137"/>
      <c r="JI137"/>
      <c r="JJ137"/>
      <c r="JK137"/>
      <c r="JL137"/>
      <c r="JM137"/>
      <c r="JN137"/>
      <c r="JO137"/>
      <c r="JP137"/>
      <c r="JQ137"/>
      <c r="JR137"/>
      <c r="JS137"/>
      <c r="JT137"/>
      <c r="JU137"/>
      <c r="JV137"/>
      <c r="JW137"/>
      <c r="JX137"/>
      <c r="JY137"/>
      <c r="JZ137"/>
      <c r="KA137"/>
      <c r="KB137"/>
      <c r="KC137"/>
      <c r="KD137"/>
      <c r="KE137"/>
      <c r="KF137"/>
      <c r="KG137"/>
      <c r="KH137"/>
      <c r="KI137"/>
      <c r="KJ137"/>
      <c r="KK137"/>
      <c r="KL137"/>
      <c r="KM137"/>
      <c r="KN137"/>
      <c r="KO137"/>
      <c r="KP137"/>
      <c r="KQ137"/>
      <c r="KR137"/>
      <c r="KS137"/>
      <c r="KT137"/>
      <c r="KU137"/>
      <c r="KV137"/>
      <c r="KW137"/>
      <c r="KX137"/>
      <c r="KY137"/>
      <c r="KZ137"/>
      <c r="LA137"/>
      <c r="LB137"/>
      <c r="LC137"/>
      <c r="LD137"/>
      <c r="LE137"/>
      <c r="LF137"/>
      <c r="LG137"/>
      <c r="LH137"/>
      <c r="LI137"/>
      <c r="LJ137"/>
      <c r="LK137"/>
      <c r="LL137"/>
      <c r="LM137"/>
      <c r="LN137"/>
      <c r="LO137"/>
      <c r="LP137"/>
      <c r="LQ137"/>
      <c r="LR137"/>
      <c r="LS137"/>
      <c r="LT137"/>
      <c r="LU137"/>
      <c r="LV137"/>
      <c r="LW137"/>
      <c r="LX137"/>
      <c r="LY137"/>
      <c r="LZ137"/>
      <c r="MA137"/>
      <c r="MB137"/>
      <c r="MC137"/>
      <c r="MD137"/>
      <c r="ME137"/>
      <c r="MF137"/>
      <c r="MG137"/>
      <c r="MH137"/>
      <c r="MI137"/>
      <c r="MJ137"/>
      <c r="MK137"/>
      <c r="ML137"/>
      <c r="MM137"/>
      <c r="MN137"/>
      <c r="MO137"/>
      <c r="MP137"/>
      <c r="MQ137"/>
      <c r="MR137"/>
      <c r="MS137"/>
      <c r="MT137"/>
      <c r="MU137"/>
      <c r="MV137"/>
      <c r="MW137"/>
      <c r="MX137"/>
      <c r="MY137"/>
      <c r="MZ137"/>
      <c r="NA137"/>
      <c r="NB137"/>
      <c r="NC137"/>
      <c r="ND137"/>
      <c r="NE137"/>
      <c r="NF137"/>
      <c r="NG137"/>
      <c r="NH137"/>
      <c r="NI137"/>
      <c r="NJ137"/>
      <c r="NK137"/>
      <c r="NL137"/>
      <c r="NM137"/>
      <c r="NN137"/>
      <c r="NO137"/>
      <c r="NP137"/>
      <c r="NQ137"/>
      <c r="NR137"/>
      <c r="NS137"/>
      <c r="NT137"/>
      <c r="NU137"/>
      <c r="NV137"/>
      <c r="NW137"/>
      <c r="NX137"/>
      <c r="NY137"/>
      <c r="NZ137"/>
      <c r="OA137"/>
      <c r="OB137"/>
      <c r="OC137"/>
      <c r="OD137"/>
      <c r="OE137"/>
      <c r="OF137"/>
      <c r="OG137"/>
      <c r="OH137"/>
      <c r="OI137"/>
      <c r="OJ137"/>
      <c r="OK137"/>
      <c r="OL137"/>
      <c r="OM137"/>
      <c r="ON137"/>
      <c r="OO137"/>
      <c r="OP137"/>
      <c r="OQ137"/>
      <c r="OR137"/>
      <c r="OS137"/>
      <c r="OT137"/>
      <c r="OU137"/>
      <c r="OV137"/>
      <c r="OW137"/>
      <c r="OX137"/>
      <c r="OY137"/>
      <c r="OZ137"/>
      <c r="PA137"/>
      <c r="PB137"/>
      <c r="PC137"/>
      <c r="PD137"/>
      <c r="PE137"/>
      <c r="PF137"/>
      <c r="PG137"/>
      <c r="PH137"/>
      <c r="PI137"/>
      <c r="PJ137"/>
      <c r="PK137"/>
      <c r="PL137"/>
      <c r="PM137"/>
      <c r="PN137"/>
      <c r="PO137"/>
      <c r="PP137"/>
      <c r="PQ137"/>
      <c r="PR137"/>
      <c r="PS137"/>
      <c r="PT137"/>
      <c r="PU137"/>
      <c r="PV137"/>
      <c r="PW137"/>
      <c r="PX137"/>
      <c r="PY137"/>
      <c r="PZ137"/>
      <c r="QA137"/>
      <c r="QB137"/>
      <c r="QC137"/>
      <c r="QD137"/>
      <c r="QE137"/>
      <c r="QF137"/>
      <c r="QG137"/>
      <c r="QH137"/>
      <c r="QI137"/>
      <c r="QJ137"/>
      <c r="QK137"/>
      <c r="QL137"/>
      <c r="QM137"/>
      <c r="QN137"/>
      <c r="QO137"/>
      <c r="QP137"/>
      <c r="QQ137"/>
      <c r="QR137"/>
      <c r="QS137"/>
      <c r="QT137"/>
      <c r="QU137"/>
      <c r="QV137"/>
      <c r="QW137"/>
      <c r="QX137"/>
      <c r="QY137"/>
      <c r="QZ137"/>
      <c r="RA137"/>
      <c r="RB137"/>
      <c r="RC137"/>
      <c r="RD137"/>
      <c r="RE137"/>
      <c r="RF137"/>
      <c r="RG137"/>
      <c r="RH137"/>
      <c r="RI137"/>
      <c r="RJ137"/>
      <c r="RK137"/>
      <c r="RL137"/>
      <c r="RM137"/>
      <c r="RN137"/>
      <c r="RO137"/>
      <c r="RP137"/>
      <c r="RQ137"/>
      <c r="RR137"/>
      <c r="RS137"/>
      <c r="RT137"/>
      <c r="RU137"/>
      <c r="RV137"/>
      <c r="RW137"/>
      <c r="RX137"/>
      <c r="RY137"/>
      <c r="RZ137"/>
      <c r="SA137"/>
      <c r="SB137"/>
      <c r="SC137"/>
      <c r="SD137"/>
      <c r="SE137"/>
      <c r="SF137"/>
      <c r="SG137"/>
      <c r="SH137"/>
      <c r="SI137"/>
      <c r="SJ137"/>
      <c r="SK137"/>
      <c r="SL137"/>
      <c r="SM137"/>
      <c r="SN137"/>
      <c r="SO137"/>
      <c r="SP137"/>
      <c r="SQ137"/>
      <c r="SR137"/>
      <c r="SS137"/>
      <c r="ST137"/>
      <c r="SU137"/>
      <c r="SV137"/>
      <c r="SW137"/>
      <c r="SX137"/>
      <c r="SY137"/>
      <c r="SZ137"/>
      <c r="TA137"/>
      <c r="TB137"/>
      <c r="TC137"/>
      <c r="TD137"/>
      <c r="TE137"/>
      <c r="TF137"/>
      <c r="TG137"/>
      <c r="TH137"/>
      <c r="TI137"/>
      <c r="TJ137"/>
      <c r="TK137"/>
      <c r="TL137"/>
      <c r="TM137"/>
      <c r="TN137"/>
      <c r="TO137"/>
      <c r="TP137"/>
      <c r="TQ137"/>
      <c r="TR137"/>
      <c r="TS137"/>
      <c r="TT137"/>
      <c r="TU137"/>
      <c r="TV137"/>
      <c r="TW137"/>
      <c r="TX137"/>
      <c r="TY137"/>
      <c r="TZ137"/>
      <c r="UA137"/>
      <c r="UB137"/>
      <c r="UC137"/>
      <c r="UD137"/>
      <c r="UE137"/>
      <c r="UF137"/>
      <c r="UG137"/>
      <c r="UH137"/>
      <c r="UI137"/>
      <c r="UJ137"/>
      <c r="UK137"/>
      <c r="UL137"/>
      <c r="UM137"/>
      <c r="UN137"/>
      <c r="UO137"/>
      <c r="UP137"/>
      <c r="UQ137"/>
      <c r="UR137"/>
      <c r="US137"/>
      <c r="UT137"/>
      <c r="UU137"/>
      <c r="UV137"/>
      <c r="UW137"/>
      <c r="UX137"/>
      <c r="UY137"/>
      <c r="UZ137"/>
      <c r="VA137"/>
      <c r="VB137"/>
      <c r="VC137"/>
      <c r="VD137"/>
      <c r="VE137"/>
      <c r="VF137"/>
      <c r="VG137"/>
      <c r="VH137"/>
      <c r="VI137"/>
      <c r="VJ137"/>
      <c r="VK137"/>
      <c r="VL137"/>
      <c r="VM137"/>
      <c r="VN137"/>
      <c r="VO137"/>
      <c r="VP137"/>
      <c r="VQ137"/>
      <c r="VR137"/>
      <c r="VS137"/>
      <c r="VT137"/>
      <c r="VU137"/>
      <c r="VV137"/>
      <c r="VW137"/>
      <c r="VX137"/>
      <c r="VY137"/>
      <c r="VZ137"/>
      <c r="WA137"/>
      <c r="WB137"/>
      <c r="WC137"/>
      <c r="WD137"/>
      <c r="WE137"/>
      <c r="WF137"/>
      <c r="WG137"/>
      <c r="WH137"/>
      <c r="WI137"/>
      <c r="WJ137"/>
      <c r="WK137"/>
      <c r="WL137"/>
      <c r="WM137"/>
      <c r="WN137"/>
      <c r="WO137"/>
      <c r="WP137"/>
      <c r="WQ137"/>
      <c r="WR137"/>
      <c r="WS137"/>
      <c r="WT137"/>
      <c r="WU137"/>
      <c r="WV137"/>
      <c r="WW137"/>
      <c r="WX137"/>
      <c r="WY137"/>
      <c r="WZ137"/>
      <c r="XA137"/>
      <c r="XB137"/>
      <c r="XC137"/>
      <c r="XD137"/>
      <c r="XE137"/>
      <c r="XF137"/>
      <c r="XG137"/>
      <c r="XH137"/>
      <c r="XI137"/>
      <c r="XJ137"/>
      <c r="XK137"/>
      <c r="XL137"/>
      <c r="XM137"/>
      <c r="XN137"/>
      <c r="XO137"/>
      <c r="XP137"/>
      <c r="XQ137"/>
      <c r="XR137"/>
      <c r="XS137"/>
      <c r="XT137"/>
      <c r="XU137"/>
      <c r="XV137"/>
      <c r="XW137"/>
      <c r="XX137"/>
      <c r="XY137"/>
      <c r="XZ137"/>
      <c r="YA137"/>
      <c r="YB137"/>
      <c r="YC137"/>
      <c r="YD137"/>
      <c r="YE137"/>
      <c r="YF137"/>
      <c r="YG137"/>
      <c r="YH137"/>
      <c r="YI137"/>
      <c r="YJ137"/>
      <c r="YK137"/>
      <c r="YL137"/>
      <c r="YM137"/>
      <c r="YN137"/>
      <c r="YO137"/>
      <c r="YP137"/>
      <c r="YQ137"/>
      <c r="YR137"/>
      <c r="YS137"/>
      <c r="YT137"/>
      <c r="YU137"/>
      <c r="YV137"/>
      <c r="YW137"/>
      <c r="YX137"/>
      <c r="YY137"/>
      <c r="YZ137"/>
      <c r="ZA137"/>
      <c r="ZB137"/>
      <c r="ZC137"/>
      <c r="ZD137"/>
      <c r="ZE137"/>
      <c r="ZF137"/>
      <c r="ZG137"/>
      <c r="ZH137"/>
      <c r="ZI137"/>
      <c r="ZJ137"/>
      <c r="ZK137"/>
      <c r="ZL137"/>
      <c r="ZM137"/>
      <c r="ZN137"/>
      <c r="ZO137"/>
      <c r="ZP137"/>
      <c r="ZQ137"/>
      <c r="ZR137"/>
      <c r="ZS137"/>
      <c r="ZT137"/>
      <c r="ZU137"/>
      <c r="ZV137"/>
      <c r="ZW137"/>
      <c r="ZX137"/>
      <c r="ZY137"/>
      <c r="ZZ137"/>
      <c r="AAA137"/>
      <c r="AAB137"/>
      <c r="AAC137"/>
      <c r="AAD137"/>
      <c r="AAE137"/>
      <c r="AAF137"/>
      <c r="AAG137"/>
      <c r="AAH137"/>
      <c r="AAI137"/>
      <c r="AAJ137"/>
      <c r="AAK137"/>
      <c r="AAL137"/>
      <c r="AAM137"/>
      <c r="AAN137"/>
      <c r="AAO137"/>
      <c r="AAP137"/>
      <c r="AAQ137"/>
      <c r="AAR137"/>
      <c r="AAS137"/>
      <c r="AAT137"/>
      <c r="AAU137"/>
      <c r="AAV137"/>
      <c r="AAW137"/>
      <c r="AAX137"/>
      <c r="AAY137"/>
      <c r="AAZ137"/>
      <c r="ABA137"/>
      <c r="ABB137"/>
      <c r="ABC137"/>
      <c r="ABD137"/>
      <c r="ABE137"/>
      <c r="ABF137"/>
      <c r="ABG137"/>
      <c r="ABH137"/>
      <c r="ABI137"/>
      <c r="ABJ137"/>
      <c r="ABK137"/>
      <c r="ABL137"/>
      <c r="ABM137"/>
      <c r="ABN137"/>
      <c r="ABO137"/>
      <c r="ABP137"/>
      <c r="ABQ137"/>
      <c r="ABR137"/>
      <c r="ABS137"/>
      <c r="ABT137"/>
      <c r="ABU137"/>
      <c r="ABV137"/>
      <c r="ABW137"/>
      <c r="ABX137"/>
      <c r="ABY137"/>
      <c r="ABZ137"/>
      <c r="ACA137"/>
      <c r="ACB137"/>
      <c r="ACC137"/>
      <c r="ACD137"/>
      <c r="ACE137"/>
      <c r="ACF137"/>
      <c r="ACG137"/>
      <c r="ACH137"/>
      <c r="ACI137"/>
      <c r="ACJ137"/>
      <c r="ACK137"/>
      <c r="ACL137"/>
      <c r="ACM137"/>
      <c r="ACN137"/>
      <c r="ACO137"/>
      <c r="ACP137"/>
      <c r="ACQ137"/>
      <c r="ACR137"/>
      <c r="ACS137"/>
      <c r="ACT137"/>
      <c r="ACU137"/>
      <c r="ACV137"/>
      <c r="ACW137"/>
      <c r="ACX137"/>
      <c r="ACY137"/>
      <c r="ACZ137"/>
      <c r="ADA137"/>
      <c r="ADB137"/>
      <c r="ADC137"/>
      <c r="ADD137"/>
      <c r="ADE137"/>
      <c r="ADF137"/>
      <c r="ADG137"/>
      <c r="ADH137"/>
      <c r="ADI137"/>
      <c r="ADJ137"/>
      <c r="ADK137"/>
      <c r="ADL137"/>
      <c r="ADM137"/>
      <c r="ADN137"/>
      <c r="ADO137"/>
      <c r="ADP137"/>
      <c r="ADQ137"/>
      <c r="ADR137"/>
      <c r="ADS137"/>
      <c r="ADT137"/>
      <c r="ADU137"/>
      <c r="ADV137"/>
      <c r="ADW137"/>
      <c r="ADX137"/>
      <c r="ADY137"/>
      <c r="ADZ137"/>
      <c r="AEA137"/>
      <c r="AEB137"/>
      <c r="AEC137"/>
      <c r="AED137"/>
      <c r="AEE137"/>
      <c r="AEF137"/>
      <c r="AEG137"/>
      <c r="AEH137"/>
      <c r="AEI137"/>
      <c r="AEJ137"/>
      <c r="AEK137"/>
      <c r="AEL137"/>
      <c r="AEM137"/>
      <c r="AEN137"/>
      <c r="AEO137"/>
      <c r="AEP137"/>
      <c r="AEQ137"/>
      <c r="AER137"/>
      <c r="AES137"/>
      <c r="AET137"/>
      <c r="AEU137"/>
      <c r="AEV137"/>
      <c r="AEW137"/>
      <c r="AEX137"/>
      <c r="AEY137"/>
      <c r="AEZ137"/>
      <c r="AFA137"/>
      <c r="AFB137"/>
      <c r="AFC137"/>
      <c r="AFD137"/>
      <c r="AFE137"/>
      <c r="AFF137"/>
      <c r="AFG137"/>
      <c r="AFH137"/>
      <c r="AFI137"/>
      <c r="AFJ137"/>
      <c r="AFK137"/>
      <c r="AFL137"/>
      <c r="AFM137"/>
      <c r="AFN137"/>
      <c r="AFO137"/>
      <c r="AFP137"/>
      <c r="AFQ137"/>
      <c r="AFR137"/>
      <c r="AFS137"/>
      <c r="AFT137"/>
      <c r="AFU137"/>
      <c r="AFV137"/>
      <c r="AFW137"/>
      <c r="AFX137"/>
      <c r="AFY137"/>
      <c r="AFZ137"/>
      <c r="AGA137"/>
      <c r="AGB137"/>
      <c r="AGC137"/>
      <c r="AGD137"/>
      <c r="AGE137"/>
      <c r="AGF137"/>
      <c r="AGG137"/>
      <c r="AGH137"/>
      <c r="AGI137"/>
      <c r="AGJ137"/>
      <c r="AGK137"/>
      <c r="AGL137"/>
      <c r="AGM137"/>
      <c r="AGN137"/>
      <c r="AGO137"/>
      <c r="AGP137"/>
      <c r="AGQ137"/>
      <c r="AGR137"/>
      <c r="AGS137"/>
      <c r="AGT137"/>
      <c r="AGU137"/>
      <c r="AGV137"/>
      <c r="AGW137"/>
      <c r="AGX137"/>
      <c r="AGY137"/>
      <c r="AGZ137"/>
      <c r="AHA137"/>
      <c r="AHB137"/>
      <c r="AHC137"/>
      <c r="AHD137"/>
      <c r="AHE137"/>
      <c r="AHF137"/>
      <c r="AHG137"/>
      <c r="AHH137"/>
      <c r="AHI137"/>
      <c r="AHJ137"/>
      <c r="AHK137"/>
      <c r="AHL137"/>
      <c r="AHM137"/>
      <c r="AHN137"/>
      <c r="AHO137"/>
      <c r="AHP137"/>
      <c r="AHQ137"/>
      <c r="AHR137"/>
      <c r="AHS137"/>
      <c r="AHT137"/>
      <c r="AHU137"/>
      <c r="AHV137"/>
      <c r="AHW137"/>
      <c r="AHX137"/>
      <c r="AHY137"/>
      <c r="AHZ137"/>
      <c r="AIA137"/>
      <c r="AIB137"/>
      <c r="AIC137"/>
      <c r="AID137"/>
      <c r="AIE137"/>
      <c r="AIF137"/>
      <c r="AIG137"/>
      <c r="AIH137"/>
      <c r="AII137"/>
      <c r="AIJ137"/>
      <c r="AIK137"/>
      <c r="AIL137"/>
      <c r="AIM137"/>
      <c r="AIN137"/>
      <c r="AIO137"/>
      <c r="AIP137"/>
      <c r="AIQ137"/>
      <c r="AIR137"/>
      <c r="AIS137"/>
      <c r="AIT137"/>
      <c r="AIU137"/>
      <c r="AIV137"/>
      <c r="AIW137"/>
      <c r="AIX137"/>
      <c r="AIY137"/>
      <c r="AIZ137"/>
      <c r="AJA137"/>
      <c r="AJB137"/>
      <c r="AJC137"/>
      <c r="AJD137"/>
      <c r="AJE137"/>
      <c r="AJF137"/>
      <c r="AJG137"/>
      <c r="AJH137"/>
      <c r="AJI137"/>
      <c r="AJJ137"/>
      <c r="AJK137"/>
      <c r="AJL137"/>
      <c r="AJM137"/>
      <c r="AJN137"/>
      <c r="AJO137"/>
      <c r="AJP137"/>
      <c r="AJQ137"/>
      <c r="AJR137"/>
      <c r="AJS137"/>
      <c r="AJT137"/>
      <c r="AJU137"/>
      <c r="AJV137"/>
      <c r="AJW137"/>
      <c r="AJX137"/>
      <c r="AJY137"/>
      <c r="AJZ137"/>
      <c r="AKA137"/>
      <c r="AKB137"/>
      <c r="AKC137"/>
      <c r="AKD137"/>
      <c r="AKE137"/>
      <c r="AKF137"/>
      <c r="AKG137"/>
      <c r="AKH137"/>
      <c r="AKI137"/>
      <c r="AKJ137"/>
      <c r="AKK137"/>
      <c r="AKL137"/>
      <c r="AKM137"/>
      <c r="AKN137"/>
      <c r="AKO137"/>
      <c r="AKP137"/>
      <c r="AKQ137"/>
      <c r="AKR137"/>
      <c r="AKS137"/>
      <c r="AKT137"/>
      <c r="AKU137"/>
      <c r="AKV137"/>
      <c r="AKW137"/>
      <c r="AKX137"/>
      <c r="AKY137"/>
      <c r="AKZ137"/>
      <c r="ALA137"/>
      <c r="ALB137"/>
      <c r="ALC137"/>
      <c r="ALD137"/>
      <c r="ALE137"/>
      <c r="ALF137"/>
      <c r="ALG137"/>
      <c r="ALH137"/>
      <c r="ALI137"/>
      <c r="ALJ137"/>
      <c r="ALK137"/>
      <c r="ALL137"/>
      <c r="ALM137"/>
      <c r="ALN137"/>
      <c r="ALO137"/>
      <c r="ALP137"/>
      <c r="ALQ137"/>
      <c r="ALR137"/>
      <c r="ALS137"/>
      <c r="ALT137"/>
      <c r="ALU137"/>
      <c r="ALV137"/>
      <c r="ALW137"/>
      <c r="ALX137"/>
      <c r="ALY137"/>
      <c r="ALZ137"/>
      <c r="AMA137"/>
      <c r="AMB137"/>
      <c r="AMC137"/>
      <c r="AMD137"/>
      <c r="AME137"/>
      <c r="AMF137"/>
      <c r="AMG137"/>
      <c r="AMH137"/>
      <c r="AMI137"/>
      <c r="AMJ137"/>
    </row>
    <row r="138" spans="1:1024" x14ac:dyDescent="0.25">
      <c r="A138" s="158"/>
      <c r="B138" s="159"/>
      <c r="C138" s="159"/>
      <c r="D138" s="159"/>
      <c r="E138" s="159"/>
      <c r="F138" s="159"/>
      <c r="G138" s="159"/>
      <c r="H138" s="159"/>
      <c r="I138" s="159"/>
      <c r="J138" s="159"/>
      <c r="K138" s="159"/>
      <c r="L138" s="159"/>
      <c r="M138" s="159"/>
      <c r="N138" s="159"/>
      <c r="O138" s="159"/>
      <c r="P138" s="159"/>
      <c r="Q138" s="159"/>
      <c r="R138" s="162" t="s">
        <v>3377</v>
      </c>
      <c r="S138" s="159"/>
      <c r="T138" s="159"/>
      <c r="U138" s="159"/>
      <c r="V138" s="159"/>
      <c r="W138" s="159"/>
      <c r="X138" s="159"/>
      <c r="Y138" s="162" t="s">
        <v>3378</v>
      </c>
      <c r="Z138" s="159"/>
      <c r="AA138" s="159"/>
      <c r="AB138" s="159"/>
      <c r="AC138" s="159"/>
      <c r="AD138" s="159"/>
      <c r="AE138" s="159"/>
      <c r="AF138" s="159"/>
      <c r="AG138" s="159"/>
      <c r="AH138" s="159"/>
      <c r="AI138" s="159"/>
      <c r="AJ138" s="159"/>
      <c r="AK138" s="159"/>
      <c r="AL138" s="159"/>
      <c r="AM138" s="159"/>
      <c r="AN138" s="159"/>
      <c r="AO138" s="159"/>
      <c r="AP138" s="159"/>
      <c r="AQ138" s="159"/>
      <c r="AR138" s="159"/>
      <c r="AS138" s="159"/>
      <c r="AT138" s="159"/>
      <c r="AU138" s="159"/>
      <c r="AV138" s="159"/>
      <c r="AW138" s="159"/>
      <c r="AX138" s="159"/>
      <c r="AY138" s="159"/>
      <c r="AZ138" s="159"/>
      <c r="BA138" s="159"/>
      <c r="BD138" s="50"/>
      <c r="BE138"/>
      <c r="BF138"/>
      <c r="BG138"/>
      <c r="BH138"/>
      <c r="BI138"/>
      <c r="BJ138"/>
      <c r="BK138"/>
      <c r="BL138"/>
      <c r="BM138"/>
      <c r="BN138"/>
      <c r="BO138"/>
      <c r="BP138"/>
      <c r="BQ138"/>
      <c r="BR138"/>
      <c r="BS138"/>
      <c r="BT138"/>
      <c r="BU138"/>
      <c r="BV138"/>
      <c r="BW138"/>
      <c r="BX138"/>
      <c r="BY138"/>
      <c r="BZ138"/>
      <c r="CA138"/>
      <c r="CB138"/>
      <c r="CC138"/>
      <c r="CD138"/>
      <c r="CE138"/>
      <c r="CF138"/>
      <c r="CG138"/>
      <c r="CH138"/>
      <c r="CI138"/>
      <c r="CJ138"/>
      <c r="CK138"/>
      <c r="CL138"/>
      <c r="CM138"/>
      <c r="CN138"/>
      <c r="CO138"/>
      <c r="CP138"/>
      <c r="CQ138"/>
      <c r="CR138"/>
      <c r="CS138"/>
      <c r="CT138"/>
      <c r="CU138"/>
      <c r="CV138"/>
      <c r="CW138"/>
      <c r="CX138"/>
      <c r="CY138"/>
      <c r="CZ138"/>
      <c r="DA138"/>
      <c r="DB138"/>
      <c r="DC138"/>
      <c r="DD138"/>
      <c r="DE138"/>
      <c r="DF138"/>
      <c r="DG138"/>
      <c r="DH138"/>
      <c r="DI138"/>
      <c r="DJ138"/>
      <c r="DK138"/>
      <c r="DL138"/>
      <c r="DM138"/>
      <c r="DN138"/>
      <c r="DO138"/>
      <c r="DP138"/>
      <c r="DQ138"/>
      <c r="DR138"/>
      <c r="DS138"/>
      <c r="DT138"/>
      <c r="DU138"/>
      <c r="DV138"/>
      <c r="DW138"/>
      <c r="DX138"/>
      <c r="DY138"/>
      <c r="DZ138"/>
      <c r="EA138"/>
      <c r="EB138"/>
      <c r="EC138"/>
      <c r="ED138"/>
      <c r="EE138"/>
      <c r="EF138"/>
      <c r="EG138"/>
      <c r="EH138"/>
      <c r="EI138"/>
      <c r="EJ138"/>
      <c r="EK138"/>
      <c r="EL138"/>
      <c r="EM138"/>
      <c r="EN138"/>
      <c r="EO138"/>
      <c r="EP138"/>
      <c r="EQ138"/>
      <c r="ER138"/>
      <c r="ES138"/>
      <c r="ET138"/>
      <c r="EU138"/>
      <c r="EV138"/>
      <c r="EW138"/>
      <c r="EX138"/>
      <c r="EY138"/>
      <c r="EZ138"/>
      <c r="FA138"/>
      <c r="FB138"/>
      <c r="FC138"/>
      <c r="FD138"/>
      <c r="FE138"/>
      <c r="FF138"/>
      <c r="FG138"/>
      <c r="FH138"/>
      <c r="FI138"/>
      <c r="FJ138"/>
      <c r="FK138"/>
      <c r="FL138"/>
      <c r="FM138"/>
      <c r="FN138"/>
      <c r="FO138"/>
      <c r="FP138"/>
      <c r="FQ138"/>
      <c r="FR138"/>
      <c r="FS138"/>
      <c r="FT138"/>
      <c r="FU138"/>
      <c r="FV138"/>
      <c r="FW138"/>
      <c r="FX138"/>
      <c r="FY138"/>
      <c r="FZ138"/>
      <c r="GA138"/>
      <c r="GB138"/>
      <c r="GC138"/>
      <c r="GD138"/>
      <c r="GE138"/>
      <c r="GF138"/>
      <c r="GG138"/>
      <c r="GH138"/>
      <c r="GI138"/>
      <c r="GJ138"/>
      <c r="GK138"/>
      <c r="GL138"/>
      <c r="GM138"/>
      <c r="GN138"/>
      <c r="GO138"/>
      <c r="GP138"/>
      <c r="GQ138"/>
      <c r="GR138"/>
      <c r="GS138"/>
      <c r="GT138"/>
      <c r="GU138"/>
      <c r="GV138"/>
      <c r="GW138"/>
      <c r="GX138"/>
      <c r="GY138"/>
      <c r="GZ138"/>
      <c r="HA138"/>
      <c r="HB138"/>
      <c r="HC138"/>
      <c r="HD138"/>
      <c r="HE138"/>
      <c r="HF138"/>
      <c r="HG138"/>
      <c r="HH138"/>
      <c r="HI138"/>
      <c r="HJ138"/>
      <c r="HK138"/>
      <c r="HL138"/>
      <c r="HM138"/>
      <c r="HN138"/>
      <c r="HO138"/>
      <c r="HP138"/>
      <c r="HQ138"/>
      <c r="HR138"/>
      <c r="HS138"/>
      <c r="HT138"/>
      <c r="HU138"/>
      <c r="HV138"/>
      <c r="HW138"/>
      <c r="HX138"/>
      <c r="HY138"/>
      <c r="HZ138"/>
      <c r="IA138"/>
      <c r="IB138"/>
      <c r="IC138"/>
      <c r="ID138"/>
      <c r="IE138"/>
      <c r="IF138"/>
      <c r="IG138"/>
      <c r="IH138"/>
      <c r="II138"/>
      <c r="IJ138"/>
      <c r="IK138"/>
      <c r="IL138"/>
      <c r="IM138"/>
      <c r="IN138"/>
      <c r="IO138"/>
      <c r="IP138"/>
      <c r="IQ138"/>
      <c r="IR138"/>
      <c r="IS138"/>
      <c r="IT138"/>
      <c r="IU138"/>
      <c r="IV138"/>
      <c r="IW138"/>
      <c r="IX138"/>
      <c r="IY138"/>
      <c r="IZ138"/>
      <c r="JA138"/>
      <c r="JB138"/>
      <c r="JC138"/>
      <c r="JD138"/>
      <c r="JE138"/>
      <c r="JF138"/>
      <c r="JG138"/>
      <c r="JH138"/>
      <c r="JI138"/>
      <c r="JJ138"/>
      <c r="JK138"/>
      <c r="JL138"/>
      <c r="JM138"/>
      <c r="JN138"/>
      <c r="JO138"/>
      <c r="JP138"/>
      <c r="JQ138"/>
      <c r="JR138"/>
      <c r="JS138"/>
      <c r="JT138"/>
      <c r="JU138"/>
      <c r="JV138"/>
      <c r="JW138"/>
      <c r="JX138"/>
      <c r="JY138"/>
      <c r="JZ138"/>
      <c r="KA138"/>
      <c r="KB138"/>
      <c r="KC138"/>
      <c r="KD138"/>
      <c r="KE138"/>
      <c r="KF138"/>
      <c r="KG138"/>
      <c r="KH138"/>
      <c r="KI138"/>
      <c r="KJ138"/>
      <c r="KK138"/>
      <c r="KL138"/>
      <c r="KM138"/>
      <c r="KN138"/>
      <c r="KO138"/>
      <c r="KP138"/>
      <c r="KQ138"/>
      <c r="KR138"/>
      <c r="KS138"/>
      <c r="KT138"/>
      <c r="KU138"/>
      <c r="KV138"/>
      <c r="KW138"/>
      <c r="KX138"/>
      <c r="KY138"/>
      <c r="KZ138"/>
      <c r="LA138"/>
      <c r="LB138"/>
      <c r="LC138"/>
      <c r="LD138"/>
      <c r="LE138"/>
      <c r="LF138"/>
      <c r="LG138"/>
      <c r="LH138"/>
      <c r="LI138"/>
      <c r="LJ138"/>
      <c r="LK138"/>
      <c r="LL138"/>
      <c r="LM138"/>
      <c r="LN138"/>
      <c r="LO138"/>
      <c r="LP138"/>
      <c r="LQ138"/>
      <c r="LR138"/>
      <c r="LS138"/>
      <c r="LT138"/>
      <c r="LU138"/>
      <c r="LV138"/>
      <c r="LW138"/>
      <c r="LX138"/>
      <c r="LY138"/>
      <c r="LZ138"/>
      <c r="MA138"/>
      <c r="MB138"/>
      <c r="MC138"/>
      <c r="MD138"/>
      <c r="ME138"/>
      <c r="MF138"/>
      <c r="MG138"/>
      <c r="MH138"/>
      <c r="MI138"/>
      <c r="MJ138"/>
      <c r="MK138"/>
      <c r="ML138"/>
      <c r="MM138"/>
      <c r="MN138"/>
      <c r="MO138"/>
      <c r="MP138"/>
      <c r="MQ138"/>
      <c r="MR138"/>
      <c r="MS138"/>
      <c r="MT138"/>
      <c r="MU138"/>
      <c r="MV138"/>
      <c r="MW138"/>
      <c r="MX138"/>
      <c r="MY138"/>
      <c r="MZ138"/>
      <c r="NA138"/>
      <c r="NB138"/>
      <c r="NC138"/>
      <c r="ND138"/>
      <c r="NE138"/>
      <c r="NF138"/>
      <c r="NG138"/>
      <c r="NH138"/>
      <c r="NI138"/>
      <c r="NJ138"/>
      <c r="NK138"/>
      <c r="NL138"/>
      <c r="NM138"/>
      <c r="NN138"/>
      <c r="NO138"/>
      <c r="NP138"/>
      <c r="NQ138"/>
      <c r="NR138"/>
      <c r="NS138"/>
      <c r="NT138"/>
      <c r="NU138"/>
      <c r="NV138"/>
      <c r="NW138"/>
      <c r="NX138"/>
      <c r="NY138"/>
      <c r="NZ138"/>
      <c r="OA138"/>
      <c r="OB138"/>
      <c r="OC138"/>
      <c r="OD138"/>
      <c r="OE138"/>
      <c r="OF138"/>
      <c r="OG138"/>
      <c r="OH138"/>
      <c r="OI138"/>
      <c r="OJ138"/>
      <c r="OK138"/>
      <c r="OL138"/>
      <c r="OM138"/>
      <c r="ON138"/>
      <c r="OO138"/>
      <c r="OP138"/>
      <c r="OQ138"/>
      <c r="OR138"/>
      <c r="OS138"/>
      <c r="OT138"/>
      <c r="OU138"/>
      <c r="OV138"/>
      <c r="OW138"/>
      <c r="OX138"/>
      <c r="OY138"/>
      <c r="OZ138"/>
      <c r="PA138"/>
      <c r="PB138"/>
      <c r="PC138"/>
      <c r="PD138"/>
      <c r="PE138"/>
      <c r="PF138"/>
      <c r="PG138"/>
      <c r="PH138"/>
      <c r="PI138"/>
      <c r="PJ138"/>
      <c r="PK138"/>
      <c r="PL138"/>
      <c r="PM138"/>
      <c r="PN138"/>
      <c r="PO138"/>
      <c r="PP138"/>
      <c r="PQ138"/>
      <c r="PR138"/>
      <c r="PS138"/>
      <c r="PT138"/>
      <c r="PU138"/>
      <c r="PV138"/>
      <c r="PW138"/>
      <c r="PX138"/>
      <c r="PY138"/>
      <c r="PZ138"/>
      <c r="QA138"/>
      <c r="QB138"/>
      <c r="QC138"/>
      <c r="QD138"/>
      <c r="QE138"/>
      <c r="QF138"/>
      <c r="QG138"/>
      <c r="QH138"/>
      <c r="QI138"/>
      <c r="QJ138"/>
      <c r="QK138"/>
      <c r="QL138"/>
      <c r="QM138"/>
      <c r="QN138"/>
      <c r="QO138"/>
      <c r="QP138"/>
      <c r="QQ138"/>
      <c r="QR138"/>
      <c r="QS138"/>
      <c r="QT138"/>
      <c r="QU138"/>
      <c r="QV138"/>
      <c r="QW138"/>
      <c r="QX138"/>
      <c r="QY138"/>
      <c r="QZ138"/>
      <c r="RA138"/>
      <c r="RB138"/>
      <c r="RC138"/>
      <c r="RD138"/>
      <c r="RE138"/>
      <c r="RF138"/>
      <c r="RG138"/>
      <c r="RH138"/>
      <c r="RI138"/>
      <c r="RJ138"/>
      <c r="RK138"/>
      <c r="RL138"/>
      <c r="RM138"/>
      <c r="RN138"/>
      <c r="RO138"/>
      <c r="RP138"/>
      <c r="RQ138"/>
      <c r="RR138"/>
      <c r="RS138"/>
      <c r="RT138"/>
      <c r="RU138"/>
      <c r="RV138"/>
      <c r="RW138"/>
      <c r="RX138"/>
      <c r="RY138"/>
      <c r="RZ138"/>
      <c r="SA138"/>
      <c r="SB138"/>
      <c r="SC138"/>
      <c r="SD138"/>
      <c r="SE138"/>
      <c r="SF138"/>
      <c r="SG138"/>
      <c r="SH138"/>
      <c r="SI138"/>
      <c r="SJ138"/>
      <c r="SK138"/>
      <c r="SL138"/>
      <c r="SM138"/>
      <c r="SN138"/>
      <c r="SO138"/>
      <c r="SP138"/>
      <c r="SQ138"/>
      <c r="SR138"/>
      <c r="SS138"/>
      <c r="ST138"/>
      <c r="SU138"/>
      <c r="SV138"/>
      <c r="SW138"/>
      <c r="SX138"/>
      <c r="SY138"/>
      <c r="SZ138"/>
      <c r="TA138"/>
      <c r="TB138"/>
      <c r="TC138"/>
      <c r="TD138"/>
      <c r="TE138"/>
      <c r="TF138"/>
      <c r="TG138"/>
      <c r="TH138"/>
      <c r="TI138"/>
      <c r="TJ138"/>
      <c r="TK138"/>
      <c r="TL138"/>
      <c r="TM138"/>
      <c r="TN138"/>
      <c r="TO138"/>
      <c r="TP138"/>
      <c r="TQ138"/>
      <c r="TR138"/>
      <c r="TS138"/>
      <c r="TT138"/>
      <c r="TU138"/>
      <c r="TV138"/>
      <c r="TW138"/>
      <c r="TX138"/>
      <c r="TY138"/>
      <c r="TZ138"/>
      <c r="UA138"/>
      <c r="UB138"/>
      <c r="UC138"/>
      <c r="UD138"/>
      <c r="UE138"/>
      <c r="UF138"/>
      <c r="UG138"/>
      <c r="UH138"/>
      <c r="UI138"/>
      <c r="UJ138"/>
      <c r="UK138"/>
      <c r="UL138"/>
      <c r="UM138"/>
      <c r="UN138"/>
      <c r="UO138"/>
      <c r="UP138"/>
      <c r="UQ138"/>
      <c r="UR138"/>
      <c r="US138"/>
      <c r="UT138"/>
      <c r="UU138"/>
      <c r="UV138"/>
      <c r="UW138"/>
      <c r="UX138"/>
      <c r="UY138"/>
      <c r="UZ138"/>
      <c r="VA138"/>
      <c r="VB138"/>
      <c r="VC138"/>
      <c r="VD138"/>
      <c r="VE138"/>
      <c r="VF138"/>
      <c r="VG138"/>
      <c r="VH138"/>
      <c r="VI138"/>
      <c r="VJ138"/>
      <c r="VK138"/>
      <c r="VL138"/>
      <c r="VM138"/>
      <c r="VN138"/>
      <c r="VO138"/>
      <c r="VP138"/>
      <c r="VQ138"/>
      <c r="VR138"/>
      <c r="VS138"/>
      <c r="VT138"/>
      <c r="VU138"/>
      <c r="VV138"/>
      <c r="VW138"/>
      <c r="VX138"/>
      <c r="VY138"/>
      <c r="VZ138"/>
      <c r="WA138"/>
      <c r="WB138"/>
      <c r="WC138"/>
      <c r="WD138"/>
      <c r="WE138"/>
      <c r="WF138"/>
      <c r="WG138"/>
      <c r="WH138"/>
      <c r="WI138"/>
      <c r="WJ138"/>
      <c r="WK138"/>
      <c r="WL138"/>
      <c r="WM138"/>
      <c r="WN138"/>
      <c r="WO138"/>
      <c r="WP138"/>
      <c r="WQ138"/>
      <c r="WR138"/>
      <c r="WS138"/>
      <c r="WT138"/>
      <c r="WU138"/>
      <c r="WV138"/>
      <c r="WW138"/>
      <c r="WX138"/>
      <c r="WY138"/>
      <c r="WZ138"/>
      <c r="XA138"/>
      <c r="XB138"/>
      <c r="XC138"/>
      <c r="XD138"/>
      <c r="XE138"/>
      <c r="XF138"/>
      <c r="XG138"/>
      <c r="XH138"/>
      <c r="XI138"/>
      <c r="XJ138"/>
      <c r="XK138"/>
      <c r="XL138"/>
      <c r="XM138"/>
      <c r="XN138"/>
      <c r="XO138"/>
      <c r="XP138"/>
      <c r="XQ138"/>
      <c r="XR138"/>
      <c r="XS138"/>
      <c r="XT138"/>
      <c r="XU138"/>
      <c r="XV138"/>
      <c r="XW138"/>
      <c r="XX138"/>
      <c r="XY138"/>
      <c r="XZ138"/>
      <c r="YA138"/>
      <c r="YB138"/>
      <c r="YC138"/>
      <c r="YD138"/>
      <c r="YE138"/>
      <c r="YF138"/>
      <c r="YG138"/>
      <c r="YH138"/>
      <c r="YI138"/>
      <c r="YJ138"/>
      <c r="YK138"/>
      <c r="YL138"/>
      <c r="YM138"/>
      <c r="YN138"/>
      <c r="YO138"/>
      <c r="YP138"/>
      <c r="YQ138"/>
      <c r="YR138"/>
      <c r="YS138"/>
      <c r="YT138"/>
      <c r="YU138"/>
      <c r="YV138"/>
      <c r="YW138"/>
      <c r="YX138"/>
      <c r="YY138"/>
      <c r="YZ138"/>
      <c r="ZA138"/>
      <c r="ZB138"/>
      <c r="ZC138"/>
      <c r="ZD138"/>
      <c r="ZE138"/>
      <c r="ZF138"/>
      <c r="ZG138"/>
      <c r="ZH138"/>
      <c r="ZI138"/>
      <c r="ZJ138"/>
      <c r="ZK138"/>
      <c r="ZL138"/>
      <c r="ZM138"/>
      <c r="ZN138"/>
      <c r="ZO138"/>
      <c r="ZP138"/>
      <c r="ZQ138"/>
      <c r="ZR138"/>
      <c r="ZS138"/>
      <c r="ZT138"/>
      <c r="ZU138"/>
      <c r="ZV138"/>
      <c r="ZW138"/>
      <c r="ZX138"/>
      <c r="ZY138"/>
      <c r="ZZ138"/>
      <c r="AAA138"/>
      <c r="AAB138"/>
      <c r="AAC138"/>
      <c r="AAD138"/>
      <c r="AAE138"/>
      <c r="AAF138"/>
      <c r="AAG138"/>
      <c r="AAH138"/>
      <c r="AAI138"/>
      <c r="AAJ138"/>
      <c r="AAK138"/>
      <c r="AAL138"/>
      <c r="AAM138"/>
      <c r="AAN138"/>
      <c r="AAO138"/>
      <c r="AAP138"/>
      <c r="AAQ138"/>
      <c r="AAR138"/>
      <c r="AAS138"/>
      <c r="AAT138"/>
      <c r="AAU138"/>
      <c r="AAV138"/>
      <c r="AAW138"/>
      <c r="AAX138"/>
      <c r="AAY138"/>
      <c r="AAZ138"/>
      <c r="ABA138"/>
      <c r="ABB138"/>
      <c r="ABC138"/>
      <c r="ABD138"/>
      <c r="ABE138"/>
      <c r="ABF138"/>
      <c r="ABG138"/>
      <c r="ABH138"/>
      <c r="ABI138"/>
      <c r="ABJ138"/>
      <c r="ABK138"/>
      <c r="ABL138"/>
      <c r="ABM138"/>
      <c r="ABN138"/>
      <c r="ABO138"/>
      <c r="ABP138"/>
      <c r="ABQ138"/>
      <c r="ABR138"/>
      <c r="ABS138"/>
      <c r="ABT138"/>
      <c r="ABU138"/>
      <c r="ABV138"/>
      <c r="ABW138"/>
      <c r="ABX138"/>
      <c r="ABY138"/>
      <c r="ABZ138"/>
      <c r="ACA138"/>
      <c r="ACB138"/>
      <c r="ACC138"/>
      <c r="ACD138"/>
      <c r="ACE138"/>
      <c r="ACF138"/>
      <c r="ACG138"/>
      <c r="ACH138"/>
      <c r="ACI138"/>
      <c r="ACJ138"/>
      <c r="ACK138"/>
      <c r="ACL138"/>
      <c r="ACM138"/>
      <c r="ACN138"/>
      <c r="ACO138"/>
      <c r="ACP138"/>
      <c r="ACQ138"/>
      <c r="ACR138"/>
      <c r="ACS138"/>
      <c r="ACT138"/>
      <c r="ACU138"/>
      <c r="ACV138"/>
      <c r="ACW138"/>
      <c r="ACX138"/>
      <c r="ACY138"/>
      <c r="ACZ138"/>
      <c r="ADA138"/>
      <c r="ADB138"/>
      <c r="ADC138"/>
      <c r="ADD138"/>
      <c r="ADE138"/>
      <c r="ADF138"/>
      <c r="ADG138"/>
      <c r="ADH138"/>
      <c r="ADI138"/>
      <c r="ADJ138"/>
      <c r="ADK138"/>
      <c r="ADL138"/>
      <c r="ADM138"/>
      <c r="ADN138"/>
      <c r="ADO138"/>
      <c r="ADP138"/>
      <c r="ADQ138"/>
      <c r="ADR138"/>
      <c r="ADS138"/>
      <c r="ADT138"/>
      <c r="ADU138"/>
      <c r="ADV138"/>
      <c r="ADW138"/>
      <c r="ADX138"/>
      <c r="ADY138"/>
      <c r="ADZ138"/>
      <c r="AEA138"/>
      <c r="AEB138"/>
      <c r="AEC138"/>
      <c r="AED138"/>
      <c r="AEE138"/>
      <c r="AEF138"/>
      <c r="AEG138"/>
      <c r="AEH138"/>
      <c r="AEI138"/>
      <c r="AEJ138"/>
      <c r="AEK138"/>
      <c r="AEL138"/>
      <c r="AEM138"/>
      <c r="AEN138"/>
      <c r="AEO138"/>
      <c r="AEP138"/>
      <c r="AEQ138"/>
      <c r="AER138"/>
      <c r="AES138"/>
      <c r="AET138"/>
      <c r="AEU138"/>
      <c r="AEV138"/>
      <c r="AEW138"/>
      <c r="AEX138"/>
      <c r="AEY138"/>
      <c r="AEZ138"/>
      <c r="AFA138"/>
      <c r="AFB138"/>
      <c r="AFC138"/>
      <c r="AFD138"/>
      <c r="AFE138"/>
      <c r="AFF138"/>
      <c r="AFG138"/>
      <c r="AFH138"/>
      <c r="AFI138"/>
      <c r="AFJ138"/>
      <c r="AFK138"/>
      <c r="AFL138"/>
      <c r="AFM138"/>
      <c r="AFN138"/>
      <c r="AFO138"/>
      <c r="AFP138"/>
      <c r="AFQ138"/>
      <c r="AFR138"/>
      <c r="AFS138"/>
      <c r="AFT138"/>
      <c r="AFU138"/>
      <c r="AFV138"/>
      <c r="AFW138"/>
      <c r="AFX138"/>
      <c r="AFY138"/>
      <c r="AFZ138"/>
      <c r="AGA138"/>
      <c r="AGB138"/>
      <c r="AGC138"/>
      <c r="AGD138"/>
      <c r="AGE138"/>
      <c r="AGF138"/>
      <c r="AGG138"/>
      <c r="AGH138"/>
      <c r="AGI138"/>
      <c r="AGJ138"/>
      <c r="AGK138"/>
      <c r="AGL138"/>
      <c r="AGM138"/>
      <c r="AGN138"/>
      <c r="AGO138"/>
      <c r="AGP138"/>
      <c r="AGQ138"/>
      <c r="AGR138"/>
      <c r="AGS138"/>
      <c r="AGT138"/>
      <c r="AGU138"/>
      <c r="AGV138"/>
      <c r="AGW138"/>
      <c r="AGX138"/>
      <c r="AGY138"/>
      <c r="AGZ138"/>
      <c r="AHA138"/>
      <c r="AHB138"/>
      <c r="AHC138"/>
      <c r="AHD138"/>
      <c r="AHE138"/>
      <c r="AHF138"/>
      <c r="AHG138"/>
      <c r="AHH138"/>
      <c r="AHI138"/>
      <c r="AHJ138"/>
      <c r="AHK138"/>
      <c r="AHL138"/>
      <c r="AHM138"/>
      <c r="AHN138"/>
      <c r="AHO138"/>
      <c r="AHP138"/>
      <c r="AHQ138"/>
      <c r="AHR138"/>
      <c r="AHS138"/>
      <c r="AHT138"/>
      <c r="AHU138"/>
      <c r="AHV138"/>
      <c r="AHW138"/>
      <c r="AHX138"/>
      <c r="AHY138"/>
      <c r="AHZ138"/>
      <c r="AIA138"/>
      <c r="AIB138"/>
      <c r="AIC138"/>
      <c r="AID138"/>
      <c r="AIE138"/>
      <c r="AIF138"/>
      <c r="AIG138"/>
      <c r="AIH138"/>
      <c r="AII138"/>
      <c r="AIJ138"/>
      <c r="AIK138"/>
      <c r="AIL138"/>
      <c r="AIM138"/>
      <c r="AIN138"/>
      <c r="AIO138"/>
      <c r="AIP138"/>
      <c r="AIQ138"/>
      <c r="AIR138"/>
      <c r="AIS138"/>
      <c r="AIT138"/>
      <c r="AIU138"/>
      <c r="AIV138"/>
      <c r="AIW138"/>
      <c r="AIX138"/>
      <c r="AIY138"/>
      <c r="AIZ138"/>
      <c r="AJA138"/>
      <c r="AJB138"/>
      <c r="AJC138"/>
      <c r="AJD138"/>
      <c r="AJE138"/>
      <c r="AJF138"/>
      <c r="AJG138"/>
      <c r="AJH138"/>
      <c r="AJI138"/>
      <c r="AJJ138"/>
      <c r="AJK138"/>
      <c r="AJL138"/>
      <c r="AJM138"/>
      <c r="AJN138"/>
      <c r="AJO138"/>
      <c r="AJP138"/>
      <c r="AJQ138"/>
      <c r="AJR138"/>
      <c r="AJS138"/>
      <c r="AJT138"/>
      <c r="AJU138"/>
      <c r="AJV138"/>
      <c r="AJW138"/>
      <c r="AJX138"/>
      <c r="AJY138"/>
      <c r="AJZ138"/>
      <c r="AKA138"/>
      <c r="AKB138"/>
      <c r="AKC138"/>
      <c r="AKD138"/>
      <c r="AKE138"/>
      <c r="AKF138"/>
      <c r="AKG138"/>
      <c r="AKH138"/>
      <c r="AKI138"/>
      <c r="AKJ138"/>
      <c r="AKK138"/>
      <c r="AKL138"/>
      <c r="AKM138"/>
      <c r="AKN138"/>
      <c r="AKO138"/>
      <c r="AKP138"/>
      <c r="AKQ138"/>
      <c r="AKR138"/>
      <c r="AKS138"/>
      <c r="AKT138"/>
      <c r="AKU138"/>
      <c r="AKV138"/>
      <c r="AKW138"/>
      <c r="AKX138"/>
      <c r="AKY138"/>
      <c r="AKZ138"/>
      <c r="ALA138"/>
      <c r="ALB138"/>
      <c r="ALC138"/>
      <c r="ALD138"/>
      <c r="ALE138"/>
      <c r="ALF138"/>
      <c r="ALG138"/>
      <c r="ALH138"/>
      <c r="ALI138"/>
      <c r="ALJ138"/>
      <c r="ALK138"/>
      <c r="ALL138"/>
      <c r="ALM138"/>
      <c r="ALN138"/>
      <c r="ALO138"/>
      <c r="ALP138"/>
      <c r="ALQ138"/>
      <c r="ALR138"/>
      <c r="ALS138"/>
      <c r="ALT138"/>
      <c r="ALU138"/>
      <c r="ALV138"/>
      <c r="ALW138"/>
      <c r="ALX138"/>
      <c r="ALY138"/>
      <c r="ALZ138"/>
      <c r="AMA138"/>
      <c r="AMB138"/>
      <c r="AMC138"/>
      <c r="AMD138"/>
      <c r="AME138"/>
      <c r="AMF138"/>
      <c r="AMG138"/>
      <c r="AMH138"/>
      <c r="AMI138"/>
      <c r="AMJ138"/>
    </row>
    <row r="139" spans="1:1024" ht="17.45" customHeight="1" x14ac:dyDescent="0.25">
      <c r="A139" s="158"/>
      <c r="B139" s="159"/>
      <c r="C139" s="159"/>
      <c r="D139" s="159"/>
      <c r="E139" s="159"/>
      <c r="F139" s="159"/>
      <c r="G139" s="159"/>
      <c r="H139" s="159"/>
      <c r="I139" s="159"/>
      <c r="J139" s="159"/>
      <c r="K139" s="159"/>
      <c r="L139" s="159"/>
      <c r="M139" s="159"/>
      <c r="N139" s="159"/>
      <c r="O139" s="159"/>
      <c r="P139" s="159"/>
      <c r="Q139" s="159"/>
      <c r="R139" s="222">
        <f>L12</f>
        <v>0</v>
      </c>
      <c r="S139" s="223"/>
      <c r="T139" s="223"/>
      <c r="U139" s="223"/>
      <c r="V139" s="223"/>
      <c r="W139" s="223"/>
      <c r="X139" s="223"/>
      <c r="Y139" s="223"/>
      <c r="Z139" s="223"/>
      <c r="AA139" s="223"/>
      <c r="AB139" s="223"/>
      <c r="AC139" s="223"/>
      <c r="AD139" s="223"/>
      <c r="AE139" s="223"/>
      <c r="AF139" s="223"/>
      <c r="AG139" s="223"/>
      <c r="AH139" s="223"/>
      <c r="AI139" s="223"/>
      <c r="AJ139" s="223"/>
      <c r="AK139" s="223"/>
      <c r="AL139" s="223"/>
      <c r="AM139" s="223"/>
      <c r="AN139" s="223"/>
      <c r="AO139" s="223"/>
      <c r="AP139" s="223"/>
      <c r="AQ139" s="223"/>
      <c r="AR139" s="223"/>
      <c r="AS139" s="223"/>
      <c r="AT139" s="223"/>
      <c r="AU139" s="223"/>
      <c r="AV139" s="223"/>
      <c r="AW139" s="223"/>
      <c r="AX139" s="223"/>
      <c r="AY139" s="223"/>
      <c r="AZ139" s="223"/>
      <c r="BA139" s="223"/>
      <c r="BD139" s="50"/>
      <c r="BE139"/>
      <c r="BF139"/>
      <c r="BG139"/>
      <c r="BH139"/>
      <c r="BI139"/>
      <c r="BJ139"/>
      <c r="BK139"/>
      <c r="BL139"/>
      <c r="BM139"/>
      <c r="BN139"/>
      <c r="BO139"/>
      <c r="BP139"/>
      <c r="BQ139"/>
      <c r="BR139"/>
      <c r="BS139"/>
      <c r="BT139"/>
      <c r="BU139"/>
      <c r="BV139"/>
      <c r="BW139"/>
      <c r="BX139"/>
      <c r="BY139"/>
      <c r="BZ139"/>
      <c r="CA139"/>
      <c r="CB139"/>
      <c r="CC139"/>
      <c r="CD139"/>
      <c r="CE139"/>
      <c r="CF139"/>
      <c r="CG139"/>
      <c r="CH139"/>
      <c r="CI139"/>
      <c r="CJ139"/>
      <c r="CK139"/>
      <c r="CL139"/>
      <c r="CM139"/>
      <c r="CN139"/>
      <c r="CO139"/>
      <c r="CP139"/>
      <c r="CQ139"/>
      <c r="CR139"/>
      <c r="CS139"/>
      <c r="CT139"/>
      <c r="CU139"/>
      <c r="CV139"/>
      <c r="CW139"/>
      <c r="CX139"/>
      <c r="CY139"/>
      <c r="CZ139"/>
      <c r="DA139"/>
      <c r="DB139"/>
      <c r="DC139"/>
      <c r="DD139"/>
      <c r="DE139"/>
      <c r="DF139"/>
      <c r="DG139"/>
      <c r="DH139"/>
      <c r="DI139"/>
      <c r="DJ139"/>
      <c r="DK139"/>
      <c r="DL139"/>
      <c r="DM139"/>
      <c r="DN139"/>
      <c r="DO139"/>
      <c r="DP139"/>
      <c r="DQ139"/>
      <c r="DR139"/>
      <c r="DS139"/>
      <c r="DT139"/>
      <c r="DU139"/>
      <c r="DV139"/>
      <c r="DW139"/>
      <c r="DX139"/>
      <c r="DY139"/>
      <c r="DZ139"/>
      <c r="EA139"/>
      <c r="EB139"/>
      <c r="EC139"/>
      <c r="ED139"/>
      <c r="EE139"/>
      <c r="EF139"/>
      <c r="EG139"/>
      <c r="EH139"/>
      <c r="EI139"/>
      <c r="EJ139"/>
      <c r="EK139"/>
      <c r="EL139"/>
      <c r="EM139"/>
      <c r="EN139"/>
      <c r="EO139"/>
      <c r="EP139"/>
      <c r="EQ139"/>
      <c r="ER139"/>
      <c r="ES139"/>
      <c r="ET139"/>
      <c r="EU139"/>
      <c r="EV139"/>
      <c r="EW139"/>
      <c r="EX139"/>
      <c r="EY139"/>
      <c r="EZ139"/>
      <c r="FA139"/>
      <c r="FB139"/>
      <c r="FC139"/>
      <c r="FD139"/>
      <c r="FE139"/>
      <c r="FF139"/>
      <c r="FG139"/>
      <c r="FH139"/>
      <c r="FI139"/>
      <c r="FJ139"/>
      <c r="FK139"/>
      <c r="FL139"/>
      <c r="FM139"/>
      <c r="FN139"/>
      <c r="FO139"/>
      <c r="FP139"/>
      <c r="FQ139"/>
      <c r="FR139"/>
      <c r="FS139"/>
      <c r="FT139"/>
      <c r="FU139"/>
      <c r="FV139"/>
      <c r="FW139"/>
      <c r="FX139"/>
      <c r="FY139"/>
      <c r="FZ139"/>
      <c r="GA139"/>
      <c r="GB139"/>
      <c r="GC139"/>
      <c r="GD139"/>
      <c r="GE139"/>
      <c r="GF139"/>
      <c r="GG139"/>
      <c r="GH139"/>
      <c r="GI139"/>
      <c r="GJ139"/>
      <c r="GK139"/>
      <c r="GL139"/>
      <c r="GM139"/>
      <c r="GN139"/>
      <c r="GO139"/>
      <c r="GP139"/>
      <c r="GQ139"/>
      <c r="GR139"/>
      <c r="GS139"/>
      <c r="GT139"/>
      <c r="GU139"/>
      <c r="GV139"/>
      <c r="GW139"/>
      <c r="GX139"/>
      <c r="GY139"/>
      <c r="GZ139"/>
      <c r="HA139"/>
      <c r="HB139"/>
      <c r="HC139"/>
      <c r="HD139"/>
      <c r="HE139"/>
      <c r="HF139"/>
      <c r="HG139"/>
      <c r="HH139"/>
      <c r="HI139"/>
      <c r="HJ139"/>
      <c r="HK139"/>
      <c r="HL139"/>
      <c r="HM139"/>
      <c r="HN139"/>
      <c r="HO139"/>
      <c r="HP139"/>
      <c r="HQ139"/>
      <c r="HR139"/>
      <c r="HS139"/>
      <c r="HT139"/>
      <c r="HU139"/>
      <c r="HV139"/>
      <c r="HW139"/>
      <c r="HX139"/>
      <c r="HY139"/>
      <c r="HZ139"/>
      <c r="IA139"/>
      <c r="IB139"/>
      <c r="IC139"/>
      <c r="ID139"/>
      <c r="IE139"/>
      <c r="IF139"/>
      <c r="IG139"/>
      <c r="IH139"/>
      <c r="II139"/>
      <c r="IJ139"/>
      <c r="IK139"/>
      <c r="IL139"/>
      <c r="IM139"/>
      <c r="IN139"/>
      <c r="IO139"/>
      <c r="IP139"/>
      <c r="IQ139"/>
      <c r="IR139"/>
      <c r="IS139"/>
      <c r="IT139"/>
      <c r="IU139"/>
      <c r="IV139"/>
      <c r="IW139"/>
      <c r="IX139"/>
      <c r="IY139"/>
      <c r="IZ139"/>
      <c r="JA139"/>
      <c r="JB139"/>
      <c r="JC139"/>
      <c r="JD139"/>
      <c r="JE139"/>
      <c r="JF139"/>
      <c r="JG139"/>
      <c r="JH139"/>
      <c r="JI139"/>
      <c r="JJ139"/>
      <c r="JK139"/>
      <c r="JL139"/>
      <c r="JM139"/>
      <c r="JN139"/>
      <c r="JO139"/>
      <c r="JP139"/>
      <c r="JQ139"/>
      <c r="JR139"/>
      <c r="JS139"/>
      <c r="JT139"/>
      <c r="JU139"/>
      <c r="JV139"/>
      <c r="JW139"/>
      <c r="JX139"/>
      <c r="JY139"/>
      <c r="JZ139"/>
      <c r="KA139"/>
      <c r="KB139"/>
      <c r="KC139"/>
      <c r="KD139"/>
      <c r="KE139"/>
      <c r="KF139"/>
      <c r="KG139"/>
      <c r="KH139"/>
      <c r="KI139"/>
      <c r="KJ139"/>
      <c r="KK139"/>
      <c r="KL139"/>
      <c r="KM139"/>
      <c r="KN139"/>
      <c r="KO139"/>
      <c r="KP139"/>
      <c r="KQ139"/>
      <c r="KR139"/>
      <c r="KS139"/>
      <c r="KT139"/>
      <c r="KU139"/>
      <c r="KV139"/>
      <c r="KW139"/>
      <c r="KX139"/>
      <c r="KY139"/>
      <c r="KZ139"/>
      <c r="LA139"/>
      <c r="LB139"/>
      <c r="LC139"/>
      <c r="LD139"/>
      <c r="LE139"/>
      <c r="LF139"/>
      <c r="LG139"/>
      <c r="LH139"/>
      <c r="LI139"/>
      <c r="LJ139"/>
      <c r="LK139"/>
      <c r="LL139"/>
      <c r="LM139"/>
      <c r="LN139"/>
      <c r="LO139"/>
      <c r="LP139"/>
      <c r="LQ139"/>
      <c r="LR139"/>
      <c r="LS139"/>
      <c r="LT139"/>
      <c r="LU139"/>
      <c r="LV139"/>
      <c r="LW139"/>
      <c r="LX139"/>
      <c r="LY139"/>
      <c r="LZ139"/>
      <c r="MA139"/>
      <c r="MB139"/>
      <c r="MC139"/>
      <c r="MD139"/>
      <c r="ME139"/>
      <c r="MF139"/>
      <c r="MG139"/>
      <c r="MH139"/>
      <c r="MI139"/>
      <c r="MJ139"/>
      <c r="MK139"/>
      <c r="ML139"/>
      <c r="MM139"/>
      <c r="MN139"/>
      <c r="MO139"/>
      <c r="MP139"/>
      <c r="MQ139"/>
      <c r="MR139"/>
      <c r="MS139"/>
      <c r="MT139"/>
      <c r="MU139"/>
      <c r="MV139"/>
      <c r="MW139"/>
      <c r="MX139"/>
      <c r="MY139"/>
      <c r="MZ139"/>
      <c r="NA139"/>
      <c r="NB139"/>
      <c r="NC139"/>
      <c r="ND139"/>
      <c r="NE139"/>
      <c r="NF139"/>
      <c r="NG139"/>
      <c r="NH139"/>
      <c r="NI139"/>
      <c r="NJ139"/>
      <c r="NK139"/>
      <c r="NL139"/>
      <c r="NM139"/>
      <c r="NN139"/>
      <c r="NO139"/>
      <c r="NP139"/>
      <c r="NQ139"/>
      <c r="NR139"/>
      <c r="NS139"/>
      <c r="NT139"/>
      <c r="NU139"/>
      <c r="NV139"/>
      <c r="NW139"/>
      <c r="NX139"/>
      <c r="NY139"/>
      <c r="NZ139"/>
      <c r="OA139"/>
      <c r="OB139"/>
      <c r="OC139"/>
      <c r="OD139"/>
      <c r="OE139"/>
      <c r="OF139"/>
      <c r="OG139"/>
      <c r="OH139"/>
      <c r="OI139"/>
      <c r="OJ139"/>
      <c r="OK139"/>
      <c r="OL139"/>
      <c r="OM139"/>
      <c r="ON139"/>
      <c r="OO139"/>
      <c r="OP139"/>
      <c r="OQ139"/>
      <c r="OR139"/>
      <c r="OS139"/>
      <c r="OT139"/>
      <c r="OU139"/>
      <c r="OV139"/>
      <c r="OW139"/>
      <c r="OX139"/>
      <c r="OY139"/>
      <c r="OZ139"/>
      <c r="PA139"/>
      <c r="PB139"/>
      <c r="PC139"/>
      <c r="PD139"/>
      <c r="PE139"/>
      <c r="PF139"/>
      <c r="PG139"/>
      <c r="PH139"/>
      <c r="PI139"/>
      <c r="PJ139"/>
      <c r="PK139"/>
      <c r="PL139"/>
      <c r="PM139"/>
      <c r="PN139"/>
      <c r="PO139"/>
      <c r="PP139"/>
      <c r="PQ139"/>
      <c r="PR139"/>
      <c r="PS139"/>
      <c r="PT139"/>
      <c r="PU139"/>
      <c r="PV139"/>
      <c r="PW139"/>
      <c r="PX139"/>
      <c r="PY139"/>
      <c r="PZ139"/>
      <c r="QA139"/>
      <c r="QB139"/>
      <c r="QC139"/>
      <c r="QD139"/>
      <c r="QE139"/>
      <c r="QF139"/>
      <c r="QG139"/>
      <c r="QH139"/>
      <c r="QI139"/>
      <c r="QJ139"/>
      <c r="QK139"/>
      <c r="QL139"/>
      <c r="QM139"/>
      <c r="QN139"/>
      <c r="QO139"/>
      <c r="QP139"/>
      <c r="QQ139"/>
      <c r="QR139"/>
      <c r="QS139"/>
      <c r="QT139"/>
      <c r="QU139"/>
      <c r="QV139"/>
      <c r="QW139"/>
      <c r="QX139"/>
      <c r="QY139"/>
      <c r="QZ139"/>
      <c r="RA139"/>
      <c r="RB139"/>
      <c r="RC139"/>
      <c r="RD139"/>
      <c r="RE139"/>
      <c r="RF139"/>
      <c r="RG139"/>
      <c r="RH139"/>
      <c r="RI139"/>
      <c r="RJ139"/>
      <c r="RK139"/>
      <c r="RL139"/>
      <c r="RM139"/>
      <c r="RN139"/>
      <c r="RO139"/>
      <c r="RP139"/>
      <c r="RQ139"/>
      <c r="RR139"/>
      <c r="RS139"/>
      <c r="RT139"/>
      <c r="RU139"/>
      <c r="RV139"/>
      <c r="RW139"/>
      <c r="RX139"/>
      <c r="RY139"/>
      <c r="RZ139"/>
      <c r="SA139"/>
      <c r="SB139"/>
      <c r="SC139"/>
      <c r="SD139"/>
      <c r="SE139"/>
      <c r="SF139"/>
      <c r="SG139"/>
      <c r="SH139"/>
      <c r="SI139"/>
      <c r="SJ139"/>
      <c r="SK139"/>
      <c r="SL139"/>
      <c r="SM139"/>
      <c r="SN139"/>
      <c r="SO139"/>
      <c r="SP139"/>
      <c r="SQ139"/>
      <c r="SR139"/>
      <c r="SS139"/>
      <c r="ST139"/>
      <c r="SU139"/>
      <c r="SV139"/>
      <c r="SW139"/>
      <c r="SX139"/>
      <c r="SY139"/>
      <c r="SZ139"/>
      <c r="TA139"/>
      <c r="TB139"/>
      <c r="TC139"/>
      <c r="TD139"/>
      <c r="TE139"/>
      <c r="TF139"/>
      <c r="TG139"/>
      <c r="TH139"/>
      <c r="TI139"/>
      <c r="TJ139"/>
      <c r="TK139"/>
      <c r="TL139"/>
      <c r="TM139"/>
      <c r="TN139"/>
      <c r="TO139"/>
      <c r="TP139"/>
      <c r="TQ139"/>
      <c r="TR139"/>
      <c r="TS139"/>
      <c r="TT139"/>
      <c r="TU139"/>
      <c r="TV139"/>
      <c r="TW139"/>
      <c r="TX139"/>
      <c r="TY139"/>
      <c r="TZ139"/>
      <c r="UA139"/>
      <c r="UB139"/>
      <c r="UC139"/>
      <c r="UD139"/>
      <c r="UE139"/>
      <c r="UF139"/>
      <c r="UG139"/>
      <c r="UH139"/>
      <c r="UI139"/>
      <c r="UJ139"/>
      <c r="UK139"/>
      <c r="UL139"/>
      <c r="UM139"/>
      <c r="UN139"/>
      <c r="UO139"/>
      <c r="UP139"/>
      <c r="UQ139"/>
      <c r="UR139"/>
      <c r="US139"/>
      <c r="UT139"/>
      <c r="UU139"/>
      <c r="UV139"/>
      <c r="UW139"/>
      <c r="UX139"/>
      <c r="UY139"/>
      <c r="UZ139"/>
      <c r="VA139"/>
      <c r="VB139"/>
      <c r="VC139"/>
      <c r="VD139"/>
      <c r="VE139"/>
      <c r="VF139"/>
      <c r="VG139"/>
      <c r="VH139"/>
      <c r="VI139"/>
      <c r="VJ139"/>
      <c r="VK139"/>
      <c r="VL139"/>
      <c r="VM139"/>
      <c r="VN139"/>
      <c r="VO139"/>
      <c r="VP139"/>
      <c r="VQ139"/>
      <c r="VR139"/>
      <c r="VS139"/>
      <c r="VT139"/>
      <c r="VU139"/>
      <c r="VV139"/>
      <c r="VW139"/>
      <c r="VX139"/>
      <c r="VY139"/>
      <c r="VZ139"/>
      <c r="WA139"/>
      <c r="WB139"/>
      <c r="WC139"/>
      <c r="WD139"/>
      <c r="WE139"/>
      <c r="WF139"/>
      <c r="WG139"/>
      <c r="WH139"/>
      <c r="WI139"/>
      <c r="WJ139"/>
      <c r="WK139"/>
      <c r="WL139"/>
      <c r="WM139"/>
      <c r="WN139"/>
      <c r="WO139"/>
      <c r="WP139"/>
      <c r="WQ139"/>
      <c r="WR139"/>
      <c r="WS139"/>
      <c r="WT139"/>
      <c r="WU139"/>
      <c r="WV139"/>
      <c r="WW139"/>
      <c r="WX139"/>
      <c r="WY139"/>
      <c r="WZ139"/>
      <c r="XA139"/>
      <c r="XB139"/>
      <c r="XC139"/>
      <c r="XD139"/>
      <c r="XE139"/>
      <c r="XF139"/>
      <c r="XG139"/>
      <c r="XH139"/>
      <c r="XI139"/>
      <c r="XJ139"/>
      <c r="XK139"/>
      <c r="XL139"/>
      <c r="XM139"/>
      <c r="XN139"/>
      <c r="XO139"/>
      <c r="XP139"/>
      <c r="XQ139"/>
      <c r="XR139"/>
      <c r="XS139"/>
      <c r="XT139"/>
      <c r="XU139"/>
      <c r="XV139"/>
      <c r="XW139"/>
      <c r="XX139"/>
      <c r="XY139"/>
      <c r="XZ139"/>
      <c r="YA139"/>
      <c r="YB139"/>
      <c r="YC139"/>
      <c r="YD139"/>
      <c r="YE139"/>
      <c r="YF139"/>
      <c r="YG139"/>
      <c r="YH139"/>
      <c r="YI139"/>
      <c r="YJ139"/>
      <c r="YK139"/>
      <c r="YL139"/>
      <c r="YM139"/>
      <c r="YN139"/>
      <c r="YO139"/>
      <c r="YP139"/>
      <c r="YQ139"/>
      <c r="YR139"/>
      <c r="YS139"/>
      <c r="YT139"/>
      <c r="YU139"/>
      <c r="YV139"/>
      <c r="YW139"/>
      <c r="YX139"/>
      <c r="YY139"/>
      <c r="YZ139"/>
      <c r="ZA139"/>
      <c r="ZB139"/>
      <c r="ZC139"/>
      <c r="ZD139"/>
      <c r="ZE139"/>
      <c r="ZF139"/>
      <c r="ZG139"/>
      <c r="ZH139"/>
      <c r="ZI139"/>
      <c r="ZJ139"/>
      <c r="ZK139"/>
      <c r="ZL139"/>
      <c r="ZM139"/>
      <c r="ZN139"/>
      <c r="ZO139"/>
      <c r="ZP139"/>
      <c r="ZQ139"/>
      <c r="ZR139"/>
      <c r="ZS139"/>
      <c r="ZT139"/>
      <c r="ZU139"/>
      <c r="ZV139"/>
      <c r="ZW139"/>
      <c r="ZX139"/>
      <c r="ZY139"/>
      <c r="ZZ139"/>
      <c r="AAA139"/>
      <c r="AAB139"/>
      <c r="AAC139"/>
      <c r="AAD139"/>
      <c r="AAE139"/>
      <c r="AAF139"/>
      <c r="AAG139"/>
      <c r="AAH139"/>
      <c r="AAI139"/>
      <c r="AAJ139"/>
      <c r="AAK139"/>
      <c r="AAL139"/>
      <c r="AAM139"/>
      <c r="AAN139"/>
      <c r="AAO139"/>
      <c r="AAP139"/>
      <c r="AAQ139"/>
      <c r="AAR139"/>
      <c r="AAS139"/>
      <c r="AAT139"/>
      <c r="AAU139"/>
      <c r="AAV139"/>
      <c r="AAW139"/>
      <c r="AAX139"/>
      <c r="AAY139"/>
      <c r="AAZ139"/>
      <c r="ABA139"/>
      <c r="ABB139"/>
      <c r="ABC139"/>
      <c r="ABD139"/>
      <c r="ABE139"/>
      <c r="ABF139"/>
      <c r="ABG139"/>
      <c r="ABH139"/>
      <c r="ABI139"/>
      <c r="ABJ139"/>
      <c r="ABK139"/>
      <c r="ABL139"/>
      <c r="ABM139"/>
      <c r="ABN139"/>
      <c r="ABO139"/>
      <c r="ABP139"/>
      <c r="ABQ139"/>
      <c r="ABR139"/>
      <c r="ABS139"/>
      <c r="ABT139"/>
      <c r="ABU139"/>
      <c r="ABV139"/>
      <c r="ABW139"/>
      <c r="ABX139"/>
      <c r="ABY139"/>
      <c r="ABZ139"/>
      <c r="ACA139"/>
      <c r="ACB139"/>
      <c r="ACC139"/>
      <c r="ACD139"/>
      <c r="ACE139"/>
      <c r="ACF139"/>
      <c r="ACG139"/>
      <c r="ACH139"/>
      <c r="ACI139"/>
      <c r="ACJ139"/>
      <c r="ACK139"/>
      <c r="ACL139"/>
      <c r="ACM139"/>
      <c r="ACN139"/>
      <c r="ACO139"/>
      <c r="ACP139"/>
      <c r="ACQ139"/>
      <c r="ACR139"/>
      <c r="ACS139"/>
      <c r="ACT139"/>
      <c r="ACU139"/>
      <c r="ACV139"/>
      <c r="ACW139"/>
      <c r="ACX139"/>
      <c r="ACY139"/>
      <c r="ACZ139"/>
      <c r="ADA139"/>
      <c r="ADB139"/>
      <c r="ADC139"/>
      <c r="ADD139"/>
      <c r="ADE139"/>
      <c r="ADF139"/>
      <c r="ADG139"/>
      <c r="ADH139"/>
      <c r="ADI139"/>
      <c r="ADJ139"/>
      <c r="ADK139"/>
      <c r="ADL139"/>
      <c r="ADM139"/>
      <c r="ADN139"/>
      <c r="ADO139"/>
      <c r="ADP139"/>
      <c r="ADQ139"/>
      <c r="ADR139"/>
      <c r="ADS139"/>
      <c r="ADT139"/>
      <c r="ADU139"/>
      <c r="ADV139"/>
      <c r="ADW139"/>
      <c r="ADX139"/>
      <c r="ADY139"/>
      <c r="ADZ139"/>
      <c r="AEA139"/>
      <c r="AEB139"/>
      <c r="AEC139"/>
      <c r="AED139"/>
      <c r="AEE139"/>
      <c r="AEF139"/>
      <c r="AEG139"/>
      <c r="AEH139"/>
      <c r="AEI139"/>
      <c r="AEJ139"/>
      <c r="AEK139"/>
      <c r="AEL139"/>
      <c r="AEM139"/>
      <c r="AEN139"/>
      <c r="AEO139"/>
      <c r="AEP139"/>
      <c r="AEQ139"/>
      <c r="AER139"/>
      <c r="AES139"/>
      <c r="AET139"/>
      <c r="AEU139"/>
      <c r="AEV139"/>
      <c r="AEW139"/>
      <c r="AEX139"/>
      <c r="AEY139"/>
      <c r="AEZ139"/>
      <c r="AFA139"/>
      <c r="AFB139"/>
      <c r="AFC139"/>
      <c r="AFD139"/>
      <c r="AFE139"/>
      <c r="AFF139"/>
      <c r="AFG139"/>
      <c r="AFH139"/>
      <c r="AFI139"/>
      <c r="AFJ139"/>
      <c r="AFK139"/>
      <c r="AFL139"/>
      <c r="AFM139"/>
      <c r="AFN139"/>
      <c r="AFO139"/>
      <c r="AFP139"/>
      <c r="AFQ139"/>
      <c r="AFR139"/>
      <c r="AFS139"/>
      <c r="AFT139"/>
      <c r="AFU139"/>
      <c r="AFV139"/>
      <c r="AFW139"/>
      <c r="AFX139"/>
      <c r="AFY139"/>
      <c r="AFZ139"/>
      <c r="AGA139"/>
      <c r="AGB139"/>
      <c r="AGC139"/>
      <c r="AGD139"/>
      <c r="AGE139"/>
      <c r="AGF139"/>
      <c r="AGG139"/>
      <c r="AGH139"/>
      <c r="AGI139"/>
      <c r="AGJ139"/>
      <c r="AGK139"/>
      <c r="AGL139"/>
      <c r="AGM139"/>
      <c r="AGN139"/>
      <c r="AGO139"/>
      <c r="AGP139"/>
      <c r="AGQ139"/>
      <c r="AGR139"/>
      <c r="AGS139"/>
      <c r="AGT139"/>
      <c r="AGU139"/>
      <c r="AGV139"/>
      <c r="AGW139"/>
      <c r="AGX139"/>
      <c r="AGY139"/>
      <c r="AGZ139"/>
      <c r="AHA139"/>
      <c r="AHB139"/>
      <c r="AHC139"/>
      <c r="AHD139"/>
      <c r="AHE139"/>
      <c r="AHF139"/>
      <c r="AHG139"/>
      <c r="AHH139"/>
      <c r="AHI139"/>
      <c r="AHJ139"/>
      <c r="AHK139"/>
      <c r="AHL139"/>
      <c r="AHM139"/>
      <c r="AHN139"/>
      <c r="AHO139"/>
      <c r="AHP139"/>
      <c r="AHQ139"/>
      <c r="AHR139"/>
      <c r="AHS139"/>
      <c r="AHT139"/>
      <c r="AHU139"/>
      <c r="AHV139"/>
      <c r="AHW139"/>
      <c r="AHX139"/>
      <c r="AHY139"/>
      <c r="AHZ139"/>
      <c r="AIA139"/>
      <c r="AIB139"/>
      <c r="AIC139"/>
      <c r="AID139"/>
      <c r="AIE139"/>
      <c r="AIF139"/>
      <c r="AIG139"/>
      <c r="AIH139"/>
      <c r="AII139"/>
      <c r="AIJ139"/>
      <c r="AIK139"/>
      <c r="AIL139"/>
      <c r="AIM139"/>
      <c r="AIN139"/>
      <c r="AIO139"/>
      <c r="AIP139"/>
      <c r="AIQ139"/>
      <c r="AIR139"/>
      <c r="AIS139"/>
      <c r="AIT139"/>
      <c r="AIU139"/>
      <c r="AIV139"/>
      <c r="AIW139"/>
      <c r="AIX139"/>
      <c r="AIY139"/>
      <c r="AIZ139"/>
      <c r="AJA139"/>
      <c r="AJB139"/>
      <c r="AJC139"/>
      <c r="AJD139"/>
      <c r="AJE139"/>
      <c r="AJF139"/>
      <c r="AJG139"/>
      <c r="AJH139"/>
      <c r="AJI139"/>
      <c r="AJJ139"/>
      <c r="AJK139"/>
      <c r="AJL139"/>
      <c r="AJM139"/>
      <c r="AJN139"/>
      <c r="AJO139"/>
      <c r="AJP139"/>
      <c r="AJQ139"/>
      <c r="AJR139"/>
      <c r="AJS139"/>
      <c r="AJT139"/>
      <c r="AJU139"/>
      <c r="AJV139"/>
      <c r="AJW139"/>
      <c r="AJX139"/>
      <c r="AJY139"/>
      <c r="AJZ139"/>
      <c r="AKA139"/>
      <c r="AKB139"/>
      <c r="AKC139"/>
      <c r="AKD139"/>
      <c r="AKE139"/>
      <c r="AKF139"/>
      <c r="AKG139"/>
      <c r="AKH139"/>
      <c r="AKI139"/>
      <c r="AKJ139"/>
      <c r="AKK139"/>
      <c r="AKL139"/>
      <c r="AKM139"/>
      <c r="AKN139"/>
      <c r="AKO139"/>
      <c r="AKP139"/>
      <c r="AKQ139"/>
      <c r="AKR139"/>
      <c r="AKS139"/>
      <c r="AKT139"/>
      <c r="AKU139"/>
      <c r="AKV139"/>
      <c r="AKW139"/>
      <c r="AKX139"/>
      <c r="AKY139"/>
      <c r="AKZ139"/>
      <c r="ALA139"/>
      <c r="ALB139"/>
      <c r="ALC139"/>
      <c r="ALD139"/>
      <c r="ALE139"/>
      <c r="ALF139"/>
      <c r="ALG139"/>
      <c r="ALH139"/>
      <c r="ALI139"/>
      <c r="ALJ139"/>
      <c r="ALK139"/>
      <c r="ALL139"/>
      <c r="ALM139"/>
      <c r="ALN139"/>
      <c r="ALO139"/>
      <c r="ALP139"/>
      <c r="ALQ139"/>
      <c r="ALR139"/>
      <c r="ALS139"/>
      <c r="ALT139"/>
      <c r="ALU139"/>
      <c r="ALV139"/>
      <c r="ALW139"/>
      <c r="ALX139"/>
      <c r="ALY139"/>
      <c r="ALZ139"/>
      <c r="AMA139"/>
      <c r="AMB139"/>
      <c r="AMC139"/>
      <c r="AMD139"/>
      <c r="AME139"/>
      <c r="AMF139"/>
      <c r="AMG139"/>
      <c r="AMH139"/>
      <c r="AMI139"/>
      <c r="AMJ139"/>
    </row>
    <row r="140" spans="1:1024" x14ac:dyDescent="0.25">
      <c r="A140" s="158"/>
      <c r="B140" s="159"/>
      <c r="C140" s="159"/>
      <c r="D140" s="159"/>
      <c r="E140" s="159"/>
      <c r="F140" s="159"/>
      <c r="G140" s="159"/>
      <c r="H140" s="159"/>
      <c r="I140" s="159"/>
      <c r="J140" s="159"/>
      <c r="K140" s="159"/>
      <c r="L140" s="159"/>
      <c r="M140" s="159"/>
      <c r="N140" s="159"/>
      <c r="O140" s="159"/>
      <c r="P140" s="159"/>
      <c r="Q140" s="159"/>
      <c r="R140" s="159"/>
      <c r="S140" s="159"/>
      <c r="T140" s="159"/>
      <c r="U140" s="159"/>
      <c r="V140" s="159"/>
      <c r="W140" s="159"/>
      <c r="X140" s="159"/>
      <c r="Y140" s="159"/>
      <c r="Z140" s="159"/>
      <c r="AA140" s="159"/>
      <c r="AB140" s="159"/>
      <c r="AC140" s="159"/>
      <c r="AD140" s="159"/>
      <c r="AE140" s="159"/>
      <c r="AF140" s="159"/>
      <c r="AG140" s="159"/>
      <c r="AH140" s="159"/>
      <c r="AI140" s="159"/>
      <c r="AJ140" s="159"/>
      <c r="AK140" s="159"/>
      <c r="AL140" s="159"/>
      <c r="AM140" s="159"/>
      <c r="AN140" s="159"/>
      <c r="AO140" s="159"/>
      <c r="AP140" s="159"/>
      <c r="AQ140" s="159"/>
      <c r="AR140" s="159"/>
      <c r="AS140" s="159"/>
      <c r="AT140" s="159"/>
      <c r="AU140" s="159"/>
      <c r="AV140" s="159"/>
      <c r="AW140" s="159"/>
      <c r="AX140" s="159"/>
      <c r="AY140" s="159"/>
      <c r="AZ140" s="159"/>
      <c r="BA140" s="159"/>
      <c r="BD140" s="50"/>
      <c r="BE140"/>
      <c r="BF140"/>
      <c r="BG140"/>
      <c r="BH140"/>
      <c r="BI140"/>
      <c r="BJ140"/>
      <c r="BK140"/>
      <c r="BL140"/>
      <c r="BM140"/>
      <c r="BN140"/>
      <c r="BO140"/>
      <c r="BP140"/>
      <c r="BQ140"/>
      <c r="BR140"/>
      <c r="BS140"/>
      <c r="BT140"/>
      <c r="BU140"/>
      <c r="BV140"/>
      <c r="BW140"/>
      <c r="BX140"/>
      <c r="BY140"/>
      <c r="BZ140"/>
      <c r="CA140"/>
      <c r="CB140"/>
      <c r="CC140"/>
      <c r="CD140"/>
      <c r="CE140"/>
      <c r="CF140"/>
      <c r="CG140"/>
      <c r="CH140"/>
      <c r="CI140"/>
      <c r="CJ140"/>
      <c r="CK140"/>
      <c r="CL140"/>
      <c r="CM140"/>
      <c r="CN140"/>
      <c r="CO140"/>
      <c r="CP140"/>
      <c r="CQ140"/>
      <c r="CR140"/>
      <c r="CS140"/>
      <c r="CT140"/>
      <c r="CU140"/>
      <c r="CV140"/>
      <c r="CW140"/>
      <c r="CX140"/>
      <c r="CY140"/>
      <c r="CZ140"/>
      <c r="DA140"/>
      <c r="DB140"/>
      <c r="DC140"/>
      <c r="DD140"/>
      <c r="DE140"/>
      <c r="DF140"/>
      <c r="DG140"/>
      <c r="DH140"/>
      <c r="DI140"/>
      <c r="DJ140"/>
      <c r="DK140"/>
      <c r="DL140"/>
      <c r="DM140"/>
      <c r="DN140"/>
      <c r="DO140"/>
      <c r="DP140"/>
      <c r="DQ140"/>
      <c r="DR140"/>
      <c r="DS140"/>
      <c r="DT140"/>
      <c r="DU140"/>
      <c r="DV140"/>
      <c r="DW140"/>
      <c r="DX140"/>
      <c r="DY140"/>
      <c r="DZ140"/>
      <c r="EA140"/>
      <c r="EB140"/>
      <c r="EC140"/>
      <c r="ED140"/>
      <c r="EE140"/>
      <c r="EF140"/>
      <c r="EG140"/>
      <c r="EH140"/>
      <c r="EI140"/>
      <c r="EJ140"/>
      <c r="EK140"/>
      <c r="EL140"/>
      <c r="EM140"/>
      <c r="EN140"/>
      <c r="EO140"/>
      <c r="EP140"/>
      <c r="EQ140"/>
      <c r="ER140"/>
      <c r="ES140"/>
      <c r="ET140"/>
      <c r="EU140"/>
      <c r="EV140"/>
      <c r="EW140"/>
      <c r="EX140"/>
      <c r="EY140"/>
      <c r="EZ140"/>
      <c r="FA140"/>
      <c r="FB140"/>
      <c r="FC140"/>
      <c r="FD140"/>
      <c r="FE140"/>
      <c r="FF140"/>
      <c r="FG140"/>
      <c r="FH140"/>
      <c r="FI140"/>
      <c r="FJ140"/>
      <c r="FK140"/>
      <c r="FL140"/>
      <c r="FM140"/>
      <c r="FN140"/>
      <c r="FO140"/>
      <c r="FP140"/>
      <c r="FQ140"/>
      <c r="FR140"/>
      <c r="FS140"/>
      <c r="FT140"/>
      <c r="FU140"/>
      <c r="FV140"/>
      <c r="FW140"/>
      <c r="FX140"/>
      <c r="FY140"/>
      <c r="FZ140"/>
      <c r="GA140"/>
      <c r="GB140"/>
      <c r="GC140"/>
      <c r="GD140"/>
      <c r="GE140"/>
      <c r="GF140"/>
      <c r="GG140"/>
      <c r="GH140"/>
      <c r="GI140"/>
      <c r="GJ140"/>
      <c r="GK140"/>
      <c r="GL140"/>
      <c r="GM140"/>
      <c r="GN140"/>
      <c r="GO140"/>
      <c r="GP140"/>
      <c r="GQ140"/>
      <c r="GR140"/>
      <c r="GS140"/>
      <c r="GT140"/>
      <c r="GU140"/>
      <c r="GV140"/>
      <c r="GW140"/>
      <c r="GX140"/>
      <c r="GY140"/>
      <c r="GZ140"/>
      <c r="HA140"/>
      <c r="HB140"/>
      <c r="HC140"/>
      <c r="HD140"/>
      <c r="HE140"/>
      <c r="HF140"/>
      <c r="HG140"/>
      <c r="HH140"/>
      <c r="HI140"/>
      <c r="HJ140"/>
      <c r="HK140"/>
      <c r="HL140"/>
      <c r="HM140"/>
      <c r="HN140"/>
      <c r="HO140"/>
      <c r="HP140"/>
      <c r="HQ140"/>
      <c r="HR140"/>
      <c r="HS140"/>
      <c r="HT140"/>
      <c r="HU140"/>
      <c r="HV140"/>
      <c r="HW140"/>
      <c r="HX140"/>
      <c r="HY140"/>
      <c r="HZ140"/>
      <c r="IA140"/>
      <c r="IB140"/>
      <c r="IC140"/>
      <c r="ID140"/>
      <c r="IE140"/>
      <c r="IF140"/>
      <c r="IG140"/>
      <c r="IH140"/>
      <c r="II140"/>
      <c r="IJ140"/>
      <c r="IK140"/>
      <c r="IL140"/>
      <c r="IM140"/>
      <c r="IN140"/>
      <c r="IO140"/>
      <c r="IP140"/>
      <c r="IQ140"/>
      <c r="IR140"/>
      <c r="IS140"/>
      <c r="IT140"/>
      <c r="IU140"/>
      <c r="IV140"/>
      <c r="IW140"/>
      <c r="IX140"/>
      <c r="IY140"/>
      <c r="IZ140"/>
      <c r="JA140"/>
      <c r="JB140"/>
      <c r="JC140"/>
      <c r="JD140"/>
      <c r="JE140"/>
      <c r="JF140"/>
      <c r="JG140"/>
      <c r="JH140"/>
      <c r="JI140"/>
      <c r="JJ140"/>
      <c r="JK140"/>
      <c r="JL140"/>
      <c r="JM140"/>
      <c r="JN140"/>
      <c r="JO140"/>
      <c r="JP140"/>
      <c r="JQ140"/>
      <c r="JR140"/>
      <c r="JS140"/>
      <c r="JT140"/>
      <c r="JU140"/>
      <c r="JV140"/>
      <c r="JW140"/>
      <c r="JX140"/>
      <c r="JY140"/>
      <c r="JZ140"/>
      <c r="KA140"/>
      <c r="KB140"/>
      <c r="KC140"/>
      <c r="KD140"/>
      <c r="KE140"/>
      <c r="KF140"/>
      <c r="KG140"/>
      <c r="KH140"/>
      <c r="KI140"/>
      <c r="KJ140"/>
      <c r="KK140"/>
      <c r="KL140"/>
      <c r="KM140"/>
      <c r="KN140"/>
      <c r="KO140"/>
      <c r="KP140"/>
      <c r="KQ140"/>
      <c r="KR140"/>
      <c r="KS140"/>
      <c r="KT140"/>
      <c r="KU140"/>
      <c r="KV140"/>
      <c r="KW140"/>
      <c r="KX140"/>
      <c r="KY140"/>
      <c r="KZ140"/>
      <c r="LA140"/>
      <c r="LB140"/>
      <c r="LC140"/>
      <c r="LD140"/>
      <c r="LE140"/>
      <c r="LF140"/>
      <c r="LG140"/>
      <c r="LH140"/>
      <c r="LI140"/>
      <c r="LJ140"/>
      <c r="LK140"/>
      <c r="LL140"/>
      <c r="LM140"/>
      <c r="LN140"/>
      <c r="LO140"/>
      <c r="LP140"/>
      <c r="LQ140"/>
      <c r="LR140"/>
      <c r="LS140"/>
      <c r="LT140"/>
      <c r="LU140"/>
      <c r="LV140"/>
      <c r="LW140"/>
      <c r="LX140"/>
      <c r="LY140"/>
      <c r="LZ140"/>
      <c r="MA140"/>
      <c r="MB140"/>
      <c r="MC140"/>
      <c r="MD140"/>
      <c r="ME140"/>
      <c r="MF140"/>
      <c r="MG140"/>
      <c r="MH140"/>
      <c r="MI140"/>
      <c r="MJ140"/>
      <c r="MK140"/>
      <c r="ML140"/>
      <c r="MM140"/>
      <c r="MN140"/>
      <c r="MO140"/>
      <c r="MP140"/>
      <c r="MQ140"/>
      <c r="MR140"/>
      <c r="MS140"/>
      <c r="MT140"/>
      <c r="MU140"/>
      <c r="MV140"/>
      <c r="MW140"/>
      <c r="MX140"/>
      <c r="MY140"/>
      <c r="MZ140"/>
      <c r="NA140"/>
      <c r="NB140"/>
      <c r="NC140"/>
      <c r="ND140"/>
      <c r="NE140"/>
      <c r="NF140"/>
      <c r="NG140"/>
      <c r="NH140"/>
      <c r="NI140"/>
      <c r="NJ140"/>
      <c r="NK140"/>
      <c r="NL140"/>
      <c r="NM140"/>
      <c r="NN140"/>
      <c r="NO140"/>
      <c r="NP140"/>
      <c r="NQ140"/>
      <c r="NR140"/>
      <c r="NS140"/>
      <c r="NT140"/>
      <c r="NU140"/>
      <c r="NV140"/>
      <c r="NW140"/>
      <c r="NX140"/>
      <c r="NY140"/>
      <c r="NZ140"/>
      <c r="OA140"/>
      <c r="OB140"/>
      <c r="OC140"/>
      <c r="OD140"/>
      <c r="OE140"/>
      <c r="OF140"/>
      <c r="OG140"/>
      <c r="OH140"/>
      <c r="OI140"/>
      <c r="OJ140"/>
      <c r="OK140"/>
      <c r="OL140"/>
      <c r="OM140"/>
      <c r="ON140"/>
      <c r="OO140"/>
      <c r="OP140"/>
      <c r="OQ140"/>
      <c r="OR140"/>
      <c r="OS140"/>
      <c r="OT140"/>
      <c r="OU140"/>
      <c r="OV140"/>
      <c r="OW140"/>
      <c r="OX140"/>
      <c r="OY140"/>
      <c r="OZ140"/>
      <c r="PA140"/>
      <c r="PB140"/>
      <c r="PC140"/>
      <c r="PD140"/>
      <c r="PE140"/>
      <c r="PF140"/>
      <c r="PG140"/>
      <c r="PH140"/>
      <c r="PI140"/>
      <c r="PJ140"/>
      <c r="PK140"/>
      <c r="PL140"/>
      <c r="PM140"/>
      <c r="PN140"/>
      <c r="PO140"/>
      <c r="PP140"/>
      <c r="PQ140"/>
      <c r="PR140"/>
      <c r="PS140"/>
      <c r="PT140"/>
      <c r="PU140"/>
      <c r="PV140"/>
      <c r="PW140"/>
      <c r="PX140"/>
      <c r="PY140"/>
      <c r="PZ140"/>
      <c r="QA140"/>
      <c r="QB140"/>
      <c r="QC140"/>
      <c r="QD140"/>
      <c r="QE140"/>
      <c r="QF140"/>
      <c r="QG140"/>
      <c r="QH140"/>
      <c r="QI140"/>
      <c r="QJ140"/>
      <c r="QK140"/>
      <c r="QL140"/>
      <c r="QM140"/>
      <c r="QN140"/>
      <c r="QO140"/>
      <c r="QP140"/>
      <c r="QQ140"/>
      <c r="QR140"/>
      <c r="QS140"/>
      <c r="QT140"/>
      <c r="QU140"/>
      <c r="QV140"/>
      <c r="QW140"/>
      <c r="QX140"/>
      <c r="QY140"/>
      <c r="QZ140"/>
      <c r="RA140"/>
      <c r="RB140"/>
      <c r="RC140"/>
      <c r="RD140"/>
      <c r="RE140"/>
      <c r="RF140"/>
      <c r="RG140"/>
      <c r="RH140"/>
      <c r="RI140"/>
      <c r="RJ140"/>
      <c r="RK140"/>
      <c r="RL140"/>
      <c r="RM140"/>
      <c r="RN140"/>
      <c r="RO140"/>
      <c r="RP140"/>
      <c r="RQ140"/>
      <c r="RR140"/>
      <c r="RS140"/>
      <c r="RT140"/>
      <c r="RU140"/>
      <c r="RV140"/>
      <c r="RW140"/>
      <c r="RX140"/>
      <c r="RY140"/>
      <c r="RZ140"/>
      <c r="SA140"/>
      <c r="SB140"/>
      <c r="SC140"/>
      <c r="SD140"/>
      <c r="SE140"/>
      <c r="SF140"/>
      <c r="SG140"/>
      <c r="SH140"/>
      <c r="SI140"/>
      <c r="SJ140"/>
      <c r="SK140"/>
      <c r="SL140"/>
      <c r="SM140"/>
      <c r="SN140"/>
      <c r="SO140"/>
      <c r="SP140"/>
      <c r="SQ140"/>
      <c r="SR140"/>
      <c r="SS140"/>
      <c r="ST140"/>
      <c r="SU140"/>
      <c r="SV140"/>
      <c r="SW140"/>
      <c r="SX140"/>
      <c r="SY140"/>
      <c r="SZ140"/>
      <c r="TA140"/>
      <c r="TB140"/>
      <c r="TC140"/>
      <c r="TD140"/>
      <c r="TE140"/>
      <c r="TF140"/>
      <c r="TG140"/>
      <c r="TH140"/>
      <c r="TI140"/>
      <c r="TJ140"/>
      <c r="TK140"/>
      <c r="TL140"/>
      <c r="TM140"/>
      <c r="TN140"/>
      <c r="TO140"/>
      <c r="TP140"/>
      <c r="TQ140"/>
      <c r="TR140"/>
      <c r="TS140"/>
      <c r="TT140"/>
      <c r="TU140"/>
      <c r="TV140"/>
      <c r="TW140"/>
      <c r="TX140"/>
      <c r="TY140"/>
      <c r="TZ140"/>
      <c r="UA140"/>
      <c r="UB140"/>
      <c r="UC140"/>
      <c r="UD140"/>
      <c r="UE140"/>
      <c r="UF140"/>
      <c r="UG140"/>
      <c r="UH140"/>
      <c r="UI140"/>
      <c r="UJ140"/>
      <c r="UK140"/>
      <c r="UL140"/>
      <c r="UM140"/>
      <c r="UN140"/>
      <c r="UO140"/>
      <c r="UP140"/>
      <c r="UQ140"/>
      <c r="UR140"/>
      <c r="US140"/>
      <c r="UT140"/>
      <c r="UU140"/>
      <c r="UV140"/>
      <c r="UW140"/>
      <c r="UX140"/>
      <c r="UY140"/>
      <c r="UZ140"/>
      <c r="VA140"/>
      <c r="VB140"/>
      <c r="VC140"/>
      <c r="VD140"/>
      <c r="VE140"/>
      <c r="VF140"/>
      <c r="VG140"/>
      <c r="VH140"/>
      <c r="VI140"/>
      <c r="VJ140"/>
      <c r="VK140"/>
      <c r="VL140"/>
      <c r="VM140"/>
      <c r="VN140"/>
      <c r="VO140"/>
      <c r="VP140"/>
      <c r="VQ140"/>
      <c r="VR140"/>
      <c r="VS140"/>
      <c r="VT140"/>
      <c r="VU140"/>
      <c r="VV140"/>
      <c r="VW140"/>
      <c r="VX140"/>
      <c r="VY140"/>
      <c r="VZ140"/>
      <c r="WA140"/>
      <c r="WB140"/>
      <c r="WC140"/>
      <c r="WD140"/>
      <c r="WE140"/>
      <c r="WF140"/>
      <c r="WG140"/>
      <c r="WH140"/>
      <c r="WI140"/>
      <c r="WJ140"/>
      <c r="WK140"/>
      <c r="WL140"/>
      <c r="WM140"/>
      <c r="WN140"/>
      <c r="WO140"/>
      <c r="WP140"/>
      <c r="WQ140"/>
      <c r="WR140"/>
      <c r="WS140"/>
      <c r="WT140"/>
      <c r="WU140"/>
      <c r="WV140"/>
      <c r="WW140"/>
      <c r="WX140"/>
      <c r="WY140"/>
      <c r="WZ140"/>
      <c r="XA140"/>
      <c r="XB140"/>
      <c r="XC140"/>
      <c r="XD140"/>
      <c r="XE140"/>
      <c r="XF140"/>
      <c r="XG140"/>
      <c r="XH140"/>
      <c r="XI140"/>
      <c r="XJ140"/>
      <c r="XK140"/>
      <c r="XL140"/>
      <c r="XM140"/>
      <c r="XN140"/>
      <c r="XO140"/>
      <c r="XP140"/>
      <c r="XQ140"/>
      <c r="XR140"/>
      <c r="XS140"/>
      <c r="XT140"/>
      <c r="XU140"/>
      <c r="XV140"/>
      <c r="XW140"/>
      <c r="XX140"/>
      <c r="XY140"/>
      <c r="XZ140"/>
      <c r="YA140"/>
      <c r="YB140"/>
      <c r="YC140"/>
      <c r="YD140"/>
      <c r="YE140"/>
      <c r="YF140"/>
      <c r="YG140"/>
      <c r="YH140"/>
      <c r="YI140"/>
      <c r="YJ140"/>
      <c r="YK140"/>
      <c r="YL140"/>
      <c r="YM140"/>
      <c r="YN140"/>
      <c r="YO140"/>
      <c r="YP140"/>
      <c r="YQ140"/>
      <c r="YR140"/>
      <c r="YS140"/>
      <c r="YT140"/>
      <c r="YU140"/>
      <c r="YV140"/>
      <c r="YW140"/>
      <c r="YX140"/>
      <c r="YY140"/>
      <c r="YZ140"/>
      <c r="ZA140"/>
      <c r="ZB140"/>
      <c r="ZC140"/>
      <c r="ZD140"/>
      <c r="ZE140"/>
      <c r="ZF140"/>
      <c r="ZG140"/>
      <c r="ZH140"/>
      <c r="ZI140"/>
      <c r="ZJ140"/>
      <c r="ZK140"/>
      <c r="ZL140"/>
      <c r="ZM140"/>
      <c r="ZN140"/>
      <c r="ZO140"/>
      <c r="ZP140"/>
      <c r="ZQ140"/>
      <c r="ZR140"/>
      <c r="ZS140"/>
      <c r="ZT140"/>
      <c r="ZU140"/>
      <c r="ZV140"/>
      <c r="ZW140"/>
      <c r="ZX140"/>
      <c r="ZY140"/>
      <c r="ZZ140"/>
      <c r="AAA140"/>
      <c r="AAB140"/>
      <c r="AAC140"/>
      <c r="AAD140"/>
      <c r="AAE140"/>
      <c r="AAF140"/>
      <c r="AAG140"/>
      <c r="AAH140"/>
      <c r="AAI140"/>
      <c r="AAJ140"/>
      <c r="AAK140"/>
      <c r="AAL140"/>
      <c r="AAM140"/>
      <c r="AAN140"/>
      <c r="AAO140"/>
      <c r="AAP140"/>
      <c r="AAQ140"/>
      <c r="AAR140"/>
      <c r="AAS140"/>
      <c r="AAT140"/>
      <c r="AAU140"/>
      <c r="AAV140"/>
      <c r="AAW140"/>
      <c r="AAX140"/>
      <c r="AAY140"/>
      <c r="AAZ140"/>
      <c r="ABA140"/>
      <c r="ABB140"/>
      <c r="ABC140"/>
      <c r="ABD140"/>
      <c r="ABE140"/>
      <c r="ABF140"/>
      <c r="ABG140"/>
      <c r="ABH140"/>
      <c r="ABI140"/>
      <c r="ABJ140"/>
      <c r="ABK140"/>
      <c r="ABL140"/>
      <c r="ABM140"/>
      <c r="ABN140"/>
      <c r="ABO140"/>
      <c r="ABP140"/>
      <c r="ABQ140"/>
      <c r="ABR140"/>
      <c r="ABS140"/>
      <c r="ABT140"/>
      <c r="ABU140"/>
      <c r="ABV140"/>
      <c r="ABW140"/>
      <c r="ABX140"/>
      <c r="ABY140"/>
      <c r="ABZ140"/>
      <c r="ACA140"/>
      <c r="ACB140"/>
      <c r="ACC140"/>
      <c r="ACD140"/>
      <c r="ACE140"/>
      <c r="ACF140"/>
      <c r="ACG140"/>
      <c r="ACH140"/>
      <c r="ACI140"/>
      <c r="ACJ140"/>
      <c r="ACK140"/>
      <c r="ACL140"/>
      <c r="ACM140"/>
      <c r="ACN140"/>
      <c r="ACO140"/>
      <c r="ACP140"/>
      <c r="ACQ140"/>
      <c r="ACR140"/>
      <c r="ACS140"/>
      <c r="ACT140"/>
      <c r="ACU140"/>
      <c r="ACV140"/>
      <c r="ACW140"/>
      <c r="ACX140"/>
      <c r="ACY140"/>
      <c r="ACZ140"/>
      <c r="ADA140"/>
      <c r="ADB140"/>
      <c r="ADC140"/>
      <c r="ADD140"/>
      <c r="ADE140"/>
      <c r="ADF140"/>
      <c r="ADG140"/>
      <c r="ADH140"/>
      <c r="ADI140"/>
      <c r="ADJ140"/>
      <c r="ADK140"/>
      <c r="ADL140"/>
      <c r="ADM140"/>
      <c r="ADN140"/>
      <c r="ADO140"/>
      <c r="ADP140"/>
      <c r="ADQ140"/>
      <c r="ADR140"/>
      <c r="ADS140"/>
      <c r="ADT140"/>
      <c r="ADU140"/>
      <c r="ADV140"/>
      <c r="ADW140"/>
      <c r="ADX140"/>
      <c r="ADY140"/>
      <c r="ADZ140"/>
      <c r="AEA140"/>
      <c r="AEB140"/>
      <c r="AEC140"/>
      <c r="AED140"/>
      <c r="AEE140"/>
      <c r="AEF140"/>
      <c r="AEG140"/>
      <c r="AEH140"/>
      <c r="AEI140"/>
      <c r="AEJ140"/>
      <c r="AEK140"/>
      <c r="AEL140"/>
      <c r="AEM140"/>
      <c r="AEN140"/>
      <c r="AEO140"/>
      <c r="AEP140"/>
      <c r="AEQ140"/>
      <c r="AER140"/>
      <c r="AES140"/>
      <c r="AET140"/>
      <c r="AEU140"/>
      <c r="AEV140"/>
      <c r="AEW140"/>
      <c r="AEX140"/>
      <c r="AEY140"/>
      <c r="AEZ140"/>
      <c r="AFA140"/>
      <c r="AFB140"/>
      <c r="AFC140"/>
      <c r="AFD140"/>
      <c r="AFE140"/>
      <c r="AFF140"/>
      <c r="AFG140"/>
      <c r="AFH140"/>
      <c r="AFI140"/>
      <c r="AFJ140"/>
      <c r="AFK140"/>
      <c r="AFL140"/>
      <c r="AFM140"/>
      <c r="AFN140"/>
      <c r="AFO140"/>
      <c r="AFP140"/>
      <c r="AFQ140"/>
      <c r="AFR140"/>
      <c r="AFS140"/>
      <c r="AFT140"/>
      <c r="AFU140"/>
      <c r="AFV140"/>
      <c r="AFW140"/>
      <c r="AFX140"/>
      <c r="AFY140"/>
      <c r="AFZ140"/>
      <c r="AGA140"/>
      <c r="AGB140"/>
      <c r="AGC140"/>
      <c r="AGD140"/>
      <c r="AGE140"/>
      <c r="AGF140"/>
      <c r="AGG140"/>
      <c r="AGH140"/>
      <c r="AGI140"/>
      <c r="AGJ140"/>
      <c r="AGK140"/>
      <c r="AGL140"/>
      <c r="AGM140"/>
      <c r="AGN140"/>
      <c r="AGO140"/>
      <c r="AGP140"/>
      <c r="AGQ140"/>
      <c r="AGR140"/>
      <c r="AGS140"/>
      <c r="AGT140"/>
      <c r="AGU140"/>
      <c r="AGV140"/>
      <c r="AGW140"/>
      <c r="AGX140"/>
      <c r="AGY140"/>
      <c r="AGZ140"/>
      <c r="AHA140"/>
      <c r="AHB140"/>
      <c r="AHC140"/>
      <c r="AHD140"/>
      <c r="AHE140"/>
      <c r="AHF140"/>
      <c r="AHG140"/>
      <c r="AHH140"/>
      <c r="AHI140"/>
      <c r="AHJ140"/>
      <c r="AHK140"/>
      <c r="AHL140"/>
      <c r="AHM140"/>
      <c r="AHN140"/>
      <c r="AHO140"/>
      <c r="AHP140"/>
      <c r="AHQ140"/>
      <c r="AHR140"/>
      <c r="AHS140"/>
      <c r="AHT140"/>
      <c r="AHU140"/>
      <c r="AHV140"/>
      <c r="AHW140"/>
      <c r="AHX140"/>
      <c r="AHY140"/>
      <c r="AHZ140"/>
      <c r="AIA140"/>
      <c r="AIB140"/>
      <c r="AIC140"/>
      <c r="AID140"/>
      <c r="AIE140"/>
      <c r="AIF140"/>
      <c r="AIG140"/>
      <c r="AIH140"/>
      <c r="AII140"/>
      <c r="AIJ140"/>
      <c r="AIK140"/>
      <c r="AIL140"/>
      <c r="AIM140"/>
      <c r="AIN140"/>
      <c r="AIO140"/>
      <c r="AIP140"/>
      <c r="AIQ140"/>
      <c r="AIR140"/>
      <c r="AIS140"/>
      <c r="AIT140"/>
      <c r="AIU140"/>
      <c r="AIV140"/>
      <c r="AIW140"/>
      <c r="AIX140"/>
      <c r="AIY140"/>
      <c r="AIZ140"/>
      <c r="AJA140"/>
      <c r="AJB140"/>
      <c r="AJC140"/>
      <c r="AJD140"/>
      <c r="AJE140"/>
      <c r="AJF140"/>
      <c r="AJG140"/>
      <c r="AJH140"/>
      <c r="AJI140"/>
      <c r="AJJ140"/>
      <c r="AJK140"/>
      <c r="AJL140"/>
      <c r="AJM140"/>
      <c r="AJN140"/>
      <c r="AJO140"/>
      <c r="AJP140"/>
      <c r="AJQ140"/>
      <c r="AJR140"/>
      <c r="AJS140"/>
      <c r="AJT140"/>
      <c r="AJU140"/>
      <c r="AJV140"/>
      <c r="AJW140"/>
      <c r="AJX140"/>
      <c r="AJY140"/>
      <c r="AJZ140"/>
      <c r="AKA140"/>
      <c r="AKB140"/>
      <c r="AKC140"/>
      <c r="AKD140"/>
      <c r="AKE140"/>
      <c r="AKF140"/>
      <c r="AKG140"/>
      <c r="AKH140"/>
      <c r="AKI140"/>
      <c r="AKJ140"/>
      <c r="AKK140"/>
      <c r="AKL140"/>
      <c r="AKM140"/>
      <c r="AKN140"/>
      <c r="AKO140"/>
      <c r="AKP140"/>
      <c r="AKQ140"/>
      <c r="AKR140"/>
      <c r="AKS140"/>
      <c r="AKT140"/>
      <c r="AKU140"/>
      <c r="AKV140"/>
      <c r="AKW140"/>
      <c r="AKX140"/>
      <c r="AKY140"/>
      <c r="AKZ140"/>
      <c r="ALA140"/>
      <c r="ALB140"/>
      <c r="ALC140"/>
      <c r="ALD140"/>
      <c r="ALE140"/>
      <c r="ALF140"/>
      <c r="ALG140"/>
      <c r="ALH140"/>
      <c r="ALI140"/>
      <c r="ALJ140"/>
      <c r="ALK140"/>
      <c r="ALL140"/>
      <c r="ALM140"/>
      <c r="ALN140"/>
      <c r="ALO140"/>
      <c r="ALP140"/>
      <c r="ALQ140"/>
      <c r="ALR140"/>
      <c r="ALS140"/>
      <c r="ALT140"/>
      <c r="ALU140"/>
      <c r="ALV140"/>
      <c r="ALW140"/>
      <c r="ALX140"/>
      <c r="ALY140"/>
      <c r="ALZ140"/>
      <c r="AMA140"/>
      <c r="AMB140"/>
      <c r="AMC140"/>
      <c r="AMD140"/>
      <c r="AME140"/>
      <c r="AMF140"/>
      <c r="AMG140"/>
      <c r="AMH140"/>
      <c r="AMI140"/>
      <c r="AMJ140"/>
    </row>
    <row r="141" spans="1:1024" ht="12.75" customHeight="1" x14ac:dyDescent="0.25">
      <c r="A141" s="158"/>
      <c r="B141" s="159"/>
      <c r="C141" s="159"/>
      <c r="D141" s="159"/>
      <c r="E141" s="159"/>
      <c r="F141" s="159"/>
      <c r="G141" s="159"/>
      <c r="H141" s="159"/>
      <c r="I141" s="159"/>
      <c r="J141" s="159"/>
      <c r="K141" s="159"/>
      <c r="L141" s="221" t="s">
        <v>3379</v>
      </c>
      <c r="M141" s="221"/>
      <c r="N141" s="221"/>
      <c r="O141" s="221"/>
      <c r="P141" s="221"/>
      <c r="Q141" s="221"/>
      <c r="R141" s="221"/>
      <c r="S141" s="221"/>
      <c r="T141" s="221"/>
      <c r="U141" s="221"/>
      <c r="V141" s="221"/>
      <c r="W141" s="221"/>
      <c r="X141" s="221"/>
      <c r="Y141" s="221"/>
      <c r="Z141" s="221"/>
      <c r="AA141" s="221"/>
      <c r="AB141" s="221"/>
      <c r="AC141" s="221"/>
      <c r="AD141" s="221"/>
      <c r="AE141" s="221"/>
      <c r="AF141" s="221"/>
      <c r="AG141" s="221"/>
      <c r="AH141" s="221"/>
      <c r="AI141" s="221"/>
      <c r="AJ141" s="221"/>
      <c r="AK141" s="221"/>
      <c r="AL141" s="221"/>
      <c r="AM141" s="221"/>
      <c r="AN141" s="221"/>
      <c r="AO141" s="221"/>
      <c r="AP141" s="221"/>
      <c r="AQ141" s="221"/>
      <c r="AR141" s="221"/>
      <c r="AS141" s="221"/>
      <c r="AT141" s="221"/>
      <c r="AU141" s="221"/>
      <c r="AV141" s="221"/>
      <c r="AW141" s="221"/>
      <c r="AX141" s="221"/>
      <c r="AY141" s="221"/>
      <c r="AZ141" s="221"/>
      <c r="BA141" s="221"/>
      <c r="BB141" s="221"/>
      <c r="BC141" s="221"/>
      <c r="BD141" s="50"/>
      <c r="BE141"/>
      <c r="BF141"/>
      <c r="BG141"/>
      <c r="BH141"/>
      <c r="BI141"/>
      <c r="BJ141"/>
      <c r="BK141"/>
      <c r="BL141"/>
      <c r="BM141"/>
      <c r="BN141"/>
      <c r="BO141"/>
      <c r="BP141"/>
      <c r="BQ141"/>
      <c r="BR141"/>
      <c r="BS141"/>
      <c r="BT141"/>
      <c r="BU141"/>
      <c r="BV141"/>
      <c r="BW141"/>
      <c r="BX141"/>
      <c r="BY141"/>
      <c r="BZ141"/>
      <c r="CA141"/>
      <c r="CB141"/>
      <c r="CC141"/>
      <c r="CD141"/>
      <c r="CE141"/>
      <c r="CF141"/>
      <c r="CG141"/>
      <c r="CH141"/>
      <c r="CI141"/>
      <c r="CJ141"/>
      <c r="CK141"/>
      <c r="CL141"/>
      <c r="CM141"/>
      <c r="CN141"/>
      <c r="CO141"/>
      <c r="CP141"/>
      <c r="CQ141"/>
      <c r="CR141"/>
      <c r="CS141"/>
      <c r="CT141"/>
      <c r="CU141"/>
      <c r="CV141"/>
      <c r="CW141"/>
      <c r="CX141"/>
      <c r="CY141"/>
      <c r="CZ141"/>
      <c r="DA141"/>
      <c r="DB141"/>
      <c r="DC141"/>
      <c r="DD141"/>
      <c r="DE141"/>
      <c r="DF141"/>
      <c r="DG141"/>
      <c r="DH141"/>
      <c r="DI141"/>
      <c r="DJ141"/>
      <c r="DK141"/>
      <c r="DL141"/>
      <c r="DM141"/>
      <c r="DN141"/>
      <c r="DO141"/>
      <c r="DP141"/>
      <c r="DQ141"/>
      <c r="DR141"/>
      <c r="DS141"/>
      <c r="DT141"/>
      <c r="DU141"/>
      <c r="DV141"/>
      <c r="DW141"/>
      <c r="DX141"/>
      <c r="DY141"/>
      <c r="DZ141"/>
      <c r="EA141"/>
      <c r="EB141"/>
      <c r="EC141"/>
      <c r="ED141"/>
      <c r="EE141"/>
      <c r="EF141"/>
      <c r="EG141"/>
      <c r="EH141"/>
      <c r="EI141"/>
      <c r="EJ141"/>
      <c r="EK141"/>
      <c r="EL141"/>
      <c r="EM141"/>
      <c r="EN141"/>
      <c r="EO141"/>
      <c r="EP141"/>
      <c r="EQ141"/>
      <c r="ER141"/>
      <c r="ES141"/>
      <c r="ET141"/>
      <c r="EU141"/>
      <c r="EV141"/>
      <c r="EW141"/>
      <c r="EX141"/>
      <c r="EY141"/>
      <c r="EZ141"/>
      <c r="FA141"/>
      <c r="FB141"/>
      <c r="FC141"/>
      <c r="FD141"/>
      <c r="FE141"/>
      <c r="FF141"/>
      <c r="FG141"/>
      <c r="FH141"/>
      <c r="FI141"/>
      <c r="FJ141"/>
      <c r="FK141"/>
      <c r="FL141"/>
      <c r="FM141"/>
      <c r="FN141"/>
      <c r="FO141"/>
      <c r="FP141"/>
      <c r="FQ141"/>
      <c r="FR141"/>
      <c r="FS141"/>
      <c r="FT141"/>
      <c r="FU141"/>
      <c r="FV141"/>
      <c r="FW141"/>
      <c r="FX141"/>
      <c r="FY141"/>
      <c r="FZ141"/>
      <c r="GA141"/>
      <c r="GB141"/>
      <c r="GC141"/>
      <c r="GD141"/>
      <c r="GE141"/>
      <c r="GF141"/>
      <c r="GG141"/>
      <c r="GH141"/>
      <c r="GI141"/>
      <c r="GJ141"/>
      <c r="GK141"/>
      <c r="GL141"/>
      <c r="GM141"/>
      <c r="GN141"/>
      <c r="GO141"/>
      <c r="GP141"/>
      <c r="GQ141"/>
      <c r="GR141"/>
      <c r="GS141"/>
      <c r="GT141"/>
      <c r="GU141"/>
      <c r="GV141"/>
      <c r="GW141"/>
      <c r="GX141"/>
      <c r="GY141"/>
      <c r="GZ141"/>
      <c r="HA141"/>
      <c r="HB141"/>
      <c r="HC141"/>
      <c r="HD141"/>
      <c r="HE141"/>
      <c r="HF141"/>
      <c r="HG141"/>
      <c r="HH141"/>
      <c r="HI141"/>
      <c r="HJ141"/>
      <c r="HK141"/>
      <c r="HL141"/>
      <c r="HM141"/>
      <c r="HN141"/>
      <c r="HO141"/>
      <c r="HP141"/>
      <c r="HQ141"/>
      <c r="HR141"/>
      <c r="HS141"/>
      <c r="HT141"/>
      <c r="HU141"/>
      <c r="HV141"/>
      <c r="HW141"/>
      <c r="HX141"/>
      <c r="HY141"/>
      <c r="HZ141"/>
      <c r="IA141"/>
      <c r="IB141"/>
      <c r="IC141"/>
      <c r="ID141"/>
      <c r="IE141"/>
      <c r="IF141"/>
      <c r="IG141"/>
      <c r="IH141"/>
      <c r="II141"/>
      <c r="IJ141"/>
      <c r="IK141"/>
      <c r="IL141"/>
      <c r="IM141"/>
      <c r="IN141"/>
      <c r="IO141"/>
      <c r="IP141"/>
      <c r="IQ141"/>
      <c r="IR141"/>
      <c r="IS141"/>
      <c r="IT141"/>
      <c r="IU141"/>
      <c r="IV141"/>
      <c r="IW141"/>
      <c r="IX141"/>
      <c r="IY141"/>
      <c r="IZ141"/>
      <c r="JA141"/>
      <c r="JB141"/>
      <c r="JC141"/>
      <c r="JD141"/>
      <c r="JE141"/>
      <c r="JF141"/>
      <c r="JG141"/>
      <c r="JH141"/>
      <c r="JI141"/>
      <c r="JJ141"/>
      <c r="JK141"/>
      <c r="JL141"/>
      <c r="JM141"/>
      <c r="JN141"/>
      <c r="JO141"/>
      <c r="JP141"/>
      <c r="JQ141"/>
      <c r="JR141"/>
      <c r="JS141"/>
      <c r="JT141"/>
      <c r="JU141"/>
      <c r="JV141"/>
      <c r="JW141"/>
      <c r="JX141"/>
      <c r="JY141"/>
      <c r="JZ141"/>
      <c r="KA141"/>
      <c r="KB141"/>
      <c r="KC141"/>
      <c r="KD141"/>
      <c r="KE141"/>
      <c r="KF141"/>
      <c r="KG141"/>
      <c r="KH141"/>
      <c r="KI141"/>
      <c r="KJ141"/>
      <c r="KK141"/>
      <c r="KL141"/>
      <c r="KM141"/>
      <c r="KN141"/>
      <c r="KO141"/>
      <c r="KP141"/>
      <c r="KQ141"/>
      <c r="KR141"/>
      <c r="KS141"/>
      <c r="KT141"/>
      <c r="KU141"/>
      <c r="KV141"/>
      <c r="KW141"/>
      <c r="KX141"/>
      <c r="KY141"/>
      <c r="KZ141"/>
      <c r="LA141"/>
      <c r="LB141"/>
      <c r="LC141"/>
      <c r="LD141"/>
      <c r="LE141"/>
      <c r="LF141"/>
      <c r="LG141"/>
      <c r="LH141"/>
      <c r="LI141"/>
      <c r="LJ141"/>
      <c r="LK141"/>
      <c r="LL141"/>
      <c r="LM141"/>
      <c r="LN141"/>
      <c r="LO141"/>
      <c r="LP141"/>
      <c r="LQ141"/>
      <c r="LR141"/>
      <c r="LS141"/>
      <c r="LT141"/>
      <c r="LU141"/>
      <c r="LV141"/>
      <c r="LW141"/>
      <c r="LX141"/>
      <c r="LY141"/>
      <c r="LZ141"/>
      <c r="MA141"/>
      <c r="MB141"/>
      <c r="MC141"/>
      <c r="MD141"/>
      <c r="ME141"/>
      <c r="MF141"/>
      <c r="MG141"/>
      <c r="MH141"/>
      <c r="MI141"/>
      <c r="MJ141"/>
      <c r="MK141"/>
      <c r="ML141"/>
      <c r="MM141"/>
      <c r="MN141"/>
      <c r="MO141"/>
      <c r="MP141"/>
      <c r="MQ141"/>
      <c r="MR141"/>
      <c r="MS141"/>
      <c r="MT141"/>
      <c r="MU141"/>
      <c r="MV141"/>
      <c r="MW141"/>
      <c r="MX141"/>
      <c r="MY141"/>
      <c r="MZ141"/>
      <c r="NA141"/>
      <c r="NB141"/>
      <c r="NC141"/>
      <c r="ND141"/>
      <c r="NE141"/>
      <c r="NF141"/>
      <c r="NG141"/>
      <c r="NH141"/>
      <c r="NI141"/>
      <c r="NJ141"/>
      <c r="NK141"/>
      <c r="NL141"/>
      <c r="NM141"/>
      <c r="NN141"/>
      <c r="NO141"/>
      <c r="NP141"/>
      <c r="NQ141"/>
      <c r="NR141"/>
      <c r="NS141"/>
      <c r="NT141"/>
      <c r="NU141"/>
      <c r="NV141"/>
      <c r="NW141"/>
      <c r="NX141"/>
      <c r="NY141"/>
      <c r="NZ141"/>
      <c r="OA141"/>
      <c r="OB141"/>
      <c r="OC141"/>
      <c r="OD141"/>
      <c r="OE141"/>
      <c r="OF141"/>
      <c r="OG141"/>
      <c r="OH141"/>
      <c r="OI141"/>
      <c r="OJ141"/>
      <c r="OK141"/>
      <c r="OL141"/>
      <c r="OM141"/>
      <c r="ON141"/>
      <c r="OO141"/>
      <c r="OP141"/>
      <c r="OQ141"/>
      <c r="OR141"/>
      <c r="OS141"/>
      <c r="OT141"/>
      <c r="OU141"/>
      <c r="OV141"/>
      <c r="OW141"/>
      <c r="OX141"/>
      <c r="OY141"/>
      <c r="OZ141"/>
      <c r="PA141"/>
      <c r="PB141"/>
      <c r="PC141"/>
      <c r="PD141"/>
      <c r="PE141"/>
      <c r="PF141"/>
      <c r="PG141"/>
      <c r="PH141"/>
      <c r="PI141"/>
      <c r="PJ141"/>
      <c r="PK141"/>
      <c r="PL141"/>
      <c r="PM141"/>
      <c r="PN141"/>
      <c r="PO141"/>
      <c r="PP141"/>
      <c r="PQ141"/>
      <c r="PR141"/>
      <c r="PS141"/>
      <c r="PT141"/>
      <c r="PU141"/>
      <c r="PV141"/>
      <c r="PW141"/>
      <c r="PX141"/>
      <c r="PY141"/>
      <c r="PZ141"/>
      <c r="QA141"/>
      <c r="QB141"/>
      <c r="QC141"/>
      <c r="QD141"/>
      <c r="QE141"/>
      <c r="QF141"/>
      <c r="QG141"/>
      <c r="QH141"/>
      <c r="QI141"/>
      <c r="QJ141"/>
      <c r="QK141"/>
      <c r="QL141"/>
      <c r="QM141"/>
      <c r="QN141"/>
      <c r="QO141"/>
      <c r="QP141"/>
      <c r="QQ141"/>
      <c r="QR141"/>
      <c r="QS141"/>
      <c r="QT141"/>
      <c r="QU141"/>
      <c r="QV141"/>
      <c r="QW141"/>
      <c r="QX141"/>
      <c r="QY141"/>
      <c r="QZ141"/>
      <c r="RA141"/>
      <c r="RB141"/>
      <c r="RC141"/>
      <c r="RD141"/>
      <c r="RE141"/>
      <c r="RF141"/>
      <c r="RG141"/>
      <c r="RH141"/>
      <c r="RI141"/>
      <c r="RJ141"/>
      <c r="RK141"/>
      <c r="RL141"/>
      <c r="RM141"/>
      <c r="RN141"/>
      <c r="RO141"/>
      <c r="RP141"/>
      <c r="RQ141"/>
      <c r="RR141"/>
      <c r="RS141"/>
      <c r="RT141"/>
      <c r="RU141"/>
      <c r="RV141"/>
      <c r="RW141"/>
      <c r="RX141"/>
      <c r="RY141"/>
      <c r="RZ141"/>
      <c r="SA141"/>
      <c r="SB141"/>
      <c r="SC141"/>
      <c r="SD141"/>
      <c r="SE141"/>
      <c r="SF141"/>
      <c r="SG141"/>
      <c r="SH141"/>
      <c r="SI141"/>
      <c r="SJ141"/>
      <c r="SK141"/>
      <c r="SL141"/>
      <c r="SM141"/>
      <c r="SN141"/>
      <c r="SO141"/>
      <c r="SP141"/>
      <c r="SQ141"/>
      <c r="SR141"/>
      <c r="SS141"/>
      <c r="ST141"/>
      <c r="SU141"/>
      <c r="SV141"/>
      <c r="SW141"/>
      <c r="SX141"/>
      <c r="SY141"/>
      <c r="SZ141"/>
      <c r="TA141"/>
      <c r="TB141"/>
      <c r="TC141"/>
      <c r="TD141"/>
      <c r="TE141"/>
      <c r="TF141"/>
      <c r="TG141"/>
      <c r="TH141"/>
      <c r="TI141"/>
      <c r="TJ141"/>
      <c r="TK141"/>
      <c r="TL141"/>
      <c r="TM141"/>
      <c r="TN141"/>
      <c r="TO141"/>
      <c r="TP141"/>
      <c r="TQ141"/>
      <c r="TR141"/>
      <c r="TS141"/>
      <c r="TT141"/>
      <c r="TU141"/>
      <c r="TV141"/>
      <c r="TW141"/>
      <c r="TX141"/>
      <c r="TY141"/>
      <c r="TZ141"/>
      <c r="UA141"/>
      <c r="UB141"/>
      <c r="UC141"/>
      <c r="UD141"/>
      <c r="UE141"/>
      <c r="UF141"/>
      <c r="UG141"/>
      <c r="UH141"/>
      <c r="UI141"/>
      <c r="UJ141"/>
      <c r="UK141"/>
      <c r="UL141"/>
      <c r="UM141"/>
      <c r="UN141"/>
      <c r="UO141"/>
      <c r="UP141"/>
      <c r="UQ141"/>
      <c r="UR141"/>
      <c r="US141"/>
      <c r="UT141"/>
      <c r="UU141"/>
      <c r="UV141"/>
      <c r="UW141"/>
      <c r="UX141"/>
      <c r="UY141"/>
      <c r="UZ141"/>
      <c r="VA141"/>
      <c r="VB141"/>
      <c r="VC141"/>
      <c r="VD141"/>
      <c r="VE141"/>
      <c r="VF141"/>
      <c r="VG141"/>
      <c r="VH141"/>
      <c r="VI141"/>
      <c r="VJ141"/>
      <c r="VK141"/>
      <c r="VL141"/>
      <c r="VM141"/>
      <c r="VN141"/>
      <c r="VO141"/>
      <c r="VP141"/>
      <c r="VQ141"/>
      <c r="VR141"/>
      <c r="VS141"/>
      <c r="VT141"/>
      <c r="VU141"/>
      <c r="VV141"/>
      <c r="VW141"/>
      <c r="VX141"/>
      <c r="VY141"/>
      <c r="VZ141"/>
      <c r="WA141"/>
      <c r="WB141"/>
      <c r="WC141"/>
      <c r="WD141"/>
      <c r="WE141"/>
      <c r="WF141"/>
      <c r="WG141"/>
      <c r="WH141"/>
      <c r="WI141"/>
      <c r="WJ141"/>
      <c r="WK141"/>
      <c r="WL141"/>
      <c r="WM141"/>
      <c r="WN141"/>
      <c r="WO141"/>
      <c r="WP141"/>
      <c r="WQ141"/>
      <c r="WR141"/>
      <c r="WS141"/>
      <c r="WT141"/>
      <c r="WU141"/>
      <c r="WV141"/>
      <c r="WW141"/>
      <c r="WX141"/>
      <c r="WY141"/>
      <c r="WZ141"/>
      <c r="XA141"/>
      <c r="XB141"/>
      <c r="XC141"/>
      <c r="XD141"/>
      <c r="XE141"/>
      <c r="XF141"/>
      <c r="XG141"/>
      <c r="XH141"/>
      <c r="XI141"/>
      <c r="XJ141"/>
      <c r="XK141"/>
      <c r="XL141"/>
      <c r="XM141"/>
      <c r="XN141"/>
      <c r="XO141"/>
      <c r="XP141"/>
      <c r="XQ141"/>
      <c r="XR141"/>
      <c r="XS141"/>
      <c r="XT141"/>
      <c r="XU141"/>
      <c r="XV141"/>
      <c r="XW141"/>
      <c r="XX141"/>
      <c r="XY141"/>
      <c r="XZ141"/>
      <c r="YA141"/>
      <c r="YB141"/>
      <c r="YC141"/>
      <c r="YD141"/>
      <c r="YE141"/>
      <c r="YF141"/>
      <c r="YG141"/>
      <c r="YH141"/>
      <c r="YI141"/>
      <c r="YJ141"/>
      <c r="YK141"/>
      <c r="YL141"/>
      <c r="YM141"/>
      <c r="YN141"/>
      <c r="YO141"/>
      <c r="YP141"/>
      <c r="YQ141"/>
      <c r="YR141"/>
      <c r="YS141"/>
      <c r="YT141"/>
      <c r="YU141"/>
      <c r="YV141"/>
      <c r="YW141"/>
      <c r="YX141"/>
      <c r="YY141"/>
      <c r="YZ141"/>
      <c r="ZA141"/>
      <c r="ZB141"/>
      <c r="ZC141"/>
      <c r="ZD141"/>
      <c r="ZE141"/>
      <c r="ZF141"/>
      <c r="ZG141"/>
      <c r="ZH141"/>
      <c r="ZI141"/>
      <c r="ZJ141"/>
      <c r="ZK141"/>
      <c r="ZL141"/>
      <c r="ZM141"/>
      <c r="ZN141"/>
      <c r="ZO141"/>
      <c r="ZP141"/>
      <c r="ZQ141"/>
      <c r="ZR141"/>
      <c r="ZS141"/>
      <c r="ZT141"/>
      <c r="ZU141"/>
      <c r="ZV141"/>
      <c r="ZW141"/>
      <c r="ZX141"/>
      <c r="ZY141"/>
      <c r="ZZ141"/>
      <c r="AAA141"/>
      <c r="AAB141"/>
      <c r="AAC141"/>
      <c r="AAD141"/>
      <c r="AAE141"/>
      <c r="AAF141"/>
      <c r="AAG141"/>
      <c r="AAH141"/>
      <c r="AAI141"/>
      <c r="AAJ141"/>
      <c r="AAK141"/>
      <c r="AAL141"/>
      <c r="AAM141"/>
      <c r="AAN141"/>
      <c r="AAO141"/>
      <c r="AAP141"/>
      <c r="AAQ141"/>
      <c r="AAR141"/>
      <c r="AAS141"/>
      <c r="AAT141"/>
      <c r="AAU141"/>
      <c r="AAV141"/>
      <c r="AAW141"/>
      <c r="AAX141"/>
      <c r="AAY141"/>
      <c r="AAZ141"/>
      <c r="ABA141"/>
      <c r="ABB141"/>
      <c r="ABC141"/>
      <c r="ABD141"/>
      <c r="ABE141"/>
      <c r="ABF141"/>
      <c r="ABG141"/>
      <c r="ABH141"/>
      <c r="ABI141"/>
      <c r="ABJ141"/>
      <c r="ABK141"/>
      <c r="ABL141"/>
      <c r="ABM141"/>
      <c r="ABN141"/>
      <c r="ABO141"/>
      <c r="ABP141"/>
      <c r="ABQ141"/>
      <c r="ABR141"/>
      <c r="ABS141"/>
      <c r="ABT141"/>
      <c r="ABU141"/>
      <c r="ABV141"/>
      <c r="ABW141"/>
      <c r="ABX141"/>
      <c r="ABY141"/>
      <c r="ABZ141"/>
      <c r="ACA141"/>
      <c r="ACB141"/>
      <c r="ACC141"/>
      <c r="ACD141"/>
      <c r="ACE141"/>
      <c r="ACF141"/>
      <c r="ACG141"/>
      <c r="ACH141"/>
      <c r="ACI141"/>
      <c r="ACJ141"/>
      <c r="ACK141"/>
      <c r="ACL141"/>
      <c r="ACM141"/>
      <c r="ACN141"/>
      <c r="ACO141"/>
      <c r="ACP141"/>
      <c r="ACQ141"/>
      <c r="ACR141"/>
      <c r="ACS141"/>
      <c r="ACT141"/>
      <c r="ACU141"/>
      <c r="ACV141"/>
      <c r="ACW141"/>
      <c r="ACX141"/>
      <c r="ACY141"/>
      <c r="ACZ141"/>
      <c r="ADA141"/>
      <c r="ADB141"/>
      <c r="ADC141"/>
      <c r="ADD141"/>
      <c r="ADE141"/>
      <c r="ADF141"/>
      <c r="ADG141"/>
      <c r="ADH141"/>
      <c r="ADI141"/>
      <c r="ADJ141"/>
      <c r="ADK141"/>
      <c r="ADL141"/>
      <c r="ADM141"/>
      <c r="ADN141"/>
      <c r="ADO141"/>
      <c r="ADP141"/>
      <c r="ADQ141"/>
      <c r="ADR141"/>
      <c r="ADS141"/>
      <c r="ADT141"/>
      <c r="ADU141"/>
      <c r="ADV141"/>
      <c r="ADW141"/>
      <c r="ADX141"/>
      <c r="ADY141"/>
      <c r="ADZ141"/>
      <c r="AEA141"/>
      <c r="AEB141"/>
      <c r="AEC141"/>
      <c r="AED141"/>
      <c r="AEE141"/>
      <c r="AEF141"/>
      <c r="AEG141"/>
      <c r="AEH141"/>
      <c r="AEI141"/>
      <c r="AEJ141"/>
      <c r="AEK141"/>
      <c r="AEL141"/>
      <c r="AEM141"/>
      <c r="AEN141"/>
      <c r="AEO141"/>
      <c r="AEP141"/>
      <c r="AEQ141"/>
      <c r="AER141"/>
      <c r="AES141"/>
      <c r="AET141"/>
      <c r="AEU141"/>
      <c r="AEV141"/>
      <c r="AEW141"/>
      <c r="AEX141"/>
      <c r="AEY141"/>
      <c r="AEZ141"/>
      <c r="AFA141"/>
      <c r="AFB141"/>
      <c r="AFC141"/>
      <c r="AFD141"/>
      <c r="AFE141"/>
      <c r="AFF141"/>
      <c r="AFG141"/>
      <c r="AFH141"/>
      <c r="AFI141"/>
      <c r="AFJ141"/>
      <c r="AFK141"/>
      <c r="AFL141"/>
      <c r="AFM141"/>
      <c r="AFN141"/>
      <c r="AFO141"/>
      <c r="AFP141"/>
      <c r="AFQ141"/>
      <c r="AFR141"/>
      <c r="AFS141"/>
      <c r="AFT141"/>
      <c r="AFU141"/>
      <c r="AFV141"/>
      <c r="AFW141"/>
      <c r="AFX141"/>
      <c r="AFY141"/>
      <c r="AFZ141"/>
      <c r="AGA141"/>
      <c r="AGB141"/>
      <c r="AGC141"/>
      <c r="AGD141"/>
      <c r="AGE141"/>
      <c r="AGF141"/>
      <c r="AGG141"/>
      <c r="AGH141"/>
      <c r="AGI141"/>
      <c r="AGJ141"/>
      <c r="AGK141"/>
      <c r="AGL141"/>
      <c r="AGM141"/>
      <c r="AGN141"/>
      <c r="AGO141"/>
      <c r="AGP141"/>
      <c r="AGQ141"/>
      <c r="AGR141"/>
      <c r="AGS141"/>
      <c r="AGT141"/>
      <c r="AGU141"/>
      <c r="AGV141"/>
      <c r="AGW141"/>
      <c r="AGX141"/>
      <c r="AGY141"/>
      <c r="AGZ141"/>
      <c r="AHA141"/>
      <c r="AHB141"/>
      <c r="AHC141"/>
      <c r="AHD141"/>
      <c r="AHE141"/>
      <c r="AHF141"/>
      <c r="AHG141"/>
      <c r="AHH141"/>
      <c r="AHI141"/>
      <c r="AHJ141"/>
      <c r="AHK141"/>
      <c r="AHL141"/>
      <c r="AHM141"/>
      <c r="AHN141"/>
      <c r="AHO141"/>
      <c r="AHP141"/>
      <c r="AHQ141"/>
      <c r="AHR141"/>
      <c r="AHS141"/>
      <c r="AHT141"/>
      <c r="AHU141"/>
      <c r="AHV141"/>
      <c r="AHW141"/>
      <c r="AHX141"/>
      <c r="AHY141"/>
      <c r="AHZ141"/>
      <c r="AIA141"/>
      <c r="AIB141"/>
      <c r="AIC141"/>
      <c r="AID141"/>
      <c r="AIE141"/>
      <c r="AIF141"/>
      <c r="AIG141"/>
      <c r="AIH141"/>
      <c r="AII141"/>
      <c r="AIJ141"/>
      <c r="AIK141"/>
      <c r="AIL141"/>
      <c r="AIM141"/>
      <c r="AIN141"/>
      <c r="AIO141"/>
      <c r="AIP141"/>
      <c r="AIQ141"/>
      <c r="AIR141"/>
      <c r="AIS141"/>
      <c r="AIT141"/>
      <c r="AIU141"/>
      <c r="AIV141"/>
      <c r="AIW141"/>
      <c r="AIX141"/>
      <c r="AIY141"/>
      <c r="AIZ141"/>
      <c r="AJA141"/>
      <c r="AJB141"/>
      <c r="AJC141"/>
      <c r="AJD141"/>
      <c r="AJE141"/>
      <c r="AJF141"/>
      <c r="AJG141"/>
      <c r="AJH141"/>
      <c r="AJI141"/>
      <c r="AJJ141"/>
      <c r="AJK141"/>
      <c r="AJL141"/>
      <c r="AJM141"/>
      <c r="AJN141"/>
      <c r="AJO141"/>
      <c r="AJP141"/>
      <c r="AJQ141"/>
      <c r="AJR141"/>
      <c r="AJS141"/>
      <c r="AJT141"/>
      <c r="AJU141"/>
      <c r="AJV141"/>
      <c r="AJW141"/>
      <c r="AJX141"/>
      <c r="AJY141"/>
      <c r="AJZ141"/>
      <c r="AKA141"/>
      <c r="AKB141"/>
      <c r="AKC141"/>
      <c r="AKD141"/>
      <c r="AKE141"/>
      <c r="AKF141"/>
      <c r="AKG141"/>
      <c r="AKH141"/>
      <c r="AKI141"/>
      <c r="AKJ141"/>
      <c r="AKK141"/>
      <c r="AKL141"/>
      <c r="AKM141"/>
      <c r="AKN141"/>
      <c r="AKO141"/>
      <c r="AKP141"/>
      <c r="AKQ141"/>
      <c r="AKR141"/>
      <c r="AKS141"/>
      <c r="AKT141"/>
      <c r="AKU141"/>
      <c r="AKV141"/>
      <c r="AKW141"/>
      <c r="AKX141"/>
      <c r="AKY141"/>
      <c r="AKZ141"/>
      <c r="ALA141"/>
      <c r="ALB141"/>
      <c r="ALC141"/>
      <c r="ALD141"/>
      <c r="ALE141"/>
      <c r="ALF141"/>
      <c r="ALG141"/>
      <c r="ALH141"/>
      <c r="ALI141"/>
      <c r="ALJ141"/>
      <c r="ALK141"/>
      <c r="ALL141"/>
      <c r="ALM141"/>
      <c r="ALN141"/>
      <c r="ALO141"/>
      <c r="ALP141"/>
      <c r="ALQ141"/>
      <c r="ALR141"/>
      <c r="ALS141"/>
      <c r="ALT141"/>
      <c r="ALU141"/>
      <c r="ALV141"/>
      <c r="ALW141"/>
      <c r="ALX141"/>
      <c r="ALY141"/>
      <c r="ALZ141"/>
      <c r="AMA141"/>
      <c r="AMB141"/>
      <c r="AMC141"/>
      <c r="AMD141"/>
      <c r="AME141"/>
      <c r="AMF141"/>
      <c r="AMG141"/>
      <c r="AMH141"/>
      <c r="AMI141"/>
      <c r="AMJ141"/>
    </row>
    <row r="142" spans="1:1024" x14ac:dyDescent="0.25">
      <c r="A142" s="158"/>
      <c r="B142" s="159"/>
      <c r="C142" s="159"/>
      <c r="D142" s="159"/>
      <c r="E142" s="159"/>
      <c r="F142" s="159"/>
      <c r="G142" s="159"/>
      <c r="H142" s="159"/>
      <c r="I142" s="159"/>
      <c r="J142" s="159"/>
      <c r="K142" s="159"/>
      <c r="L142" s="221"/>
      <c r="M142" s="221"/>
      <c r="N142" s="221"/>
      <c r="O142" s="221"/>
      <c r="P142" s="221"/>
      <c r="Q142" s="221"/>
      <c r="R142" s="221"/>
      <c r="S142" s="221"/>
      <c r="T142" s="221"/>
      <c r="U142" s="221"/>
      <c r="V142" s="221"/>
      <c r="W142" s="221"/>
      <c r="X142" s="221"/>
      <c r="Y142" s="221"/>
      <c r="Z142" s="221"/>
      <c r="AA142" s="221"/>
      <c r="AB142" s="221"/>
      <c r="AC142" s="221"/>
      <c r="AD142" s="221"/>
      <c r="AE142" s="221"/>
      <c r="AF142" s="221"/>
      <c r="AG142" s="221"/>
      <c r="AH142" s="221"/>
      <c r="AI142" s="221"/>
      <c r="AJ142" s="221"/>
      <c r="AK142" s="221"/>
      <c r="AL142" s="221"/>
      <c r="AM142" s="221"/>
      <c r="AN142" s="221"/>
      <c r="AO142" s="221"/>
      <c r="AP142" s="221"/>
      <c r="AQ142" s="221"/>
      <c r="AR142" s="221"/>
      <c r="AS142" s="221"/>
      <c r="AT142" s="221"/>
      <c r="AU142" s="221"/>
      <c r="AV142" s="221"/>
      <c r="AW142" s="221"/>
      <c r="AX142" s="221"/>
      <c r="AY142" s="221"/>
      <c r="AZ142" s="221"/>
      <c r="BA142" s="221"/>
      <c r="BB142" s="221"/>
      <c r="BC142" s="221"/>
      <c r="BD142" s="50"/>
      <c r="BE142"/>
      <c r="BF142"/>
      <c r="BG142"/>
      <c r="BH142"/>
      <c r="BI142"/>
      <c r="BJ142"/>
      <c r="BK142"/>
      <c r="BL142"/>
      <c r="BM142"/>
      <c r="BN142"/>
      <c r="BO142"/>
      <c r="BP142"/>
      <c r="BQ142"/>
      <c r="BR142"/>
      <c r="BS142"/>
      <c r="BT142"/>
      <c r="BU142"/>
      <c r="BV142"/>
      <c r="BW142"/>
      <c r="BX142"/>
      <c r="BY142"/>
      <c r="BZ142"/>
      <c r="CA142"/>
      <c r="CB142"/>
      <c r="CC142"/>
      <c r="CD142"/>
      <c r="CE142"/>
      <c r="CF142"/>
      <c r="CG142"/>
      <c r="CH142"/>
      <c r="CI142"/>
      <c r="CJ142"/>
      <c r="CK142"/>
      <c r="CL142"/>
      <c r="CM142"/>
      <c r="CN142"/>
      <c r="CO142"/>
      <c r="CP142"/>
      <c r="CQ142"/>
      <c r="CR142"/>
      <c r="CS142"/>
      <c r="CT142"/>
      <c r="CU142"/>
      <c r="CV142"/>
      <c r="CW142"/>
      <c r="CX142"/>
      <c r="CY142"/>
      <c r="CZ142"/>
      <c r="DA142"/>
      <c r="DB142"/>
      <c r="DC142"/>
      <c r="DD142"/>
      <c r="DE142"/>
      <c r="DF142"/>
      <c r="DG142"/>
      <c r="DH142"/>
      <c r="DI142"/>
      <c r="DJ142"/>
      <c r="DK142"/>
      <c r="DL142"/>
      <c r="DM142"/>
      <c r="DN142"/>
      <c r="DO142"/>
      <c r="DP142"/>
      <c r="DQ142"/>
      <c r="DR142"/>
      <c r="DS142"/>
      <c r="DT142"/>
      <c r="DU142"/>
      <c r="DV142"/>
      <c r="DW142"/>
      <c r="DX142"/>
      <c r="DY142"/>
      <c r="DZ142"/>
      <c r="EA142"/>
      <c r="EB142"/>
      <c r="EC142"/>
      <c r="ED142"/>
      <c r="EE142"/>
      <c r="EF142"/>
      <c r="EG142"/>
      <c r="EH142"/>
      <c r="EI142"/>
      <c r="EJ142"/>
      <c r="EK142"/>
      <c r="EL142"/>
      <c r="EM142"/>
      <c r="EN142"/>
      <c r="EO142"/>
      <c r="EP142"/>
      <c r="EQ142"/>
      <c r="ER142"/>
      <c r="ES142"/>
      <c r="ET142"/>
      <c r="EU142"/>
      <c r="EV142"/>
      <c r="EW142"/>
      <c r="EX142"/>
      <c r="EY142"/>
      <c r="EZ142"/>
      <c r="FA142"/>
      <c r="FB142"/>
      <c r="FC142"/>
      <c r="FD142"/>
      <c r="FE142"/>
      <c r="FF142"/>
      <c r="FG142"/>
      <c r="FH142"/>
      <c r="FI142"/>
      <c r="FJ142"/>
      <c r="FK142"/>
      <c r="FL142"/>
      <c r="FM142"/>
      <c r="FN142"/>
      <c r="FO142"/>
      <c r="FP142"/>
      <c r="FQ142"/>
      <c r="FR142"/>
      <c r="FS142"/>
      <c r="FT142"/>
      <c r="FU142"/>
      <c r="FV142"/>
      <c r="FW142"/>
      <c r="FX142"/>
      <c r="FY142"/>
      <c r="FZ142"/>
      <c r="GA142"/>
      <c r="GB142"/>
      <c r="GC142"/>
      <c r="GD142"/>
      <c r="GE142"/>
      <c r="GF142"/>
      <c r="GG142"/>
      <c r="GH142"/>
      <c r="GI142"/>
      <c r="GJ142"/>
      <c r="GK142"/>
      <c r="GL142"/>
      <c r="GM142"/>
      <c r="GN142"/>
      <c r="GO142"/>
      <c r="GP142"/>
      <c r="GQ142"/>
      <c r="GR142"/>
      <c r="GS142"/>
      <c r="GT142"/>
      <c r="GU142"/>
      <c r="GV142"/>
      <c r="GW142"/>
      <c r="GX142"/>
      <c r="GY142"/>
      <c r="GZ142"/>
      <c r="HA142"/>
      <c r="HB142"/>
      <c r="HC142"/>
      <c r="HD142"/>
      <c r="HE142"/>
      <c r="HF142"/>
      <c r="HG142"/>
      <c r="HH142"/>
      <c r="HI142"/>
      <c r="HJ142"/>
      <c r="HK142"/>
      <c r="HL142"/>
      <c r="HM142"/>
      <c r="HN142"/>
      <c r="HO142"/>
      <c r="HP142"/>
      <c r="HQ142"/>
      <c r="HR142"/>
      <c r="HS142"/>
      <c r="HT142"/>
      <c r="HU142"/>
      <c r="HV142"/>
      <c r="HW142"/>
      <c r="HX142"/>
      <c r="HY142"/>
      <c r="HZ142"/>
      <c r="IA142"/>
      <c r="IB142"/>
      <c r="IC142"/>
      <c r="ID142"/>
      <c r="IE142"/>
      <c r="IF142"/>
      <c r="IG142"/>
      <c r="IH142"/>
      <c r="II142"/>
      <c r="IJ142"/>
      <c r="IK142"/>
      <c r="IL142"/>
      <c r="IM142"/>
      <c r="IN142"/>
      <c r="IO142"/>
      <c r="IP142"/>
      <c r="IQ142"/>
      <c r="IR142"/>
      <c r="IS142"/>
      <c r="IT142"/>
      <c r="IU142"/>
      <c r="IV142"/>
      <c r="IW142"/>
      <c r="IX142"/>
      <c r="IY142"/>
      <c r="IZ142"/>
      <c r="JA142"/>
      <c r="JB142"/>
      <c r="JC142"/>
      <c r="JD142"/>
      <c r="JE142"/>
      <c r="JF142"/>
      <c r="JG142"/>
      <c r="JH142"/>
      <c r="JI142"/>
      <c r="JJ142"/>
      <c r="JK142"/>
      <c r="JL142"/>
      <c r="JM142"/>
      <c r="JN142"/>
      <c r="JO142"/>
      <c r="JP142"/>
      <c r="JQ142"/>
      <c r="JR142"/>
      <c r="JS142"/>
      <c r="JT142"/>
      <c r="JU142"/>
      <c r="JV142"/>
      <c r="JW142"/>
      <c r="JX142"/>
      <c r="JY142"/>
      <c r="JZ142"/>
      <c r="KA142"/>
      <c r="KB142"/>
      <c r="KC142"/>
      <c r="KD142"/>
      <c r="KE142"/>
      <c r="KF142"/>
      <c r="KG142"/>
      <c r="KH142"/>
      <c r="KI142"/>
      <c r="KJ142"/>
      <c r="KK142"/>
      <c r="KL142"/>
      <c r="KM142"/>
      <c r="KN142"/>
      <c r="KO142"/>
      <c r="KP142"/>
      <c r="KQ142"/>
      <c r="KR142"/>
      <c r="KS142"/>
      <c r="KT142"/>
      <c r="KU142"/>
      <c r="KV142"/>
      <c r="KW142"/>
      <c r="KX142"/>
      <c r="KY142"/>
      <c r="KZ142"/>
      <c r="LA142"/>
      <c r="LB142"/>
      <c r="LC142"/>
      <c r="LD142"/>
      <c r="LE142"/>
      <c r="LF142"/>
      <c r="LG142"/>
      <c r="LH142"/>
      <c r="LI142"/>
      <c r="LJ142"/>
      <c r="LK142"/>
      <c r="LL142"/>
      <c r="LM142"/>
      <c r="LN142"/>
      <c r="LO142"/>
      <c r="LP142"/>
      <c r="LQ142"/>
      <c r="LR142"/>
      <c r="LS142"/>
      <c r="LT142"/>
      <c r="LU142"/>
      <c r="LV142"/>
      <c r="LW142"/>
      <c r="LX142"/>
      <c r="LY142"/>
      <c r="LZ142"/>
      <c r="MA142"/>
      <c r="MB142"/>
      <c r="MC142"/>
      <c r="MD142"/>
      <c r="ME142"/>
      <c r="MF142"/>
      <c r="MG142"/>
      <c r="MH142"/>
      <c r="MI142"/>
      <c r="MJ142"/>
      <c r="MK142"/>
      <c r="ML142"/>
      <c r="MM142"/>
      <c r="MN142"/>
      <c r="MO142"/>
      <c r="MP142"/>
      <c r="MQ142"/>
      <c r="MR142"/>
      <c r="MS142"/>
      <c r="MT142"/>
      <c r="MU142"/>
      <c r="MV142"/>
      <c r="MW142"/>
      <c r="MX142"/>
      <c r="MY142"/>
      <c r="MZ142"/>
      <c r="NA142"/>
      <c r="NB142"/>
      <c r="NC142"/>
      <c r="ND142"/>
      <c r="NE142"/>
      <c r="NF142"/>
      <c r="NG142"/>
      <c r="NH142"/>
      <c r="NI142"/>
      <c r="NJ142"/>
      <c r="NK142"/>
      <c r="NL142"/>
      <c r="NM142"/>
      <c r="NN142"/>
      <c r="NO142"/>
      <c r="NP142"/>
      <c r="NQ142"/>
      <c r="NR142"/>
      <c r="NS142"/>
      <c r="NT142"/>
      <c r="NU142"/>
      <c r="NV142"/>
      <c r="NW142"/>
      <c r="NX142"/>
      <c r="NY142"/>
      <c r="NZ142"/>
      <c r="OA142"/>
      <c r="OB142"/>
      <c r="OC142"/>
      <c r="OD142"/>
      <c r="OE142"/>
      <c r="OF142"/>
      <c r="OG142"/>
      <c r="OH142"/>
      <c r="OI142"/>
      <c r="OJ142"/>
      <c r="OK142"/>
      <c r="OL142"/>
      <c r="OM142"/>
      <c r="ON142"/>
      <c r="OO142"/>
      <c r="OP142"/>
      <c r="OQ142"/>
      <c r="OR142"/>
      <c r="OS142"/>
      <c r="OT142"/>
      <c r="OU142"/>
      <c r="OV142"/>
      <c r="OW142"/>
      <c r="OX142"/>
      <c r="OY142"/>
      <c r="OZ142"/>
      <c r="PA142"/>
      <c r="PB142"/>
      <c r="PC142"/>
      <c r="PD142"/>
      <c r="PE142"/>
      <c r="PF142"/>
      <c r="PG142"/>
      <c r="PH142"/>
      <c r="PI142"/>
      <c r="PJ142"/>
      <c r="PK142"/>
      <c r="PL142"/>
      <c r="PM142"/>
      <c r="PN142"/>
      <c r="PO142"/>
      <c r="PP142"/>
      <c r="PQ142"/>
      <c r="PR142"/>
      <c r="PS142"/>
      <c r="PT142"/>
      <c r="PU142"/>
      <c r="PV142"/>
      <c r="PW142"/>
      <c r="PX142"/>
      <c r="PY142"/>
      <c r="PZ142"/>
      <c r="QA142"/>
      <c r="QB142"/>
      <c r="QC142"/>
      <c r="QD142"/>
      <c r="QE142"/>
      <c r="QF142"/>
      <c r="QG142"/>
      <c r="QH142"/>
      <c r="QI142"/>
      <c r="QJ142"/>
      <c r="QK142"/>
      <c r="QL142"/>
      <c r="QM142"/>
      <c r="QN142"/>
      <c r="QO142"/>
      <c r="QP142"/>
      <c r="QQ142"/>
      <c r="QR142"/>
      <c r="QS142"/>
      <c r="QT142"/>
      <c r="QU142"/>
      <c r="QV142"/>
      <c r="QW142"/>
      <c r="QX142"/>
      <c r="QY142"/>
      <c r="QZ142"/>
      <c r="RA142"/>
      <c r="RB142"/>
      <c r="RC142"/>
      <c r="RD142"/>
      <c r="RE142"/>
      <c r="RF142"/>
      <c r="RG142"/>
      <c r="RH142"/>
      <c r="RI142"/>
      <c r="RJ142"/>
      <c r="RK142"/>
      <c r="RL142"/>
      <c r="RM142"/>
      <c r="RN142"/>
      <c r="RO142"/>
      <c r="RP142"/>
      <c r="RQ142"/>
      <c r="RR142"/>
      <c r="RS142"/>
      <c r="RT142"/>
      <c r="RU142"/>
      <c r="RV142"/>
      <c r="RW142"/>
      <c r="RX142"/>
      <c r="RY142"/>
      <c r="RZ142"/>
      <c r="SA142"/>
      <c r="SB142"/>
      <c r="SC142"/>
      <c r="SD142"/>
      <c r="SE142"/>
      <c r="SF142"/>
      <c r="SG142"/>
      <c r="SH142"/>
      <c r="SI142"/>
      <c r="SJ142"/>
      <c r="SK142"/>
      <c r="SL142"/>
      <c r="SM142"/>
      <c r="SN142"/>
      <c r="SO142"/>
      <c r="SP142"/>
      <c r="SQ142"/>
      <c r="SR142"/>
      <c r="SS142"/>
      <c r="ST142"/>
      <c r="SU142"/>
      <c r="SV142"/>
      <c r="SW142"/>
      <c r="SX142"/>
      <c r="SY142"/>
      <c r="SZ142"/>
      <c r="TA142"/>
      <c r="TB142"/>
      <c r="TC142"/>
      <c r="TD142"/>
      <c r="TE142"/>
      <c r="TF142"/>
      <c r="TG142"/>
      <c r="TH142"/>
      <c r="TI142"/>
      <c r="TJ142"/>
      <c r="TK142"/>
      <c r="TL142"/>
      <c r="TM142"/>
      <c r="TN142"/>
      <c r="TO142"/>
      <c r="TP142"/>
      <c r="TQ142"/>
      <c r="TR142"/>
      <c r="TS142"/>
      <c r="TT142"/>
      <c r="TU142"/>
      <c r="TV142"/>
      <c r="TW142"/>
      <c r="TX142"/>
      <c r="TY142"/>
      <c r="TZ142"/>
      <c r="UA142"/>
      <c r="UB142"/>
      <c r="UC142"/>
      <c r="UD142"/>
      <c r="UE142"/>
      <c r="UF142"/>
      <c r="UG142"/>
      <c r="UH142"/>
      <c r="UI142"/>
      <c r="UJ142"/>
      <c r="UK142"/>
      <c r="UL142"/>
      <c r="UM142"/>
      <c r="UN142"/>
      <c r="UO142"/>
      <c r="UP142"/>
      <c r="UQ142"/>
      <c r="UR142"/>
      <c r="US142"/>
      <c r="UT142"/>
      <c r="UU142"/>
      <c r="UV142"/>
      <c r="UW142"/>
      <c r="UX142"/>
      <c r="UY142"/>
      <c r="UZ142"/>
      <c r="VA142"/>
      <c r="VB142"/>
      <c r="VC142"/>
      <c r="VD142"/>
      <c r="VE142"/>
      <c r="VF142"/>
      <c r="VG142"/>
      <c r="VH142"/>
      <c r="VI142"/>
      <c r="VJ142"/>
      <c r="VK142"/>
      <c r="VL142"/>
      <c r="VM142"/>
      <c r="VN142"/>
      <c r="VO142"/>
      <c r="VP142"/>
      <c r="VQ142"/>
      <c r="VR142"/>
      <c r="VS142"/>
      <c r="VT142"/>
      <c r="VU142"/>
      <c r="VV142"/>
      <c r="VW142"/>
      <c r="VX142"/>
      <c r="VY142"/>
      <c r="VZ142"/>
      <c r="WA142"/>
      <c r="WB142"/>
      <c r="WC142"/>
      <c r="WD142"/>
      <c r="WE142"/>
      <c r="WF142"/>
      <c r="WG142"/>
      <c r="WH142"/>
      <c r="WI142"/>
      <c r="WJ142"/>
      <c r="WK142"/>
      <c r="WL142"/>
      <c r="WM142"/>
      <c r="WN142"/>
      <c r="WO142"/>
      <c r="WP142"/>
      <c r="WQ142"/>
      <c r="WR142"/>
      <c r="WS142"/>
      <c r="WT142"/>
      <c r="WU142"/>
      <c r="WV142"/>
      <c r="WW142"/>
      <c r="WX142"/>
      <c r="WY142"/>
      <c r="WZ142"/>
      <c r="XA142"/>
      <c r="XB142"/>
      <c r="XC142"/>
      <c r="XD142"/>
      <c r="XE142"/>
      <c r="XF142"/>
      <c r="XG142"/>
      <c r="XH142"/>
      <c r="XI142"/>
      <c r="XJ142"/>
      <c r="XK142"/>
      <c r="XL142"/>
      <c r="XM142"/>
      <c r="XN142"/>
      <c r="XO142"/>
      <c r="XP142"/>
      <c r="XQ142"/>
      <c r="XR142"/>
      <c r="XS142"/>
      <c r="XT142"/>
      <c r="XU142"/>
      <c r="XV142"/>
      <c r="XW142"/>
      <c r="XX142"/>
      <c r="XY142"/>
      <c r="XZ142"/>
      <c r="YA142"/>
      <c r="YB142"/>
      <c r="YC142"/>
      <c r="YD142"/>
      <c r="YE142"/>
      <c r="YF142"/>
      <c r="YG142"/>
      <c r="YH142"/>
      <c r="YI142"/>
      <c r="YJ142"/>
      <c r="YK142"/>
      <c r="YL142"/>
      <c r="YM142"/>
      <c r="YN142"/>
      <c r="YO142"/>
      <c r="YP142"/>
      <c r="YQ142"/>
      <c r="YR142"/>
      <c r="YS142"/>
      <c r="YT142"/>
      <c r="YU142"/>
      <c r="YV142"/>
      <c r="YW142"/>
      <c r="YX142"/>
      <c r="YY142"/>
      <c r="YZ142"/>
      <c r="ZA142"/>
      <c r="ZB142"/>
      <c r="ZC142"/>
      <c r="ZD142"/>
      <c r="ZE142"/>
      <c r="ZF142"/>
      <c r="ZG142"/>
      <c r="ZH142"/>
      <c r="ZI142"/>
      <c r="ZJ142"/>
      <c r="ZK142"/>
      <c r="ZL142"/>
      <c r="ZM142"/>
      <c r="ZN142"/>
      <c r="ZO142"/>
      <c r="ZP142"/>
      <c r="ZQ142"/>
      <c r="ZR142"/>
      <c r="ZS142"/>
      <c r="ZT142"/>
      <c r="ZU142"/>
      <c r="ZV142"/>
      <c r="ZW142"/>
      <c r="ZX142"/>
      <c r="ZY142"/>
      <c r="ZZ142"/>
      <c r="AAA142"/>
      <c r="AAB142"/>
      <c r="AAC142"/>
      <c r="AAD142"/>
      <c r="AAE142"/>
      <c r="AAF142"/>
      <c r="AAG142"/>
      <c r="AAH142"/>
      <c r="AAI142"/>
      <c r="AAJ142"/>
      <c r="AAK142"/>
      <c r="AAL142"/>
      <c r="AAM142"/>
      <c r="AAN142"/>
      <c r="AAO142"/>
      <c r="AAP142"/>
      <c r="AAQ142"/>
      <c r="AAR142"/>
      <c r="AAS142"/>
      <c r="AAT142"/>
      <c r="AAU142"/>
      <c r="AAV142"/>
      <c r="AAW142"/>
      <c r="AAX142"/>
      <c r="AAY142"/>
      <c r="AAZ142"/>
      <c r="ABA142"/>
      <c r="ABB142"/>
      <c r="ABC142"/>
      <c r="ABD142"/>
      <c r="ABE142"/>
      <c r="ABF142"/>
      <c r="ABG142"/>
      <c r="ABH142"/>
      <c r="ABI142"/>
      <c r="ABJ142"/>
      <c r="ABK142"/>
      <c r="ABL142"/>
      <c r="ABM142"/>
      <c r="ABN142"/>
      <c r="ABO142"/>
      <c r="ABP142"/>
      <c r="ABQ142"/>
      <c r="ABR142"/>
      <c r="ABS142"/>
      <c r="ABT142"/>
      <c r="ABU142"/>
      <c r="ABV142"/>
      <c r="ABW142"/>
      <c r="ABX142"/>
      <c r="ABY142"/>
      <c r="ABZ142"/>
      <c r="ACA142"/>
      <c r="ACB142"/>
      <c r="ACC142"/>
      <c r="ACD142"/>
      <c r="ACE142"/>
      <c r="ACF142"/>
      <c r="ACG142"/>
      <c r="ACH142"/>
      <c r="ACI142"/>
      <c r="ACJ142"/>
      <c r="ACK142"/>
      <c r="ACL142"/>
      <c r="ACM142"/>
      <c r="ACN142"/>
      <c r="ACO142"/>
      <c r="ACP142"/>
      <c r="ACQ142"/>
      <c r="ACR142"/>
      <c r="ACS142"/>
      <c r="ACT142"/>
      <c r="ACU142"/>
      <c r="ACV142"/>
      <c r="ACW142"/>
      <c r="ACX142"/>
      <c r="ACY142"/>
      <c r="ACZ142"/>
      <c r="ADA142"/>
      <c r="ADB142"/>
      <c r="ADC142"/>
      <c r="ADD142"/>
      <c r="ADE142"/>
      <c r="ADF142"/>
      <c r="ADG142"/>
      <c r="ADH142"/>
      <c r="ADI142"/>
      <c r="ADJ142"/>
      <c r="ADK142"/>
      <c r="ADL142"/>
      <c r="ADM142"/>
      <c r="ADN142"/>
      <c r="ADO142"/>
      <c r="ADP142"/>
      <c r="ADQ142"/>
      <c r="ADR142"/>
      <c r="ADS142"/>
      <c r="ADT142"/>
      <c r="ADU142"/>
      <c r="ADV142"/>
      <c r="ADW142"/>
      <c r="ADX142"/>
      <c r="ADY142"/>
      <c r="ADZ142"/>
      <c r="AEA142"/>
      <c r="AEB142"/>
      <c r="AEC142"/>
      <c r="AED142"/>
      <c r="AEE142"/>
      <c r="AEF142"/>
      <c r="AEG142"/>
      <c r="AEH142"/>
      <c r="AEI142"/>
      <c r="AEJ142"/>
      <c r="AEK142"/>
      <c r="AEL142"/>
      <c r="AEM142"/>
      <c r="AEN142"/>
      <c r="AEO142"/>
      <c r="AEP142"/>
      <c r="AEQ142"/>
      <c r="AER142"/>
      <c r="AES142"/>
      <c r="AET142"/>
      <c r="AEU142"/>
      <c r="AEV142"/>
      <c r="AEW142"/>
      <c r="AEX142"/>
      <c r="AEY142"/>
      <c r="AEZ142"/>
      <c r="AFA142"/>
      <c r="AFB142"/>
      <c r="AFC142"/>
      <c r="AFD142"/>
      <c r="AFE142"/>
      <c r="AFF142"/>
      <c r="AFG142"/>
      <c r="AFH142"/>
      <c r="AFI142"/>
      <c r="AFJ142"/>
      <c r="AFK142"/>
      <c r="AFL142"/>
      <c r="AFM142"/>
      <c r="AFN142"/>
      <c r="AFO142"/>
      <c r="AFP142"/>
      <c r="AFQ142"/>
      <c r="AFR142"/>
      <c r="AFS142"/>
      <c r="AFT142"/>
      <c r="AFU142"/>
      <c r="AFV142"/>
      <c r="AFW142"/>
      <c r="AFX142"/>
      <c r="AFY142"/>
      <c r="AFZ142"/>
      <c r="AGA142"/>
      <c r="AGB142"/>
      <c r="AGC142"/>
      <c r="AGD142"/>
      <c r="AGE142"/>
      <c r="AGF142"/>
      <c r="AGG142"/>
      <c r="AGH142"/>
      <c r="AGI142"/>
      <c r="AGJ142"/>
      <c r="AGK142"/>
      <c r="AGL142"/>
      <c r="AGM142"/>
      <c r="AGN142"/>
      <c r="AGO142"/>
      <c r="AGP142"/>
      <c r="AGQ142"/>
      <c r="AGR142"/>
      <c r="AGS142"/>
      <c r="AGT142"/>
      <c r="AGU142"/>
      <c r="AGV142"/>
      <c r="AGW142"/>
      <c r="AGX142"/>
      <c r="AGY142"/>
      <c r="AGZ142"/>
      <c r="AHA142"/>
      <c r="AHB142"/>
      <c r="AHC142"/>
      <c r="AHD142"/>
      <c r="AHE142"/>
      <c r="AHF142"/>
      <c r="AHG142"/>
      <c r="AHH142"/>
      <c r="AHI142"/>
      <c r="AHJ142"/>
      <c r="AHK142"/>
      <c r="AHL142"/>
      <c r="AHM142"/>
      <c r="AHN142"/>
      <c r="AHO142"/>
      <c r="AHP142"/>
      <c r="AHQ142"/>
      <c r="AHR142"/>
      <c r="AHS142"/>
      <c r="AHT142"/>
      <c r="AHU142"/>
      <c r="AHV142"/>
      <c r="AHW142"/>
      <c r="AHX142"/>
      <c r="AHY142"/>
      <c r="AHZ142"/>
      <c r="AIA142"/>
      <c r="AIB142"/>
      <c r="AIC142"/>
      <c r="AID142"/>
      <c r="AIE142"/>
      <c r="AIF142"/>
      <c r="AIG142"/>
      <c r="AIH142"/>
      <c r="AII142"/>
      <c r="AIJ142"/>
      <c r="AIK142"/>
      <c r="AIL142"/>
      <c r="AIM142"/>
      <c r="AIN142"/>
      <c r="AIO142"/>
      <c r="AIP142"/>
      <c r="AIQ142"/>
      <c r="AIR142"/>
      <c r="AIS142"/>
      <c r="AIT142"/>
      <c r="AIU142"/>
      <c r="AIV142"/>
      <c r="AIW142"/>
      <c r="AIX142"/>
      <c r="AIY142"/>
      <c r="AIZ142"/>
      <c r="AJA142"/>
      <c r="AJB142"/>
      <c r="AJC142"/>
      <c r="AJD142"/>
      <c r="AJE142"/>
      <c r="AJF142"/>
      <c r="AJG142"/>
      <c r="AJH142"/>
      <c r="AJI142"/>
      <c r="AJJ142"/>
      <c r="AJK142"/>
      <c r="AJL142"/>
      <c r="AJM142"/>
      <c r="AJN142"/>
      <c r="AJO142"/>
      <c r="AJP142"/>
      <c r="AJQ142"/>
      <c r="AJR142"/>
      <c r="AJS142"/>
      <c r="AJT142"/>
      <c r="AJU142"/>
      <c r="AJV142"/>
      <c r="AJW142"/>
      <c r="AJX142"/>
      <c r="AJY142"/>
      <c r="AJZ142"/>
      <c r="AKA142"/>
      <c r="AKB142"/>
      <c r="AKC142"/>
      <c r="AKD142"/>
      <c r="AKE142"/>
      <c r="AKF142"/>
      <c r="AKG142"/>
      <c r="AKH142"/>
      <c r="AKI142"/>
      <c r="AKJ142"/>
      <c r="AKK142"/>
      <c r="AKL142"/>
      <c r="AKM142"/>
      <c r="AKN142"/>
      <c r="AKO142"/>
      <c r="AKP142"/>
      <c r="AKQ142"/>
      <c r="AKR142"/>
      <c r="AKS142"/>
      <c r="AKT142"/>
      <c r="AKU142"/>
      <c r="AKV142"/>
      <c r="AKW142"/>
      <c r="AKX142"/>
      <c r="AKY142"/>
      <c r="AKZ142"/>
      <c r="ALA142"/>
      <c r="ALB142"/>
      <c r="ALC142"/>
      <c r="ALD142"/>
      <c r="ALE142"/>
      <c r="ALF142"/>
      <c r="ALG142"/>
      <c r="ALH142"/>
      <c r="ALI142"/>
      <c r="ALJ142"/>
      <c r="ALK142"/>
      <c r="ALL142"/>
      <c r="ALM142"/>
      <c r="ALN142"/>
      <c r="ALO142"/>
      <c r="ALP142"/>
      <c r="ALQ142"/>
      <c r="ALR142"/>
      <c r="ALS142"/>
      <c r="ALT142"/>
      <c r="ALU142"/>
      <c r="ALV142"/>
      <c r="ALW142"/>
      <c r="ALX142"/>
      <c r="ALY142"/>
      <c r="ALZ142"/>
      <c r="AMA142"/>
      <c r="AMB142"/>
      <c r="AMC142"/>
      <c r="AMD142"/>
      <c r="AME142"/>
      <c r="AMF142"/>
      <c r="AMG142"/>
      <c r="AMH142"/>
      <c r="AMI142"/>
      <c r="AMJ142"/>
    </row>
    <row r="143" spans="1:1024" x14ac:dyDescent="0.25">
      <c r="A143" s="158"/>
      <c r="B143" s="159"/>
      <c r="C143" s="159"/>
      <c r="D143" s="159"/>
      <c r="E143" s="159"/>
      <c r="F143" s="159"/>
      <c r="G143" s="159"/>
      <c r="H143" s="159"/>
      <c r="I143" s="159"/>
      <c r="J143" s="159"/>
      <c r="K143" s="159"/>
      <c r="L143" s="221"/>
      <c r="M143" s="221"/>
      <c r="N143" s="221"/>
      <c r="O143" s="221"/>
      <c r="P143" s="221"/>
      <c r="Q143" s="221"/>
      <c r="R143" s="221"/>
      <c r="S143" s="221"/>
      <c r="T143" s="221"/>
      <c r="U143" s="221"/>
      <c r="V143" s="221"/>
      <c r="W143" s="221"/>
      <c r="X143" s="221"/>
      <c r="Y143" s="221"/>
      <c r="Z143" s="221"/>
      <c r="AA143" s="221"/>
      <c r="AB143" s="221"/>
      <c r="AC143" s="221"/>
      <c r="AD143" s="221"/>
      <c r="AE143" s="221"/>
      <c r="AF143" s="221"/>
      <c r="AG143" s="221"/>
      <c r="AH143" s="221"/>
      <c r="AI143" s="221"/>
      <c r="AJ143" s="221"/>
      <c r="AK143" s="221"/>
      <c r="AL143" s="221"/>
      <c r="AM143" s="221"/>
      <c r="AN143" s="221"/>
      <c r="AO143" s="221"/>
      <c r="AP143" s="221"/>
      <c r="AQ143" s="221"/>
      <c r="AR143" s="221"/>
      <c r="AS143" s="221"/>
      <c r="AT143" s="221"/>
      <c r="AU143" s="221"/>
      <c r="AV143" s="221"/>
      <c r="AW143" s="221"/>
      <c r="AX143" s="221"/>
      <c r="AY143" s="221"/>
      <c r="AZ143" s="221"/>
      <c r="BA143" s="221"/>
      <c r="BB143" s="221"/>
      <c r="BC143" s="221"/>
      <c r="BD143" s="50"/>
      <c r="BE143"/>
      <c r="BF143"/>
      <c r="BG143"/>
      <c r="BH143"/>
      <c r="BI143"/>
      <c r="BJ143"/>
      <c r="BK143"/>
      <c r="BL143"/>
      <c r="BM143"/>
      <c r="BN143"/>
      <c r="BO143"/>
      <c r="BP143"/>
      <c r="BQ143"/>
      <c r="BR143"/>
      <c r="BS143"/>
      <c r="BT143"/>
      <c r="BU143"/>
      <c r="BV143"/>
      <c r="BW143"/>
      <c r="BX143"/>
      <c r="BY143"/>
      <c r="BZ143"/>
      <c r="CA143"/>
      <c r="CB143"/>
      <c r="CC143"/>
      <c r="CD143"/>
      <c r="CE143"/>
      <c r="CF143"/>
      <c r="CG143"/>
      <c r="CH143"/>
      <c r="CI143"/>
      <c r="CJ143"/>
      <c r="CK143"/>
      <c r="CL143"/>
      <c r="CM143"/>
      <c r="CN143"/>
      <c r="CO143"/>
      <c r="CP143"/>
      <c r="CQ143"/>
      <c r="CR143"/>
      <c r="CS143"/>
      <c r="CT143"/>
      <c r="CU143"/>
      <c r="CV143"/>
      <c r="CW143"/>
      <c r="CX143"/>
      <c r="CY143"/>
      <c r="CZ143"/>
      <c r="DA143"/>
      <c r="DB143"/>
      <c r="DC143"/>
      <c r="DD143"/>
      <c r="DE143"/>
      <c r="DF143"/>
      <c r="DG143"/>
      <c r="DH143"/>
      <c r="DI143"/>
      <c r="DJ143"/>
      <c r="DK143"/>
      <c r="DL143"/>
      <c r="DM143"/>
      <c r="DN143"/>
      <c r="DO143"/>
      <c r="DP143"/>
      <c r="DQ143"/>
      <c r="DR143"/>
      <c r="DS143"/>
      <c r="DT143"/>
      <c r="DU143"/>
      <c r="DV143"/>
      <c r="DW143"/>
      <c r="DX143"/>
      <c r="DY143"/>
      <c r="DZ143"/>
      <c r="EA143"/>
      <c r="EB143"/>
      <c r="EC143"/>
      <c r="ED143"/>
      <c r="EE143"/>
      <c r="EF143"/>
      <c r="EG143"/>
      <c r="EH143"/>
      <c r="EI143"/>
      <c r="EJ143"/>
      <c r="EK143"/>
      <c r="EL143"/>
      <c r="EM143"/>
      <c r="EN143"/>
      <c r="EO143"/>
      <c r="EP143"/>
      <c r="EQ143"/>
      <c r="ER143"/>
      <c r="ES143"/>
      <c r="ET143"/>
      <c r="EU143"/>
      <c r="EV143"/>
      <c r="EW143"/>
      <c r="EX143"/>
      <c r="EY143"/>
      <c r="EZ143"/>
      <c r="FA143"/>
      <c r="FB143"/>
      <c r="FC143"/>
      <c r="FD143"/>
      <c r="FE143"/>
      <c r="FF143"/>
      <c r="FG143"/>
      <c r="FH143"/>
      <c r="FI143"/>
      <c r="FJ143"/>
      <c r="FK143"/>
      <c r="FL143"/>
      <c r="FM143"/>
      <c r="FN143"/>
      <c r="FO143"/>
      <c r="FP143"/>
      <c r="FQ143"/>
      <c r="FR143"/>
      <c r="FS143"/>
      <c r="FT143"/>
      <c r="FU143"/>
      <c r="FV143"/>
      <c r="FW143"/>
      <c r="FX143"/>
      <c r="FY143"/>
      <c r="FZ143"/>
      <c r="GA143"/>
      <c r="GB143"/>
      <c r="GC143"/>
      <c r="GD143"/>
      <c r="GE143"/>
      <c r="GF143"/>
      <c r="GG143"/>
      <c r="GH143"/>
      <c r="GI143"/>
      <c r="GJ143"/>
      <c r="GK143"/>
      <c r="GL143"/>
      <c r="GM143"/>
      <c r="GN143"/>
      <c r="GO143"/>
      <c r="GP143"/>
      <c r="GQ143"/>
      <c r="GR143"/>
      <c r="GS143"/>
      <c r="GT143"/>
      <c r="GU143"/>
      <c r="GV143"/>
      <c r="GW143"/>
      <c r="GX143"/>
      <c r="GY143"/>
      <c r="GZ143"/>
      <c r="HA143"/>
      <c r="HB143"/>
      <c r="HC143"/>
      <c r="HD143"/>
      <c r="HE143"/>
      <c r="HF143"/>
      <c r="HG143"/>
      <c r="HH143"/>
      <c r="HI143"/>
      <c r="HJ143"/>
      <c r="HK143"/>
      <c r="HL143"/>
      <c r="HM143"/>
      <c r="HN143"/>
      <c r="HO143"/>
      <c r="HP143"/>
      <c r="HQ143"/>
      <c r="HR143"/>
      <c r="HS143"/>
      <c r="HT143"/>
      <c r="HU143"/>
      <c r="HV143"/>
      <c r="HW143"/>
      <c r="HX143"/>
      <c r="HY143"/>
      <c r="HZ143"/>
      <c r="IA143"/>
      <c r="IB143"/>
      <c r="IC143"/>
      <c r="ID143"/>
      <c r="IE143"/>
      <c r="IF143"/>
      <c r="IG143"/>
      <c r="IH143"/>
      <c r="II143"/>
      <c r="IJ143"/>
      <c r="IK143"/>
      <c r="IL143"/>
      <c r="IM143"/>
      <c r="IN143"/>
      <c r="IO143"/>
      <c r="IP143"/>
      <c r="IQ143"/>
      <c r="IR143"/>
      <c r="IS143"/>
      <c r="IT143"/>
      <c r="IU143"/>
      <c r="IV143"/>
      <c r="IW143"/>
      <c r="IX143"/>
      <c r="IY143"/>
      <c r="IZ143"/>
      <c r="JA143"/>
      <c r="JB143"/>
      <c r="JC143"/>
      <c r="JD143"/>
      <c r="JE143"/>
      <c r="JF143"/>
      <c r="JG143"/>
      <c r="JH143"/>
      <c r="JI143"/>
      <c r="JJ143"/>
      <c r="JK143"/>
      <c r="JL143"/>
      <c r="JM143"/>
      <c r="JN143"/>
      <c r="JO143"/>
      <c r="JP143"/>
      <c r="JQ143"/>
      <c r="JR143"/>
      <c r="JS143"/>
      <c r="JT143"/>
      <c r="JU143"/>
      <c r="JV143"/>
      <c r="JW143"/>
      <c r="JX143"/>
      <c r="JY143"/>
      <c r="JZ143"/>
      <c r="KA143"/>
      <c r="KB143"/>
      <c r="KC143"/>
      <c r="KD143"/>
      <c r="KE143"/>
      <c r="KF143"/>
      <c r="KG143"/>
      <c r="KH143"/>
      <c r="KI143"/>
      <c r="KJ143"/>
      <c r="KK143"/>
      <c r="KL143"/>
      <c r="KM143"/>
      <c r="KN143"/>
      <c r="KO143"/>
      <c r="KP143"/>
      <c r="KQ143"/>
      <c r="KR143"/>
      <c r="KS143"/>
      <c r="KT143"/>
      <c r="KU143"/>
      <c r="KV143"/>
      <c r="KW143"/>
      <c r="KX143"/>
      <c r="KY143"/>
      <c r="KZ143"/>
      <c r="LA143"/>
      <c r="LB143"/>
      <c r="LC143"/>
      <c r="LD143"/>
      <c r="LE143"/>
      <c r="LF143"/>
      <c r="LG143"/>
      <c r="LH143"/>
      <c r="LI143"/>
      <c r="LJ143"/>
      <c r="LK143"/>
      <c r="LL143"/>
      <c r="LM143"/>
      <c r="LN143"/>
      <c r="LO143"/>
      <c r="LP143"/>
      <c r="LQ143"/>
      <c r="LR143"/>
      <c r="LS143"/>
      <c r="LT143"/>
      <c r="LU143"/>
      <c r="LV143"/>
      <c r="LW143"/>
      <c r="LX143"/>
      <c r="LY143"/>
      <c r="LZ143"/>
      <c r="MA143"/>
      <c r="MB143"/>
      <c r="MC143"/>
      <c r="MD143"/>
      <c r="ME143"/>
      <c r="MF143"/>
      <c r="MG143"/>
      <c r="MH143"/>
      <c r="MI143"/>
      <c r="MJ143"/>
      <c r="MK143"/>
      <c r="ML143"/>
      <c r="MM143"/>
      <c r="MN143"/>
      <c r="MO143"/>
      <c r="MP143"/>
      <c r="MQ143"/>
      <c r="MR143"/>
      <c r="MS143"/>
      <c r="MT143"/>
      <c r="MU143"/>
      <c r="MV143"/>
      <c r="MW143"/>
      <c r="MX143"/>
      <c r="MY143"/>
      <c r="MZ143"/>
      <c r="NA143"/>
      <c r="NB143"/>
      <c r="NC143"/>
      <c r="ND143"/>
      <c r="NE143"/>
      <c r="NF143"/>
      <c r="NG143"/>
      <c r="NH143"/>
      <c r="NI143"/>
      <c r="NJ143"/>
      <c r="NK143"/>
      <c r="NL143"/>
      <c r="NM143"/>
      <c r="NN143"/>
      <c r="NO143"/>
      <c r="NP143"/>
      <c r="NQ143"/>
      <c r="NR143"/>
      <c r="NS143"/>
      <c r="NT143"/>
      <c r="NU143"/>
      <c r="NV143"/>
      <c r="NW143"/>
      <c r="NX143"/>
      <c r="NY143"/>
      <c r="NZ143"/>
      <c r="OA143"/>
      <c r="OB143"/>
      <c r="OC143"/>
      <c r="OD143"/>
      <c r="OE143"/>
      <c r="OF143"/>
      <c r="OG143"/>
      <c r="OH143"/>
      <c r="OI143"/>
      <c r="OJ143"/>
      <c r="OK143"/>
      <c r="OL143"/>
      <c r="OM143"/>
      <c r="ON143"/>
      <c r="OO143"/>
      <c r="OP143"/>
      <c r="OQ143"/>
      <c r="OR143"/>
      <c r="OS143"/>
      <c r="OT143"/>
      <c r="OU143"/>
      <c r="OV143"/>
      <c r="OW143"/>
      <c r="OX143"/>
      <c r="OY143"/>
      <c r="OZ143"/>
      <c r="PA143"/>
      <c r="PB143"/>
      <c r="PC143"/>
      <c r="PD143"/>
      <c r="PE143"/>
      <c r="PF143"/>
      <c r="PG143"/>
      <c r="PH143"/>
      <c r="PI143"/>
      <c r="PJ143"/>
      <c r="PK143"/>
      <c r="PL143"/>
      <c r="PM143"/>
      <c r="PN143"/>
      <c r="PO143"/>
      <c r="PP143"/>
      <c r="PQ143"/>
      <c r="PR143"/>
      <c r="PS143"/>
      <c r="PT143"/>
      <c r="PU143"/>
      <c r="PV143"/>
      <c r="PW143"/>
      <c r="PX143"/>
      <c r="PY143"/>
      <c r="PZ143"/>
      <c r="QA143"/>
      <c r="QB143"/>
      <c r="QC143"/>
      <c r="QD143"/>
      <c r="QE143"/>
      <c r="QF143"/>
      <c r="QG143"/>
      <c r="QH143"/>
      <c r="QI143"/>
      <c r="QJ143"/>
      <c r="QK143"/>
      <c r="QL143"/>
      <c r="QM143"/>
      <c r="QN143"/>
      <c r="QO143"/>
      <c r="QP143"/>
      <c r="QQ143"/>
      <c r="QR143"/>
      <c r="QS143"/>
      <c r="QT143"/>
      <c r="QU143"/>
      <c r="QV143"/>
      <c r="QW143"/>
      <c r="QX143"/>
      <c r="QY143"/>
      <c r="QZ143"/>
      <c r="RA143"/>
      <c r="RB143"/>
      <c r="RC143"/>
      <c r="RD143"/>
      <c r="RE143"/>
      <c r="RF143"/>
      <c r="RG143"/>
      <c r="RH143"/>
      <c r="RI143"/>
      <c r="RJ143"/>
      <c r="RK143"/>
      <c r="RL143"/>
      <c r="RM143"/>
      <c r="RN143"/>
      <c r="RO143"/>
      <c r="RP143"/>
      <c r="RQ143"/>
      <c r="RR143"/>
      <c r="RS143"/>
      <c r="RT143"/>
      <c r="RU143"/>
      <c r="RV143"/>
      <c r="RW143"/>
      <c r="RX143"/>
      <c r="RY143"/>
      <c r="RZ143"/>
      <c r="SA143"/>
      <c r="SB143"/>
      <c r="SC143"/>
      <c r="SD143"/>
      <c r="SE143"/>
      <c r="SF143"/>
      <c r="SG143"/>
      <c r="SH143"/>
      <c r="SI143"/>
      <c r="SJ143"/>
      <c r="SK143"/>
      <c r="SL143"/>
      <c r="SM143"/>
      <c r="SN143"/>
      <c r="SO143"/>
      <c r="SP143"/>
      <c r="SQ143"/>
      <c r="SR143"/>
      <c r="SS143"/>
      <c r="ST143"/>
      <c r="SU143"/>
      <c r="SV143"/>
      <c r="SW143"/>
      <c r="SX143"/>
      <c r="SY143"/>
      <c r="SZ143"/>
      <c r="TA143"/>
      <c r="TB143"/>
      <c r="TC143"/>
      <c r="TD143"/>
      <c r="TE143"/>
      <c r="TF143"/>
      <c r="TG143"/>
      <c r="TH143"/>
      <c r="TI143"/>
      <c r="TJ143"/>
      <c r="TK143"/>
      <c r="TL143"/>
      <c r="TM143"/>
      <c r="TN143"/>
      <c r="TO143"/>
      <c r="TP143"/>
      <c r="TQ143"/>
      <c r="TR143"/>
      <c r="TS143"/>
      <c r="TT143"/>
      <c r="TU143"/>
      <c r="TV143"/>
      <c r="TW143"/>
      <c r="TX143"/>
      <c r="TY143"/>
      <c r="TZ143"/>
      <c r="UA143"/>
      <c r="UB143"/>
      <c r="UC143"/>
      <c r="UD143"/>
      <c r="UE143"/>
      <c r="UF143"/>
      <c r="UG143"/>
      <c r="UH143"/>
      <c r="UI143"/>
      <c r="UJ143"/>
      <c r="UK143"/>
      <c r="UL143"/>
      <c r="UM143"/>
      <c r="UN143"/>
      <c r="UO143"/>
      <c r="UP143"/>
      <c r="UQ143"/>
      <c r="UR143"/>
      <c r="US143"/>
      <c r="UT143"/>
      <c r="UU143"/>
      <c r="UV143"/>
      <c r="UW143"/>
      <c r="UX143"/>
      <c r="UY143"/>
      <c r="UZ143"/>
      <c r="VA143"/>
      <c r="VB143"/>
      <c r="VC143"/>
      <c r="VD143"/>
      <c r="VE143"/>
      <c r="VF143"/>
      <c r="VG143"/>
      <c r="VH143"/>
      <c r="VI143"/>
      <c r="VJ143"/>
      <c r="VK143"/>
      <c r="VL143"/>
      <c r="VM143"/>
      <c r="VN143"/>
      <c r="VO143"/>
      <c r="VP143"/>
      <c r="VQ143"/>
      <c r="VR143"/>
      <c r="VS143"/>
      <c r="VT143"/>
      <c r="VU143"/>
      <c r="VV143"/>
      <c r="VW143"/>
      <c r="VX143"/>
      <c r="VY143"/>
      <c r="VZ143"/>
      <c r="WA143"/>
      <c r="WB143"/>
      <c r="WC143"/>
      <c r="WD143"/>
      <c r="WE143"/>
      <c r="WF143"/>
      <c r="WG143"/>
      <c r="WH143"/>
      <c r="WI143"/>
      <c r="WJ143"/>
      <c r="WK143"/>
      <c r="WL143"/>
      <c r="WM143"/>
      <c r="WN143"/>
      <c r="WO143"/>
      <c r="WP143"/>
      <c r="WQ143"/>
      <c r="WR143"/>
      <c r="WS143"/>
      <c r="WT143"/>
      <c r="WU143"/>
      <c r="WV143"/>
      <c r="WW143"/>
      <c r="WX143"/>
      <c r="WY143"/>
      <c r="WZ143"/>
      <c r="XA143"/>
      <c r="XB143"/>
      <c r="XC143"/>
      <c r="XD143"/>
      <c r="XE143"/>
      <c r="XF143"/>
      <c r="XG143"/>
      <c r="XH143"/>
      <c r="XI143"/>
      <c r="XJ143"/>
      <c r="XK143"/>
      <c r="XL143"/>
      <c r="XM143"/>
      <c r="XN143"/>
      <c r="XO143"/>
      <c r="XP143"/>
      <c r="XQ143"/>
      <c r="XR143"/>
      <c r="XS143"/>
      <c r="XT143"/>
      <c r="XU143"/>
      <c r="XV143"/>
      <c r="XW143"/>
      <c r="XX143"/>
      <c r="XY143"/>
      <c r="XZ143"/>
      <c r="YA143"/>
      <c r="YB143"/>
      <c r="YC143"/>
      <c r="YD143"/>
      <c r="YE143"/>
      <c r="YF143"/>
      <c r="YG143"/>
      <c r="YH143"/>
      <c r="YI143"/>
      <c r="YJ143"/>
      <c r="YK143"/>
      <c r="YL143"/>
      <c r="YM143"/>
      <c r="YN143"/>
      <c r="YO143"/>
      <c r="YP143"/>
      <c r="YQ143"/>
      <c r="YR143"/>
      <c r="YS143"/>
      <c r="YT143"/>
      <c r="YU143"/>
      <c r="YV143"/>
      <c r="YW143"/>
      <c r="YX143"/>
      <c r="YY143"/>
      <c r="YZ143"/>
      <c r="ZA143"/>
      <c r="ZB143"/>
      <c r="ZC143"/>
      <c r="ZD143"/>
      <c r="ZE143"/>
      <c r="ZF143"/>
      <c r="ZG143"/>
      <c r="ZH143"/>
      <c r="ZI143"/>
      <c r="ZJ143"/>
      <c r="ZK143"/>
      <c r="ZL143"/>
      <c r="ZM143"/>
      <c r="ZN143"/>
      <c r="ZO143"/>
      <c r="ZP143"/>
      <c r="ZQ143"/>
      <c r="ZR143"/>
      <c r="ZS143"/>
      <c r="ZT143"/>
      <c r="ZU143"/>
      <c r="ZV143"/>
      <c r="ZW143"/>
      <c r="ZX143"/>
      <c r="ZY143"/>
      <c r="ZZ143"/>
      <c r="AAA143"/>
      <c r="AAB143"/>
      <c r="AAC143"/>
      <c r="AAD143"/>
      <c r="AAE143"/>
      <c r="AAF143"/>
      <c r="AAG143"/>
      <c r="AAH143"/>
      <c r="AAI143"/>
      <c r="AAJ143"/>
      <c r="AAK143"/>
      <c r="AAL143"/>
      <c r="AAM143"/>
      <c r="AAN143"/>
      <c r="AAO143"/>
      <c r="AAP143"/>
      <c r="AAQ143"/>
      <c r="AAR143"/>
      <c r="AAS143"/>
      <c r="AAT143"/>
      <c r="AAU143"/>
      <c r="AAV143"/>
      <c r="AAW143"/>
      <c r="AAX143"/>
      <c r="AAY143"/>
      <c r="AAZ143"/>
      <c r="ABA143"/>
      <c r="ABB143"/>
      <c r="ABC143"/>
      <c r="ABD143"/>
      <c r="ABE143"/>
      <c r="ABF143"/>
      <c r="ABG143"/>
      <c r="ABH143"/>
      <c r="ABI143"/>
      <c r="ABJ143"/>
      <c r="ABK143"/>
      <c r="ABL143"/>
      <c r="ABM143"/>
      <c r="ABN143"/>
      <c r="ABO143"/>
      <c r="ABP143"/>
      <c r="ABQ143"/>
      <c r="ABR143"/>
      <c r="ABS143"/>
      <c r="ABT143"/>
      <c r="ABU143"/>
      <c r="ABV143"/>
      <c r="ABW143"/>
      <c r="ABX143"/>
      <c r="ABY143"/>
      <c r="ABZ143"/>
      <c r="ACA143"/>
      <c r="ACB143"/>
      <c r="ACC143"/>
      <c r="ACD143"/>
      <c r="ACE143"/>
      <c r="ACF143"/>
      <c r="ACG143"/>
      <c r="ACH143"/>
      <c r="ACI143"/>
      <c r="ACJ143"/>
      <c r="ACK143"/>
      <c r="ACL143"/>
      <c r="ACM143"/>
      <c r="ACN143"/>
      <c r="ACO143"/>
      <c r="ACP143"/>
      <c r="ACQ143"/>
      <c r="ACR143"/>
      <c r="ACS143"/>
      <c r="ACT143"/>
      <c r="ACU143"/>
      <c r="ACV143"/>
      <c r="ACW143"/>
      <c r="ACX143"/>
      <c r="ACY143"/>
      <c r="ACZ143"/>
      <c r="ADA143"/>
      <c r="ADB143"/>
      <c r="ADC143"/>
      <c r="ADD143"/>
      <c r="ADE143"/>
      <c r="ADF143"/>
      <c r="ADG143"/>
      <c r="ADH143"/>
      <c r="ADI143"/>
      <c r="ADJ143"/>
      <c r="ADK143"/>
      <c r="ADL143"/>
      <c r="ADM143"/>
      <c r="ADN143"/>
      <c r="ADO143"/>
      <c r="ADP143"/>
      <c r="ADQ143"/>
      <c r="ADR143"/>
      <c r="ADS143"/>
      <c r="ADT143"/>
      <c r="ADU143"/>
      <c r="ADV143"/>
      <c r="ADW143"/>
      <c r="ADX143"/>
      <c r="ADY143"/>
      <c r="ADZ143"/>
      <c r="AEA143"/>
      <c r="AEB143"/>
      <c r="AEC143"/>
      <c r="AED143"/>
      <c r="AEE143"/>
      <c r="AEF143"/>
      <c r="AEG143"/>
      <c r="AEH143"/>
      <c r="AEI143"/>
      <c r="AEJ143"/>
      <c r="AEK143"/>
      <c r="AEL143"/>
      <c r="AEM143"/>
      <c r="AEN143"/>
      <c r="AEO143"/>
      <c r="AEP143"/>
      <c r="AEQ143"/>
      <c r="AER143"/>
      <c r="AES143"/>
      <c r="AET143"/>
      <c r="AEU143"/>
      <c r="AEV143"/>
      <c r="AEW143"/>
      <c r="AEX143"/>
      <c r="AEY143"/>
      <c r="AEZ143"/>
      <c r="AFA143"/>
      <c r="AFB143"/>
      <c r="AFC143"/>
      <c r="AFD143"/>
      <c r="AFE143"/>
      <c r="AFF143"/>
      <c r="AFG143"/>
      <c r="AFH143"/>
      <c r="AFI143"/>
      <c r="AFJ143"/>
      <c r="AFK143"/>
      <c r="AFL143"/>
      <c r="AFM143"/>
      <c r="AFN143"/>
      <c r="AFO143"/>
      <c r="AFP143"/>
      <c r="AFQ143"/>
      <c r="AFR143"/>
      <c r="AFS143"/>
      <c r="AFT143"/>
      <c r="AFU143"/>
      <c r="AFV143"/>
      <c r="AFW143"/>
      <c r="AFX143"/>
      <c r="AFY143"/>
      <c r="AFZ143"/>
      <c r="AGA143"/>
      <c r="AGB143"/>
      <c r="AGC143"/>
      <c r="AGD143"/>
      <c r="AGE143"/>
      <c r="AGF143"/>
      <c r="AGG143"/>
      <c r="AGH143"/>
      <c r="AGI143"/>
      <c r="AGJ143"/>
      <c r="AGK143"/>
      <c r="AGL143"/>
      <c r="AGM143"/>
      <c r="AGN143"/>
      <c r="AGO143"/>
      <c r="AGP143"/>
      <c r="AGQ143"/>
      <c r="AGR143"/>
      <c r="AGS143"/>
      <c r="AGT143"/>
      <c r="AGU143"/>
      <c r="AGV143"/>
      <c r="AGW143"/>
      <c r="AGX143"/>
      <c r="AGY143"/>
      <c r="AGZ143"/>
      <c r="AHA143"/>
      <c r="AHB143"/>
      <c r="AHC143"/>
      <c r="AHD143"/>
      <c r="AHE143"/>
      <c r="AHF143"/>
      <c r="AHG143"/>
      <c r="AHH143"/>
      <c r="AHI143"/>
      <c r="AHJ143"/>
      <c r="AHK143"/>
      <c r="AHL143"/>
      <c r="AHM143"/>
      <c r="AHN143"/>
      <c r="AHO143"/>
      <c r="AHP143"/>
      <c r="AHQ143"/>
      <c r="AHR143"/>
      <c r="AHS143"/>
      <c r="AHT143"/>
      <c r="AHU143"/>
      <c r="AHV143"/>
      <c r="AHW143"/>
      <c r="AHX143"/>
      <c r="AHY143"/>
      <c r="AHZ143"/>
      <c r="AIA143"/>
      <c r="AIB143"/>
      <c r="AIC143"/>
      <c r="AID143"/>
      <c r="AIE143"/>
      <c r="AIF143"/>
      <c r="AIG143"/>
      <c r="AIH143"/>
      <c r="AII143"/>
      <c r="AIJ143"/>
      <c r="AIK143"/>
      <c r="AIL143"/>
      <c r="AIM143"/>
      <c r="AIN143"/>
      <c r="AIO143"/>
      <c r="AIP143"/>
      <c r="AIQ143"/>
      <c r="AIR143"/>
      <c r="AIS143"/>
      <c r="AIT143"/>
      <c r="AIU143"/>
      <c r="AIV143"/>
      <c r="AIW143"/>
      <c r="AIX143"/>
      <c r="AIY143"/>
      <c r="AIZ143"/>
      <c r="AJA143"/>
      <c r="AJB143"/>
      <c r="AJC143"/>
      <c r="AJD143"/>
      <c r="AJE143"/>
      <c r="AJF143"/>
      <c r="AJG143"/>
      <c r="AJH143"/>
      <c r="AJI143"/>
      <c r="AJJ143"/>
      <c r="AJK143"/>
      <c r="AJL143"/>
      <c r="AJM143"/>
      <c r="AJN143"/>
      <c r="AJO143"/>
      <c r="AJP143"/>
      <c r="AJQ143"/>
      <c r="AJR143"/>
      <c r="AJS143"/>
      <c r="AJT143"/>
      <c r="AJU143"/>
      <c r="AJV143"/>
      <c r="AJW143"/>
      <c r="AJX143"/>
      <c r="AJY143"/>
      <c r="AJZ143"/>
      <c r="AKA143"/>
      <c r="AKB143"/>
      <c r="AKC143"/>
      <c r="AKD143"/>
      <c r="AKE143"/>
      <c r="AKF143"/>
      <c r="AKG143"/>
      <c r="AKH143"/>
      <c r="AKI143"/>
      <c r="AKJ143"/>
      <c r="AKK143"/>
      <c r="AKL143"/>
      <c r="AKM143"/>
      <c r="AKN143"/>
      <c r="AKO143"/>
      <c r="AKP143"/>
      <c r="AKQ143"/>
      <c r="AKR143"/>
      <c r="AKS143"/>
      <c r="AKT143"/>
      <c r="AKU143"/>
      <c r="AKV143"/>
      <c r="AKW143"/>
      <c r="AKX143"/>
      <c r="AKY143"/>
      <c r="AKZ143"/>
      <c r="ALA143"/>
      <c r="ALB143"/>
      <c r="ALC143"/>
      <c r="ALD143"/>
      <c r="ALE143"/>
      <c r="ALF143"/>
      <c r="ALG143"/>
      <c r="ALH143"/>
      <c r="ALI143"/>
      <c r="ALJ143"/>
      <c r="ALK143"/>
      <c r="ALL143"/>
      <c r="ALM143"/>
      <c r="ALN143"/>
      <c r="ALO143"/>
      <c r="ALP143"/>
      <c r="ALQ143"/>
      <c r="ALR143"/>
      <c r="ALS143"/>
      <c r="ALT143"/>
      <c r="ALU143"/>
      <c r="ALV143"/>
      <c r="ALW143"/>
      <c r="ALX143"/>
      <c r="ALY143"/>
      <c r="ALZ143"/>
      <c r="AMA143"/>
      <c r="AMB143"/>
      <c r="AMC143"/>
      <c r="AMD143"/>
      <c r="AME143"/>
      <c r="AMF143"/>
      <c r="AMG143"/>
      <c r="AMH143"/>
      <c r="AMI143"/>
      <c r="AMJ143"/>
    </row>
    <row r="144" spans="1:1024" x14ac:dyDescent="0.25">
      <c r="A144" s="158"/>
      <c r="B144" s="159"/>
      <c r="C144" s="159"/>
      <c r="D144" s="159"/>
      <c r="E144" s="159"/>
      <c r="F144" s="159"/>
      <c r="G144" s="159"/>
      <c r="H144" s="159"/>
      <c r="I144" s="159"/>
      <c r="J144" s="159"/>
      <c r="K144" s="159"/>
      <c r="L144" s="221"/>
      <c r="M144" s="221"/>
      <c r="N144" s="221"/>
      <c r="O144" s="221"/>
      <c r="P144" s="221"/>
      <c r="Q144" s="221"/>
      <c r="R144" s="221"/>
      <c r="S144" s="221"/>
      <c r="T144" s="221"/>
      <c r="U144" s="221"/>
      <c r="V144" s="221"/>
      <c r="W144" s="221"/>
      <c r="X144" s="221"/>
      <c r="Y144" s="221"/>
      <c r="Z144" s="221"/>
      <c r="AA144" s="221"/>
      <c r="AB144" s="221"/>
      <c r="AC144" s="221"/>
      <c r="AD144" s="221"/>
      <c r="AE144" s="221"/>
      <c r="AF144" s="221"/>
      <c r="AG144" s="221"/>
      <c r="AH144" s="221"/>
      <c r="AI144" s="221"/>
      <c r="AJ144" s="221"/>
      <c r="AK144" s="221"/>
      <c r="AL144" s="221"/>
      <c r="AM144" s="221"/>
      <c r="AN144" s="221"/>
      <c r="AO144" s="221"/>
      <c r="AP144" s="221"/>
      <c r="AQ144" s="221"/>
      <c r="AR144" s="221"/>
      <c r="AS144" s="221"/>
      <c r="AT144" s="221"/>
      <c r="AU144" s="221"/>
      <c r="AV144" s="221"/>
      <c r="AW144" s="221"/>
      <c r="AX144" s="221"/>
      <c r="AY144" s="221"/>
      <c r="AZ144" s="221"/>
      <c r="BA144" s="221"/>
      <c r="BB144" s="221"/>
      <c r="BC144" s="221"/>
      <c r="BD144" s="50"/>
      <c r="BE144"/>
      <c r="BF144"/>
      <c r="BG144"/>
      <c r="BH144"/>
      <c r="BI144"/>
      <c r="BJ144"/>
      <c r="BK144"/>
      <c r="BL144"/>
      <c r="BM144"/>
      <c r="BN144"/>
      <c r="BO144"/>
      <c r="BP144"/>
      <c r="BQ144"/>
      <c r="BR144"/>
      <c r="BS144"/>
      <c r="BT144"/>
      <c r="BU144"/>
      <c r="BV144"/>
      <c r="BW144"/>
      <c r="BX144"/>
      <c r="BY144"/>
      <c r="BZ144"/>
      <c r="CA144"/>
      <c r="CB144"/>
      <c r="CC144"/>
      <c r="CD144"/>
      <c r="CE144"/>
      <c r="CF144"/>
      <c r="CG144"/>
      <c r="CH144"/>
      <c r="CI144"/>
      <c r="CJ144"/>
      <c r="CK144"/>
      <c r="CL144"/>
      <c r="CM144"/>
      <c r="CN144"/>
      <c r="CO144"/>
      <c r="CP144"/>
      <c r="CQ144"/>
      <c r="CR144"/>
      <c r="CS144"/>
      <c r="CT144"/>
      <c r="CU144"/>
      <c r="CV144"/>
      <c r="CW144"/>
      <c r="CX144"/>
      <c r="CY144"/>
      <c r="CZ144"/>
      <c r="DA144"/>
      <c r="DB144"/>
      <c r="DC144"/>
      <c r="DD144"/>
      <c r="DE144"/>
      <c r="DF144"/>
      <c r="DG144"/>
      <c r="DH144"/>
      <c r="DI144"/>
      <c r="DJ144"/>
      <c r="DK144"/>
      <c r="DL144"/>
      <c r="DM144"/>
      <c r="DN144"/>
      <c r="DO144"/>
      <c r="DP144"/>
      <c r="DQ144"/>
      <c r="DR144"/>
      <c r="DS144"/>
      <c r="DT144"/>
      <c r="DU144"/>
      <c r="DV144"/>
      <c r="DW144"/>
      <c r="DX144"/>
      <c r="DY144"/>
      <c r="DZ144"/>
      <c r="EA144"/>
      <c r="EB144"/>
      <c r="EC144"/>
      <c r="ED144"/>
      <c r="EE144"/>
      <c r="EF144"/>
      <c r="EG144"/>
      <c r="EH144"/>
      <c r="EI144"/>
      <c r="EJ144"/>
      <c r="EK144"/>
      <c r="EL144"/>
      <c r="EM144"/>
      <c r="EN144"/>
      <c r="EO144"/>
      <c r="EP144"/>
      <c r="EQ144"/>
      <c r="ER144"/>
      <c r="ES144"/>
      <c r="ET144"/>
      <c r="EU144"/>
      <c r="EV144"/>
      <c r="EW144"/>
      <c r="EX144"/>
      <c r="EY144"/>
      <c r="EZ144"/>
      <c r="FA144"/>
      <c r="FB144"/>
      <c r="FC144"/>
      <c r="FD144"/>
      <c r="FE144"/>
      <c r="FF144"/>
      <c r="FG144"/>
      <c r="FH144"/>
      <c r="FI144"/>
      <c r="FJ144"/>
      <c r="FK144"/>
      <c r="FL144"/>
      <c r="FM144"/>
      <c r="FN144"/>
      <c r="FO144"/>
      <c r="FP144"/>
      <c r="FQ144"/>
      <c r="FR144"/>
      <c r="FS144"/>
      <c r="FT144"/>
      <c r="FU144"/>
      <c r="FV144"/>
      <c r="FW144"/>
      <c r="FX144"/>
      <c r="FY144"/>
      <c r="FZ144"/>
      <c r="GA144"/>
      <c r="GB144"/>
      <c r="GC144"/>
      <c r="GD144"/>
      <c r="GE144"/>
      <c r="GF144"/>
      <c r="GG144"/>
      <c r="GH144"/>
      <c r="GI144"/>
      <c r="GJ144"/>
      <c r="GK144"/>
      <c r="GL144"/>
      <c r="GM144"/>
      <c r="GN144"/>
      <c r="GO144"/>
      <c r="GP144"/>
      <c r="GQ144"/>
      <c r="GR144"/>
      <c r="GS144"/>
      <c r="GT144"/>
      <c r="GU144"/>
      <c r="GV144"/>
      <c r="GW144"/>
      <c r="GX144"/>
      <c r="GY144"/>
      <c r="GZ144"/>
      <c r="HA144"/>
      <c r="HB144"/>
      <c r="HC144"/>
      <c r="HD144"/>
      <c r="HE144"/>
      <c r="HF144"/>
      <c r="HG144"/>
      <c r="HH144"/>
      <c r="HI144"/>
      <c r="HJ144"/>
      <c r="HK144"/>
      <c r="HL144"/>
      <c r="HM144"/>
      <c r="HN144"/>
      <c r="HO144"/>
      <c r="HP144"/>
      <c r="HQ144"/>
      <c r="HR144"/>
      <c r="HS144"/>
      <c r="HT144"/>
      <c r="HU144"/>
      <c r="HV144"/>
      <c r="HW144"/>
      <c r="HX144"/>
      <c r="HY144"/>
      <c r="HZ144"/>
      <c r="IA144"/>
      <c r="IB144"/>
      <c r="IC144"/>
      <c r="ID144"/>
      <c r="IE144"/>
      <c r="IF144"/>
      <c r="IG144"/>
      <c r="IH144"/>
      <c r="II144"/>
      <c r="IJ144"/>
      <c r="IK144"/>
      <c r="IL144"/>
      <c r="IM144"/>
      <c r="IN144"/>
      <c r="IO144"/>
      <c r="IP144"/>
      <c r="IQ144"/>
      <c r="IR144"/>
      <c r="IS144"/>
      <c r="IT144"/>
      <c r="IU144"/>
      <c r="IV144"/>
      <c r="IW144"/>
      <c r="IX144"/>
      <c r="IY144"/>
      <c r="IZ144"/>
      <c r="JA144"/>
      <c r="JB144"/>
      <c r="JC144"/>
      <c r="JD144"/>
      <c r="JE144"/>
      <c r="JF144"/>
      <c r="JG144"/>
      <c r="JH144"/>
      <c r="JI144"/>
      <c r="JJ144"/>
      <c r="JK144"/>
      <c r="JL144"/>
      <c r="JM144"/>
      <c r="JN144"/>
      <c r="JO144"/>
      <c r="JP144"/>
      <c r="JQ144"/>
      <c r="JR144"/>
      <c r="JS144"/>
      <c r="JT144"/>
      <c r="JU144"/>
      <c r="JV144"/>
      <c r="JW144"/>
      <c r="JX144"/>
      <c r="JY144"/>
      <c r="JZ144"/>
      <c r="KA144"/>
      <c r="KB144"/>
      <c r="KC144"/>
      <c r="KD144"/>
      <c r="KE144"/>
      <c r="KF144"/>
      <c r="KG144"/>
      <c r="KH144"/>
      <c r="KI144"/>
      <c r="KJ144"/>
      <c r="KK144"/>
      <c r="KL144"/>
      <c r="KM144"/>
      <c r="KN144"/>
      <c r="KO144"/>
      <c r="KP144"/>
      <c r="KQ144"/>
      <c r="KR144"/>
      <c r="KS144"/>
      <c r="KT144"/>
      <c r="KU144"/>
      <c r="KV144"/>
      <c r="KW144"/>
      <c r="KX144"/>
      <c r="KY144"/>
      <c r="KZ144"/>
      <c r="LA144"/>
      <c r="LB144"/>
      <c r="LC144"/>
      <c r="LD144"/>
      <c r="LE144"/>
      <c r="LF144"/>
      <c r="LG144"/>
      <c r="LH144"/>
      <c r="LI144"/>
      <c r="LJ144"/>
      <c r="LK144"/>
      <c r="LL144"/>
      <c r="LM144"/>
      <c r="LN144"/>
      <c r="LO144"/>
      <c r="LP144"/>
      <c r="LQ144"/>
      <c r="LR144"/>
      <c r="LS144"/>
      <c r="LT144"/>
      <c r="LU144"/>
      <c r="LV144"/>
      <c r="LW144"/>
      <c r="LX144"/>
      <c r="LY144"/>
      <c r="LZ144"/>
      <c r="MA144"/>
      <c r="MB144"/>
      <c r="MC144"/>
      <c r="MD144"/>
      <c r="ME144"/>
      <c r="MF144"/>
      <c r="MG144"/>
      <c r="MH144"/>
      <c r="MI144"/>
      <c r="MJ144"/>
      <c r="MK144"/>
      <c r="ML144"/>
      <c r="MM144"/>
      <c r="MN144"/>
      <c r="MO144"/>
      <c r="MP144"/>
      <c r="MQ144"/>
      <c r="MR144"/>
      <c r="MS144"/>
      <c r="MT144"/>
      <c r="MU144"/>
      <c r="MV144"/>
      <c r="MW144"/>
      <c r="MX144"/>
      <c r="MY144"/>
      <c r="MZ144"/>
      <c r="NA144"/>
      <c r="NB144"/>
      <c r="NC144"/>
      <c r="ND144"/>
      <c r="NE144"/>
      <c r="NF144"/>
      <c r="NG144"/>
      <c r="NH144"/>
      <c r="NI144"/>
      <c r="NJ144"/>
      <c r="NK144"/>
      <c r="NL144"/>
      <c r="NM144"/>
      <c r="NN144"/>
      <c r="NO144"/>
      <c r="NP144"/>
      <c r="NQ144"/>
      <c r="NR144"/>
      <c r="NS144"/>
      <c r="NT144"/>
      <c r="NU144"/>
      <c r="NV144"/>
      <c r="NW144"/>
      <c r="NX144"/>
      <c r="NY144"/>
      <c r="NZ144"/>
      <c r="OA144"/>
      <c r="OB144"/>
      <c r="OC144"/>
      <c r="OD144"/>
      <c r="OE144"/>
      <c r="OF144"/>
      <c r="OG144"/>
      <c r="OH144"/>
      <c r="OI144"/>
      <c r="OJ144"/>
      <c r="OK144"/>
      <c r="OL144"/>
      <c r="OM144"/>
      <c r="ON144"/>
      <c r="OO144"/>
      <c r="OP144"/>
      <c r="OQ144"/>
      <c r="OR144"/>
      <c r="OS144"/>
      <c r="OT144"/>
      <c r="OU144"/>
      <c r="OV144"/>
      <c r="OW144"/>
      <c r="OX144"/>
      <c r="OY144"/>
      <c r="OZ144"/>
      <c r="PA144"/>
      <c r="PB144"/>
      <c r="PC144"/>
      <c r="PD144"/>
      <c r="PE144"/>
      <c r="PF144"/>
      <c r="PG144"/>
      <c r="PH144"/>
      <c r="PI144"/>
      <c r="PJ144"/>
      <c r="PK144"/>
      <c r="PL144"/>
      <c r="PM144"/>
      <c r="PN144"/>
      <c r="PO144"/>
      <c r="PP144"/>
      <c r="PQ144"/>
      <c r="PR144"/>
      <c r="PS144"/>
      <c r="PT144"/>
      <c r="PU144"/>
      <c r="PV144"/>
      <c r="PW144"/>
      <c r="PX144"/>
      <c r="PY144"/>
      <c r="PZ144"/>
      <c r="QA144"/>
      <c r="QB144"/>
      <c r="QC144"/>
      <c r="QD144"/>
      <c r="QE144"/>
      <c r="QF144"/>
      <c r="QG144"/>
      <c r="QH144"/>
      <c r="QI144"/>
      <c r="QJ144"/>
      <c r="QK144"/>
      <c r="QL144"/>
      <c r="QM144"/>
      <c r="QN144"/>
      <c r="QO144"/>
      <c r="QP144"/>
      <c r="QQ144"/>
      <c r="QR144"/>
      <c r="QS144"/>
      <c r="QT144"/>
      <c r="QU144"/>
      <c r="QV144"/>
      <c r="QW144"/>
      <c r="QX144"/>
      <c r="QY144"/>
      <c r="QZ144"/>
      <c r="RA144"/>
      <c r="RB144"/>
      <c r="RC144"/>
      <c r="RD144"/>
      <c r="RE144"/>
      <c r="RF144"/>
      <c r="RG144"/>
      <c r="RH144"/>
      <c r="RI144"/>
      <c r="RJ144"/>
      <c r="RK144"/>
      <c r="RL144"/>
      <c r="RM144"/>
      <c r="RN144"/>
      <c r="RO144"/>
      <c r="RP144"/>
      <c r="RQ144"/>
      <c r="RR144"/>
      <c r="RS144"/>
      <c r="RT144"/>
      <c r="RU144"/>
      <c r="RV144"/>
      <c r="RW144"/>
      <c r="RX144"/>
      <c r="RY144"/>
      <c r="RZ144"/>
      <c r="SA144"/>
      <c r="SB144"/>
      <c r="SC144"/>
      <c r="SD144"/>
      <c r="SE144"/>
      <c r="SF144"/>
      <c r="SG144"/>
      <c r="SH144"/>
      <c r="SI144"/>
      <c r="SJ144"/>
      <c r="SK144"/>
      <c r="SL144"/>
      <c r="SM144"/>
      <c r="SN144"/>
      <c r="SO144"/>
      <c r="SP144"/>
      <c r="SQ144"/>
      <c r="SR144"/>
      <c r="SS144"/>
      <c r="ST144"/>
      <c r="SU144"/>
      <c r="SV144"/>
      <c r="SW144"/>
      <c r="SX144"/>
      <c r="SY144"/>
      <c r="SZ144"/>
      <c r="TA144"/>
      <c r="TB144"/>
      <c r="TC144"/>
      <c r="TD144"/>
      <c r="TE144"/>
      <c r="TF144"/>
      <c r="TG144"/>
      <c r="TH144"/>
      <c r="TI144"/>
      <c r="TJ144"/>
      <c r="TK144"/>
      <c r="TL144"/>
      <c r="TM144"/>
      <c r="TN144"/>
      <c r="TO144"/>
      <c r="TP144"/>
      <c r="TQ144"/>
      <c r="TR144"/>
      <c r="TS144"/>
      <c r="TT144"/>
      <c r="TU144"/>
      <c r="TV144"/>
      <c r="TW144"/>
      <c r="TX144"/>
      <c r="TY144"/>
      <c r="TZ144"/>
      <c r="UA144"/>
      <c r="UB144"/>
      <c r="UC144"/>
      <c r="UD144"/>
      <c r="UE144"/>
      <c r="UF144"/>
      <c r="UG144"/>
      <c r="UH144"/>
      <c r="UI144"/>
      <c r="UJ144"/>
      <c r="UK144"/>
      <c r="UL144"/>
      <c r="UM144"/>
      <c r="UN144"/>
      <c r="UO144"/>
      <c r="UP144"/>
      <c r="UQ144"/>
      <c r="UR144"/>
      <c r="US144"/>
      <c r="UT144"/>
      <c r="UU144"/>
      <c r="UV144"/>
      <c r="UW144"/>
      <c r="UX144"/>
      <c r="UY144"/>
      <c r="UZ144"/>
      <c r="VA144"/>
      <c r="VB144"/>
      <c r="VC144"/>
      <c r="VD144"/>
      <c r="VE144"/>
      <c r="VF144"/>
      <c r="VG144"/>
      <c r="VH144"/>
      <c r="VI144"/>
      <c r="VJ144"/>
      <c r="VK144"/>
      <c r="VL144"/>
      <c r="VM144"/>
      <c r="VN144"/>
      <c r="VO144"/>
      <c r="VP144"/>
      <c r="VQ144"/>
      <c r="VR144"/>
      <c r="VS144"/>
      <c r="VT144"/>
      <c r="VU144"/>
      <c r="VV144"/>
      <c r="VW144"/>
      <c r="VX144"/>
      <c r="VY144"/>
      <c r="VZ144"/>
      <c r="WA144"/>
      <c r="WB144"/>
      <c r="WC144"/>
      <c r="WD144"/>
      <c r="WE144"/>
      <c r="WF144"/>
      <c r="WG144"/>
      <c r="WH144"/>
      <c r="WI144"/>
      <c r="WJ144"/>
      <c r="WK144"/>
      <c r="WL144"/>
      <c r="WM144"/>
      <c r="WN144"/>
      <c r="WO144"/>
      <c r="WP144"/>
      <c r="WQ144"/>
      <c r="WR144"/>
      <c r="WS144"/>
      <c r="WT144"/>
      <c r="WU144"/>
      <c r="WV144"/>
      <c r="WW144"/>
      <c r="WX144"/>
      <c r="WY144"/>
      <c r="WZ144"/>
      <c r="XA144"/>
      <c r="XB144"/>
      <c r="XC144"/>
      <c r="XD144"/>
      <c r="XE144"/>
      <c r="XF144"/>
      <c r="XG144"/>
      <c r="XH144"/>
      <c r="XI144"/>
      <c r="XJ144"/>
      <c r="XK144"/>
      <c r="XL144"/>
      <c r="XM144"/>
      <c r="XN144"/>
      <c r="XO144"/>
      <c r="XP144"/>
      <c r="XQ144"/>
      <c r="XR144"/>
      <c r="XS144"/>
      <c r="XT144"/>
      <c r="XU144"/>
      <c r="XV144"/>
      <c r="XW144"/>
      <c r="XX144"/>
      <c r="XY144"/>
      <c r="XZ144"/>
      <c r="YA144"/>
      <c r="YB144"/>
      <c r="YC144"/>
      <c r="YD144"/>
      <c r="YE144"/>
      <c r="YF144"/>
      <c r="YG144"/>
      <c r="YH144"/>
      <c r="YI144"/>
      <c r="YJ144"/>
      <c r="YK144"/>
      <c r="YL144"/>
      <c r="YM144"/>
      <c r="YN144"/>
      <c r="YO144"/>
      <c r="YP144"/>
      <c r="YQ144"/>
      <c r="YR144"/>
      <c r="YS144"/>
      <c r="YT144"/>
      <c r="YU144"/>
      <c r="YV144"/>
      <c r="YW144"/>
      <c r="YX144"/>
      <c r="YY144"/>
      <c r="YZ144"/>
      <c r="ZA144"/>
      <c r="ZB144"/>
      <c r="ZC144"/>
      <c r="ZD144"/>
      <c r="ZE144"/>
      <c r="ZF144"/>
      <c r="ZG144"/>
      <c r="ZH144"/>
      <c r="ZI144"/>
      <c r="ZJ144"/>
      <c r="ZK144"/>
      <c r="ZL144"/>
      <c r="ZM144"/>
      <c r="ZN144"/>
      <c r="ZO144"/>
      <c r="ZP144"/>
      <c r="ZQ144"/>
      <c r="ZR144"/>
      <c r="ZS144"/>
      <c r="ZT144"/>
      <c r="ZU144"/>
      <c r="ZV144"/>
      <c r="ZW144"/>
      <c r="ZX144"/>
      <c r="ZY144"/>
      <c r="ZZ144"/>
      <c r="AAA144"/>
      <c r="AAB144"/>
      <c r="AAC144"/>
      <c r="AAD144"/>
      <c r="AAE144"/>
      <c r="AAF144"/>
      <c r="AAG144"/>
      <c r="AAH144"/>
      <c r="AAI144"/>
      <c r="AAJ144"/>
      <c r="AAK144"/>
      <c r="AAL144"/>
      <c r="AAM144"/>
      <c r="AAN144"/>
      <c r="AAO144"/>
      <c r="AAP144"/>
      <c r="AAQ144"/>
      <c r="AAR144"/>
      <c r="AAS144"/>
      <c r="AAT144"/>
      <c r="AAU144"/>
      <c r="AAV144"/>
      <c r="AAW144"/>
      <c r="AAX144"/>
      <c r="AAY144"/>
      <c r="AAZ144"/>
      <c r="ABA144"/>
      <c r="ABB144"/>
      <c r="ABC144"/>
      <c r="ABD144"/>
      <c r="ABE144"/>
      <c r="ABF144"/>
      <c r="ABG144"/>
      <c r="ABH144"/>
      <c r="ABI144"/>
      <c r="ABJ144"/>
      <c r="ABK144"/>
      <c r="ABL144"/>
      <c r="ABM144"/>
      <c r="ABN144"/>
      <c r="ABO144"/>
      <c r="ABP144"/>
      <c r="ABQ144"/>
      <c r="ABR144"/>
      <c r="ABS144"/>
      <c r="ABT144"/>
      <c r="ABU144"/>
      <c r="ABV144"/>
      <c r="ABW144"/>
      <c r="ABX144"/>
      <c r="ABY144"/>
      <c r="ABZ144"/>
      <c r="ACA144"/>
      <c r="ACB144"/>
      <c r="ACC144"/>
      <c r="ACD144"/>
      <c r="ACE144"/>
      <c r="ACF144"/>
      <c r="ACG144"/>
      <c r="ACH144"/>
      <c r="ACI144"/>
      <c r="ACJ144"/>
      <c r="ACK144"/>
      <c r="ACL144"/>
      <c r="ACM144"/>
      <c r="ACN144"/>
      <c r="ACO144"/>
      <c r="ACP144"/>
      <c r="ACQ144"/>
      <c r="ACR144"/>
      <c r="ACS144"/>
      <c r="ACT144"/>
      <c r="ACU144"/>
      <c r="ACV144"/>
      <c r="ACW144"/>
      <c r="ACX144"/>
      <c r="ACY144"/>
      <c r="ACZ144"/>
      <c r="ADA144"/>
      <c r="ADB144"/>
      <c r="ADC144"/>
      <c r="ADD144"/>
      <c r="ADE144"/>
      <c r="ADF144"/>
      <c r="ADG144"/>
      <c r="ADH144"/>
      <c r="ADI144"/>
      <c r="ADJ144"/>
      <c r="ADK144"/>
      <c r="ADL144"/>
      <c r="ADM144"/>
      <c r="ADN144"/>
      <c r="ADO144"/>
      <c r="ADP144"/>
      <c r="ADQ144"/>
      <c r="ADR144"/>
      <c r="ADS144"/>
      <c r="ADT144"/>
      <c r="ADU144"/>
      <c r="ADV144"/>
      <c r="ADW144"/>
      <c r="ADX144"/>
      <c r="ADY144"/>
      <c r="ADZ144"/>
      <c r="AEA144"/>
      <c r="AEB144"/>
      <c r="AEC144"/>
      <c r="AED144"/>
      <c r="AEE144"/>
      <c r="AEF144"/>
      <c r="AEG144"/>
      <c r="AEH144"/>
      <c r="AEI144"/>
      <c r="AEJ144"/>
      <c r="AEK144"/>
      <c r="AEL144"/>
      <c r="AEM144"/>
      <c r="AEN144"/>
      <c r="AEO144"/>
      <c r="AEP144"/>
      <c r="AEQ144"/>
      <c r="AER144"/>
      <c r="AES144"/>
      <c r="AET144"/>
      <c r="AEU144"/>
      <c r="AEV144"/>
      <c r="AEW144"/>
      <c r="AEX144"/>
      <c r="AEY144"/>
      <c r="AEZ144"/>
      <c r="AFA144"/>
      <c r="AFB144"/>
      <c r="AFC144"/>
      <c r="AFD144"/>
      <c r="AFE144"/>
      <c r="AFF144"/>
      <c r="AFG144"/>
      <c r="AFH144"/>
      <c r="AFI144"/>
      <c r="AFJ144"/>
      <c r="AFK144"/>
      <c r="AFL144"/>
      <c r="AFM144"/>
      <c r="AFN144"/>
      <c r="AFO144"/>
      <c r="AFP144"/>
      <c r="AFQ144"/>
      <c r="AFR144"/>
      <c r="AFS144"/>
      <c r="AFT144"/>
      <c r="AFU144"/>
      <c r="AFV144"/>
      <c r="AFW144"/>
      <c r="AFX144"/>
      <c r="AFY144"/>
      <c r="AFZ144"/>
      <c r="AGA144"/>
      <c r="AGB144"/>
      <c r="AGC144"/>
      <c r="AGD144"/>
      <c r="AGE144"/>
      <c r="AGF144"/>
      <c r="AGG144"/>
      <c r="AGH144"/>
      <c r="AGI144"/>
      <c r="AGJ144"/>
      <c r="AGK144"/>
      <c r="AGL144"/>
      <c r="AGM144"/>
      <c r="AGN144"/>
      <c r="AGO144"/>
      <c r="AGP144"/>
      <c r="AGQ144"/>
      <c r="AGR144"/>
      <c r="AGS144"/>
      <c r="AGT144"/>
      <c r="AGU144"/>
      <c r="AGV144"/>
      <c r="AGW144"/>
      <c r="AGX144"/>
      <c r="AGY144"/>
      <c r="AGZ144"/>
      <c r="AHA144"/>
      <c r="AHB144"/>
      <c r="AHC144"/>
      <c r="AHD144"/>
      <c r="AHE144"/>
      <c r="AHF144"/>
      <c r="AHG144"/>
      <c r="AHH144"/>
      <c r="AHI144"/>
      <c r="AHJ144"/>
      <c r="AHK144"/>
      <c r="AHL144"/>
      <c r="AHM144"/>
      <c r="AHN144"/>
      <c r="AHO144"/>
      <c r="AHP144"/>
      <c r="AHQ144"/>
      <c r="AHR144"/>
      <c r="AHS144"/>
      <c r="AHT144"/>
      <c r="AHU144"/>
      <c r="AHV144"/>
      <c r="AHW144"/>
      <c r="AHX144"/>
      <c r="AHY144"/>
      <c r="AHZ144"/>
      <c r="AIA144"/>
      <c r="AIB144"/>
      <c r="AIC144"/>
      <c r="AID144"/>
      <c r="AIE144"/>
      <c r="AIF144"/>
      <c r="AIG144"/>
      <c r="AIH144"/>
      <c r="AII144"/>
      <c r="AIJ144"/>
      <c r="AIK144"/>
      <c r="AIL144"/>
      <c r="AIM144"/>
      <c r="AIN144"/>
      <c r="AIO144"/>
      <c r="AIP144"/>
      <c r="AIQ144"/>
      <c r="AIR144"/>
      <c r="AIS144"/>
      <c r="AIT144"/>
      <c r="AIU144"/>
      <c r="AIV144"/>
      <c r="AIW144"/>
      <c r="AIX144"/>
      <c r="AIY144"/>
      <c r="AIZ144"/>
      <c r="AJA144"/>
      <c r="AJB144"/>
      <c r="AJC144"/>
      <c r="AJD144"/>
      <c r="AJE144"/>
      <c r="AJF144"/>
      <c r="AJG144"/>
      <c r="AJH144"/>
      <c r="AJI144"/>
      <c r="AJJ144"/>
      <c r="AJK144"/>
      <c r="AJL144"/>
      <c r="AJM144"/>
      <c r="AJN144"/>
      <c r="AJO144"/>
      <c r="AJP144"/>
      <c r="AJQ144"/>
      <c r="AJR144"/>
      <c r="AJS144"/>
      <c r="AJT144"/>
      <c r="AJU144"/>
      <c r="AJV144"/>
      <c r="AJW144"/>
      <c r="AJX144"/>
      <c r="AJY144"/>
      <c r="AJZ144"/>
      <c r="AKA144"/>
      <c r="AKB144"/>
      <c r="AKC144"/>
      <c r="AKD144"/>
      <c r="AKE144"/>
      <c r="AKF144"/>
      <c r="AKG144"/>
      <c r="AKH144"/>
      <c r="AKI144"/>
      <c r="AKJ144"/>
      <c r="AKK144"/>
      <c r="AKL144"/>
      <c r="AKM144"/>
      <c r="AKN144"/>
      <c r="AKO144"/>
      <c r="AKP144"/>
      <c r="AKQ144"/>
      <c r="AKR144"/>
      <c r="AKS144"/>
      <c r="AKT144"/>
      <c r="AKU144"/>
      <c r="AKV144"/>
      <c r="AKW144"/>
      <c r="AKX144"/>
      <c r="AKY144"/>
      <c r="AKZ144"/>
      <c r="ALA144"/>
      <c r="ALB144"/>
      <c r="ALC144"/>
      <c r="ALD144"/>
      <c r="ALE144"/>
      <c r="ALF144"/>
      <c r="ALG144"/>
      <c r="ALH144"/>
      <c r="ALI144"/>
      <c r="ALJ144"/>
      <c r="ALK144"/>
      <c r="ALL144"/>
      <c r="ALM144"/>
      <c r="ALN144"/>
      <c r="ALO144"/>
      <c r="ALP144"/>
      <c r="ALQ144"/>
      <c r="ALR144"/>
      <c r="ALS144"/>
      <c r="ALT144"/>
      <c r="ALU144"/>
      <c r="ALV144"/>
      <c r="ALW144"/>
      <c r="ALX144"/>
      <c r="ALY144"/>
      <c r="ALZ144"/>
      <c r="AMA144"/>
      <c r="AMB144"/>
      <c r="AMC144"/>
      <c r="AMD144"/>
      <c r="AME144"/>
      <c r="AMF144"/>
      <c r="AMG144"/>
      <c r="AMH144"/>
      <c r="AMI144"/>
      <c r="AMJ144"/>
    </row>
    <row r="145" spans="1:1024" ht="41.25" customHeight="1" x14ac:dyDescent="0.25">
      <c r="A145" s="158"/>
      <c r="B145" s="159"/>
      <c r="C145" s="159"/>
      <c r="D145" s="159"/>
      <c r="E145" s="159"/>
      <c r="F145" s="159"/>
      <c r="G145" s="159"/>
      <c r="H145" s="159"/>
      <c r="I145" s="159"/>
      <c r="J145" s="159"/>
      <c r="K145" s="159"/>
      <c r="L145" s="221"/>
      <c r="M145" s="221"/>
      <c r="N145" s="221"/>
      <c r="O145" s="221"/>
      <c r="P145" s="221"/>
      <c r="Q145" s="221"/>
      <c r="R145" s="221"/>
      <c r="S145" s="221"/>
      <c r="T145" s="221"/>
      <c r="U145" s="221"/>
      <c r="V145" s="221"/>
      <c r="W145" s="221"/>
      <c r="X145" s="221"/>
      <c r="Y145" s="221"/>
      <c r="Z145" s="221"/>
      <c r="AA145" s="221"/>
      <c r="AB145" s="221"/>
      <c r="AC145" s="221"/>
      <c r="AD145" s="221"/>
      <c r="AE145" s="221"/>
      <c r="AF145" s="221"/>
      <c r="AG145" s="221"/>
      <c r="AH145" s="221"/>
      <c r="AI145" s="221"/>
      <c r="AJ145" s="221"/>
      <c r="AK145" s="221"/>
      <c r="AL145" s="221"/>
      <c r="AM145" s="221"/>
      <c r="AN145" s="221"/>
      <c r="AO145" s="221"/>
      <c r="AP145" s="221"/>
      <c r="AQ145" s="221"/>
      <c r="AR145" s="221"/>
      <c r="AS145" s="221"/>
      <c r="AT145" s="221"/>
      <c r="AU145" s="221"/>
      <c r="AV145" s="221"/>
      <c r="AW145" s="221"/>
      <c r="AX145" s="221"/>
      <c r="AY145" s="221"/>
      <c r="AZ145" s="221"/>
      <c r="BA145" s="221"/>
      <c r="BB145" s="221"/>
      <c r="BC145" s="221"/>
      <c r="BD145" s="50"/>
      <c r="BE145"/>
      <c r="BF145"/>
      <c r="BG145"/>
      <c r="BH145"/>
      <c r="BI145"/>
      <c r="BJ145"/>
      <c r="BK145"/>
      <c r="BL145"/>
      <c r="BM145"/>
      <c r="BN145"/>
      <c r="BO145"/>
      <c r="BP145"/>
      <c r="BQ145"/>
      <c r="BR145"/>
      <c r="BS145"/>
      <c r="BT145"/>
      <c r="BU145"/>
      <c r="BV145"/>
      <c r="BW145"/>
      <c r="BX145"/>
      <c r="BY145"/>
      <c r="BZ145"/>
      <c r="CA145"/>
      <c r="CB145"/>
      <c r="CC145"/>
      <c r="CD145"/>
      <c r="CE145"/>
      <c r="CF145"/>
      <c r="CG145"/>
      <c r="CH145"/>
      <c r="CI145"/>
      <c r="CJ145"/>
      <c r="CK145"/>
      <c r="CL145"/>
      <c r="CM145"/>
      <c r="CN145"/>
      <c r="CO145"/>
      <c r="CP145"/>
      <c r="CQ145"/>
      <c r="CR145"/>
      <c r="CS145"/>
      <c r="CT145"/>
      <c r="CU145"/>
      <c r="CV145"/>
      <c r="CW145"/>
      <c r="CX145"/>
      <c r="CY145"/>
      <c r="CZ145"/>
      <c r="DA145"/>
      <c r="DB145"/>
      <c r="DC145"/>
      <c r="DD145"/>
      <c r="DE145"/>
      <c r="DF145"/>
      <c r="DG145"/>
      <c r="DH145"/>
      <c r="DI145"/>
      <c r="DJ145"/>
      <c r="DK145"/>
      <c r="DL145"/>
      <c r="DM145"/>
      <c r="DN145"/>
      <c r="DO145"/>
      <c r="DP145"/>
      <c r="DQ145"/>
      <c r="DR145"/>
      <c r="DS145"/>
      <c r="DT145"/>
      <c r="DU145"/>
      <c r="DV145"/>
      <c r="DW145"/>
      <c r="DX145"/>
      <c r="DY145"/>
      <c r="DZ145"/>
      <c r="EA145"/>
      <c r="EB145"/>
      <c r="EC145"/>
      <c r="ED145"/>
      <c r="EE145"/>
      <c r="EF145"/>
      <c r="EG145"/>
      <c r="EH145"/>
      <c r="EI145"/>
      <c r="EJ145"/>
      <c r="EK145"/>
      <c r="EL145"/>
      <c r="EM145"/>
      <c r="EN145"/>
      <c r="EO145"/>
      <c r="EP145"/>
      <c r="EQ145"/>
      <c r="ER145"/>
      <c r="ES145"/>
      <c r="ET145"/>
      <c r="EU145"/>
      <c r="EV145"/>
      <c r="EW145"/>
      <c r="EX145"/>
      <c r="EY145"/>
      <c r="EZ145"/>
      <c r="FA145"/>
      <c r="FB145"/>
      <c r="FC145"/>
      <c r="FD145"/>
      <c r="FE145"/>
      <c r="FF145"/>
      <c r="FG145"/>
      <c r="FH145"/>
      <c r="FI145"/>
      <c r="FJ145"/>
      <c r="FK145"/>
      <c r="FL145"/>
      <c r="FM145"/>
      <c r="FN145"/>
      <c r="FO145"/>
      <c r="FP145"/>
      <c r="FQ145"/>
      <c r="FR145"/>
      <c r="FS145"/>
      <c r="FT145"/>
      <c r="FU145"/>
      <c r="FV145"/>
      <c r="FW145"/>
      <c r="FX145"/>
      <c r="FY145"/>
      <c r="FZ145"/>
      <c r="GA145"/>
      <c r="GB145"/>
      <c r="GC145"/>
      <c r="GD145"/>
      <c r="GE145"/>
      <c r="GF145"/>
      <c r="GG145"/>
      <c r="GH145"/>
      <c r="GI145"/>
      <c r="GJ145"/>
      <c r="GK145"/>
      <c r="GL145"/>
      <c r="GM145"/>
      <c r="GN145"/>
      <c r="GO145"/>
      <c r="GP145"/>
      <c r="GQ145"/>
      <c r="GR145"/>
      <c r="GS145"/>
      <c r="GT145"/>
      <c r="GU145"/>
      <c r="GV145"/>
      <c r="GW145"/>
      <c r="GX145"/>
      <c r="GY145"/>
      <c r="GZ145"/>
      <c r="HA145"/>
      <c r="HB145"/>
      <c r="HC145"/>
      <c r="HD145"/>
      <c r="HE145"/>
      <c r="HF145"/>
      <c r="HG145"/>
      <c r="HH145"/>
      <c r="HI145"/>
      <c r="HJ145"/>
      <c r="HK145"/>
      <c r="HL145"/>
      <c r="HM145"/>
      <c r="HN145"/>
      <c r="HO145"/>
      <c r="HP145"/>
      <c r="HQ145"/>
      <c r="HR145"/>
      <c r="HS145"/>
      <c r="HT145"/>
      <c r="HU145"/>
      <c r="HV145"/>
      <c r="HW145"/>
      <c r="HX145"/>
      <c r="HY145"/>
      <c r="HZ145"/>
      <c r="IA145"/>
      <c r="IB145"/>
      <c r="IC145"/>
      <c r="ID145"/>
      <c r="IE145"/>
      <c r="IF145"/>
      <c r="IG145"/>
      <c r="IH145"/>
      <c r="II145"/>
      <c r="IJ145"/>
      <c r="IK145"/>
      <c r="IL145"/>
      <c r="IM145"/>
      <c r="IN145"/>
      <c r="IO145"/>
      <c r="IP145"/>
      <c r="IQ145"/>
      <c r="IR145"/>
      <c r="IS145"/>
      <c r="IT145"/>
      <c r="IU145"/>
      <c r="IV145"/>
      <c r="IW145"/>
      <c r="IX145"/>
      <c r="IY145"/>
      <c r="IZ145"/>
      <c r="JA145"/>
      <c r="JB145"/>
      <c r="JC145"/>
      <c r="JD145"/>
      <c r="JE145"/>
      <c r="JF145"/>
      <c r="JG145"/>
      <c r="JH145"/>
      <c r="JI145"/>
      <c r="JJ145"/>
      <c r="JK145"/>
      <c r="JL145"/>
      <c r="JM145"/>
      <c r="JN145"/>
      <c r="JO145"/>
      <c r="JP145"/>
      <c r="JQ145"/>
      <c r="JR145"/>
      <c r="JS145"/>
      <c r="JT145"/>
      <c r="JU145"/>
      <c r="JV145"/>
      <c r="JW145"/>
      <c r="JX145"/>
      <c r="JY145"/>
      <c r="JZ145"/>
      <c r="KA145"/>
      <c r="KB145"/>
      <c r="KC145"/>
      <c r="KD145"/>
      <c r="KE145"/>
      <c r="KF145"/>
      <c r="KG145"/>
      <c r="KH145"/>
      <c r="KI145"/>
      <c r="KJ145"/>
      <c r="KK145"/>
      <c r="KL145"/>
      <c r="KM145"/>
      <c r="KN145"/>
      <c r="KO145"/>
      <c r="KP145"/>
      <c r="KQ145"/>
      <c r="KR145"/>
      <c r="KS145"/>
      <c r="KT145"/>
      <c r="KU145"/>
      <c r="KV145"/>
      <c r="KW145"/>
      <c r="KX145"/>
      <c r="KY145"/>
      <c r="KZ145"/>
      <c r="LA145"/>
      <c r="LB145"/>
      <c r="LC145"/>
      <c r="LD145"/>
      <c r="LE145"/>
      <c r="LF145"/>
      <c r="LG145"/>
      <c r="LH145"/>
      <c r="LI145"/>
      <c r="LJ145"/>
      <c r="LK145"/>
      <c r="LL145"/>
      <c r="LM145"/>
      <c r="LN145"/>
      <c r="LO145"/>
      <c r="LP145"/>
      <c r="LQ145"/>
      <c r="LR145"/>
      <c r="LS145"/>
      <c r="LT145"/>
      <c r="LU145"/>
      <c r="LV145"/>
      <c r="LW145"/>
      <c r="LX145"/>
      <c r="LY145"/>
      <c r="LZ145"/>
      <c r="MA145"/>
      <c r="MB145"/>
      <c r="MC145"/>
      <c r="MD145"/>
      <c r="ME145"/>
      <c r="MF145"/>
      <c r="MG145"/>
      <c r="MH145"/>
      <c r="MI145"/>
      <c r="MJ145"/>
      <c r="MK145"/>
      <c r="ML145"/>
      <c r="MM145"/>
      <c r="MN145"/>
      <c r="MO145"/>
      <c r="MP145"/>
      <c r="MQ145"/>
      <c r="MR145"/>
      <c r="MS145"/>
      <c r="MT145"/>
      <c r="MU145"/>
      <c r="MV145"/>
      <c r="MW145"/>
      <c r="MX145"/>
      <c r="MY145"/>
      <c r="MZ145"/>
      <c r="NA145"/>
      <c r="NB145"/>
      <c r="NC145"/>
      <c r="ND145"/>
      <c r="NE145"/>
      <c r="NF145"/>
      <c r="NG145"/>
      <c r="NH145"/>
      <c r="NI145"/>
      <c r="NJ145"/>
      <c r="NK145"/>
      <c r="NL145"/>
      <c r="NM145"/>
      <c r="NN145"/>
      <c r="NO145"/>
      <c r="NP145"/>
      <c r="NQ145"/>
      <c r="NR145"/>
      <c r="NS145"/>
      <c r="NT145"/>
      <c r="NU145"/>
      <c r="NV145"/>
      <c r="NW145"/>
      <c r="NX145"/>
      <c r="NY145"/>
      <c r="NZ145"/>
      <c r="OA145"/>
      <c r="OB145"/>
      <c r="OC145"/>
      <c r="OD145"/>
      <c r="OE145"/>
      <c r="OF145"/>
      <c r="OG145"/>
      <c r="OH145"/>
      <c r="OI145"/>
      <c r="OJ145"/>
      <c r="OK145"/>
      <c r="OL145"/>
      <c r="OM145"/>
      <c r="ON145"/>
      <c r="OO145"/>
      <c r="OP145"/>
      <c r="OQ145"/>
      <c r="OR145"/>
      <c r="OS145"/>
      <c r="OT145"/>
      <c r="OU145"/>
      <c r="OV145"/>
      <c r="OW145"/>
      <c r="OX145"/>
      <c r="OY145"/>
      <c r="OZ145"/>
      <c r="PA145"/>
      <c r="PB145"/>
      <c r="PC145"/>
      <c r="PD145"/>
      <c r="PE145"/>
      <c r="PF145"/>
      <c r="PG145"/>
      <c r="PH145"/>
      <c r="PI145"/>
      <c r="PJ145"/>
      <c r="PK145"/>
      <c r="PL145"/>
      <c r="PM145"/>
      <c r="PN145"/>
      <c r="PO145"/>
      <c r="PP145"/>
      <c r="PQ145"/>
      <c r="PR145"/>
      <c r="PS145"/>
      <c r="PT145"/>
      <c r="PU145"/>
      <c r="PV145"/>
      <c r="PW145"/>
      <c r="PX145"/>
      <c r="PY145"/>
      <c r="PZ145"/>
      <c r="QA145"/>
      <c r="QB145"/>
      <c r="QC145"/>
      <c r="QD145"/>
      <c r="QE145"/>
      <c r="QF145"/>
      <c r="QG145"/>
      <c r="QH145"/>
      <c r="QI145"/>
      <c r="QJ145"/>
      <c r="QK145"/>
      <c r="QL145"/>
      <c r="QM145"/>
      <c r="QN145"/>
      <c r="QO145"/>
      <c r="QP145"/>
      <c r="QQ145"/>
      <c r="QR145"/>
      <c r="QS145"/>
      <c r="QT145"/>
      <c r="QU145"/>
      <c r="QV145"/>
      <c r="QW145"/>
      <c r="QX145"/>
      <c r="QY145"/>
      <c r="QZ145"/>
      <c r="RA145"/>
      <c r="RB145"/>
      <c r="RC145"/>
      <c r="RD145"/>
      <c r="RE145"/>
      <c r="RF145"/>
      <c r="RG145"/>
      <c r="RH145"/>
      <c r="RI145"/>
      <c r="RJ145"/>
      <c r="RK145"/>
      <c r="RL145"/>
      <c r="RM145"/>
      <c r="RN145"/>
      <c r="RO145"/>
      <c r="RP145"/>
      <c r="RQ145"/>
      <c r="RR145"/>
      <c r="RS145"/>
      <c r="RT145"/>
      <c r="RU145"/>
      <c r="RV145"/>
      <c r="RW145"/>
      <c r="RX145"/>
      <c r="RY145"/>
      <c r="RZ145"/>
      <c r="SA145"/>
      <c r="SB145"/>
      <c r="SC145"/>
      <c r="SD145"/>
      <c r="SE145"/>
      <c r="SF145"/>
      <c r="SG145"/>
      <c r="SH145"/>
      <c r="SI145"/>
      <c r="SJ145"/>
      <c r="SK145"/>
      <c r="SL145"/>
      <c r="SM145"/>
      <c r="SN145"/>
      <c r="SO145"/>
      <c r="SP145"/>
      <c r="SQ145"/>
      <c r="SR145"/>
      <c r="SS145"/>
      <c r="ST145"/>
      <c r="SU145"/>
      <c r="SV145"/>
      <c r="SW145"/>
      <c r="SX145"/>
      <c r="SY145"/>
      <c r="SZ145"/>
      <c r="TA145"/>
      <c r="TB145"/>
      <c r="TC145"/>
      <c r="TD145"/>
      <c r="TE145"/>
      <c r="TF145"/>
      <c r="TG145"/>
      <c r="TH145"/>
      <c r="TI145"/>
      <c r="TJ145"/>
      <c r="TK145"/>
      <c r="TL145"/>
      <c r="TM145"/>
      <c r="TN145"/>
      <c r="TO145"/>
      <c r="TP145"/>
      <c r="TQ145"/>
      <c r="TR145"/>
      <c r="TS145"/>
      <c r="TT145"/>
      <c r="TU145"/>
      <c r="TV145"/>
      <c r="TW145"/>
      <c r="TX145"/>
      <c r="TY145"/>
      <c r="TZ145"/>
      <c r="UA145"/>
      <c r="UB145"/>
      <c r="UC145"/>
      <c r="UD145"/>
      <c r="UE145"/>
      <c r="UF145"/>
      <c r="UG145"/>
      <c r="UH145"/>
      <c r="UI145"/>
      <c r="UJ145"/>
      <c r="UK145"/>
      <c r="UL145"/>
      <c r="UM145"/>
      <c r="UN145"/>
      <c r="UO145"/>
      <c r="UP145"/>
      <c r="UQ145"/>
      <c r="UR145"/>
      <c r="US145"/>
      <c r="UT145"/>
      <c r="UU145"/>
      <c r="UV145"/>
      <c r="UW145"/>
      <c r="UX145"/>
      <c r="UY145"/>
      <c r="UZ145"/>
      <c r="VA145"/>
      <c r="VB145"/>
      <c r="VC145"/>
      <c r="VD145"/>
      <c r="VE145"/>
      <c r="VF145"/>
      <c r="VG145"/>
      <c r="VH145"/>
      <c r="VI145"/>
      <c r="VJ145"/>
      <c r="VK145"/>
      <c r="VL145"/>
      <c r="VM145"/>
      <c r="VN145"/>
      <c r="VO145"/>
      <c r="VP145"/>
      <c r="VQ145"/>
      <c r="VR145"/>
      <c r="VS145"/>
      <c r="VT145"/>
      <c r="VU145"/>
      <c r="VV145"/>
      <c r="VW145"/>
      <c r="VX145"/>
      <c r="VY145"/>
      <c r="VZ145"/>
      <c r="WA145"/>
      <c r="WB145"/>
      <c r="WC145"/>
      <c r="WD145"/>
      <c r="WE145"/>
      <c r="WF145"/>
      <c r="WG145"/>
      <c r="WH145"/>
      <c r="WI145"/>
      <c r="WJ145"/>
      <c r="WK145"/>
      <c r="WL145"/>
      <c r="WM145"/>
      <c r="WN145"/>
      <c r="WO145"/>
      <c r="WP145"/>
      <c r="WQ145"/>
      <c r="WR145"/>
      <c r="WS145"/>
      <c r="WT145"/>
      <c r="WU145"/>
      <c r="WV145"/>
      <c r="WW145"/>
      <c r="WX145"/>
      <c r="WY145"/>
      <c r="WZ145"/>
      <c r="XA145"/>
      <c r="XB145"/>
      <c r="XC145"/>
      <c r="XD145"/>
      <c r="XE145"/>
      <c r="XF145"/>
      <c r="XG145"/>
      <c r="XH145"/>
      <c r="XI145"/>
      <c r="XJ145"/>
      <c r="XK145"/>
      <c r="XL145"/>
      <c r="XM145"/>
      <c r="XN145"/>
      <c r="XO145"/>
      <c r="XP145"/>
      <c r="XQ145"/>
      <c r="XR145"/>
      <c r="XS145"/>
      <c r="XT145"/>
      <c r="XU145"/>
      <c r="XV145"/>
      <c r="XW145"/>
      <c r="XX145"/>
      <c r="XY145"/>
      <c r="XZ145"/>
      <c r="YA145"/>
      <c r="YB145"/>
      <c r="YC145"/>
      <c r="YD145"/>
      <c r="YE145"/>
      <c r="YF145"/>
      <c r="YG145"/>
      <c r="YH145"/>
      <c r="YI145"/>
      <c r="YJ145"/>
      <c r="YK145"/>
      <c r="YL145"/>
      <c r="YM145"/>
      <c r="YN145"/>
      <c r="YO145"/>
      <c r="YP145"/>
      <c r="YQ145"/>
      <c r="YR145"/>
      <c r="YS145"/>
      <c r="YT145"/>
      <c r="YU145"/>
      <c r="YV145"/>
      <c r="YW145"/>
      <c r="YX145"/>
      <c r="YY145"/>
      <c r="YZ145"/>
      <c r="ZA145"/>
      <c r="ZB145"/>
      <c r="ZC145"/>
      <c r="ZD145"/>
      <c r="ZE145"/>
      <c r="ZF145"/>
      <c r="ZG145"/>
      <c r="ZH145"/>
      <c r="ZI145"/>
      <c r="ZJ145"/>
      <c r="ZK145"/>
      <c r="ZL145"/>
      <c r="ZM145"/>
      <c r="ZN145"/>
      <c r="ZO145"/>
      <c r="ZP145"/>
      <c r="ZQ145"/>
      <c r="ZR145"/>
      <c r="ZS145"/>
      <c r="ZT145"/>
      <c r="ZU145"/>
      <c r="ZV145"/>
      <c r="ZW145"/>
      <c r="ZX145"/>
      <c r="ZY145"/>
      <c r="ZZ145"/>
      <c r="AAA145"/>
      <c r="AAB145"/>
      <c r="AAC145"/>
      <c r="AAD145"/>
      <c r="AAE145"/>
      <c r="AAF145"/>
      <c r="AAG145"/>
      <c r="AAH145"/>
      <c r="AAI145"/>
      <c r="AAJ145"/>
      <c r="AAK145"/>
      <c r="AAL145"/>
      <c r="AAM145"/>
      <c r="AAN145"/>
      <c r="AAO145"/>
      <c r="AAP145"/>
      <c r="AAQ145"/>
      <c r="AAR145"/>
      <c r="AAS145"/>
      <c r="AAT145"/>
      <c r="AAU145"/>
      <c r="AAV145"/>
      <c r="AAW145"/>
      <c r="AAX145"/>
      <c r="AAY145"/>
      <c r="AAZ145"/>
      <c r="ABA145"/>
      <c r="ABB145"/>
      <c r="ABC145"/>
      <c r="ABD145"/>
      <c r="ABE145"/>
      <c r="ABF145"/>
      <c r="ABG145"/>
      <c r="ABH145"/>
      <c r="ABI145"/>
      <c r="ABJ145"/>
      <c r="ABK145"/>
      <c r="ABL145"/>
      <c r="ABM145"/>
      <c r="ABN145"/>
      <c r="ABO145"/>
      <c r="ABP145"/>
      <c r="ABQ145"/>
      <c r="ABR145"/>
      <c r="ABS145"/>
      <c r="ABT145"/>
      <c r="ABU145"/>
      <c r="ABV145"/>
      <c r="ABW145"/>
      <c r="ABX145"/>
      <c r="ABY145"/>
      <c r="ABZ145"/>
      <c r="ACA145"/>
      <c r="ACB145"/>
      <c r="ACC145"/>
      <c r="ACD145"/>
      <c r="ACE145"/>
      <c r="ACF145"/>
      <c r="ACG145"/>
      <c r="ACH145"/>
      <c r="ACI145"/>
      <c r="ACJ145"/>
      <c r="ACK145"/>
      <c r="ACL145"/>
      <c r="ACM145"/>
      <c r="ACN145"/>
      <c r="ACO145"/>
      <c r="ACP145"/>
      <c r="ACQ145"/>
      <c r="ACR145"/>
      <c r="ACS145"/>
      <c r="ACT145"/>
      <c r="ACU145"/>
      <c r="ACV145"/>
      <c r="ACW145"/>
      <c r="ACX145"/>
      <c r="ACY145"/>
      <c r="ACZ145"/>
      <c r="ADA145"/>
      <c r="ADB145"/>
      <c r="ADC145"/>
      <c r="ADD145"/>
      <c r="ADE145"/>
      <c r="ADF145"/>
      <c r="ADG145"/>
      <c r="ADH145"/>
      <c r="ADI145"/>
      <c r="ADJ145"/>
      <c r="ADK145"/>
      <c r="ADL145"/>
      <c r="ADM145"/>
      <c r="ADN145"/>
      <c r="ADO145"/>
      <c r="ADP145"/>
      <c r="ADQ145"/>
      <c r="ADR145"/>
      <c r="ADS145"/>
      <c r="ADT145"/>
      <c r="ADU145"/>
      <c r="ADV145"/>
      <c r="ADW145"/>
      <c r="ADX145"/>
      <c r="ADY145"/>
      <c r="ADZ145"/>
      <c r="AEA145"/>
      <c r="AEB145"/>
      <c r="AEC145"/>
      <c r="AED145"/>
      <c r="AEE145"/>
      <c r="AEF145"/>
      <c r="AEG145"/>
      <c r="AEH145"/>
      <c r="AEI145"/>
      <c r="AEJ145"/>
      <c r="AEK145"/>
      <c r="AEL145"/>
      <c r="AEM145"/>
      <c r="AEN145"/>
      <c r="AEO145"/>
      <c r="AEP145"/>
      <c r="AEQ145"/>
      <c r="AER145"/>
      <c r="AES145"/>
      <c r="AET145"/>
      <c r="AEU145"/>
      <c r="AEV145"/>
      <c r="AEW145"/>
      <c r="AEX145"/>
      <c r="AEY145"/>
      <c r="AEZ145"/>
      <c r="AFA145"/>
      <c r="AFB145"/>
      <c r="AFC145"/>
      <c r="AFD145"/>
      <c r="AFE145"/>
      <c r="AFF145"/>
      <c r="AFG145"/>
      <c r="AFH145"/>
      <c r="AFI145"/>
      <c r="AFJ145"/>
      <c r="AFK145"/>
      <c r="AFL145"/>
      <c r="AFM145"/>
      <c r="AFN145"/>
      <c r="AFO145"/>
      <c r="AFP145"/>
      <c r="AFQ145"/>
      <c r="AFR145"/>
      <c r="AFS145"/>
      <c r="AFT145"/>
      <c r="AFU145"/>
      <c r="AFV145"/>
      <c r="AFW145"/>
      <c r="AFX145"/>
      <c r="AFY145"/>
      <c r="AFZ145"/>
      <c r="AGA145"/>
      <c r="AGB145"/>
      <c r="AGC145"/>
      <c r="AGD145"/>
      <c r="AGE145"/>
      <c r="AGF145"/>
      <c r="AGG145"/>
      <c r="AGH145"/>
      <c r="AGI145"/>
      <c r="AGJ145"/>
      <c r="AGK145"/>
      <c r="AGL145"/>
      <c r="AGM145"/>
      <c r="AGN145"/>
      <c r="AGO145"/>
      <c r="AGP145"/>
      <c r="AGQ145"/>
      <c r="AGR145"/>
      <c r="AGS145"/>
      <c r="AGT145"/>
      <c r="AGU145"/>
      <c r="AGV145"/>
      <c r="AGW145"/>
      <c r="AGX145"/>
      <c r="AGY145"/>
      <c r="AGZ145"/>
      <c r="AHA145"/>
      <c r="AHB145"/>
      <c r="AHC145"/>
      <c r="AHD145"/>
      <c r="AHE145"/>
      <c r="AHF145"/>
      <c r="AHG145"/>
      <c r="AHH145"/>
      <c r="AHI145"/>
      <c r="AHJ145"/>
      <c r="AHK145"/>
      <c r="AHL145"/>
      <c r="AHM145"/>
      <c r="AHN145"/>
      <c r="AHO145"/>
      <c r="AHP145"/>
      <c r="AHQ145"/>
      <c r="AHR145"/>
      <c r="AHS145"/>
      <c r="AHT145"/>
      <c r="AHU145"/>
      <c r="AHV145"/>
      <c r="AHW145"/>
      <c r="AHX145"/>
      <c r="AHY145"/>
      <c r="AHZ145"/>
      <c r="AIA145"/>
      <c r="AIB145"/>
      <c r="AIC145"/>
      <c r="AID145"/>
      <c r="AIE145"/>
      <c r="AIF145"/>
      <c r="AIG145"/>
      <c r="AIH145"/>
      <c r="AII145"/>
      <c r="AIJ145"/>
      <c r="AIK145"/>
      <c r="AIL145"/>
      <c r="AIM145"/>
      <c r="AIN145"/>
      <c r="AIO145"/>
      <c r="AIP145"/>
      <c r="AIQ145"/>
      <c r="AIR145"/>
      <c r="AIS145"/>
      <c r="AIT145"/>
      <c r="AIU145"/>
      <c r="AIV145"/>
      <c r="AIW145"/>
      <c r="AIX145"/>
      <c r="AIY145"/>
      <c r="AIZ145"/>
      <c r="AJA145"/>
      <c r="AJB145"/>
      <c r="AJC145"/>
      <c r="AJD145"/>
      <c r="AJE145"/>
      <c r="AJF145"/>
      <c r="AJG145"/>
      <c r="AJH145"/>
      <c r="AJI145"/>
      <c r="AJJ145"/>
      <c r="AJK145"/>
      <c r="AJL145"/>
      <c r="AJM145"/>
      <c r="AJN145"/>
      <c r="AJO145"/>
      <c r="AJP145"/>
      <c r="AJQ145"/>
      <c r="AJR145"/>
      <c r="AJS145"/>
      <c r="AJT145"/>
      <c r="AJU145"/>
      <c r="AJV145"/>
      <c r="AJW145"/>
      <c r="AJX145"/>
      <c r="AJY145"/>
      <c r="AJZ145"/>
      <c r="AKA145"/>
      <c r="AKB145"/>
      <c r="AKC145"/>
      <c r="AKD145"/>
      <c r="AKE145"/>
      <c r="AKF145"/>
      <c r="AKG145"/>
      <c r="AKH145"/>
      <c r="AKI145"/>
      <c r="AKJ145"/>
      <c r="AKK145"/>
      <c r="AKL145"/>
      <c r="AKM145"/>
      <c r="AKN145"/>
      <c r="AKO145"/>
      <c r="AKP145"/>
      <c r="AKQ145"/>
      <c r="AKR145"/>
      <c r="AKS145"/>
      <c r="AKT145"/>
      <c r="AKU145"/>
      <c r="AKV145"/>
      <c r="AKW145"/>
      <c r="AKX145"/>
      <c r="AKY145"/>
      <c r="AKZ145"/>
      <c r="ALA145"/>
      <c r="ALB145"/>
      <c r="ALC145"/>
      <c r="ALD145"/>
      <c r="ALE145"/>
      <c r="ALF145"/>
      <c r="ALG145"/>
      <c r="ALH145"/>
      <c r="ALI145"/>
      <c r="ALJ145"/>
      <c r="ALK145"/>
      <c r="ALL145"/>
      <c r="ALM145"/>
      <c r="ALN145"/>
      <c r="ALO145"/>
      <c r="ALP145"/>
      <c r="ALQ145"/>
      <c r="ALR145"/>
      <c r="ALS145"/>
      <c r="ALT145"/>
      <c r="ALU145"/>
      <c r="ALV145"/>
      <c r="ALW145"/>
      <c r="ALX145"/>
      <c r="ALY145"/>
      <c r="ALZ145"/>
      <c r="AMA145"/>
      <c r="AMB145"/>
      <c r="AMC145"/>
      <c r="AMD145"/>
      <c r="AME145"/>
      <c r="AMF145"/>
      <c r="AMG145"/>
      <c r="AMH145"/>
      <c r="AMI145"/>
      <c r="AMJ145"/>
    </row>
    <row r="146" spans="1:1024" x14ac:dyDescent="0.25">
      <c r="A146" s="158"/>
      <c r="B146" s="159"/>
      <c r="C146" s="159"/>
      <c r="D146" s="159"/>
      <c r="E146" s="159"/>
      <c r="F146" s="159"/>
      <c r="G146" s="159"/>
      <c r="H146" s="159"/>
      <c r="I146" s="159"/>
      <c r="J146" s="159"/>
      <c r="K146" s="159"/>
      <c r="L146" s="221"/>
      <c r="M146" s="221"/>
      <c r="N146" s="221"/>
      <c r="O146" s="221"/>
      <c r="P146" s="221"/>
      <c r="Q146" s="221"/>
      <c r="R146" s="221"/>
      <c r="S146" s="221"/>
      <c r="T146" s="221"/>
      <c r="U146" s="221"/>
      <c r="V146" s="221"/>
      <c r="W146" s="221"/>
      <c r="X146" s="221"/>
      <c r="Y146" s="221"/>
      <c r="Z146" s="221"/>
      <c r="AA146" s="221"/>
      <c r="AB146" s="221"/>
      <c r="AC146" s="221"/>
      <c r="AD146" s="221"/>
      <c r="AE146" s="221"/>
      <c r="AF146" s="221"/>
      <c r="AG146" s="221"/>
      <c r="AH146" s="221"/>
      <c r="AI146" s="221"/>
      <c r="AJ146" s="221"/>
      <c r="AK146" s="221"/>
      <c r="AL146" s="221"/>
      <c r="AM146" s="221"/>
      <c r="AN146" s="221"/>
      <c r="AO146" s="221"/>
      <c r="AP146" s="221"/>
      <c r="AQ146" s="221"/>
      <c r="AR146" s="221"/>
      <c r="AS146" s="221"/>
      <c r="AT146" s="221"/>
      <c r="AU146" s="221"/>
      <c r="AV146" s="221"/>
      <c r="AW146" s="221"/>
      <c r="AX146" s="221"/>
      <c r="AY146" s="221"/>
      <c r="AZ146" s="221"/>
      <c r="BA146" s="221"/>
      <c r="BB146" s="221"/>
      <c r="BC146" s="221"/>
      <c r="BD146" s="50"/>
      <c r="BE146"/>
      <c r="BF146"/>
      <c r="BG146"/>
      <c r="BH146"/>
      <c r="BI146"/>
      <c r="BJ146"/>
      <c r="BK146"/>
      <c r="BL146"/>
      <c r="BM146"/>
      <c r="BN146"/>
      <c r="BO146"/>
      <c r="BP146"/>
      <c r="BQ146"/>
      <c r="BR146"/>
      <c r="BS146"/>
      <c r="BT146"/>
      <c r="BU146"/>
      <c r="BV146"/>
      <c r="BW146"/>
      <c r="BX146"/>
      <c r="BY146"/>
      <c r="BZ146"/>
      <c r="CA146"/>
      <c r="CB146"/>
      <c r="CC146"/>
      <c r="CD146"/>
      <c r="CE146"/>
      <c r="CF146"/>
      <c r="CG146"/>
      <c r="CH146"/>
      <c r="CI146"/>
      <c r="CJ146"/>
      <c r="CK146"/>
      <c r="CL146"/>
      <c r="CM146"/>
      <c r="CN146"/>
      <c r="CO146"/>
      <c r="CP146"/>
      <c r="CQ146"/>
      <c r="CR146"/>
      <c r="CS146"/>
      <c r="CT146"/>
      <c r="CU146"/>
      <c r="CV146"/>
      <c r="CW146"/>
      <c r="CX146"/>
      <c r="CY146"/>
      <c r="CZ146"/>
      <c r="DA146"/>
      <c r="DB146"/>
      <c r="DC146"/>
      <c r="DD146"/>
      <c r="DE146"/>
      <c r="DF146"/>
      <c r="DG146"/>
      <c r="DH146"/>
      <c r="DI146"/>
      <c r="DJ146"/>
      <c r="DK146"/>
      <c r="DL146"/>
      <c r="DM146"/>
      <c r="DN146"/>
      <c r="DO146"/>
      <c r="DP146"/>
      <c r="DQ146"/>
      <c r="DR146"/>
      <c r="DS146"/>
      <c r="DT146"/>
      <c r="DU146"/>
      <c r="DV146"/>
      <c r="DW146"/>
      <c r="DX146"/>
      <c r="DY146"/>
      <c r="DZ146"/>
      <c r="EA146"/>
      <c r="EB146"/>
      <c r="EC146"/>
      <c r="ED146"/>
      <c r="EE146"/>
      <c r="EF146"/>
      <c r="EG146"/>
      <c r="EH146"/>
      <c r="EI146"/>
      <c r="EJ146"/>
      <c r="EK146"/>
      <c r="EL146"/>
      <c r="EM146"/>
      <c r="EN146"/>
      <c r="EO146"/>
      <c r="EP146"/>
      <c r="EQ146"/>
      <c r="ER146"/>
      <c r="ES146"/>
      <c r="ET146"/>
      <c r="EU146"/>
      <c r="EV146"/>
      <c r="EW146"/>
      <c r="EX146"/>
      <c r="EY146"/>
      <c r="EZ146"/>
      <c r="FA146"/>
      <c r="FB146"/>
      <c r="FC146"/>
      <c r="FD146"/>
      <c r="FE146"/>
      <c r="FF146"/>
      <c r="FG146"/>
      <c r="FH146"/>
      <c r="FI146"/>
      <c r="FJ146"/>
      <c r="FK146"/>
      <c r="FL146"/>
      <c r="FM146"/>
      <c r="FN146"/>
      <c r="FO146"/>
      <c r="FP146"/>
      <c r="FQ146"/>
      <c r="FR146"/>
      <c r="FS146"/>
      <c r="FT146"/>
      <c r="FU146"/>
      <c r="FV146"/>
      <c r="FW146"/>
      <c r="FX146"/>
      <c r="FY146"/>
      <c r="FZ146"/>
      <c r="GA146"/>
      <c r="GB146"/>
      <c r="GC146"/>
      <c r="GD146"/>
      <c r="GE146"/>
      <c r="GF146"/>
      <c r="GG146"/>
      <c r="GH146"/>
      <c r="GI146"/>
      <c r="GJ146"/>
      <c r="GK146"/>
      <c r="GL146"/>
      <c r="GM146"/>
      <c r="GN146"/>
      <c r="GO146"/>
      <c r="GP146"/>
      <c r="GQ146"/>
      <c r="GR146"/>
      <c r="GS146"/>
      <c r="GT146"/>
      <c r="GU146"/>
      <c r="GV146"/>
      <c r="GW146"/>
      <c r="GX146"/>
      <c r="GY146"/>
      <c r="GZ146"/>
      <c r="HA146"/>
      <c r="HB146"/>
      <c r="HC146"/>
      <c r="HD146"/>
      <c r="HE146"/>
      <c r="HF146"/>
      <c r="HG146"/>
      <c r="HH146"/>
      <c r="HI146"/>
      <c r="HJ146"/>
      <c r="HK146"/>
      <c r="HL146"/>
      <c r="HM146"/>
      <c r="HN146"/>
      <c r="HO146"/>
      <c r="HP146"/>
      <c r="HQ146"/>
      <c r="HR146"/>
      <c r="HS146"/>
      <c r="HT146"/>
      <c r="HU146"/>
      <c r="HV146"/>
      <c r="HW146"/>
      <c r="HX146"/>
      <c r="HY146"/>
      <c r="HZ146"/>
      <c r="IA146"/>
      <c r="IB146"/>
      <c r="IC146"/>
      <c r="ID146"/>
      <c r="IE146"/>
      <c r="IF146"/>
      <c r="IG146"/>
      <c r="IH146"/>
      <c r="II146"/>
      <c r="IJ146"/>
      <c r="IK146"/>
      <c r="IL146"/>
      <c r="IM146"/>
      <c r="IN146"/>
      <c r="IO146"/>
      <c r="IP146"/>
      <c r="IQ146"/>
      <c r="IR146"/>
      <c r="IS146"/>
      <c r="IT146"/>
      <c r="IU146"/>
      <c r="IV146"/>
      <c r="IW146"/>
      <c r="IX146"/>
      <c r="IY146"/>
      <c r="IZ146"/>
      <c r="JA146"/>
      <c r="JB146"/>
      <c r="JC146"/>
      <c r="JD146"/>
      <c r="JE146"/>
      <c r="JF146"/>
      <c r="JG146"/>
      <c r="JH146"/>
      <c r="JI146"/>
      <c r="JJ146"/>
      <c r="JK146"/>
      <c r="JL146"/>
      <c r="JM146"/>
      <c r="JN146"/>
      <c r="JO146"/>
      <c r="JP146"/>
      <c r="JQ146"/>
      <c r="JR146"/>
      <c r="JS146"/>
      <c r="JT146"/>
      <c r="JU146"/>
      <c r="JV146"/>
      <c r="JW146"/>
      <c r="JX146"/>
      <c r="JY146"/>
      <c r="JZ146"/>
      <c r="KA146"/>
      <c r="KB146"/>
      <c r="KC146"/>
      <c r="KD146"/>
      <c r="KE146"/>
      <c r="KF146"/>
      <c r="KG146"/>
      <c r="KH146"/>
      <c r="KI146"/>
      <c r="KJ146"/>
      <c r="KK146"/>
      <c r="KL146"/>
      <c r="KM146"/>
      <c r="KN146"/>
      <c r="KO146"/>
      <c r="KP146"/>
      <c r="KQ146"/>
      <c r="KR146"/>
      <c r="KS146"/>
      <c r="KT146"/>
      <c r="KU146"/>
      <c r="KV146"/>
      <c r="KW146"/>
      <c r="KX146"/>
      <c r="KY146"/>
      <c r="KZ146"/>
      <c r="LA146"/>
      <c r="LB146"/>
      <c r="LC146"/>
      <c r="LD146"/>
      <c r="LE146"/>
      <c r="LF146"/>
      <c r="LG146"/>
      <c r="LH146"/>
      <c r="LI146"/>
      <c r="LJ146"/>
      <c r="LK146"/>
      <c r="LL146"/>
      <c r="LM146"/>
      <c r="LN146"/>
      <c r="LO146"/>
      <c r="LP146"/>
      <c r="LQ146"/>
      <c r="LR146"/>
      <c r="LS146"/>
      <c r="LT146"/>
      <c r="LU146"/>
      <c r="LV146"/>
      <c r="LW146"/>
      <c r="LX146"/>
      <c r="LY146"/>
      <c r="LZ146"/>
      <c r="MA146"/>
      <c r="MB146"/>
      <c r="MC146"/>
      <c r="MD146"/>
      <c r="ME146"/>
      <c r="MF146"/>
      <c r="MG146"/>
      <c r="MH146"/>
      <c r="MI146"/>
      <c r="MJ146"/>
      <c r="MK146"/>
      <c r="ML146"/>
      <c r="MM146"/>
      <c r="MN146"/>
      <c r="MO146"/>
      <c r="MP146"/>
      <c r="MQ146"/>
      <c r="MR146"/>
      <c r="MS146"/>
      <c r="MT146"/>
      <c r="MU146"/>
      <c r="MV146"/>
      <c r="MW146"/>
      <c r="MX146"/>
      <c r="MY146"/>
      <c r="MZ146"/>
      <c r="NA146"/>
      <c r="NB146"/>
      <c r="NC146"/>
      <c r="ND146"/>
      <c r="NE146"/>
      <c r="NF146"/>
      <c r="NG146"/>
      <c r="NH146"/>
      <c r="NI146"/>
      <c r="NJ146"/>
      <c r="NK146"/>
      <c r="NL146"/>
      <c r="NM146"/>
      <c r="NN146"/>
      <c r="NO146"/>
      <c r="NP146"/>
      <c r="NQ146"/>
      <c r="NR146"/>
      <c r="NS146"/>
      <c r="NT146"/>
      <c r="NU146"/>
      <c r="NV146"/>
      <c r="NW146"/>
      <c r="NX146"/>
      <c r="NY146"/>
      <c r="NZ146"/>
      <c r="OA146"/>
      <c r="OB146"/>
      <c r="OC146"/>
      <c r="OD146"/>
      <c r="OE146"/>
      <c r="OF146"/>
      <c r="OG146"/>
      <c r="OH146"/>
      <c r="OI146"/>
      <c r="OJ146"/>
      <c r="OK146"/>
      <c r="OL146"/>
      <c r="OM146"/>
      <c r="ON146"/>
      <c r="OO146"/>
      <c r="OP146"/>
      <c r="OQ146"/>
      <c r="OR146"/>
      <c r="OS146"/>
      <c r="OT146"/>
      <c r="OU146"/>
      <c r="OV146"/>
      <c r="OW146"/>
      <c r="OX146"/>
      <c r="OY146"/>
      <c r="OZ146"/>
      <c r="PA146"/>
      <c r="PB146"/>
      <c r="PC146"/>
      <c r="PD146"/>
      <c r="PE146"/>
      <c r="PF146"/>
      <c r="PG146"/>
      <c r="PH146"/>
      <c r="PI146"/>
      <c r="PJ146"/>
      <c r="PK146"/>
      <c r="PL146"/>
      <c r="PM146"/>
      <c r="PN146"/>
      <c r="PO146"/>
      <c r="PP146"/>
      <c r="PQ146"/>
      <c r="PR146"/>
      <c r="PS146"/>
      <c r="PT146"/>
      <c r="PU146"/>
      <c r="PV146"/>
      <c r="PW146"/>
      <c r="PX146"/>
      <c r="PY146"/>
      <c r="PZ146"/>
      <c r="QA146"/>
      <c r="QB146"/>
      <c r="QC146"/>
      <c r="QD146"/>
      <c r="QE146"/>
      <c r="QF146"/>
      <c r="QG146"/>
      <c r="QH146"/>
      <c r="QI146"/>
      <c r="QJ146"/>
      <c r="QK146"/>
      <c r="QL146"/>
      <c r="QM146"/>
      <c r="QN146"/>
      <c r="QO146"/>
      <c r="QP146"/>
      <c r="QQ146"/>
      <c r="QR146"/>
      <c r="QS146"/>
      <c r="QT146"/>
      <c r="QU146"/>
      <c r="QV146"/>
      <c r="QW146"/>
      <c r="QX146"/>
      <c r="QY146"/>
      <c r="QZ146"/>
      <c r="RA146"/>
      <c r="RB146"/>
      <c r="RC146"/>
      <c r="RD146"/>
      <c r="RE146"/>
      <c r="RF146"/>
      <c r="RG146"/>
      <c r="RH146"/>
      <c r="RI146"/>
      <c r="RJ146"/>
      <c r="RK146"/>
      <c r="RL146"/>
      <c r="RM146"/>
      <c r="RN146"/>
      <c r="RO146"/>
      <c r="RP146"/>
      <c r="RQ146"/>
      <c r="RR146"/>
      <c r="RS146"/>
      <c r="RT146"/>
      <c r="RU146"/>
      <c r="RV146"/>
      <c r="RW146"/>
      <c r="RX146"/>
      <c r="RY146"/>
      <c r="RZ146"/>
      <c r="SA146"/>
      <c r="SB146"/>
      <c r="SC146"/>
      <c r="SD146"/>
      <c r="SE146"/>
      <c r="SF146"/>
      <c r="SG146"/>
      <c r="SH146"/>
      <c r="SI146"/>
      <c r="SJ146"/>
      <c r="SK146"/>
      <c r="SL146"/>
      <c r="SM146"/>
      <c r="SN146"/>
      <c r="SO146"/>
      <c r="SP146"/>
      <c r="SQ146"/>
      <c r="SR146"/>
      <c r="SS146"/>
      <c r="ST146"/>
      <c r="SU146"/>
      <c r="SV146"/>
      <c r="SW146"/>
      <c r="SX146"/>
      <c r="SY146"/>
      <c r="SZ146"/>
      <c r="TA146"/>
      <c r="TB146"/>
      <c r="TC146"/>
      <c r="TD146"/>
      <c r="TE146"/>
      <c r="TF146"/>
      <c r="TG146"/>
      <c r="TH146"/>
      <c r="TI146"/>
      <c r="TJ146"/>
      <c r="TK146"/>
      <c r="TL146"/>
      <c r="TM146"/>
      <c r="TN146"/>
      <c r="TO146"/>
      <c r="TP146"/>
      <c r="TQ146"/>
      <c r="TR146"/>
      <c r="TS146"/>
      <c r="TT146"/>
      <c r="TU146"/>
      <c r="TV146"/>
      <c r="TW146"/>
      <c r="TX146"/>
      <c r="TY146"/>
      <c r="TZ146"/>
      <c r="UA146"/>
      <c r="UB146"/>
      <c r="UC146"/>
      <c r="UD146"/>
      <c r="UE146"/>
      <c r="UF146"/>
      <c r="UG146"/>
      <c r="UH146"/>
      <c r="UI146"/>
      <c r="UJ146"/>
      <c r="UK146"/>
      <c r="UL146"/>
      <c r="UM146"/>
      <c r="UN146"/>
      <c r="UO146"/>
      <c r="UP146"/>
      <c r="UQ146"/>
      <c r="UR146"/>
      <c r="US146"/>
      <c r="UT146"/>
      <c r="UU146"/>
      <c r="UV146"/>
      <c r="UW146"/>
      <c r="UX146"/>
      <c r="UY146"/>
      <c r="UZ146"/>
      <c r="VA146"/>
      <c r="VB146"/>
      <c r="VC146"/>
      <c r="VD146"/>
      <c r="VE146"/>
      <c r="VF146"/>
      <c r="VG146"/>
      <c r="VH146"/>
      <c r="VI146"/>
      <c r="VJ146"/>
      <c r="VK146"/>
      <c r="VL146"/>
      <c r="VM146"/>
      <c r="VN146"/>
      <c r="VO146"/>
      <c r="VP146"/>
      <c r="VQ146"/>
      <c r="VR146"/>
      <c r="VS146"/>
      <c r="VT146"/>
      <c r="VU146"/>
      <c r="VV146"/>
      <c r="VW146"/>
      <c r="VX146"/>
      <c r="VY146"/>
      <c r="VZ146"/>
      <c r="WA146"/>
      <c r="WB146"/>
      <c r="WC146"/>
      <c r="WD146"/>
      <c r="WE146"/>
      <c r="WF146"/>
      <c r="WG146"/>
      <c r="WH146"/>
      <c r="WI146"/>
      <c r="WJ146"/>
      <c r="WK146"/>
      <c r="WL146"/>
      <c r="WM146"/>
      <c r="WN146"/>
      <c r="WO146"/>
      <c r="WP146"/>
      <c r="WQ146"/>
      <c r="WR146"/>
      <c r="WS146"/>
      <c r="WT146"/>
      <c r="WU146"/>
      <c r="WV146"/>
      <c r="WW146"/>
      <c r="WX146"/>
      <c r="WY146"/>
      <c r="WZ146"/>
      <c r="XA146"/>
      <c r="XB146"/>
      <c r="XC146"/>
      <c r="XD146"/>
      <c r="XE146"/>
      <c r="XF146"/>
      <c r="XG146"/>
      <c r="XH146"/>
      <c r="XI146"/>
      <c r="XJ146"/>
      <c r="XK146"/>
      <c r="XL146"/>
      <c r="XM146"/>
      <c r="XN146"/>
      <c r="XO146"/>
      <c r="XP146"/>
      <c r="XQ146"/>
      <c r="XR146"/>
      <c r="XS146"/>
      <c r="XT146"/>
      <c r="XU146"/>
      <c r="XV146"/>
      <c r="XW146"/>
      <c r="XX146"/>
      <c r="XY146"/>
      <c r="XZ146"/>
      <c r="YA146"/>
      <c r="YB146"/>
      <c r="YC146"/>
      <c r="YD146"/>
      <c r="YE146"/>
      <c r="YF146"/>
      <c r="YG146"/>
      <c r="YH146"/>
      <c r="YI146"/>
      <c r="YJ146"/>
      <c r="YK146"/>
      <c r="YL146"/>
      <c r="YM146"/>
      <c r="YN146"/>
      <c r="YO146"/>
      <c r="YP146"/>
      <c r="YQ146"/>
      <c r="YR146"/>
      <c r="YS146"/>
      <c r="YT146"/>
      <c r="YU146"/>
      <c r="YV146"/>
      <c r="YW146"/>
      <c r="YX146"/>
      <c r="YY146"/>
      <c r="YZ146"/>
      <c r="ZA146"/>
      <c r="ZB146"/>
      <c r="ZC146"/>
      <c r="ZD146"/>
      <c r="ZE146"/>
      <c r="ZF146"/>
      <c r="ZG146"/>
      <c r="ZH146"/>
      <c r="ZI146"/>
      <c r="ZJ146"/>
      <c r="ZK146"/>
      <c r="ZL146"/>
      <c r="ZM146"/>
      <c r="ZN146"/>
      <c r="ZO146"/>
      <c r="ZP146"/>
      <c r="ZQ146"/>
      <c r="ZR146"/>
      <c r="ZS146"/>
      <c r="ZT146"/>
      <c r="ZU146"/>
      <c r="ZV146"/>
      <c r="ZW146"/>
      <c r="ZX146"/>
      <c r="ZY146"/>
      <c r="ZZ146"/>
      <c r="AAA146"/>
      <c r="AAB146"/>
      <c r="AAC146"/>
      <c r="AAD146"/>
      <c r="AAE146"/>
      <c r="AAF146"/>
      <c r="AAG146"/>
      <c r="AAH146"/>
      <c r="AAI146"/>
      <c r="AAJ146"/>
      <c r="AAK146"/>
      <c r="AAL146"/>
      <c r="AAM146"/>
      <c r="AAN146"/>
      <c r="AAO146"/>
      <c r="AAP146"/>
      <c r="AAQ146"/>
      <c r="AAR146"/>
      <c r="AAS146"/>
      <c r="AAT146"/>
      <c r="AAU146"/>
      <c r="AAV146"/>
      <c r="AAW146"/>
      <c r="AAX146"/>
      <c r="AAY146"/>
      <c r="AAZ146"/>
      <c r="ABA146"/>
      <c r="ABB146"/>
      <c r="ABC146"/>
      <c r="ABD146"/>
      <c r="ABE146"/>
      <c r="ABF146"/>
      <c r="ABG146"/>
      <c r="ABH146"/>
      <c r="ABI146"/>
      <c r="ABJ146"/>
      <c r="ABK146"/>
      <c r="ABL146"/>
      <c r="ABM146"/>
      <c r="ABN146"/>
      <c r="ABO146"/>
      <c r="ABP146"/>
      <c r="ABQ146"/>
      <c r="ABR146"/>
      <c r="ABS146"/>
      <c r="ABT146"/>
      <c r="ABU146"/>
      <c r="ABV146"/>
      <c r="ABW146"/>
      <c r="ABX146"/>
      <c r="ABY146"/>
      <c r="ABZ146"/>
      <c r="ACA146"/>
      <c r="ACB146"/>
      <c r="ACC146"/>
      <c r="ACD146"/>
      <c r="ACE146"/>
      <c r="ACF146"/>
      <c r="ACG146"/>
      <c r="ACH146"/>
      <c r="ACI146"/>
      <c r="ACJ146"/>
      <c r="ACK146"/>
      <c r="ACL146"/>
      <c r="ACM146"/>
      <c r="ACN146"/>
      <c r="ACO146"/>
      <c r="ACP146"/>
      <c r="ACQ146"/>
      <c r="ACR146"/>
      <c r="ACS146"/>
      <c r="ACT146"/>
      <c r="ACU146"/>
      <c r="ACV146"/>
      <c r="ACW146"/>
      <c r="ACX146"/>
      <c r="ACY146"/>
      <c r="ACZ146"/>
      <c r="ADA146"/>
      <c r="ADB146"/>
      <c r="ADC146"/>
      <c r="ADD146"/>
      <c r="ADE146"/>
      <c r="ADF146"/>
      <c r="ADG146"/>
      <c r="ADH146"/>
      <c r="ADI146"/>
      <c r="ADJ146"/>
      <c r="ADK146"/>
      <c r="ADL146"/>
      <c r="ADM146"/>
      <c r="ADN146"/>
      <c r="ADO146"/>
      <c r="ADP146"/>
      <c r="ADQ146"/>
      <c r="ADR146"/>
      <c r="ADS146"/>
      <c r="ADT146"/>
      <c r="ADU146"/>
      <c r="ADV146"/>
      <c r="ADW146"/>
      <c r="ADX146"/>
      <c r="ADY146"/>
      <c r="ADZ146"/>
      <c r="AEA146"/>
      <c r="AEB146"/>
      <c r="AEC146"/>
      <c r="AED146"/>
      <c r="AEE146"/>
      <c r="AEF146"/>
      <c r="AEG146"/>
      <c r="AEH146"/>
      <c r="AEI146"/>
      <c r="AEJ146"/>
      <c r="AEK146"/>
      <c r="AEL146"/>
      <c r="AEM146"/>
      <c r="AEN146"/>
      <c r="AEO146"/>
      <c r="AEP146"/>
      <c r="AEQ146"/>
      <c r="AER146"/>
      <c r="AES146"/>
      <c r="AET146"/>
      <c r="AEU146"/>
      <c r="AEV146"/>
      <c r="AEW146"/>
      <c r="AEX146"/>
      <c r="AEY146"/>
      <c r="AEZ146"/>
      <c r="AFA146"/>
      <c r="AFB146"/>
      <c r="AFC146"/>
      <c r="AFD146"/>
      <c r="AFE146"/>
      <c r="AFF146"/>
      <c r="AFG146"/>
      <c r="AFH146"/>
      <c r="AFI146"/>
      <c r="AFJ146"/>
      <c r="AFK146"/>
      <c r="AFL146"/>
      <c r="AFM146"/>
      <c r="AFN146"/>
      <c r="AFO146"/>
      <c r="AFP146"/>
      <c r="AFQ146"/>
      <c r="AFR146"/>
      <c r="AFS146"/>
      <c r="AFT146"/>
      <c r="AFU146"/>
      <c r="AFV146"/>
      <c r="AFW146"/>
      <c r="AFX146"/>
      <c r="AFY146"/>
      <c r="AFZ146"/>
      <c r="AGA146"/>
      <c r="AGB146"/>
      <c r="AGC146"/>
      <c r="AGD146"/>
      <c r="AGE146"/>
      <c r="AGF146"/>
      <c r="AGG146"/>
      <c r="AGH146"/>
      <c r="AGI146"/>
      <c r="AGJ146"/>
      <c r="AGK146"/>
      <c r="AGL146"/>
      <c r="AGM146"/>
      <c r="AGN146"/>
      <c r="AGO146"/>
      <c r="AGP146"/>
      <c r="AGQ146"/>
      <c r="AGR146"/>
      <c r="AGS146"/>
      <c r="AGT146"/>
      <c r="AGU146"/>
      <c r="AGV146"/>
      <c r="AGW146"/>
      <c r="AGX146"/>
      <c r="AGY146"/>
      <c r="AGZ146"/>
      <c r="AHA146"/>
      <c r="AHB146"/>
      <c r="AHC146"/>
      <c r="AHD146"/>
      <c r="AHE146"/>
      <c r="AHF146"/>
      <c r="AHG146"/>
      <c r="AHH146"/>
      <c r="AHI146"/>
      <c r="AHJ146"/>
      <c r="AHK146"/>
      <c r="AHL146"/>
      <c r="AHM146"/>
      <c r="AHN146"/>
      <c r="AHO146"/>
      <c r="AHP146"/>
      <c r="AHQ146"/>
      <c r="AHR146"/>
      <c r="AHS146"/>
      <c r="AHT146"/>
      <c r="AHU146"/>
      <c r="AHV146"/>
      <c r="AHW146"/>
      <c r="AHX146"/>
      <c r="AHY146"/>
      <c r="AHZ146"/>
      <c r="AIA146"/>
      <c r="AIB146"/>
      <c r="AIC146"/>
      <c r="AID146"/>
      <c r="AIE146"/>
      <c r="AIF146"/>
      <c r="AIG146"/>
      <c r="AIH146"/>
      <c r="AII146"/>
      <c r="AIJ146"/>
      <c r="AIK146"/>
      <c r="AIL146"/>
      <c r="AIM146"/>
      <c r="AIN146"/>
      <c r="AIO146"/>
      <c r="AIP146"/>
      <c r="AIQ146"/>
      <c r="AIR146"/>
      <c r="AIS146"/>
      <c r="AIT146"/>
      <c r="AIU146"/>
      <c r="AIV146"/>
      <c r="AIW146"/>
      <c r="AIX146"/>
      <c r="AIY146"/>
      <c r="AIZ146"/>
      <c r="AJA146"/>
      <c r="AJB146"/>
      <c r="AJC146"/>
      <c r="AJD146"/>
      <c r="AJE146"/>
      <c r="AJF146"/>
      <c r="AJG146"/>
      <c r="AJH146"/>
      <c r="AJI146"/>
      <c r="AJJ146"/>
      <c r="AJK146"/>
      <c r="AJL146"/>
      <c r="AJM146"/>
      <c r="AJN146"/>
      <c r="AJO146"/>
      <c r="AJP146"/>
      <c r="AJQ146"/>
      <c r="AJR146"/>
      <c r="AJS146"/>
      <c r="AJT146"/>
      <c r="AJU146"/>
      <c r="AJV146"/>
      <c r="AJW146"/>
      <c r="AJX146"/>
      <c r="AJY146"/>
      <c r="AJZ146"/>
      <c r="AKA146"/>
      <c r="AKB146"/>
      <c r="AKC146"/>
      <c r="AKD146"/>
      <c r="AKE146"/>
      <c r="AKF146"/>
      <c r="AKG146"/>
      <c r="AKH146"/>
      <c r="AKI146"/>
      <c r="AKJ146"/>
      <c r="AKK146"/>
      <c r="AKL146"/>
      <c r="AKM146"/>
      <c r="AKN146"/>
      <c r="AKO146"/>
      <c r="AKP146"/>
      <c r="AKQ146"/>
      <c r="AKR146"/>
      <c r="AKS146"/>
      <c r="AKT146"/>
      <c r="AKU146"/>
      <c r="AKV146"/>
      <c r="AKW146"/>
      <c r="AKX146"/>
      <c r="AKY146"/>
      <c r="AKZ146"/>
      <c r="ALA146"/>
      <c r="ALB146"/>
      <c r="ALC146"/>
      <c r="ALD146"/>
      <c r="ALE146"/>
      <c r="ALF146"/>
      <c r="ALG146"/>
      <c r="ALH146"/>
      <c r="ALI146"/>
      <c r="ALJ146"/>
      <c r="ALK146"/>
      <c r="ALL146"/>
      <c r="ALM146"/>
      <c r="ALN146"/>
      <c r="ALO146"/>
      <c r="ALP146"/>
      <c r="ALQ146"/>
      <c r="ALR146"/>
      <c r="ALS146"/>
      <c r="ALT146"/>
      <c r="ALU146"/>
      <c r="ALV146"/>
      <c r="ALW146"/>
      <c r="ALX146"/>
      <c r="ALY146"/>
      <c r="ALZ146"/>
      <c r="AMA146"/>
      <c r="AMB146"/>
      <c r="AMC146"/>
      <c r="AMD146"/>
      <c r="AME146"/>
      <c r="AMF146"/>
      <c r="AMG146"/>
      <c r="AMH146"/>
      <c r="AMI146"/>
      <c r="AMJ146"/>
    </row>
    <row r="147" spans="1:1024" ht="12.75" customHeight="1" x14ac:dyDescent="0.25">
      <c r="A147" s="158"/>
      <c r="B147" s="159"/>
      <c r="C147" s="210" t="s">
        <v>1707</v>
      </c>
      <c r="D147" s="210"/>
      <c r="E147" s="210"/>
      <c r="F147" s="210"/>
      <c r="G147" s="210"/>
      <c r="H147" s="210"/>
      <c r="I147" s="210"/>
      <c r="J147" s="210"/>
      <c r="K147" s="159"/>
      <c r="L147" s="162" t="s">
        <v>3380</v>
      </c>
      <c r="M147" s="159"/>
      <c r="N147" s="159"/>
      <c r="O147" s="159"/>
      <c r="P147" s="159"/>
      <c r="Q147" s="159"/>
      <c r="R147" s="159"/>
      <c r="S147" s="159"/>
      <c r="T147" s="159"/>
      <c r="U147" s="159"/>
      <c r="V147" s="159"/>
      <c r="W147" s="159"/>
      <c r="X147" s="159"/>
      <c r="Y147" s="159"/>
      <c r="Z147" s="159"/>
      <c r="AA147" s="159"/>
      <c r="AB147" s="159"/>
      <c r="AC147" s="159"/>
      <c r="AD147" s="159"/>
      <c r="AE147" s="159"/>
      <c r="AF147" s="159"/>
      <c r="AG147" s="159"/>
      <c r="AH147" s="159"/>
      <c r="AI147" s="159"/>
      <c r="AJ147" s="159"/>
      <c r="AK147" s="159"/>
      <c r="AL147" s="159"/>
      <c r="AM147" s="159"/>
      <c r="AN147" s="159"/>
      <c r="AO147" s="159"/>
      <c r="AP147" s="159"/>
      <c r="AQ147" s="159"/>
      <c r="AR147" s="159"/>
      <c r="AS147" s="159"/>
      <c r="AT147" s="159"/>
      <c r="AU147" s="159"/>
      <c r="AV147" s="159"/>
      <c r="AW147" s="159"/>
      <c r="AX147" s="159"/>
      <c r="AY147" s="159"/>
      <c r="AZ147" s="159"/>
      <c r="BA147" s="159"/>
      <c r="BD147" s="50"/>
      <c r="BE147"/>
      <c r="BF147"/>
      <c r="BG147"/>
      <c r="BH147"/>
      <c r="BI147"/>
      <c r="BJ147"/>
      <c r="BK147"/>
      <c r="BL147"/>
      <c r="BM147"/>
      <c r="BN147"/>
      <c r="BO147"/>
      <c r="BP147"/>
      <c r="BQ147"/>
      <c r="BR147"/>
      <c r="BS147"/>
      <c r="BT147"/>
      <c r="BU147"/>
      <c r="BV147"/>
      <c r="BW147"/>
      <c r="BX147"/>
      <c r="BY147"/>
      <c r="BZ147"/>
      <c r="CA147"/>
      <c r="CB147"/>
      <c r="CC147"/>
      <c r="CD147"/>
      <c r="CE147"/>
      <c r="CF147"/>
      <c r="CG147"/>
      <c r="CH147"/>
      <c r="CI147"/>
      <c r="CJ147"/>
      <c r="CK147"/>
      <c r="CL147"/>
      <c r="CM147"/>
      <c r="CN147"/>
      <c r="CO147"/>
      <c r="CP147"/>
      <c r="CQ147"/>
      <c r="CR147"/>
      <c r="CS147"/>
      <c r="CT147"/>
      <c r="CU147"/>
      <c r="CV147"/>
      <c r="CW147"/>
      <c r="CX147"/>
      <c r="CY147"/>
      <c r="CZ147"/>
      <c r="DA147"/>
      <c r="DB147"/>
      <c r="DC147"/>
      <c r="DD147"/>
      <c r="DE147"/>
      <c r="DF147"/>
      <c r="DG147"/>
      <c r="DH147"/>
      <c r="DI147"/>
      <c r="DJ147"/>
      <c r="DK147"/>
      <c r="DL147"/>
      <c r="DM147"/>
      <c r="DN147"/>
      <c r="DO147"/>
      <c r="DP147"/>
      <c r="DQ147"/>
      <c r="DR147"/>
      <c r="DS147"/>
      <c r="DT147"/>
      <c r="DU147"/>
      <c r="DV147"/>
      <c r="DW147"/>
      <c r="DX147"/>
      <c r="DY147"/>
      <c r="DZ147"/>
      <c r="EA147"/>
      <c r="EB147"/>
      <c r="EC147"/>
      <c r="ED147"/>
      <c r="EE147"/>
      <c r="EF147"/>
      <c r="EG147"/>
      <c r="EH147"/>
      <c r="EI147"/>
      <c r="EJ147"/>
      <c r="EK147"/>
      <c r="EL147"/>
      <c r="EM147"/>
      <c r="EN147"/>
      <c r="EO147"/>
      <c r="EP147"/>
      <c r="EQ147"/>
      <c r="ER147"/>
      <c r="ES147"/>
      <c r="ET147"/>
      <c r="EU147"/>
      <c r="EV147"/>
      <c r="EW147"/>
      <c r="EX147"/>
      <c r="EY147"/>
      <c r="EZ147"/>
      <c r="FA147"/>
      <c r="FB147"/>
      <c r="FC147"/>
      <c r="FD147"/>
      <c r="FE147"/>
      <c r="FF147"/>
      <c r="FG147"/>
      <c r="FH147"/>
      <c r="FI147"/>
      <c r="FJ147"/>
      <c r="FK147"/>
      <c r="FL147"/>
      <c r="FM147"/>
      <c r="FN147"/>
      <c r="FO147"/>
      <c r="FP147"/>
      <c r="FQ147"/>
      <c r="FR147"/>
      <c r="FS147"/>
      <c r="FT147"/>
      <c r="FU147"/>
      <c r="FV147"/>
      <c r="FW147"/>
      <c r="FX147"/>
      <c r="FY147"/>
      <c r="FZ147"/>
      <c r="GA147"/>
      <c r="GB147"/>
      <c r="GC147"/>
      <c r="GD147"/>
      <c r="GE147"/>
      <c r="GF147"/>
      <c r="GG147"/>
      <c r="GH147"/>
      <c r="GI147"/>
      <c r="GJ147"/>
      <c r="GK147"/>
      <c r="GL147"/>
      <c r="GM147"/>
      <c r="GN147"/>
      <c r="GO147"/>
      <c r="GP147"/>
      <c r="GQ147"/>
      <c r="GR147"/>
      <c r="GS147"/>
      <c r="GT147"/>
      <c r="GU147"/>
      <c r="GV147"/>
      <c r="GW147"/>
      <c r="GX147"/>
      <c r="GY147"/>
      <c r="GZ147"/>
      <c r="HA147"/>
      <c r="HB147"/>
      <c r="HC147"/>
      <c r="HD147"/>
      <c r="HE147"/>
      <c r="HF147"/>
      <c r="HG147"/>
      <c r="HH147"/>
      <c r="HI147"/>
      <c r="HJ147"/>
      <c r="HK147"/>
      <c r="HL147"/>
      <c r="HM147"/>
      <c r="HN147"/>
      <c r="HO147"/>
      <c r="HP147"/>
      <c r="HQ147"/>
      <c r="HR147"/>
      <c r="HS147"/>
      <c r="HT147"/>
      <c r="HU147"/>
      <c r="HV147"/>
      <c r="HW147"/>
      <c r="HX147"/>
      <c r="HY147"/>
      <c r="HZ147"/>
      <c r="IA147"/>
      <c r="IB147"/>
      <c r="IC147"/>
      <c r="ID147"/>
      <c r="IE147"/>
      <c r="IF147"/>
      <c r="IG147"/>
      <c r="IH147"/>
      <c r="II147"/>
      <c r="IJ147"/>
      <c r="IK147"/>
      <c r="IL147"/>
      <c r="IM147"/>
      <c r="IN147"/>
      <c r="IO147"/>
      <c r="IP147"/>
      <c r="IQ147"/>
      <c r="IR147"/>
      <c r="IS147"/>
      <c r="IT147"/>
      <c r="IU147"/>
      <c r="IV147"/>
      <c r="IW147"/>
      <c r="IX147"/>
      <c r="IY147"/>
      <c r="IZ147"/>
      <c r="JA147"/>
      <c r="JB147"/>
      <c r="JC147"/>
      <c r="JD147"/>
      <c r="JE147"/>
      <c r="JF147"/>
      <c r="JG147"/>
      <c r="JH147"/>
      <c r="JI147"/>
      <c r="JJ147"/>
      <c r="JK147"/>
      <c r="JL147"/>
      <c r="JM147"/>
      <c r="JN147"/>
      <c r="JO147"/>
      <c r="JP147"/>
      <c r="JQ147"/>
      <c r="JR147"/>
      <c r="JS147"/>
      <c r="JT147"/>
      <c r="JU147"/>
      <c r="JV147"/>
      <c r="JW147"/>
      <c r="JX147"/>
      <c r="JY147"/>
      <c r="JZ147"/>
      <c r="KA147"/>
      <c r="KB147"/>
      <c r="KC147"/>
      <c r="KD147"/>
      <c r="KE147"/>
      <c r="KF147"/>
      <c r="KG147"/>
      <c r="KH147"/>
      <c r="KI147"/>
      <c r="KJ147"/>
      <c r="KK147"/>
      <c r="KL147"/>
      <c r="KM147"/>
      <c r="KN147"/>
      <c r="KO147"/>
      <c r="KP147"/>
      <c r="KQ147"/>
      <c r="KR147"/>
      <c r="KS147"/>
      <c r="KT147"/>
      <c r="KU147"/>
      <c r="KV147"/>
      <c r="KW147"/>
      <c r="KX147"/>
      <c r="KY147"/>
      <c r="KZ147"/>
      <c r="LA147"/>
      <c r="LB147"/>
      <c r="LC147"/>
      <c r="LD147"/>
      <c r="LE147"/>
      <c r="LF147"/>
      <c r="LG147"/>
      <c r="LH147"/>
      <c r="LI147"/>
      <c r="LJ147"/>
      <c r="LK147"/>
      <c r="LL147"/>
      <c r="LM147"/>
      <c r="LN147"/>
      <c r="LO147"/>
      <c r="LP147"/>
      <c r="LQ147"/>
      <c r="LR147"/>
      <c r="LS147"/>
      <c r="LT147"/>
      <c r="LU147"/>
      <c r="LV147"/>
      <c r="LW147"/>
      <c r="LX147"/>
      <c r="LY147"/>
      <c r="LZ147"/>
      <c r="MA147"/>
      <c r="MB147"/>
      <c r="MC147"/>
      <c r="MD147"/>
      <c r="ME147"/>
      <c r="MF147"/>
      <c r="MG147"/>
      <c r="MH147"/>
      <c r="MI147"/>
      <c r="MJ147"/>
      <c r="MK147"/>
      <c r="ML147"/>
      <c r="MM147"/>
      <c r="MN147"/>
      <c r="MO147"/>
      <c r="MP147"/>
      <c r="MQ147"/>
      <c r="MR147"/>
      <c r="MS147"/>
      <c r="MT147"/>
      <c r="MU147"/>
      <c r="MV147"/>
      <c r="MW147"/>
      <c r="MX147"/>
      <c r="MY147"/>
      <c r="MZ147"/>
      <c r="NA147"/>
      <c r="NB147"/>
      <c r="NC147"/>
      <c r="ND147"/>
      <c r="NE147"/>
      <c r="NF147"/>
      <c r="NG147"/>
      <c r="NH147"/>
      <c r="NI147"/>
      <c r="NJ147"/>
      <c r="NK147"/>
      <c r="NL147"/>
      <c r="NM147"/>
      <c r="NN147"/>
      <c r="NO147"/>
      <c r="NP147"/>
      <c r="NQ147"/>
      <c r="NR147"/>
      <c r="NS147"/>
      <c r="NT147"/>
      <c r="NU147"/>
      <c r="NV147"/>
      <c r="NW147"/>
      <c r="NX147"/>
      <c r="NY147"/>
      <c r="NZ147"/>
      <c r="OA147"/>
      <c r="OB147"/>
      <c r="OC147"/>
      <c r="OD147"/>
      <c r="OE147"/>
      <c r="OF147"/>
      <c r="OG147"/>
      <c r="OH147"/>
      <c r="OI147"/>
      <c r="OJ147"/>
      <c r="OK147"/>
      <c r="OL147"/>
      <c r="OM147"/>
      <c r="ON147"/>
      <c r="OO147"/>
      <c r="OP147"/>
      <c r="OQ147"/>
      <c r="OR147"/>
      <c r="OS147"/>
      <c r="OT147"/>
      <c r="OU147"/>
      <c r="OV147"/>
      <c r="OW147"/>
      <c r="OX147"/>
      <c r="OY147"/>
      <c r="OZ147"/>
      <c r="PA147"/>
      <c r="PB147"/>
      <c r="PC147"/>
      <c r="PD147"/>
      <c r="PE147"/>
      <c r="PF147"/>
      <c r="PG147"/>
      <c r="PH147"/>
      <c r="PI147"/>
      <c r="PJ147"/>
      <c r="PK147"/>
      <c r="PL147"/>
      <c r="PM147"/>
      <c r="PN147"/>
      <c r="PO147"/>
      <c r="PP147"/>
      <c r="PQ147"/>
      <c r="PR147"/>
      <c r="PS147"/>
      <c r="PT147"/>
      <c r="PU147"/>
      <c r="PV147"/>
      <c r="PW147"/>
      <c r="PX147"/>
      <c r="PY147"/>
      <c r="PZ147"/>
      <c r="QA147"/>
      <c r="QB147"/>
      <c r="QC147"/>
      <c r="QD147"/>
      <c r="QE147"/>
      <c r="QF147"/>
      <c r="QG147"/>
      <c r="QH147"/>
      <c r="QI147"/>
      <c r="QJ147"/>
      <c r="QK147"/>
      <c r="QL147"/>
      <c r="QM147"/>
      <c r="QN147"/>
      <c r="QO147"/>
      <c r="QP147"/>
      <c r="QQ147"/>
      <c r="QR147"/>
      <c r="QS147"/>
      <c r="QT147"/>
      <c r="QU147"/>
      <c r="QV147"/>
      <c r="QW147"/>
      <c r="QX147"/>
      <c r="QY147"/>
      <c r="QZ147"/>
      <c r="RA147"/>
      <c r="RB147"/>
      <c r="RC147"/>
      <c r="RD147"/>
      <c r="RE147"/>
      <c r="RF147"/>
      <c r="RG147"/>
      <c r="RH147"/>
      <c r="RI147"/>
      <c r="RJ147"/>
      <c r="RK147"/>
      <c r="RL147"/>
      <c r="RM147"/>
      <c r="RN147"/>
      <c r="RO147"/>
      <c r="RP147"/>
      <c r="RQ147"/>
      <c r="RR147"/>
      <c r="RS147"/>
      <c r="RT147"/>
      <c r="RU147"/>
      <c r="RV147"/>
      <c r="RW147"/>
      <c r="RX147"/>
      <c r="RY147"/>
      <c r="RZ147"/>
      <c r="SA147"/>
      <c r="SB147"/>
      <c r="SC147"/>
      <c r="SD147"/>
      <c r="SE147"/>
      <c r="SF147"/>
      <c r="SG147"/>
      <c r="SH147"/>
      <c r="SI147"/>
      <c r="SJ147"/>
      <c r="SK147"/>
      <c r="SL147"/>
      <c r="SM147"/>
      <c r="SN147"/>
      <c r="SO147"/>
      <c r="SP147"/>
      <c r="SQ147"/>
      <c r="SR147"/>
      <c r="SS147"/>
      <c r="ST147"/>
      <c r="SU147"/>
      <c r="SV147"/>
      <c r="SW147"/>
      <c r="SX147"/>
      <c r="SY147"/>
      <c r="SZ147"/>
      <c r="TA147"/>
      <c r="TB147"/>
      <c r="TC147"/>
      <c r="TD147"/>
      <c r="TE147"/>
      <c r="TF147"/>
      <c r="TG147"/>
      <c r="TH147"/>
      <c r="TI147"/>
      <c r="TJ147"/>
      <c r="TK147"/>
      <c r="TL147"/>
      <c r="TM147"/>
      <c r="TN147"/>
      <c r="TO147"/>
      <c r="TP147"/>
      <c r="TQ147"/>
      <c r="TR147"/>
      <c r="TS147"/>
      <c r="TT147"/>
      <c r="TU147"/>
      <c r="TV147"/>
      <c r="TW147"/>
      <c r="TX147"/>
      <c r="TY147"/>
      <c r="TZ147"/>
      <c r="UA147"/>
      <c r="UB147"/>
      <c r="UC147"/>
      <c r="UD147"/>
      <c r="UE147"/>
      <c r="UF147"/>
      <c r="UG147"/>
      <c r="UH147"/>
      <c r="UI147"/>
      <c r="UJ147"/>
      <c r="UK147"/>
      <c r="UL147"/>
      <c r="UM147"/>
      <c r="UN147"/>
      <c r="UO147"/>
      <c r="UP147"/>
      <c r="UQ147"/>
      <c r="UR147"/>
      <c r="US147"/>
      <c r="UT147"/>
      <c r="UU147"/>
      <c r="UV147"/>
      <c r="UW147"/>
      <c r="UX147"/>
      <c r="UY147"/>
      <c r="UZ147"/>
      <c r="VA147"/>
      <c r="VB147"/>
      <c r="VC147"/>
      <c r="VD147"/>
      <c r="VE147"/>
      <c r="VF147"/>
      <c r="VG147"/>
      <c r="VH147"/>
      <c r="VI147"/>
      <c r="VJ147"/>
      <c r="VK147"/>
      <c r="VL147"/>
      <c r="VM147"/>
      <c r="VN147"/>
      <c r="VO147"/>
      <c r="VP147"/>
      <c r="VQ147"/>
      <c r="VR147"/>
      <c r="VS147"/>
      <c r="VT147"/>
      <c r="VU147"/>
      <c r="VV147"/>
      <c r="VW147"/>
      <c r="VX147"/>
      <c r="VY147"/>
      <c r="VZ147"/>
      <c r="WA147"/>
      <c r="WB147"/>
      <c r="WC147"/>
      <c r="WD147"/>
      <c r="WE147"/>
      <c r="WF147"/>
      <c r="WG147"/>
      <c r="WH147"/>
      <c r="WI147"/>
      <c r="WJ147"/>
      <c r="WK147"/>
      <c r="WL147"/>
      <c r="WM147"/>
      <c r="WN147"/>
      <c r="WO147"/>
      <c r="WP147"/>
      <c r="WQ147"/>
      <c r="WR147"/>
      <c r="WS147"/>
      <c r="WT147"/>
      <c r="WU147"/>
      <c r="WV147"/>
      <c r="WW147"/>
      <c r="WX147"/>
      <c r="WY147"/>
      <c r="WZ147"/>
      <c r="XA147"/>
      <c r="XB147"/>
      <c r="XC147"/>
      <c r="XD147"/>
      <c r="XE147"/>
      <c r="XF147"/>
      <c r="XG147"/>
      <c r="XH147"/>
      <c r="XI147"/>
      <c r="XJ147"/>
      <c r="XK147"/>
      <c r="XL147"/>
      <c r="XM147"/>
      <c r="XN147"/>
      <c r="XO147"/>
      <c r="XP147"/>
      <c r="XQ147"/>
      <c r="XR147"/>
      <c r="XS147"/>
      <c r="XT147"/>
      <c r="XU147"/>
      <c r="XV147"/>
      <c r="XW147"/>
      <c r="XX147"/>
      <c r="XY147"/>
      <c r="XZ147"/>
      <c r="YA147"/>
      <c r="YB147"/>
      <c r="YC147"/>
      <c r="YD147"/>
      <c r="YE147"/>
      <c r="YF147"/>
      <c r="YG147"/>
      <c r="YH147"/>
      <c r="YI147"/>
      <c r="YJ147"/>
      <c r="YK147"/>
      <c r="YL147"/>
      <c r="YM147"/>
      <c r="YN147"/>
      <c r="YO147"/>
      <c r="YP147"/>
      <c r="YQ147"/>
      <c r="YR147"/>
      <c r="YS147"/>
      <c r="YT147"/>
      <c r="YU147"/>
      <c r="YV147"/>
      <c r="YW147"/>
      <c r="YX147"/>
      <c r="YY147"/>
      <c r="YZ147"/>
      <c r="ZA147"/>
      <c r="ZB147"/>
      <c r="ZC147"/>
      <c r="ZD147"/>
      <c r="ZE147"/>
      <c r="ZF147"/>
      <c r="ZG147"/>
      <c r="ZH147"/>
      <c r="ZI147"/>
      <c r="ZJ147"/>
      <c r="ZK147"/>
      <c r="ZL147"/>
      <c r="ZM147"/>
      <c r="ZN147"/>
      <c r="ZO147"/>
      <c r="ZP147"/>
      <c r="ZQ147"/>
      <c r="ZR147"/>
      <c r="ZS147"/>
      <c r="ZT147"/>
      <c r="ZU147"/>
      <c r="ZV147"/>
      <c r="ZW147"/>
      <c r="ZX147"/>
      <c r="ZY147"/>
      <c r="ZZ147"/>
      <c r="AAA147"/>
      <c r="AAB147"/>
      <c r="AAC147"/>
      <c r="AAD147"/>
      <c r="AAE147"/>
      <c r="AAF147"/>
      <c r="AAG147"/>
      <c r="AAH147"/>
      <c r="AAI147"/>
      <c r="AAJ147"/>
      <c r="AAK147"/>
      <c r="AAL147"/>
      <c r="AAM147"/>
      <c r="AAN147"/>
      <c r="AAO147"/>
      <c r="AAP147"/>
      <c r="AAQ147"/>
      <c r="AAR147"/>
      <c r="AAS147"/>
      <c r="AAT147"/>
      <c r="AAU147"/>
      <c r="AAV147"/>
      <c r="AAW147"/>
      <c r="AAX147"/>
      <c r="AAY147"/>
      <c r="AAZ147"/>
      <c r="ABA147"/>
      <c r="ABB147"/>
      <c r="ABC147"/>
      <c r="ABD147"/>
      <c r="ABE147"/>
      <c r="ABF147"/>
      <c r="ABG147"/>
      <c r="ABH147"/>
      <c r="ABI147"/>
      <c r="ABJ147"/>
      <c r="ABK147"/>
      <c r="ABL147"/>
      <c r="ABM147"/>
      <c r="ABN147"/>
      <c r="ABO147"/>
      <c r="ABP147"/>
      <c r="ABQ147"/>
      <c r="ABR147"/>
      <c r="ABS147"/>
      <c r="ABT147"/>
      <c r="ABU147"/>
      <c r="ABV147"/>
      <c r="ABW147"/>
      <c r="ABX147"/>
      <c r="ABY147"/>
      <c r="ABZ147"/>
      <c r="ACA147"/>
      <c r="ACB147"/>
      <c r="ACC147"/>
      <c r="ACD147"/>
      <c r="ACE147"/>
      <c r="ACF147"/>
      <c r="ACG147"/>
      <c r="ACH147"/>
      <c r="ACI147"/>
      <c r="ACJ147"/>
      <c r="ACK147"/>
      <c r="ACL147"/>
      <c r="ACM147"/>
      <c r="ACN147"/>
      <c r="ACO147"/>
      <c r="ACP147"/>
      <c r="ACQ147"/>
      <c r="ACR147"/>
      <c r="ACS147"/>
      <c r="ACT147"/>
      <c r="ACU147"/>
      <c r="ACV147"/>
      <c r="ACW147"/>
      <c r="ACX147"/>
      <c r="ACY147"/>
      <c r="ACZ147"/>
      <c r="ADA147"/>
      <c r="ADB147"/>
      <c r="ADC147"/>
      <c r="ADD147"/>
      <c r="ADE147"/>
      <c r="ADF147"/>
      <c r="ADG147"/>
      <c r="ADH147"/>
      <c r="ADI147"/>
      <c r="ADJ147"/>
      <c r="ADK147"/>
      <c r="ADL147"/>
      <c r="ADM147"/>
      <c r="ADN147"/>
      <c r="ADO147"/>
      <c r="ADP147"/>
      <c r="ADQ147"/>
      <c r="ADR147"/>
      <c r="ADS147"/>
      <c r="ADT147"/>
      <c r="ADU147"/>
      <c r="ADV147"/>
      <c r="ADW147"/>
      <c r="ADX147"/>
      <c r="ADY147"/>
      <c r="ADZ147"/>
      <c r="AEA147"/>
      <c r="AEB147"/>
      <c r="AEC147"/>
      <c r="AED147"/>
      <c r="AEE147"/>
      <c r="AEF147"/>
      <c r="AEG147"/>
      <c r="AEH147"/>
      <c r="AEI147"/>
      <c r="AEJ147"/>
      <c r="AEK147"/>
      <c r="AEL147"/>
      <c r="AEM147"/>
      <c r="AEN147"/>
      <c r="AEO147"/>
      <c r="AEP147"/>
      <c r="AEQ147"/>
      <c r="AER147"/>
      <c r="AES147"/>
      <c r="AET147"/>
      <c r="AEU147"/>
      <c r="AEV147"/>
      <c r="AEW147"/>
      <c r="AEX147"/>
      <c r="AEY147"/>
      <c r="AEZ147"/>
      <c r="AFA147"/>
      <c r="AFB147"/>
      <c r="AFC147"/>
      <c r="AFD147"/>
      <c r="AFE147"/>
      <c r="AFF147"/>
      <c r="AFG147"/>
      <c r="AFH147"/>
      <c r="AFI147"/>
      <c r="AFJ147"/>
      <c r="AFK147"/>
      <c r="AFL147"/>
      <c r="AFM147"/>
      <c r="AFN147"/>
      <c r="AFO147"/>
      <c r="AFP147"/>
      <c r="AFQ147"/>
      <c r="AFR147"/>
      <c r="AFS147"/>
      <c r="AFT147"/>
      <c r="AFU147"/>
      <c r="AFV147"/>
      <c r="AFW147"/>
      <c r="AFX147"/>
      <c r="AFY147"/>
      <c r="AFZ147"/>
      <c r="AGA147"/>
      <c r="AGB147"/>
      <c r="AGC147"/>
      <c r="AGD147"/>
      <c r="AGE147"/>
      <c r="AGF147"/>
      <c r="AGG147"/>
      <c r="AGH147"/>
      <c r="AGI147"/>
      <c r="AGJ147"/>
      <c r="AGK147"/>
      <c r="AGL147"/>
      <c r="AGM147"/>
      <c r="AGN147"/>
      <c r="AGO147"/>
      <c r="AGP147"/>
      <c r="AGQ147"/>
      <c r="AGR147"/>
      <c r="AGS147"/>
      <c r="AGT147"/>
      <c r="AGU147"/>
      <c r="AGV147"/>
      <c r="AGW147"/>
      <c r="AGX147"/>
      <c r="AGY147"/>
      <c r="AGZ147"/>
      <c r="AHA147"/>
      <c r="AHB147"/>
      <c r="AHC147"/>
      <c r="AHD147"/>
      <c r="AHE147"/>
      <c r="AHF147"/>
      <c r="AHG147"/>
      <c r="AHH147"/>
      <c r="AHI147"/>
      <c r="AHJ147"/>
      <c r="AHK147"/>
      <c r="AHL147"/>
      <c r="AHM147"/>
      <c r="AHN147"/>
      <c r="AHO147"/>
      <c r="AHP147"/>
      <c r="AHQ147"/>
      <c r="AHR147"/>
      <c r="AHS147"/>
      <c r="AHT147"/>
      <c r="AHU147"/>
      <c r="AHV147"/>
      <c r="AHW147"/>
      <c r="AHX147"/>
      <c r="AHY147"/>
      <c r="AHZ147"/>
      <c r="AIA147"/>
      <c r="AIB147"/>
      <c r="AIC147"/>
      <c r="AID147"/>
      <c r="AIE147"/>
      <c r="AIF147"/>
      <c r="AIG147"/>
      <c r="AIH147"/>
      <c r="AII147"/>
      <c r="AIJ147"/>
      <c r="AIK147"/>
      <c r="AIL147"/>
      <c r="AIM147"/>
      <c r="AIN147"/>
      <c r="AIO147"/>
      <c r="AIP147"/>
      <c r="AIQ147"/>
      <c r="AIR147"/>
      <c r="AIS147"/>
      <c r="AIT147"/>
      <c r="AIU147"/>
      <c r="AIV147"/>
      <c r="AIW147"/>
      <c r="AIX147"/>
      <c r="AIY147"/>
      <c r="AIZ147"/>
      <c r="AJA147"/>
      <c r="AJB147"/>
      <c r="AJC147"/>
      <c r="AJD147"/>
      <c r="AJE147"/>
      <c r="AJF147"/>
      <c r="AJG147"/>
      <c r="AJH147"/>
      <c r="AJI147"/>
      <c r="AJJ147"/>
      <c r="AJK147"/>
      <c r="AJL147"/>
      <c r="AJM147"/>
      <c r="AJN147"/>
      <c r="AJO147"/>
      <c r="AJP147"/>
      <c r="AJQ147"/>
      <c r="AJR147"/>
      <c r="AJS147"/>
      <c r="AJT147"/>
      <c r="AJU147"/>
      <c r="AJV147"/>
      <c r="AJW147"/>
      <c r="AJX147"/>
      <c r="AJY147"/>
      <c r="AJZ147"/>
      <c r="AKA147"/>
      <c r="AKB147"/>
      <c r="AKC147"/>
      <c r="AKD147"/>
      <c r="AKE147"/>
      <c r="AKF147"/>
      <c r="AKG147"/>
      <c r="AKH147"/>
      <c r="AKI147"/>
      <c r="AKJ147"/>
      <c r="AKK147"/>
      <c r="AKL147"/>
      <c r="AKM147"/>
      <c r="AKN147"/>
      <c r="AKO147"/>
      <c r="AKP147"/>
      <c r="AKQ147"/>
      <c r="AKR147"/>
      <c r="AKS147"/>
      <c r="AKT147"/>
      <c r="AKU147"/>
      <c r="AKV147"/>
      <c r="AKW147"/>
      <c r="AKX147"/>
      <c r="AKY147"/>
      <c r="AKZ147"/>
      <c r="ALA147"/>
      <c r="ALB147"/>
      <c r="ALC147"/>
      <c r="ALD147"/>
      <c r="ALE147"/>
      <c r="ALF147"/>
      <c r="ALG147"/>
      <c r="ALH147"/>
      <c r="ALI147"/>
      <c r="ALJ147"/>
      <c r="ALK147"/>
      <c r="ALL147"/>
      <c r="ALM147"/>
      <c r="ALN147"/>
      <c r="ALO147"/>
      <c r="ALP147"/>
      <c r="ALQ147"/>
      <c r="ALR147"/>
      <c r="ALS147"/>
      <c r="ALT147"/>
      <c r="ALU147"/>
      <c r="ALV147"/>
      <c r="ALW147"/>
      <c r="ALX147"/>
      <c r="ALY147"/>
      <c r="ALZ147"/>
      <c r="AMA147"/>
      <c r="AMB147"/>
      <c r="AMC147"/>
      <c r="AMD147"/>
      <c r="AME147"/>
      <c r="AMF147"/>
      <c r="AMG147"/>
      <c r="AMH147"/>
      <c r="AMI147"/>
      <c r="AMJ147"/>
    </row>
    <row r="148" spans="1:1024" x14ac:dyDescent="0.25">
      <c r="A148" s="158"/>
      <c r="B148" s="159"/>
      <c r="C148" s="210"/>
      <c r="D148" s="210"/>
      <c r="E148" s="210"/>
      <c r="F148" s="210"/>
      <c r="G148" s="210"/>
      <c r="H148" s="210"/>
      <c r="I148" s="210"/>
      <c r="J148" s="210"/>
      <c r="K148" s="159"/>
      <c r="L148" s="212"/>
      <c r="M148" s="212"/>
      <c r="N148" s="212"/>
      <c r="O148" s="212"/>
      <c r="P148" s="212"/>
      <c r="Q148" s="212"/>
      <c r="R148" s="212"/>
      <c r="S148" s="212"/>
      <c r="T148" s="212"/>
      <c r="U148" s="212"/>
      <c r="V148" s="212"/>
      <c r="W148" s="212"/>
      <c r="X148" s="212"/>
      <c r="Y148" s="212"/>
      <c r="Z148" s="212"/>
      <c r="AA148" s="212"/>
      <c r="AB148" s="212"/>
      <c r="AC148" s="212"/>
      <c r="AD148" s="212"/>
      <c r="AE148" s="212"/>
      <c r="AF148" s="212"/>
      <c r="AG148" s="212"/>
      <c r="AH148" s="212"/>
      <c r="AI148" s="212"/>
      <c r="AJ148" s="212"/>
      <c r="AK148" s="159"/>
      <c r="AL148" s="159"/>
      <c r="AM148" s="159"/>
      <c r="AN148" s="159"/>
      <c r="AO148" s="159"/>
      <c r="AP148" s="159"/>
      <c r="AQ148" s="159"/>
      <c r="AR148" s="159"/>
      <c r="AS148" s="159"/>
      <c r="AT148" s="159"/>
      <c r="AU148" s="159"/>
      <c r="AV148" s="159"/>
      <c r="AW148" s="159"/>
      <c r="AX148" s="159"/>
      <c r="AY148" s="159"/>
      <c r="AZ148" s="159"/>
      <c r="BA148" s="159"/>
      <c r="BD148" s="50"/>
      <c r="BE148"/>
      <c r="BF148"/>
      <c r="BG148"/>
      <c r="BH148"/>
      <c r="BI148"/>
      <c r="BJ148"/>
      <c r="BK148"/>
      <c r="BL148"/>
      <c r="BM148"/>
      <c r="BN148"/>
      <c r="BO148"/>
      <c r="BP148"/>
      <c r="BQ148"/>
      <c r="BR148"/>
      <c r="BS148"/>
      <c r="BT148"/>
      <c r="BU148"/>
      <c r="BV148"/>
      <c r="BW148"/>
      <c r="BX148"/>
      <c r="BY148"/>
      <c r="BZ148"/>
      <c r="CA148"/>
      <c r="CB148"/>
      <c r="CC148"/>
      <c r="CD148"/>
      <c r="CE148"/>
      <c r="CF148"/>
      <c r="CG148"/>
      <c r="CH148"/>
      <c r="CI148"/>
      <c r="CJ148"/>
      <c r="CK148"/>
      <c r="CL148"/>
      <c r="CM148"/>
      <c r="CN148"/>
      <c r="CO148"/>
      <c r="CP148"/>
      <c r="CQ148"/>
      <c r="CR148"/>
      <c r="CS148"/>
      <c r="CT148"/>
      <c r="CU148"/>
      <c r="CV148"/>
      <c r="CW148"/>
      <c r="CX148"/>
      <c r="CY148"/>
      <c r="CZ148"/>
      <c r="DA148"/>
      <c r="DB148"/>
      <c r="DC148"/>
      <c r="DD148"/>
      <c r="DE148"/>
      <c r="DF148"/>
      <c r="DG148"/>
      <c r="DH148"/>
      <c r="DI148"/>
      <c r="DJ148"/>
      <c r="DK148"/>
      <c r="DL148"/>
      <c r="DM148"/>
      <c r="DN148"/>
      <c r="DO148"/>
      <c r="DP148"/>
      <c r="DQ148"/>
      <c r="DR148"/>
      <c r="DS148"/>
      <c r="DT148"/>
      <c r="DU148"/>
      <c r="DV148"/>
      <c r="DW148"/>
      <c r="DX148"/>
      <c r="DY148"/>
      <c r="DZ148"/>
      <c r="EA148"/>
      <c r="EB148"/>
      <c r="EC148"/>
      <c r="ED148"/>
      <c r="EE148"/>
      <c r="EF148"/>
      <c r="EG148"/>
      <c r="EH148"/>
      <c r="EI148"/>
      <c r="EJ148"/>
      <c r="EK148"/>
      <c r="EL148"/>
      <c r="EM148"/>
      <c r="EN148"/>
      <c r="EO148"/>
      <c r="EP148"/>
      <c r="EQ148"/>
      <c r="ER148"/>
      <c r="ES148"/>
      <c r="ET148"/>
      <c r="EU148"/>
      <c r="EV148"/>
      <c r="EW148"/>
      <c r="EX148"/>
      <c r="EY148"/>
      <c r="EZ148"/>
      <c r="FA148"/>
      <c r="FB148"/>
      <c r="FC148"/>
      <c r="FD148"/>
      <c r="FE148"/>
      <c r="FF148"/>
      <c r="FG148"/>
      <c r="FH148"/>
      <c r="FI148"/>
      <c r="FJ148"/>
      <c r="FK148"/>
      <c r="FL148"/>
      <c r="FM148"/>
      <c r="FN148"/>
      <c r="FO148"/>
      <c r="FP148"/>
      <c r="FQ148"/>
      <c r="FR148"/>
      <c r="FS148"/>
      <c r="FT148"/>
      <c r="FU148"/>
      <c r="FV148"/>
      <c r="FW148"/>
      <c r="FX148"/>
      <c r="FY148"/>
      <c r="FZ148"/>
      <c r="GA148"/>
      <c r="GB148"/>
      <c r="GC148"/>
      <c r="GD148"/>
      <c r="GE148"/>
      <c r="GF148"/>
      <c r="GG148"/>
      <c r="GH148"/>
      <c r="GI148"/>
      <c r="GJ148"/>
      <c r="GK148"/>
      <c r="GL148"/>
      <c r="GM148"/>
      <c r="GN148"/>
      <c r="GO148"/>
      <c r="GP148"/>
      <c r="GQ148"/>
      <c r="GR148"/>
      <c r="GS148"/>
      <c r="GT148"/>
      <c r="GU148"/>
      <c r="GV148"/>
      <c r="GW148"/>
      <c r="GX148"/>
      <c r="GY148"/>
      <c r="GZ148"/>
      <c r="HA148"/>
      <c r="HB148"/>
      <c r="HC148"/>
      <c r="HD148"/>
      <c r="HE148"/>
      <c r="HF148"/>
      <c r="HG148"/>
      <c r="HH148"/>
      <c r="HI148"/>
      <c r="HJ148"/>
      <c r="HK148"/>
      <c r="HL148"/>
      <c r="HM148"/>
      <c r="HN148"/>
      <c r="HO148"/>
      <c r="HP148"/>
      <c r="HQ148"/>
      <c r="HR148"/>
      <c r="HS148"/>
      <c r="HT148"/>
      <c r="HU148"/>
      <c r="HV148"/>
      <c r="HW148"/>
      <c r="HX148"/>
      <c r="HY148"/>
      <c r="HZ148"/>
      <c r="IA148"/>
      <c r="IB148"/>
      <c r="IC148"/>
      <c r="ID148"/>
      <c r="IE148"/>
      <c r="IF148"/>
      <c r="IG148"/>
      <c r="IH148"/>
      <c r="II148"/>
      <c r="IJ148"/>
      <c r="IK148"/>
      <c r="IL148"/>
      <c r="IM148"/>
      <c r="IN148"/>
      <c r="IO148"/>
      <c r="IP148"/>
      <c r="IQ148"/>
      <c r="IR148"/>
      <c r="IS148"/>
      <c r="IT148"/>
      <c r="IU148"/>
      <c r="IV148"/>
      <c r="IW148"/>
      <c r="IX148"/>
      <c r="IY148"/>
      <c r="IZ148"/>
      <c r="JA148"/>
      <c r="JB148"/>
      <c r="JC148"/>
      <c r="JD148"/>
      <c r="JE148"/>
      <c r="JF148"/>
      <c r="JG148"/>
      <c r="JH148"/>
      <c r="JI148"/>
      <c r="JJ148"/>
      <c r="JK148"/>
      <c r="JL148"/>
      <c r="JM148"/>
      <c r="JN148"/>
      <c r="JO148"/>
      <c r="JP148"/>
      <c r="JQ148"/>
      <c r="JR148"/>
      <c r="JS148"/>
      <c r="JT148"/>
      <c r="JU148"/>
      <c r="JV148"/>
      <c r="JW148"/>
      <c r="JX148"/>
      <c r="JY148"/>
      <c r="JZ148"/>
      <c r="KA148"/>
      <c r="KB148"/>
      <c r="KC148"/>
      <c r="KD148"/>
      <c r="KE148"/>
      <c r="KF148"/>
      <c r="KG148"/>
      <c r="KH148"/>
      <c r="KI148"/>
      <c r="KJ148"/>
      <c r="KK148"/>
      <c r="KL148"/>
      <c r="KM148"/>
      <c r="KN148"/>
      <c r="KO148"/>
      <c r="KP148"/>
      <c r="KQ148"/>
      <c r="KR148"/>
      <c r="KS148"/>
      <c r="KT148"/>
      <c r="KU148"/>
      <c r="KV148"/>
      <c r="KW148"/>
      <c r="KX148"/>
      <c r="KY148"/>
      <c r="KZ148"/>
      <c r="LA148"/>
      <c r="LB148"/>
      <c r="LC148"/>
      <c r="LD148"/>
      <c r="LE148"/>
      <c r="LF148"/>
      <c r="LG148"/>
      <c r="LH148"/>
      <c r="LI148"/>
      <c r="LJ148"/>
      <c r="LK148"/>
      <c r="LL148"/>
      <c r="LM148"/>
      <c r="LN148"/>
      <c r="LO148"/>
      <c r="LP148"/>
      <c r="LQ148"/>
      <c r="LR148"/>
      <c r="LS148"/>
      <c r="LT148"/>
      <c r="LU148"/>
      <c r="LV148"/>
      <c r="LW148"/>
      <c r="LX148"/>
      <c r="LY148"/>
      <c r="LZ148"/>
      <c r="MA148"/>
      <c r="MB148"/>
      <c r="MC148"/>
      <c r="MD148"/>
      <c r="ME148"/>
      <c r="MF148"/>
      <c r="MG148"/>
      <c r="MH148"/>
      <c r="MI148"/>
      <c r="MJ148"/>
      <c r="MK148"/>
      <c r="ML148"/>
      <c r="MM148"/>
      <c r="MN148"/>
      <c r="MO148"/>
      <c r="MP148"/>
      <c r="MQ148"/>
      <c r="MR148"/>
      <c r="MS148"/>
      <c r="MT148"/>
      <c r="MU148"/>
      <c r="MV148"/>
      <c r="MW148"/>
      <c r="MX148"/>
      <c r="MY148"/>
      <c r="MZ148"/>
      <c r="NA148"/>
      <c r="NB148"/>
      <c r="NC148"/>
      <c r="ND148"/>
      <c r="NE148"/>
      <c r="NF148"/>
      <c r="NG148"/>
      <c r="NH148"/>
      <c r="NI148"/>
      <c r="NJ148"/>
      <c r="NK148"/>
      <c r="NL148"/>
      <c r="NM148"/>
      <c r="NN148"/>
      <c r="NO148"/>
      <c r="NP148"/>
      <c r="NQ148"/>
      <c r="NR148"/>
      <c r="NS148"/>
      <c r="NT148"/>
      <c r="NU148"/>
      <c r="NV148"/>
      <c r="NW148"/>
      <c r="NX148"/>
      <c r="NY148"/>
      <c r="NZ148"/>
      <c r="OA148"/>
      <c r="OB148"/>
      <c r="OC148"/>
      <c r="OD148"/>
      <c r="OE148"/>
      <c r="OF148"/>
      <c r="OG148"/>
      <c r="OH148"/>
      <c r="OI148"/>
      <c r="OJ148"/>
      <c r="OK148"/>
      <c r="OL148"/>
      <c r="OM148"/>
      <c r="ON148"/>
      <c r="OO148"/>
      <c r="OP148"/>
      <c r="OQ148"/>
      <c r="OR148"/>
      <c r="OS148"/>
      <c r="OT148"/>
      <c r="OU148"/>
      <c r="OV148"/>
      <c r="OW148"/>
      <c r="OX148"/>
      <c r="OY148"/>
      <c r="OZ148"/>
      <c r="PA148"/>
      <c r="PB148"/>
      <c r="PC148"/>
      <c r="PD148"/>
      <c r="PE148"/>
      <c r="PF148"/>
      <c r="PG148"/>
      <c r="PH148"/>
      <c r="PI148"/>
      <c r="PJ148"/>
      <c r="PK148"/>
      <c r="PL148"/>
      <c r="PM148"/>
      <c r="PN148"/>
      <c r="PO148"/>
      <c r="PP148"/>
      <c r="PQ148"/>
      <c r="PR148"/>
      <c r="PS148"/>
      <c r="PT148"/>
      <c r="PU148"/>
      <c r="PV148"/>
      <c r="PW148"/>
      <c r="PX148"/>
      <c r="PY148"/>
      <c r="PZ148"/>
      <c r="QA148"/>
      <c r="QB148"/>
      <c r="QC148"/>
      <c r="QD148"/>
      <c r="QE148"/>
      <c r="QF148"/>
      <c r="QG148"/>
      <c r="QH148"/>
      <c r="QI148"/>
      <c r="QJ148"/>
      <c r="QK148"/>
      <c r="QL148"/>
      <c r="QM148"/>
      <c r="QN148"/>
      <c r="QO148"/>
      <c r="QP148"/>
      <c r="QQ148"/>
      <c r="QR148"/>
      <c r="QS148"/>
      <c r="QT148"/>
      <c r="QU148"/>
      <c r="QV148"/>
      <c r="QW148"/>
      <c r="QX148"/>
      <c r="QY148"/>
      <c r="QZ148"/>
      <c r="RA148"/>
      <c r="RB148"/>
      <c r="RC148"/>
      <c r="RD148"/>
      <c r="RE148"/>
      <c r="RF148"/>
      <c r="RG148"/>
      <c r="RH148"/>
      <c r="RI148"/>
      <c r="RJ148"/>
      <c r="RK148"/>
      <c r="RL148"/>
      <c r="RM148"/>
      <c r="RN148"/>
      <c r="RO148"/>
      <c r="RP148"/>
      <c r="RQ148"/>
      <c r="RR148"/>
      <c r="RS148"/>
      <c r="RT148"/>
      <c r="RU148"/>
      <c r="RV148"/>
      <c r="RW148"/>
      <c r="RX148"/>
      <c r="RY148"/>
      <c r="RZ148"/>
      <c r="SA148"/>
      <c r="SB148"/>
      <c r="SC148"/>
      <c r="SD148"/>
      <c r="SE148"/>
      <c r="SF148"/>
      <c r="SG148"/>
      <c r="SH148"/>
      <c r="SI148"/>
      <c r="SJ148"/>
      <c r="SK148"/>
      <c r="SL148"/>
      <c r="SM148"/>
      <c r="SN148"/>
      <c r="SO148"/>
      <c r="SP148"/>
      <c r="SQ148"/>
      <c r="SR148"/>
      <c r="SS148"/>
      <c r="ST148"/>
      <c r="SU148"/>
      <c r="SV148"/>
      <c r="SW148"/>
      <c r="SX148"/>
      <c r="SY148"/>
      <c r="SZ148"/>
      <c r="TA148"/>
      <c r="TB148"/>
      <c r="TC148"/>
      <c r="TD148"/>
      <c r="TE148"/>
      <c r="TF148"/>
      <c r="TG148"/>
      <c r="TH148"/>
      <c r="TI148"/>
      <c r="TJ148"/>
      <c r="TK148"/>
      <c r="TL148"/>
      <c r="TM148"/>
      <c r="TN148"/>
      <c r="TO148"/>
      <c r="TP148"/>
      <c r="TQ148"/>
      <c r="TR148"/>
      <c r="TS148"/>
      <c r="TT148"/>
      <c r="TU148"/>
      <c r="TV148"/>
      <c r="TW148"/>
      <c r="TX148"/>
      <c r="TY148"/>
      <c r="TZ148"/>
      <c r="UA148"/>
      <c r="UB148"/>
      <c r="UC148"/>
      <c r="UD148"/>
      <c r="UE148"/>
      <c r="UF148"/>
      <c r="UG148"/>
      <c r="UH148"/>
      <c r="UI148"/>
      <c r="UJ148"/>
      <c r="UK148"/>
      <c r="UL148"/>
      <c r="UM148"/>
      <c r="UN148"/>
      <c r="UO148"/>
      <c r="UP148"/>
      <c r="UQ148"/>
      <c r="UR148"/>
      <c r="US148"/>
      <c r="UT148"/>
      <c r="UU148"/>
      <c r="UV148"/>
      <c r="UW148"/>
      <c r="UX148"/>
      <c r="UY148"/>
      <c r="UZ148"/>
      <c r="VA148"/>
      <c r="VB148"/>
      <c r="VC148"/>
      <c r="VD148"/>
      <c r="VE148"/>
      <c r="VF148"/>
      <c r="VG148"/>
      <c r="VH148"/>
      <c r="VI148"/>
      <c r="VJ148"/>
      <c r="VK148"/>
      <c r="VL148"/>
      <c r="VM148"/>
      <c r="VN148"/>
      <c r="VO148"/>
      <c r="VP148"/>
      <c r="VQ148"/>
      <c r="VR148"/>
      <c r="VS148"/>
      <c r="VT148"/>
      <c r="VU148"/>
      <c r="VV148"/>
      <c r="VW148"/>
      <c r="VX148"/>
      <c r="VY148"/>
      <c r="VZ148"/>
      <c r="WA148"/>
      <c r="WB148"/>
      <c r="WC148"/>
      <c r="WD148"/>
      <c r="WE148"/>
      <c r="WF148"/>
      <c r="WG148"/>
      <c r="WH148"/>
      <c r="WI148"/>
      <c r="WJ148"/>
      <c r="WK148"/>
      <c r="WL148"/>
      <c r="WM148"/>
      <c r="WN148"/>
      <c r="WO148"/>
      <c r="WP148"/>
      <c r="WQ148"/>
      <c r="WR148"/>
      <c r="WS148"/>
      <c r="WT148"/>
      <c r="WU148"/>
      <c r="WV148"/>
      <c r="WW148"/>
      <c r="WX148"/>
      <c r="WY148"/>
      <c r="WZ148"/>
      <c r="XA148"/>
      <c r="XB148"/>
      <c r="XC148"/>
      <c r="XD148"/>
      <c r="XE148"/>
      <c r="XF148"/>
      <c r="XG148"/>
      <c r="XH148"/>
      <c r="XI148"/>
      <c r="XJ148"/>
      <c r="XK148"/>
      <c r="XL148"/>
      <c r="XM148"/>
      <c r="XN148"/>
      <c r="XO148"/>
      <c r="XP148"/>
      <c r="XQ148"/>
      <c r="XR148"/>
      <c r="XS148"/>
      <c r="XT148"/>
      <c r="XU148"/>
      <c r="XV148"/>
      <c r="XW148"/>
      <c r="XX148"/>
      <c r="XY148"/>
      <c r="XZ148"/>
      <c r="YA148"/>
      <c r="YB148"/>
      <c r="YC148"/>
      <c r="YD148"/>
      <c r="YE148"/>
      <c r="YF148"/>
      <c r="YG148"/>
      <c r="YH148"/>
      <c r="YI148"/>
      <c r="YJ148"/>
      <c r="YK148"/>
      <c r="YL148"/>
      <c r="YM148"/>
      <c r="YN148"/>
      <c r="YO148"/>
      <c r="YP148"/>
      <c r="YQ148"/>
      <c r="YR148"/>
      <c r="YS148"/>
      <c r="YT148"/>
      <c r="YU148"/>
      <c r="YV148"/>
      <c r="YW148"/>
      <c r="YX148"/>
      <c r="YY148"/>
      <c r="YZ148"/>
      <c r="ZA148"/>
      <c r="ZB148"/>
      <c r="ZC148"/>
      <c r="ZD148"/>
      <c r="ZE148"/>
      <c r="ZF148"/>
      <c r="ZG148"/>
      <c r="ZH148"/>
      <c r="ZI148"/>
      <c r="ZJ148"/>
      <c r="ZK148"/>
      <c r="ZL148"/>
      <c r="ZM148"/>
      <c r="ZN148"/>
      <c r="ZO148"/>
      <c r="ZP148"/>
      <c r="ZQ148"/>
      <c r="ZR148"/>
      <c r="ZS148"/>
      <c r="ZT148"/>
      <c r="ZU148"/>
      <c r="ZV148"/>
      <c r="ZW148"/>
      <c r="ZX148"/>
      <c r="ZY148"/>
      <c r="ZZ148"/>
      <c r="AAA148"/>
      <c r="AAB148"/>
      <c r="AAC148"/>
      <c r="AAD148"/>
      <c r="AAE148"/>
      <c r="AAF148"/>
      <c r="AAG148"/>
      <c r="AAH148"/>
      <c r="AAI148"/>
      <c r="AAJ148"/>
      <c r="AAK148"/>
      <c r="AAL148"/>
      <c r="AAM148"/>
      <c r="AAN148"/>
      <c r="AAO148"/>
      <c r="AAP148"/>
      <c r="AAQ148"/>
      <c r="AAR148"/>
      <c r="AAS148"/>
      <c r="AAT148"/>
      <c r="AAU148"/>
      <c r="AAV148"/>
      <c r="AAW148"/>
      <c r="AAX148"/>
      <c r="AAY148"/>
      <c r="AAZ148"/>
      <c r="ABA148"/>
      <c r="ABB148"/>
      <c r="ABC148"/>
      <c r="ABD148"/>
      <c r="ABE148"/>
      <c r="ABF148"/>
      <c r="ABG148"/>
      <c r="ABH148"/>
      <c r="ABI148"/>
      <c r="ABJ148"/>
      <c r="ABK148"/>
      <c r="ABL148"/>
      <c r="ABM148"/>
      <c r="ABN148"/>
      <c r="ABO148"/>
      <c r="ABP148"/>
      <c r="ABQ148"/>
      <c r="ABR148"/>
      <c r="ABS148"/>
      <c r="ABT148"/>
      <c r="ABU148"/>
      <c r="ABV148"/>
      <c r="ABW148"/>
      <c r="ABX148"/>
      <c r="ABY148"/>
      <c r="ABZ148"/>
      <c r="ACA148"/>
      <c r="ACB148"/>
      <c r="ACC148"/>
      <c r="ACD148"/>
      <c r="ACE148"/>
      <c r="ACF148"/>
      <c r="ACG148"/>
      <c r="ACH148"/>
      <c r="ACI148"/>
      <c r="ACJ148"/>
      <c r="ACK148"/>
      <c r="ACL148"/>
      <c r="ACM148"/>
      <c r="ACN148"/>
      <c r="ACO148"/>
      <c r="ACP148"/>
      <c r="ACQ148"/>
      <c r="ACR148"/>
      <c r="ACS148"/>
      <c r="ACT148"/>
      <c r="ACU148"/>
      <c r="ACV148"/>
      <c r="ACW148"/>
      <c r="ACX148"/>
      <c r="ACY148"/>
      <c r="ACZ148"/>
      <c r="ADA148"/>
      <c r="ADB148"/>
      <c r="ADC148"/>
      <c r="ADD148"/>
      <c r="ADE148"/>
      <c r="ADF148"/>
      <c r="ADG148"/>
      <c r="ADH148"/>
      <c r="ADI148"/>
      <c r="ADJ148"/>
      <c r="ADK148"/>
      <c r="ADL148"/>
      <c r="ADM148"/>
      <c r="ADN148"/>
      <c r="ADO148"/>
      <c r="ADP148"/>
      <c r="ADQ148"/>
      <c r="ADR148"/>
      <c r="ADS148"/>
      <c r="ADT148"/>
      <c r="ADU148"/>
      <c r="ADV148"/>
      <c r="ADW148"/>
      <c r="ADX148"/>
      <c r="ADY148"/>
      <c r="ADZ148"/>
      <c r="AEA148"/>
      <c r="AEB148"/>
      <c r="AEC148"/>
      <c r="AED148"/>
      <c r="AEE148"/>
      <c r="AEF148"/>
      <c r="AEG148"/>
      <c r="AEH148"/>
      <c r="AEI148"/>
      <c r="AEJ148"/>
      <c r="AEK148"/>
      <c r="AEL148"/>
      <c r="AEM148"/>
      <c r="AEN148"/>
      <c r="AEO148"/>
      <c r="AEP148"/>
      <c r="AEQ148"/>
      <c r="AER148"/>
      <c r="AES148"/>
      <c r="AET148"/>
      <c r="AEU148"/>
      <c r="AEV148"/>
      <c r="AEW148"/>
      <c r="AEX148"/>
      <c r="AEY148"/>
      <c r="AEZ148"/>
      <c r="AFA148"/>
      <c r="AFB148"/>
      <c r="AFC148"/>
      <c r="AFD148"/>
      <c r="AFE148"/>
      <c r="AFF148"/>
      <c r="AFG148"/>
      <c r="AFH148"/>
      <c r="AFI148"/>
      <c r="AFJ148"/>
      <c r="AFK148"/>
      <c r="AFL148"/>
      <c r="AFM148"/>
      <c r="AFN148"/>
      <c r="AFO148"/>
      <c r="AFP148"/>
      <c r="AFQ148"/>
      <c r="AFR148"/>
      <c r="AFS148"/>
      <c r="AFT148"/>
      <c r="AFU148"/>
      <c r="AFV148"/>
      <c r="AFW148"/>
      <c r="AFX148"/>
      <c r="AFY148"/>
      <c r="AFZ148"/>
      <c r="AGA148"/>
      <c r="AGB148"/>
      <c r="AGC148"/>
      <c r="AGD148"/>
      <c r="AGE148"/>
      <c r="AGF148"/>
      <c r="AGG148"/>
      <c r="AGH148"/>
      <c r="AGI148"/>
      <c r="AGJ148"/>
      <c r="AGK148"/>
      <c r="AGL148"/>
      <c r="AGM148"/>
      <c r="AGN148"/>
      <c r="AGO148"/>
      <c r="AGP148"/>
      <c r="AGQ148"/>
      <c r="AGR148"/>
      <c r="AGS148"/>
      <c r="AGT148"/>
      <c r="AGU148"/>
      <c r="AGV148"/>
      <c r="AGW148"/>
      <c r="AGX148"/>
      <c r="AGY148"/>
      <c r="AGZ148"/>
      <c r="AHA148"/>
      <c r="AHB148"/>
      <c r="AHC148"/>
      <c r="AHD148"/>
      <c r="AHE148"/>
      <c r="AHF148"/>
      <c r="AHG148"/>
      <c r="AHH148"/>
      <c r="AHI148"/>
      <c r="AHJ148"/>
      <c r="AHK148"/>
      <c r="AHL148"/>
      <c r="AHM148"/>
      <c r="AHN148"/>
      <c r="AHO148"/>
      <c r="AHP148"/>
      <c r="AHQ148"/>
      <c r="AHR148"/>
      <c r="AHS148"/>
      <c r="AHT148"/>
      <c r="AHU148"/>
      <c r="AHV148"/>
      <c r="AHW148"/>
      <c r="AHX148"/>
      <c r="AHY148"/>
      <c r="AHZ148"/>
      <c r="AIA148"/>
      <c r="AIB148"/>
      <c r="AIC148"/>
      <c r="AID148"/>
      <c r="AIE148"/>
      <c r="AIF148"/>
      <c r="AIG148"/>
      <c r="AIH148"/>
      <c r="AII148"/>
      <c r="AIJ148"/>
      <c r="AIK148"/>
      <c r="AIL148"/>
      <c r="AIM148"/>
      <c r="AIN148"/>
      <c r="AIO148"/>
      <c r="AIP148"/>
      <c r="AIQ148"/>
      <c r="AIR148"/>
      <c r="AIS148"/>
      <c r="AIT148"/>
      <c r="AIU148"/>
      <c r="AIV148"/>
      <c r="AIW148"/>
      <c r="AIX148"/>
      <c r="AIY148"/>
      <c r="AIZ148"/>
      <c r="AJA148"/>
      <c r="AJB148"/>
      <c r="AJC148"/>
      <c r="AJD148"/>
      <c r="AJE148"/>
      <c r="AJF148"/>
      <c r="AJG148"/>
      <c r="AJH148"/>
      <c r="AJI148"/>
      <c r="AJJ148"/>
      <c r="AJK148"/>
      <c r="AJL148"/>
      <c r="AJM148"/>
      <c r="AJN148"/>
      <c r="AJO148"/>
      <c r="AJP148"/>
      <c r="AJQ148"/>
      <c r="AJR148"/>
      <c r="AJS148"/>
      <c r="AJT148"/>
      <c r="AJU148"/>
      <c r="AJV148"/>
      <c r="AJW148"/>
      <c r="AJX148"/>
      <c r="AJY148"/>
      <c r="AJZ148"/>
      <c r="AKA148"/>
      <c r="AKB148"/>
      <c r="AKC148"/>
      <c r="AKD148"/>
      <c r="AKE148"/>
      <c r="AKF148"/>
      <c r="AKG148"/>
      <c r="AKH148"/>
      <c r="AKI148"/>
      <c r="AKJ148"/>
      <c r="AKK148"/>
      <c r="AKL148"/>
      <c r="AKM148"/>
      <c r="AKN148"/>
      <c r="AKO148"/>
      <c r="AKP148"/>
      <c r="AKQ148"/>
      <c r="AKR148"/>
      <c r="AKS148"/>
      <c r="AKT148"/>
      <c r="AKU148"/>
      <c r="AKV148"/>
      <c r="AKW148"/>
      <c r="AKX148"/>
      <c r="AKY148"/>
      <c r="AKZ148"/>
      <c r="ALA148"/>
      <c r="ALB148"/>
      <c r="ALC148"/>
      <c r="ALD148"/>
      <c r="ALE148"/>
      <c r="ALF148"/>
      <c r="ALG148"/>
      <c r="ALH148"/>
      <c r="ALI148"/>
      <c r="ALJ148"/>
      <c r="ALK148"/>
      <c r="ALL148"/>
      <c r="ALM148"/>
      <c r="ALN148"/>
      <c r="ALO148"/>
      <c r="ALP148"/>
      <c r="ALQ148"/>
      <c r="ALR148"/>
      <c r="ALS148"/>
      <c r="ALT148"/>
      <c r="ALU148"/>
      <c r="ALV148"/>
      <c r="ALW148"/>
      <c r="ALX148"/>
      <c r="ALY148"/>
      <c r="ALZ148"/>
      <c r="AMA148"/>
      <c r="AMB148"/>
      <c r="AMC148"/>
      <c r="AMD148"/>
      <c r="AME148"/>
      <c r="AMF148"/>
      <c r="AMG148"/>
      <c r="AMH148"/>
      <c r="AMI148"/>
      <c r="AMJ148"/>
    </row>
    <row r="149" spans="1:1024" x14ac:dyDescent="0.25">
      <c r="A149" s="163"/>
      <c r="B149" s="149"/>
      <c r="C149" s="149"/>
      <c r="D149" s="149"/>
      <c r="E149" s="149"/>
      <c r="F149" s="149"/>
      <c r="G149" s="149"/>
      <c r="H149" s="149"/>
      <c r="I149" s="149"/>
      <c r="J149" s="149"/>
      <c r="K149" s="149"/>
      <c r="L149" s="162" t="s">
        <v>3381</v>
      </c>
      <c r="M149" s="159"/>
      <c r="N149" s="159"/>
      <c r="O149" s="159"/>
      <c r="P149" s="159"/>
      <c r="Q149" s="159"/>
      <c r="R149" s="159"/>
      <c r="S149" s="159"/>
      <c r="T149" s="159"/>
      <c r="U149" s="159"/>
      <c r="V149" s="159"/>
      <c r="W149" s="159"/>
      <c r="X149" s="159"/>
      <c r="Y149" s="159"/>
      <c r="Z149" s="159"/>
      <c r="AA149" s="159"/>
      <c r="AB149" s="159"/>
      <c r="AC149" s="159"/>
      <c r="AD149" s="159"/>
      <c r="AE149" s="159"/>
      <c r="AF149" s="159"/>
      <c r="AG149" s="159"/>
      <c r="AH149" s="159"/>
      <c r="AI149" s="159"/>
      <c r="AJ149" s="159"/>
      <c r="AK149" s="149"/>
      <c r="AL149" s="149"/>
      <c r="AM149" s="149"/>
      <c r="AN149" s="149"/>
      <c r="AO149" s="149"/>
      <c r="AP149" s="149"/>
      <c r="AQ149" s="149"/>
      <c r="AR149" s="149"/>
      <c r="AS149" s="149"/>
      <c r="AT149" s="149"/>
      <c r="AU149" s="149"/>
      <c r="AV149" s="149"/>
      <c r="AW149" s="149"/>
      <c r="AX149" s="149"/>
      <c r="AY149" s="149"/>
      <c r="AZ149" s="149"/>
      <c r="BA149" s="149"/>
      <c r="BD149" s="50"/>
      <c r="BE149"/>
      <c r="BF149"/>
      <c r="BG149"/>
      <c r="BH149"/>
      <c r="BI149"/>
      <c r="BJ149"/>
      <c r="BK149"/>
      <c r="BL149"/>
      <c r="BM149"/>
      <c r="BN149"/>
      <c r="BO149"/>
      <c r="BP149"/>
      <c r="BQ149"/>
      <c r="BR149"/>
      <c r="BS149"/>
      <c r="BT149"/>
      <c r="BU149"/>
      <c r="BV149"/>
      <c r="BW149"/>
      <c r="BX149"/>
      <c r="BY149"/>
      <c r="BZ149"/>
      <c r="CA149"/>
      <c r="CB149"/>
      <c r="CC149"/>
      <c r="CD149"/>
      <c r="CE149"/>
      <c r="CF149"/>
      <c r="CG149"/>
      <c r="CH149"/>
      <c r="CI149"/>
      <c r="CJ149"/>
      <c r="CK149"/>
      <c r="CL149"/>
      <c r="CM149"/>
      <c r="CN149"/>
      <c r="CO149"/>
      <c r="CP149"/>
      <c r="CQ149"/>
      <c r="CR149"/>
      <c r="CS149"/>
      <c r="CT149"/>
      <c r="CU149"/>
      <c r="CV149"/>
      <c r="CW149"/>
      <c r="CX149"/>
      <c r="CY149"/>
      <c r="CZ149"/>
      <c r="DA149"/>
      <c r="DB149"/>
      <c r="DC149"/>
      <c r="DD149"/>
      <c r="DE149"/>
      <c r="DF149"/>
      <c r="DG149"/>
      <c r="DH149"/>
      <c r="DI149"/>
      <c r="DJ149"/>
      <c r="DK149"/>
      <c r="DL149"/>
      <c r="DM149"/>
      <c r="DN149"/>
      <c r="DO149"/>
      <c r="DP149"/>
      <c r="DQ149"/>
      <c r="DR149"/>
      <c r="DS149"/>
      <c r="DT149"/>
      <c r="DU149"/>
      <c r="DV149"/>
      <c r="DW149"/>
      <c r="DX149"/>
      <c r="DY149"/>
      <c r="DZ149"/>
      <c r="EA149"/>
      <c r="EB149"/>
      <c r="EC149"/>
      <c r="ED149"/>
      <c r="EE149"/>
      <c r="EF149"/>
      <c r="EG149"/>
      <c r="EH149"/>
      <c r="EI149"/>
      <c r="EJ149"/>
      <c r="EK149"/>
      <c r="EL149"/>
      <c r="EM149"/>
      <c r="EN149"/>
      <c r="EO149"/>
      <c r="EP149"/>
      <c r="EQ149"/>
      <c r="ER149"/>
      <c r="ES149"/>
      <c r="ET149"/>
      <c r="EU149"/>
      <c r="EV149"/>
      <c r="EW149"/>
      <c r="EX149"/>
      <c r="EY149"/>
      <c r="EZ149"/>
      <c r="FA149"/>
      <c r="FB149"/>
      <c r="FC149"/>
      <c r="FD149"/>
      <c r="FE149"/>
      <c r="FF149"/>
      <c r="FG149"/>
      <c r="FH149"/>
      <c r="FI149"/>
      <c r="FJ149"/>
      <c r="FK149"/>
      <c r="FL149"/>
      <c r="FM149"/>
      <c r="FN149"/>
      <c r="FO149"/>
      <c r="FP149"/>
      <c r="FQ149"/>
      <c r="FR149"/>
      <c r="FS149"/>
      <c r="FT149"/>
      <c r="FU149"/>
      <c r="FV149"/>
      <c r="FW149"/>
      <c r="FX149"/>
      <c r="FY149"/>
      <c r="FZ149"/>
      <c r="GA149"/>
      <c r="GB149"/>
      <c r="GC149"/>
      <c r="GD149"/>
      <c r="GE149"/>
      <c r="GF149"/>
      <c r="GG149"/>
      <c r="GH149"/>
      <c r="GI149"/>
      <c r="GJ149"/>
      <c r="GK149"/>
      <c r="GL149"/>
      <c r="GM149"/>
      <c r="GN149"/>
      <c r="GO149"/>
      <c r="GP149"/>
      <c r="GQ149"/>
      <c r="GR149"/>
      <c r="GS149"/>
      <c r="GT149"/>
      <c r="GU149"/>
      <c r="GV149"/>
      <c r="GW149"/>
      <c r="GX149"/>
      <c r="GY149"/>
      <c r="GZ149"/>
      <c r="HA149"/>
      <c r="HB149"/>
      <c r="HC149"/>
      <c r="HD149"/>
      <c r="HE149"/>
      <c r="HF149"/>
      <c r="HG149"/>
      <c r="HH149"/>
      <c r="HI149"/>
      <c r="HJ149"/>
      <c r="HK149"/>
      <c r="HL149"/>
      <c r="HM149"/>
      <c r="HN149"/>
      <c r="HO149"/>
      <c r="HP149"/>
      <c r="HQ149"/>
      <c r="HR149"/>
      <c r="HS149"/>
      <c r="HT149"/>
      <c r="HU149"/>
      <c r="HV149"/>
      <c r="HW149"/>
      <c r="HX149"/>
      <c r="HY149"/>
      <c r="HZ149"/>
      <c r="IA149"/>
      <c r="IB149"/>
      <c r="IC149"/>
      <c r="ID149"/>
      <c r="IE149"/>
      <c r="IF149"/>
      <c r="IG149"/>
      <c r="IH149"/>
      <c r="II149"/>
      <c r="IJ149"/>
      <c r="IK149"/>
      <c r="IL149"/>
      <c r="IM149"/>
      <c r="IN149"/>
      <c r="IO149"/>
      <c r="IP149"/>
      <c r="IQ149"/>
      <c r="IR149"/>
      <c r="IS149"/>
      <c r="IT149"/>
      <c r="IU149"/>
      <c r="IV149"/>
      <c r="IW149"/>
      <c r="IX149"/>
      <c r="IY149"/>
      <c r="IZ149"/>
      <c r="JA149"/>
      <c r="JB149"/>
      <c r="JC149"/>
      <c r="JD149"/>
      <c r="JE149"/>
      <c r="JF149"/>
      <c r="JG149"/>
      <c r="JH149"/>
      <c r="JI149"/>
      <c r="JJ149"/>
      <c r="JK149"/>
      <c r="JL149"/>
      <c r="JM149"/>
      <c r="JN149"/>
      <c r="JO149"/>
      <c r="JP149"/>
      <c r="JQ149"/>
      <c r="JR149"/>
      <c r="JS149"/>
      <c r="JT149"/>
      <c r="JU149"/>
      <c r="JV149"/>
      <c r="JW149"/>
      <c r="JX149"/>
      <c r="JY149"/>
      <c r="JZ149"/>
      <c r="KA149"/>
      <c r="KB149"/>
      <c r="KC149"/>
      <c r="KD149"/>
      <c r="KE149"/>
      <c r="KF149"/>
      <c r="KG149"/>
      <c r="KH149"/>
      <c r="KI149"/>
      <c r="KJ149"/>
      <c r="KK149"/>
      <c r="KL149"/>
      <c r="KM149"/>
      <c r="KN149"/>
      <c r="KO149"/>
      <c r="KP149"/>
      <c r="KQ149"/>
      <c r="KR149"/>
      <c r="KS149"/>
      <c r="KT149"/>
      <c r="KU149"/>
      <c r="KV149"/>
      <c r="KW149"/>
      <c r="KX149"/>
      <c r="KY149"/>
      <c r="KZ149"/>
      <c r="LA149"/>
      <c r="LB149"/>
      <c r="LC149"/>
      <c r="LD149"/>
      <c r="LE149"/>
      <c r="LF149"/>
      <c r="LG149"/>
      <c r="LH149"/>
      <c r="LI149"/>
      <c r="LJ149"/>
      <c r="LK149"/>
      <c r="LL149"/>
      <c r="LM149"/>
      <c r="LN149"/>
      <c r="LO149"/>
      <c r="LP149"/>
      <c r="LQ149"/>
      <c r="LR149"/>
      <c r="LS149"/>
      <c r="LT149"/>
      <c r="LU149"/>
      <c r="LV149"/>
      <c r="LW149"/>
      <c r="LX149"/>
      <c r="LY149"/>
      <c r="LZ149"/>
      <c r="MA149"/>
      <c r="MB149"/>
      <c r="MC149"/>
      <c r="MD149"/>
      <c r="ME149"/>
      <c r="MF149"/>
      <c r="MG149"/>
      <c r="MH149"/>
      <c r="MI149"/>
      <c r="MJ149"/>
      <c r="MK149"/>
      <c r="ML149"/>
      <c r="MM149"/>
      <c r="MN149"/>
      <c r="MO149"/>
      <c r="MP149"/>
      <c r="MQ149"/>
      <c r="MR149"/>
      <c r="MS149"/>
      <c r="MT149"/>
      <c r="MU149"/>
      <c r="MV149"/>
      <c r="MW149"/>
      <c r="MX149"/>
      <c r="MY149"/>
      <c r="MZ149"/>
      <c r="NA149"/>
      <c r="NB149"/>
      <c r="NC149"/>
      <c r="ND149"/>
      <c r="NE149"/>
      <c r="NF149"/>
      <c r="NG149"/>
      <c r="NH149"/>
      <c r="NI149"/>
      <c r="NJ149"/>
      <c r="NK149"/>
      <c r="NL149"/>
      <c r="NM149"/>
      <c r="NN149"/>
      <c r="NO149"/>
      <c r="NP149"/>
      <c r="NQ149"/>
      <c r="NR149"/>
      <c r="NS149"/>
      <c r="NT149"/>
      <c r="NU149"/>
      <c r="NV149"/>
      <c r="NW149"/>
      <c r="NX149"/>
      <c r="NY149"/>
      <c r="NZ149"/>
      <c r="OA149"/>
      <c r="OB149"/>
      <c r="OC149"/>
      <c r="OD149"/>
      <c r="OE149"/>
      <c r="OF149"/>
      <c r="OG149"/>
      <c r="OH149"/>
      <c r="OI149"/>
      <c r="OJ149"/>
      <c r="OK149"/>
      <c r="OL149"/>
      <c r="OM149"/>
      <c r="ON149"/>
      <c r="OO149"/>
      <c r="OP149"/>
      <c r="OQ149"/>
      <c r="OR149"/>
      <c r="OS149"/>
      <c r="OT149"/>
      <c r="OU149"/>
      <c r="OV149"/>
      <c r="OW149"/>
      <c r="OX149"/>
      <c r="OY149"/>
      <c r="OZ149"/>
      <c r="PA149"/>
      <c r="PB149"/>
      <c r="PC149"/>
      <c r="PD149"/>
      <c r="PE149"/>
      <c r="PF149"/>
      <c r="PG149"/>
      <c r="PH149"/>
      <c r="PI149"/>
      <c r="PJ149"/>
      <c r="PK149"/>
      <c r="PL149"/>
      <c r="PM149"/>
      <c r="PN149"/>
      <c r="PO149"/>
      <c r="PP149"/>
      <c r="PQ149"/>
      <c r="PR149"/>
      <c r="PS149"/>
      <c r="PT149"/>
      <c r="PU149"/>
      <c r="PV149"/>
      <c r="PW149"/>
      <c r="PX149"/>
      <c r="PY149"/>
      <c r="PZ149"/>
      <c r="QA149"/>
      <c r="QB149"/>
      <c r="QC149"/>
      <c r="QD149"/>
      <c r="QE149"/>
      <c r="QF149"/>
      <c r="QG149"/>
      <c r="QH149"/>
      <c r="QI149"/>
      <c r="QJ149"/>
      <c r="QK149"/>
      <c r="QL149"/>
      <c r="QM149"/>
      <c r="QN149"/>
      <c r="QO149"/>
      <c r="QP149"/>
      <c r="QQ149"/>
      <c r="QR149"/>
      <c r="QS149"/>
      <c r="QT149"/>
      <c r="QU149"/>
      <c r="QV149"/>
      <c r="QW149"/>
      <c r="QX149"/>
      <c r="QY149"/>
      <c r="QZ149"/>
      <c r="RA149"/>
      <c r="RB149"/>
      <c r="RC149"/>
      <c r="RD149"/>
      <c r="RE149"/>
      <c r="RF149"/>
      <c r="RG149"/>
      <c r="RH149"/>
      <c r="RI149"/>
      <c r="RJ149"/>
      <c r="RK149"/>
      <c r="RL149"/>
      <c r="RM149"/>
      <c r="RN149"/>
      <c r="RO149"/>
      <c r="RP149"/>
      <c r="RQ149"/>
      <c r="RR149"/>
      <c r="RS149"/>
      <c r="RT149"/>
      <c r="RU149"/>
      <c r="RV149"/>
      <c r="RW149"/>
      <c r="RX149"/>
      <c r="RY149"/>
      <c r="RZ149"/>
      <c r="SA149"/>
      <c r="SB149"/>
      <c r="SC149"/>
      <c r="SD149"/>
      <c r="SE149"/>
      <c r="SF149"/>
      <c r="SG149"/>
      <c r="SH149"/>
      <c r="SI149"/>
      <c r="SJ149"/>
      <c r="SK149"/>
      <c r="SL149"/>
      <c r="SM149"/>
      <c r="SN149"/>
      <c r="SO149"/>
      <c r="SP149"/>
      <c r="SQ149"/>
      <c r="SR149"/>
      <c r="SS149"/>
      <c r="ST149"/>
      <c r="SU149"/>
      <c r="SV149"/>
      <c r="SW149"/>
      <c r="SX149"/>
      <c r="SY149"/>
      <c r="SZ149"/>
      <c r="TA149"/>
      <c r="TB149"/>
      <c r="TC149"/>
      <c r="TD149"/>
      <c r="TE149"/>
      <c r="TF149"/>
      <c r="TG149"/>
      <c r="TH149"/>
      <c r="TI149"/>
      <c r="TJ149"/>
      <c r="TK149"/>
      <c r="TL149"/>
      <c r="TM149"/>
      <c r="TN149"/>
      <c r="TO149"/>
      <c r="TP149"/>
      <c r="TQ149"/>
      <c r="TR149"/>
      <c r="TS149"/>
      <c r="TT149"/>
      <c r="TU149"/>
      <c r="TV149"/>
      <c r="TW149"/>
      <c r="TX149"/>
      <c r="TY149"/>
      <c r="TZ149"/>
      <c r="UA149"/>
      <c r="UB149"/>
      <c r="UC149"/>
      <c r="UD149"/>
      <c r="UE149"/>
      <c r="UF149"/>
      <c r="UG149"/>
      <c r="UH149"/>
      <c r="UI149"/>
      <c r="UJ149"/>
      <c r="UK149"/>
      <c r="UL149"/>
      <c r="UM149"/>
      <c r="UN149"/>
      <c r="UO149"/>
      <c r="UP149"/>
      <c r="UQ149"/>
      <c r="UR149"/>
      <c r="US149"/>
      <c r="UT149"/>
      <c r="UU149"/>
      <c r="UV149"/>
      <c r="UW149"/>
      <c r="UX149"/>
      <c r="UY149"/>
      <c r="UZ149"/>
      <c r="VA149"/>
      <c r="VB149"/>
      <c r="VC149"/>
      <c r="VD149"/>
      <c r="VE149"/>
      <c r="VF149"/>
      <c r="VG149"/>
      <c r="VH149"/>
      <c r="VI149"/>
      <c r="VJ149"/>
      <c r="VK149"/>
      <c r="VL149"/>
      <c r="VM149"/>
      <c r="VN149"/>
      <c r="VO149"/>
      <c r="VP149"/>
      <c r="VQ149"/>
      <c r="VR149"/>
      <c r="VS149"/>
      <c r="VT149"/>
      <c r="VU149"/>
      <c r="VV149"/>
      <c r="VW149"/>
      <c r="VX149"/>
      <c r="VY149"/>
      <c r="VZ149"/>
      <c r="WA149"/>
      <c r="WB149"/>
      <c r="WC149"/>
      <c r="WD149"/>
      <c r="WE149"/>
      <c r="WF149"/>
      <c r="WG149"/>
      <c r="WH149"/>
      <c r="WI149"/>
      <c r="WJ149"/>
      <c r="WK149"/>
      <c r="WL149"/>
      <c r="WM149"/>
      <c r="WN149"/>
      <c r="WO149"/>
      <c r="WP149"/>
      <c r="WQ149"/>
      <c r="WR149"/>
      <c r="WS149"/>
      <c r="WT149"/>
      <c r="WU149"/>
      <c r="WV149"/>
      <c r="WW149"/>
      <c r="WX149"/>
      <c r="WY149"/>
      <c r="WZ149"/>
      <c r="XA149"/>
      <c r="XB149"/>
      <c r="XC149"/>
      <c r="XD149"/>
      <c r="XE149"/>
      <c r="XF149"/>
      <c r="XG149"/>
      <c r="XH149"/>
      <c r="XI149"/>
      <c r="XJ149"/>
      <c r="XK149"/>
      <c r="XL149"/>
      <c r="XM149"/>
      <c r="XN149"/>
      <c r="XO149"/>
      <c r="XP149"/>
      <c r="XQ149"/>
      <c r="XR149"/>
      <c r="XS149"/>
      <c r="XT149"/>
      <c r="XU149"/>
      <c r="XV149"/>
      <c r="XW149"/>
      <c r="XX149"/>
      <c r="XY149"/>
      <c r="XZ149"/>
      <c r="YA149"/>
      <c r="YB149"/>
      <c r="YC149"/>
      <c r="YD149"/>
      <c r="YE149"/>
      <c r="YF149"/>
      <c r="YG149"/>
      <c r="YH149"/>
      <c r="YI149"/>
      <c r="YJ149"/>
      <c r="YK149"/>
      <c r="YL149"/>
      <c r="YM149"/>
      <c r="YN149"/>
      <c r="YO149"/>
      <c r="YP149"/>
      <c r="YQ149"/>
      <c r="YR149"/>
      <c r="YS149"/>
      <c r="YT149"/>
      <c r="YU149"/>
      <c r="YV149"/>
      <c r="YW149"/>
      <c r="YX149"/>
      <c r="YY149"/>
      <c r="YZ149"/>
      <c r="ZA149"/>
      <c r="ZB149"/>
      <c r="ZC149"/>
      <c r="ZD149"/>
      <c r="ZE149"/>
      <c r="ZF149"/>
      <c r="ZG149"/>
      <c r="ZH149"/>
      <c r="ZI149"/>
      <c r="ZJ149"/>
      <c r="ZK149"/>
      <c r="ZL149"/>
      <c r="ZM149"/>
      <c r="ZN149"/>
      <c r="ZO149"/>
      <c r="ZP149"/>
      <c r="ZQ149"/>
      <c r="ZR149"/>
      <c r="ZS149"/>
      <c r="ZT149"/>
      <c r="ZU149"/>
      <c r="ZV149"/>
      <c r="ZW149"/>
      <c r="ZX149"/>
      <c r="ZY149"/>
      <c r="ZZ149"/>
      <c r="AAA149"/>
      <c r="AAB149"/>
      <c r="AAC149"/>
      <c r="AAD149"/>
      <c r="AAE149"/>
      <c r="AAF149"/>
      <c r="AAG149"/>
      <c r="AAH149"/>
      <c r="AAI149"/>
      <c r="AAJ149"/>
      <c r="AAK149"/>
      <c r="AAL149"/>
      <c r="AAM149"/>
      <c r="AAN149"/>
      <c r="AAO149"/>
      <c r="AAP149"/>
      <c r="AAQ149"/>
      <c r="AAR149"/>
      <c r="AAS149"/>
      <c r="AAT149"/>
      <c r="AAU149"/>
      <c r="AAV149"/>
      <c r="AAW149"/>
      <c r="AAX149"/>
      <c r="AAY149"/>
      <c r="AAZ149"/>
      <c r="ABA149"/>
      <c r="ABB149"/>
      <c r="ABC149"/>
      <c r="ABD149"/>
      <c r="ABE149"/>
      <c r="ABF149"/>
      <c r="ABG149"/>
      <c r="ABH149"/>
      <c r="ABI149"/>
      <c r="ABJ149"/>
      <c r="ABK149"/>
      <c r="ABL149"/>
      <c r="ABM149"/>
      <c r="ABN149"/>
      <c r="ABO149"/>
      <c r="ABP149"/>
      <c r="ABQ149"/>
      <c r="ABR149"/>
      <c r="ABS149"/>
      <c r="ABT149"/>
      <c r="ABU149"/>
      <c r="ABV149"/>
      <c r="ABW149"/>
      <c r="ABX149"/>
      <c r="ABY149"/>
      <c r="ABZ149"/>
      <c r="ACA149"/>
      <c r="ACB149"/>
      <c r="ACC149"/>
      <c r="ACD149"/>
      <c r="ACE149"/>
      <c r="ACF149"/>
      <c r="ACG149"/>
      <c r="ACH149"/>
      <c r="ACI149"/>
      <c r="ACJ149"/>
      <c r="ACK149"/>
      <c r="ACL149"/>
      <c r="ACM149"/>
      <c r="ACN149"/>
      <c r="ACO149"/>
      <c r="ACP149"/>
      <c r="ACQ149"/>
      <c r="ACR149"/>
      <c r="ACS149"/>
      <c r="ACT149"/>
      <c r="ACU149"/>
      <c r="ACV149"/>
      <c r="ACW149"/>
      <c r="ACX149"/>
      <c r="ACY149"/>
      <c r="ACZ149"/>
      <c r="ADA149"/>
      <c r="ADB149"/>
      <c r="ADC149"/>
      <c r="ADD149"/>
      <c r="ADE149"/>
      <c r="ADF149"/>
      <c r="ADG149"/>
      <c r="ADH149"/>
      <c r="ADI149"/>
      <c r="ADJ149"/>
      <c r="ADK149"/>
      <c r="ADL149"/>
      <c r="ADM149"/>
      <c r="ADN149"/>
      <c r="ADO149"/>
      <c r="ADP149"/>
      <c r="ADQ149"/>
      <c r="ADR149"/>
      <c r="ADS149"/>
      <c r="ADT149"/>
      <c r="ADU149"/>
      <c r="ADV149"/>
      <c r="ADW149"/>
      <c r="ADX149"/>
      <c r="ADY149"/>
      <c r="ADZ149"/>
      <c r="AEA149"/>
      <c r="AEB149"/>
      <c r="AEC149"/>
      <c r="AED149"/>
      <c r="AEE149"/>
      <c r="AEF149"/>
      <c r="AEG149"/>
      <c r="AEH149"/>
      <c r="AEI149"/>
      <c r="AEJ149"/>
      <c r="AEK149"/>
      <c r="AEL149"/>
      <c r="AEM149"/>
      <c r="AEN149"/>
      <c r="AEO149"/>
      <c r="AEP149"/>
      <c r="AEQ149"/>
      <c r="AER149"/>
      <c r="AES149"/>
      <c r="AET149"/>
      <c r="AEU149"/>
      <c r="AEV149"/>
      <c r="AEW149"/>
      <c r="AEX149"/>
      <c r="AEY149"/>
      <c r="AEZ149"/>
      <c r="AFA149"/>
      <c r="AFB149"/>
      <c r="AFC149"/>
      <c r="AFD149"/>
      <c r="AFE149"/>
      <c r="AFF149"/>
      <c r="AFG149"/>
      <c r="AFH149"/>
      <c r="AFI149"/>
      <c r="AFJ149"/>
      <c r="AFK149"/>
      <c r="AFL149"/>
      <c r="AFM149"/>
      <c r="AFN149"/>
      <c r="AFO149"/>
      <c r="AFP149"/>
      <c r="AFQ149"/>
      <c r="AFR149"/>
      <c r="AFS149"/>
      <c r="AFT149"/>
      <c r="AFU149"/>
      <c r="AFV149"/>
      <c r="AFW149"/>
      <c r="AFX149"/>
      <c r="AFY149"/>
      <c r="AFZ149"/>
      <c r="AGA149"/>
      <c r="AGB149"/>
      <c r="AGC149"/>
      <c r="AGD149"/>
      <c r="AGE149"/>
      <c r="AGF149"/>
      <c r="AGG149"/>
      <c r="AGH149"/>
      <c r="AGI149"/>
      <c r="AGJ149"/>
      <c r="AGK149"/>
      <c r="AGL149"/>
      <c r="AGM149"/>
      <c r="AGN149"/>
      <c r="AGO149"/>
      <c r="AGP149"/>
      <c r="AGQ149"/>
      <c r="AGR149"/>
      <c r="AGS149"/>
      <c r="AGT149"/>
      <c r="AGU149"/>
      <c r="AGV149"/>
      <c r="AGW149"/>
      <c r="AGX149"/>
      <c r="AGY149"/>
      <c r="AGZ149"/>
      <c r="AHA149"/>
      <c r="AHB149"/>
      <c r="AHC149"/>
      <c r="AHD149"/>
      <c r="AHE149"/>
      <c r="AHF149"/>
      <c r="AHG149"/>
      <c r="AHH149"/>
      <c r="AHI149"/>
      <c r="AHJ149"/>
      <c r="AHK149"/>
      <c r="AHL149"/>
      <c r="AHM149"/>
      <c r="AHN149"/>
      <c r="AHO149"/>
      <c r="AHP149"/>
      <c r="AHQ149"/>
      <c r="AHR149"/>
      <c r="AHS149"/>
      <c r="AHT149"/>
      <c r="AHU149"/>
      <c r="AHV149"/>
      <c r="AHW149"/>
      <c r="AHX149"/>
      <c r="AHY149"/>
      <c r="AHZ149"/>
      <c r="AIA149"/>
      <c r="AIB149"/>
      <c r="AIC149"/>
      <c r="AID149"/>
      <c r="AIE149"/>
      <c r="AIF149"/>
      <c r="AIG149"/>
      <c r="AIH149"/>
      <c r="AII149"/>
      <c r="AIJ149"/>
      <c r="AIK149"/>
      <c r="AIL149"/>
      <c r="AIM149"/>
      <c r="AIN149"/>
      <c r="AIO149"/>
      <c r="AIP149"/>
      <c r="AIQ149"/>
      <c r="AIR149"/>
      <c r="AIS149"/>
      <c r="AIT149"/>
      <c r="AIU149"/>
      <c r="AIV149"/>
      <c r="AIW149"/>
      <c r="AIX149"/>
      <c r="AIY149"/>
      <c r="AIZ149"/>
      <c r="AJA149"/>
      <c r="AJB149"/>
      <c r="AJC149"/>
      <c r="AJD149"/>
      <c r="AJE149"/>
      <c r="AJF149"/>
      <c r="AJG149"/>
      <c r="AJH149"/>
      <c r="AJI149"/>
      <c r="AJJ149"/>
      <c r="AJK149"/>
      <c r="AJL149"/>
      <c r="AJM149"/>
      <c r="AJN149"/>
      <c r="AJO149"/>
      <c r="AJP149"/>
      <c r="AJQ149"/>
      <c r="AJR149"/>
      <c r="AJS149"/>
      <c r="AJT149"/>
      <c r="AJU149"/>
      <c r="AJV149"/>
      <c r="AJW149"/>
      <c r="AJX149"/>
      <c r="AJY149"/>
      <c r="AJZ149"/>
      <c r="AKA149"/>
      <c r="AKB149"/>
      <c r="AKC149"/>
      <c r="AKD149"/>
      <c r="AKE149"/>
      <c r="AKF149"/>
      <c r="AKG149"/>
      <c r="AKH149"/>
      <c r="AKI149"/>
      <c r="AKJ149"/>
      <c r="AKK149"/>
      <c r="AKL149"/>
      <c r="AKM149"/>
      <c r="AKN149"/>
      <c r="AKO149"/>
      <c r="AKP149"/>
      <c r="AKQ149"/>
      <c r="AKR149"/>
      <c r="AKS149"/>
      <c r="AKT149"/>
      <c r="AKU149"/>
      <c r="AKV149"/>
      <c r="AKW149"/>
      <c r="AKX149"/>
      <c r="AKY149"/>
      <c r="AKZ149"/>
      <c r="ALA149"/>
      <c r="ALB149"/>
      <c r="ALC149"/>
      <c r="ALD149"/>
      <c r="ALE149"/>
      <c r="ALF149"/>
      <c r="ALG149"/>
      <c r="ALH149"/>
      <c r="ALI149"/>
      <c r="ALJ149"/>
      <c r="ALK149"/>
      <c r="ALL149"/>
      <c r="ALM149"/>
      <c r="ALN149"/>
      <c r="ALO149"/>
      <c r="ALP149"/>
      <c r="ALQ149"/>
      <c r="ALR149"/>
      <c r="ALS149"/>
      <c r="ALT149"/>
      <c r="ALU149"/>
      <c r="ALV149"/>
      <c r="ALW149"/>
      <c r="ALX149"/>
      <c r="ALY149"/>
      <c r="ALZ149"/>
      <c r="AMA149"/>
      <c r="AMB149"/>
      <c r="AMC149"/>
      <c r="AMD149"/>
      <c r="AME149"/>
      <c r="AMF149"/>
      <c r="AMG149"/>
      <c r="AMH149"/>
      <c r="AMI149"/>
      <c r="AMJ149"/>
    </row>
    <row r="150" spans="1:1024" x14ac:dyDescent="0.25">
      <c r="A150" s="158"/>
      <c r="B150" s="159"/>
      <c r="C150" s="159"/>
      <c r="D150" s="159"/>
      <c r="E150" s="159"/>
      <c r="F150" s="159"/>
      <c r="G150" s="159"/>
      <c r="H150" s="159"/>
      <c r="I150" s="159"/>
      <c r="J150" s="159"/>
      <c r="K150" s="159"/>
      <c r="L150" s="212"/>
      <c r="M150" s="212"/>
      <c r="N150" s="212"/>
      <c r="O150" s="212"/>
      <c r="P150" s="212"/>
      <c r="Q150" s="212"/>
      <c r="R150" s="212"/>
      <c r="S150" s="212"/>
      <c r="T150" s="212"/>
      <c r="U150" s="212"/>
      <c r="V150" s="212"/>
      <c r="W150" s="212"/>
      <c r="X150" s="212"/>
      <c r="Y150" s="212"/>
      <c r="Z150" s="212"/>
      <c r="AA150" s="212"/>
      <c r="AB150" s="212"/>
      <c r="AC150" s="212"/>
      <c r="AD150" s="212"/>
      <c r="AE150" s="212"/>
      <c r="AF150" s="212"/>
      <c r="AG150" s="212"/>
      <c r="AH150" s="212"/>
      <c r="AI150" s="212"/>
      <c r="AJ150" s="212"/>
      <c r="AK150" s="159"/>
      <c r="AL150" s="159"/>
      <c r="AM150" s="159"/>
      <c r="AN150" s="159"/>
      <c r="AO150" s="159"/>
      <c r="AP150" s="159"/>
      <c r="AQ150" s="159"/>
      <c r="AR150" s="159"/>
      <c r="AS150" s="159"/>
      <c r="AT150" s="159"/>
      <c r="AU150" s="159"/>
      <c r="AV150" s="159"/>
      <c r="AW150" s="159"/>
      <c r="AX150" s="159"/>
      <c r="AY150" s="159"/>
      <c r="AZ150" s="159"/>
      <c r="BA150" s="159"/>
      <c r="BD150" s="50"/>
      <c r="BE150"/>
      <c r="BF150"/>
      <c r="BG150"/>
      <c r="BH150"/>
      <c r="BI150"/>
      <c r="BJ150"/>
      <c r="BK150"/>
      <c r="BL150"/>
      <c r="BM150"/>
      <c r="BN150"/>
      <c r="BO150"/>
      <c r="BP150"/>
      <c r="BQ150"/>
      <c r="BR150"/>
      <c r="BS150"/>
      <c r="BT150"/>
      <c r="BU150"/>
      <c r="BV150"/>
      <c r="BW150"/>
      <c r="BX150"/>
      <c r="BY150"/>
      <c r="BZ150"/>
      <c r="CA150"/>
      <c r="CB150"/>
      <c r="CC150"/>
      <c r="CD150"/>
      <c r="CE150"/>
      <c r="CF150"/>
      <c r="CG150"/>
      <c r="CH150"/>
      <c r="CI150"/>
      <c r="CJ150"/>
      <c r="CK150"/>
      <c r="CL150"/>
      <c r="CM150"/>
      <c r="CN150"/>
      <c r="CO150"/>
      <c r="CP150"/>
      <c r="CQ150"/>
      <c r="CR150"/>
      <c r="CS150"/>
      <c r="CT150"/>
      <c r="CU150"/>
      <c r="CV150"/>
      <c r="CW150"/>
      <c r="CX150"/>
      <c r="CY150"/>
      <c r="CZ150"/>
      <c r="DA150"/>
      <c r="DB150"/>
      <c r="DC150"/>
      <c r="DD150"/>
      <c r="DE150"/>
      <c r="DF150"/>
      <c r="DG150"/>
      <c r="DH150"/>
      <c r="DI150"/>
      <c r="DJ150"/>
      <c r="DK150"/>
      <c r="DL150"/>
      <c r="DM150"/>
      <c r="DN150"/>
      <c r="DO150"/>
      <c r="DP150"/>
      <c r="DQ150"/>
      <c r="DR150"/>
      <c r="DS150"/>
      <c r="DT150"/>
      <c r="DU150"/>
      <c r="DV150"/>
      <c r="DW150"/>
      <c r="DX150"/>
      <c r="DY150"/>
      <c r="DZ150"/>
      <c r="EA150"/>
      <c r="EB150"/>
      <c r="EC150"/>
      <c r="ED150"/>
      <c r="EE150"/>
      <c r="EF150"/>
      <c r="EG150"/>
      <c r="EH150"/>
      <c r="EI150"/>
      <c r="EJ150"/>
      <c r="EK150"/>
      <c r="EL150"/>
      <c r="EM150"/>
      <c r="EN150"/>
      <c r="EO150"/>
      <c r="EP150"/>
      <c r="EQ150"/>
      <c r="ER150"/>
      <c r="ES150"/>
      <c r="ET150"/>
      <c r="EU150"/>
      <c r="EV150"/>
      <c r="EW150"/>
      <c r="EX150"/>
      <c r="EY150"/>
      <c r="EZ150"/>
      <c r="FA150"/>
      <c r="FB150"/>
      <c r="FC150"/>
      <c r="FD150"/>
      <c r="FE150"/>
      <c r="FF150"/>
      <c r="FG150"/>
      <c r="FH150"/>
      <c r="FI150"/>
      <c r="FJ150"/>
      <c r="FK150"/>
      <c r="FL150"/>
      <c r="FM150"/>
      <c r="FN150"/>
      <c r="FO150"/>
      <c r="FP150"/>
      <c r="FQ150"/>
      <c r="FR150"/>
      <c r="FS150"/>
      <c r="FT150"/>
      <c r="FU150"/>
      <c r="FV150"/>
      <c r="FW150"/>
      <c r="FX150"/>
      <c r="FY150"/>
      <c r="FZ150"/>
      <c r="GA150"/>
      <c r="GB150"/>
      <c r="GC150"/>
      <c r="GD150"/>
      <c r="GE150"/>
      <c r="GF150"/>
      <c r="GG150"/>
      <c r="GH150"/>
      <c r="GI150"/>
      <c r="GJ150"/>
      <c r="GK150"/>
      <c r="GL150"/>
      <c r="GM150"/>
      <c r="GN150"/>
      <c r="GO150"/>
      <c r="GP150"/>
      <c r="GQ150"/>
      <c r="GR150"/>
      <c r="GS150"/>
      <c r="GT150"/>
      <c r="GU150"/>
      <c r="GV150"/>
      <c r="GW150"/>
      <c r="GX150"/>
      <c r="GY150"/>
      <c r="GZ150"/>
      <c r="HA150"/>
      <c r="HB150"/>
      <c r="HC150"/>
      <c r="HD150"/>
      <c r="HE150"/>
      <c r="HF150"/>
      <c r="HG150"/>
      <c r="HH150"/>
      <c r="HI150"/>
      <c r="HJ150"/>
      <c r="HK150"/>
      <c r="HL150"/>
      <c r="HM150"/>
      <c r="HN150"/>
      <c r="HO150"/>
      <c r="HP150"/>
      <c r="HQ150"/>
      <c r="HR150"/>
      <c r="HS150"/>
      <c r="HT150"/>
      <c r="HU150"/>
      <c r="HV150"/>
      <c r="HW150"/>
      <c r="HX150"/>
      <c r="HY150"/>
      <c r="HZ150"/>
      <c r="IA150"/>
      <c r="IB150"/>
      <c r="IC150"/>
      <c r="ID150"/>
      <c r="IE150"/>
      <c r="IF150"/>
      <c r="IG150"/>
      <c r="IH150"/>
      <c r="II150"/>
      <c r="IJ150"/>
      <c r="IK150"/>
      <c r="IL150"/>
      <c r="IM150"/>
      <c r="IN150"/>
      <c r="IO150"/>
      <c r="IP150"/>
      <c r="IQ150"/>
      <c r="IR150"/>
      <c r="IS150"/>
      <c r="IT150"/>
      <c r="IU150"/>
      <c r="IV150"/>
      <c r="IW150"/>
      <c r="IX150"/>
      <c r="IY150"/>
      <c r="IZ150"/>
      <c r="JA150"/>
      <c r="JB150"/>
      <c r="JC150"/>
      <c r="JD150"/>
      <c r="JE150"/>
      <c r="JF150"/>
      <c r="JG150"/>
      <c r="JH150"/>
      <c r="JI150"/>
      <c r="JJ150"/>
      <c r="JK150"/>
      <c r="JL150"/>
      <c r="JM150"/>
      <c r="JN150"/>
      <c r="JO150"/>
      <c r="JP150"/>
      <c r="JQ150"/>
      <c r="JR150"/>
      <c r="JS150"/>
      <c r="JT150"/>
      <c r="JU150"/>
      <c r="JV150"/>
      <c r="JW150"/>
      <c r="JX150"/>
      <c r="JY150"/>
      <c r="JZ150"/>
      <c r="KA150"/>
      <c r="KB150"/>
      <c r="KC150"/>
      <c r="KD150"/>
      <c r="KE150"/>
      <c r="KF150"/>
      <c r="KG150"/>
      <c r="KH150"/>
      <c r="KI150"/>
      <c r="KJ150"/>
      <c r="KK150"/>
      <c r="KL150"/>
      <c r="KM150"/>
      <c r="KN150"/>
      <c r="KO150"/>
      <c r="KP150"/>
      <c r="KQ150"/>
      <c r="KR150"/>
      <c r="KS150"/>
      <c r="KT150"/>
      <c r="KU150"/>
      <c r="KV150"/>
      <c r="KW150"/>
      <c r="KX150"/>
      <c r="KY150"/>
      <c r="KZ150"/>
      <c r="LA150"/>
      <c r="LB150"/>
      <c r="LC150"/>
      <c r="LD150"/>
      <c r="LE150"/>
      <c r="LF150"/>
      <c r="LG150"/>
      <c r="LH150"/>
      <c r="LI150"/>
      <c r="LJ150"/>
      <c r="LK150"/>
      <c r="LL150"/>
      <c r="LM150"/>
      <c r="LN150"/>
      <c r="LO150"/>
      <c r="LP150"/>
      <c r="LQ150"/>
      <c r="LR150"/>
      <c r="LS150"/>
      <c r="LT150"/>
      <c r="LU150"/>
      <c r="LV150"/>
      <c r="LW150"/>
      <c r="LX150"/>
      <c r="LY150"/>
      <c r="LZ150"/>
      <c r="MA150"/>
      <c r="MB150"/>
      <c r="MC150"/>
      <c r="MD150"/>
      <c r="ME150"/>
      <c r="MF150"/>
      <c r="MG150"/>
      <c r="MH150"/>
      <c r="MI150"/>
      <c r="MJ150"/>
      <c r="MK150"/>
      <c r="ML150"/>
      <c r="MM150"/>
      <c r="MN150"/>
      <c r="MO150"/>
      <c r="MP150"/>
      <c r="MQ150"/>
      <c r="MR150"/>
      <c r="MS150"/>
      <c r="MT150"/>
      <c r="MU150"/>
      <c r="MV150"/>
      <c r="MW150"/>
      <c r="MX150"/>
      <c r="MY150"/>
      <c r="MZ150"/>
      <c r="NA150"/>
      <c r="NB150"/>
      <c r="NC150"/>
      <c r="ND150"/>
      <c r="NE150"/>
      <c r="NF150"/>
      <c r="NG150"/>
      <c r="NH150"/>
      <c r="NI150"/>
      <c r="NJ150"/>
      <c r="NK150"/>
      <c r="NL150"/>
      <c r="NM150"/>
      <c r="NN150"/>
      <c r="NO150"/>
      <c r="NP150"/>
      <c r="NQ150"/>
      <c r="NR150"/>
      <c r="NS150"/>
      <c r="NT150"/>
      <c r="NU150"/>
      <c r="NV150"/>
      <c r="NW150"/>
      <c r="NX150"/>
      <c r="NY150"/>
      <c r="NZ150"/>
      <c r="OA150"/>
      <c r="OB150"/>
      <c r="OC150"/>
      <c r="OD150"/>
      <c r="OE150"/>
      <c r="OF150"/>
      <c r="OG150"/>
      <c r="OH150"/>
      <c r="OI150"/>
      <c r="OJ150"/>
      <c r="OK150"/>
      <c r="OL150"/>
      <c r="OM150"/>
      <c r="ON150"/>
      <c r="OO150"/>
      <c r="OP150"/>
      <c r="OQ150"/>
      <c r="OR150"/>
      <c r="OS150"/>
      <c r="OT150"/>
      <c r="OU150"/>
      <c r="OV150"/>
      <c r="OW150"/>
      <c r="OX150"/>
      <c r="OY150"/>
      <c r="OZ150"/>
      <c r="PA150"/>
      <c r="PB150"/>
      <c r="PC150"/>
      <c r="PD150"/>
      <c r="PE150"/>
      <c r="PF150"/>
      <c r="PG150"/>
      <c r="PH150"/>
      <c r="PI150"/>
      <c r="PJ150"/>
      <c r="PK150"/>
      <c r="PL150"/>
      <c r="PM150"/>
      <c r="PN150"/>
      <c r="PO150"/>
      <c r="PP150"/>
      <c r="PQ150"/>
      <c r="PR150"/>
      <c r="PS150"/>
      <c r="PT150"/>
      <c r="PU150"/>
      <c r="PV150"/>
      <c r="PW150"/>
      <c r="PX150"/>
      <c r="PY150"/>
      <c r="PZ150"/>
      <c r="QA150"/>
      <c r="QB150"/>
      <c r="QC150"/>
      <c r="QD150"/>
      <c r="QE150"/>
      <c r="QF150"/>
      <c r="QG150"/>
      <c r="QH150"/>
      <c r="QI150"/>
      <c r="QJ150"/>
      <c r="QK150"/>
      <c r="QL150"/>
      <c r="QM150"/>
      <c r="QN150"/>
      <c r="QO150"/>
      <c r="QP150"/>
      <c r="QQ150"/>
      <c r="QR150"/>
      <c r="QS150"/>
      <c r="QT150"/>
      <c r="QU150"/>
      <c r="QV150"/>
      <c r="QW150"/>
      <c r="QX150"/>
      <c r="QY150"/>
      <c r="QZ150"/>
      <c r="RA150"/>
      <c r="RB150"/>
      <c r="RC150"/>
      <c r="RD150"/>
      <c r="RE150"/>
      <c r="RF150"/>
      <c r="RG150"/>
      <c r="RH150"/>
      <c r="RI150"/>
      <c r="RJ150"/>
      <c r="RK150"/>
      <c r="RL150"/>
      <c r="RM150"/>
      <c r="RN150"/>
      <c r="RO150"/>
      <c r="RP150"/>
      <c r="RQ150"/>
      <c r="RR150"/>
      <c r="RS150"/>
      <c r="RT150"/>
      <c r="RU150"/>
      <c r="RV150"/>
      <c r="RW150"/>
      <c r="RX150"/>
      <c r="RY150"/>
      <c r="RZ150"/>
      <c r="SA150"/>
      <c r="SB150"/>
      <c r="SC150"/>
      <c r="SD150"/>
      <c r="SE150"/>
      <c r="SF150"/>
      <c r="SG150"/>
      <c r="SH150"/>
      <c r="SI150"/>
      <c r="SJ150"/>
      <c r="SK150"/>
      <c r="SL150"/>
      <c r="SM150"/>
      <c r="SN150"/>
      <c r="SO150"/>
      <c r="SP150"/>
      <c r="SQ150"/>
      <c r="SR150"/>
      <c r="SS150"/>
      <c r="ST150"/>
      <c r="SU150"/>
      <c r="SV150"/>
      <c r="SW150"/>
      <c r="SX150"/>
      <c r="SY150"/>
      <c r="SZ150"/>
      <c r="TA150"/>
      <c r="TB150"/>
      <c r="TC150"/>
      <c r="TD150"/>
      <c r="TE150"/>
      <c r="TF150"/>
      <c r="TG150"/>
      <c r="TH150"/>
      <c r="TI150"/>
      <c r="TJ150"/>
      <c r="TK150"/>
      <c r="TL150"/>
      <c r="TM150"/>
      <c r="TN150"/>
      <c r="TO150"/>
      <c r="TP150"/>
      <c r="TQ150"/>
      <c r="TR150"/>
      <c r="TS150"/>
      <c r="TT150"/>
      <c r="TU150"/>
      <c r="TV150"/>
      <c r="TW150"/>
      <c r="TX150"/>
      <c r="TY150"/>
      <c r="TZ150"/>
      <c r="UA150"/>
      <c r="UB150"/>
      <c r="UC150"/>
      <c r="UD150"/>
      <c r="UE150"/>
      <c r="UF150"/>
      <c r="UG150"/>
      <c r="UH150"/>
      <c r="UI150"/>
      <c r="UJ150"/>
      <c r="UK150"/>
      <c r="UL150"/>
      <c r="UM150"/>
      <c r="UN150"/>
      <c r="UO150"/>
      <c r="UP150"/>
      <c r="UQ150"/>
      <c r="UR150"/>
      <c r="US150"/>
      <c r="UT150"/>
      <c r="UU150"/>
      <c r="UV150"/>
      <c r="UW150"/>
      <c r="UX150"/>
      <c r="UY150"/>
      <c r="UZ150"/>
      <c r="VA150"/>
      <c r="VB150"/>
      <c r="VC150"/>
      <c r="VD150"/>
      <c r="VE150"/>
      <c r="VF150"/>
      <c r="VG150"/>
      <c r="VH150"/>
      <c r="VI150"/>
      <c r="VJ150"/>
      <c r="VK150"/>
      <c r="VL150"/>
      <c r="VM150"/>
      <c r="VN150"/>
      <c r="VO150"/>
      <c r="VP150"/>
      <c r="VQ150"/>
      <c r="VR150"/>
      <c r="VS150"/>
      <c r="VT150"/>
      <c r="VU150"/>
      <c r="VV150"/>
      <c r="VW150"/>
      <c r="VX150"/>
      <c r="VY150"/>
      <c r="VZ150"/>
      <c r="WA150"/>
      <c r="WB150"/>
      <c r="WC150"/>
      <c r="WD150"/>
      <c r="WE150"/>
      <c r="WF150"/>
      <c r="WG150"/>
      <c r="WH150"/>
      <c r="WI150"/>
      <c r="WJ150"/>
      <c r="WK150"/>
      <c r="WL150"/>
      <c r="WM150"/>
      <c r="WN150"/>
      <c r="WO150"/>
      <c r="WP150"/>
      <c r="WQ150"/>
      <c r="WR150"/>
      <c r="WS150"/>
      <c r="WT150"/>
      <c r="WU150"/>
      <c r="WV150"/>
      <c r="WW150"/>
      <c r="WX150"/>
      <c r="WY150"/>
      <c r="WZ150"/>
      <c r="XA150"/>
      <c r="XB150"/>
      <c r="XC150"/>
      <c r="XD150"/>
      <c r="XE150"/>
      <c r="XF150"/>
      <c r="XG150"/>
      <c r="XH150"/>
      <c r="XI150"/>
      <c r="XJ150"/>
      <c r="XK150"/>
      <c r="XL150"/>
      <c r="XM150"/>
      <c r="XN150"/>
      <c r="XO150"/>
      <c r="XP150"/>
      <c r="XQ150"/>
      <c r="XR150"/>
      <c r="XS150"/>
      <c r="XT150"/>
      <c r="XU150"/>
      <c r="XV150"/>
      <c r="XW150"/>
      <c r="XX150"/>
      <c r="XY150"/>
      <c r="XZ150"/>
      <c r="YA150"/>
      <c r="YB150"/>
      <c r="YC150"/>
      <c r="YD150"/>
      <c r="YE150"/>
      <c r="YF150"/>
      <c r="YG150"/>
      <c r="YH150"/>
      <c r="YI150"/>
      <c r="YJ150"/>
      <c r="YK150"/>
      <c r="YL150"/>
      <c r="YM150"/>
      <c r="YN150"/>
      <c r="YO150"/>
      <c r="YP150"/>
      <c r="YQ150"/>
      <c r="YR150"/>
      <c r="YS150"/>
      <c r="YT150"/>
      <c r="YU150"/>
      <c r="YV150"/>
      <c r="YW150"/>
      <c r="YX150"/>
      <c r="YY150"/>
      <c r="YZ150"/>
      <c r="ZA150"/>
      <c r="ZB150"/>
      <c r="ZC150"/>
      <c r="ZD150"/>
      <c r="ZE150"/>
      <c r="ZF150"/>
      <c r="ZG150"/>
      <c r="ZH150"/>
      <c r="ZI150"/>
      <c r="ZJ150"/>
      <c r="ZK150"/>
      <c r="ZL150"/>
      <c r="ZM150"/>
      <c r="ZN150"/>
      <c r="ZO150"/>
      <c r="ZP150"/>
      <c r="ZQ150"/>
      <c r="ZR150"/>
      <c r="ZS150"/>
      <c r="ZT150"/>
      <c r="ZU150"/>
      <c r="ZV150"/>
      <c r="ZW150"/>
      <c r="ZX150"/>
      <c r="ZY150"/>
      <c r="ZZ150"/>
      <c r="AAA150"/>
      <c r="AAB150"/>
      <c r="AAC150"/>
      <c r="AAD150"/>
      <c r="AAE150"/>
      <c r="AAF150"/>
      <c r="AAG150"/>
      <c r="AAH150"/>
      <c r="AAI150"/>
      <c r="AAJ150"/>
      <c r="AAK150"/>
      <c r="AAL150"/>
      <c r="AAM150"/>
      <c r="AAN150"/>
      <c r="AAO150"/>
      <c r="AAP150"/>
      <c r="AAQ150"/>
      <c r="AAR150"/>
      <c r="AAS150"/>
      <c r="AAT150"/>
      <c r="AAU150"/>
      <c r="AAV150"/>
      <c r="AAW150"/>
      <c r="AAX150"/>
      <c r="AAY150"/>
      <c r="AAZ150"/>
      <c r="ABA150"/>
      <c r="ABB150"/>
      <c r="ABC150"/>
      <c r="ABD150"/>
      <c r="ABE150"/>
      <c r="ABF150"/>
      <c r="ABG150"/>
      <c r="ABH150"/>
      <c r="ABI150"/>
      <c r="ABJ150"/>
      <c r="ABK150"/>
      <c r="ABL150"/>
      <c r="ABM150"/>
      <c r="ABN150"/>
      <c r="ABO150"/>
      <c r="ABP150"/>
      <c r="ABQ150"/>
      <c r="ABR150"/>
      <c r="ABS150"/>
      <c r="ABT150"/>
      <c r="ABU150"/>
      <c r="ABV150"/>
      <c r="ABW150"/>
      <c r="ABX150"/>
      <c r="ABY150"/>
      <c r="ABZ150"/>
      <c r="ACA150"/>
      <c r="ACB150"/>
      <c r="ACC150"/>
      <c r="ACD150"/>
      <c r="ACE150"/>
      <c r="ACF150"/>
      <c r="ACG150"/>
      <c r="ACH150"/>
      <c r="ACI150"/>
      <c r="ACJ150"/>
      <c r="ACK150"/>
      <c r="ACL150"/>
      <c r="ACM150"/>
      <c r="ACN150"/>
      <c r="ACO150"/>
      <c r="ACP150"/>
      <c r="ACQ150"/>
      <c r="ACR150"/>
      <c r="ACS150"/>
      <c r="ACT150"/>
      <c r="ACU150"/>
      <c r="ACV150"/>
      <c r="ACW150"/>
      <c r="ACX150"/>
      <c r="ACY150"/>
      <c r="ACZ150"/>
      <c r="ADA150"/>
      <c r="ADB150"/>
      <c r="ADC150"/>
      <c r="ADD150"/>
      <c r="ADE150"/>
      <c r="ADF150"/>
      <c r="ADG150"/>
      <c r="ADH150"/>
      <c r="ADI150"/>
      <c r="ADJ150"/>
      <c r="ADK150"/>
      <c r="ADL150"/>
      <c r="ADM150"/>
      <c r="ADN150"/>
      <c r="ADO150"/>
      <c r="ADP150"/>
      <c r="ADQ150"/>
      <c r="ADR150"/>
      <c r="ADS150"/>
      <c r="ADT150"/>
      <c r="ADU150"/>
      <c r="ADV150"/>
      <c r="ADW150"/>
      <c r="ADX150"/>
      <c r="ADY150"/>
      <c r="ADZ150"/>
      <c r="AEA150"/>
      <c r="AEB150"/>
      <c r="AEC150"/>
      <c r="AED150"/>
      <c r="AEE150"/>
      <c r="AEF150"/>
      <c r="AEG150"/>
      <c r="AEH150"/>
      <c r="AEI150"/>
      <c r="AEJ150"/>
      <c r="AEK150"/>
      <c r="AEL150"/>
      <c r="AEM150"/>
      <c r="AEN150"/>
      <c r="AEO150"/>
      <c r="AEP150"/>
      <c r="AEQ150"/>
      <c r="AER150"/>
      <c r="AES150"/>
      <c r="AET150"/>
      <c r="AEU150"/>
      <c r="AEV150"/>
      <c r="AEW150"/>
      <c r="AEX150"/>
      <c r="AEY150"/>
      <c r="AEZ150"/>
      <c r="AFA150"/>
      <c r="AFB150"/>
      <c r="AFC150"/>
      <c r="AFD150"/>
      <c r="AFE150"/>
      <c r="AFF150"/>
      <c r="AFG150"/>
      <c r="AFH150"/>
      <c r="AFI150"/>
      <c r="AFJ150"/>
      <c r="AFK150"/>
      <c r="AFL150"/>
      <c r="AFM150"/>
      <c r="AFN150"/>
      <c r="AFO150"/>
      <c r="AFP150"/>
      <c r="AFQ150"/>
      <c r="AFR150"/>
      <c r="AFS150"/>
      <c r="AFT150"/>
      <c r="AFU150"/>
      <c r="AFV150"/>
      <c r="AFW150"/>
      <c r="AFX150"/>
      <c r="AFY150"/>
      <c r="AFZ150"/>
      <c r="AGA150"/>
      <c r="AGB150"/>
      <c r="AGC150"/>
      <c r="AGD150"/>
      <c r="AGE150"/>
      <c r="AGF150"/>
      <c r="AGG150"/>
      <c r="AGH150"/>
      <c r="AGI150"/>
      <c r="AGJ150"/>
      <c r="AGK150"/>
      <c r="AGL150"/>
      <c r="AGM150"/>
      <c r="AGN150"/>
      <c r="AGO150"/>
      <c r="AGP150"/>
      <c r="AGQ150"/>
      <c r="AGR150"/>
      <c r="AGS150"/>
      <c r="AGT150"/>
      <c r="AGU150"/>
      <c r="AGV150"/>
      <c r="AGW150"/>
      <c r="AGX150"/>
      <c r="AGY150"/>
      <c r="AGZ150"/>
      <c r="AHA150"/>
      <c r="AHB150"/>
      <c r="AHC150"/>
      <c r="AHD150"/>
      <c r="AHE150"/>
      <c r="AHF150"/>
      <c r="AHG150"/>
      <c r="AHH150"/>
      <c r="AHI150"/>
      <c r="AHJ150"/>
      <c r="AHK150"/>
      <c r="AHL150"/>
      <c r="AHM150"/>
      <c r="AHN150"/>
      <c r="AHO150"/>
      <c r="AHP150"/>
      <c r="AHQ150"/>
      <c r="AHR150"/>
      <c r="AHS150"/>
      <c r="AHT150"/>
      <c r="AHU150"/>
      <c r="AHV150"/>
      <c r="AHW150"/>
      <c r="AHX150"/>
      <c r="AHY150"/>
      <c r="AHZ150"/>
      <c r="AIA150"/>
      <c r="AIB150"/>
      <c r="AIC150"/>
      <c r="AID150"/>
      <c r="AIE150"/>
      <c r="AIF150"/>
      <c r="AIG150"/>
      <c r="AIH150"/>
      <c r="AII150"/>
      <c r="AIJ150"/>
      <c r="AIK150"/>
      <c r="AIL150"/>
      <c r="AIM150"/>
      <c r="AIN150"/>
      <c r="AIO150"/>
      <c r="AIP150"/>
      <c r="AIQ150"/>
      <c r="AIR150"/>
      <c r="AIS150"/>
      <c r="AIT150"/>
      <c r="AIU150"/>
      <c r="AIV150"/>
      <c r="AIW150"/>
      <c r="AIX150"/>
      <c r="AIY150"/>
      <c r="AIZ150"/>
      <c r="AJA150"/>
      <c r="AJB150"/>
      <c r="AJC150"/>
      <c r="AJD150"/>
      <c r="AJE150"/>
      <c r="AJF150"/>
      <c r="AJG150"/>
      <c r="AJH150"/>
      <c r="AJI150"/>
      <c r="AJJ150"/>
      <c r="AJK150"/>
      <c r="AJL150"/>
      <c r="AJM150"/>
      <c r="AJN150"/>
      <c r="AJO150"/>
      <c r="AJP150"/>
      <c r="AJQ150"/>
      <c r="AJR150"/>
      <c r="AJS150"/>
      <c r="AJT150"/>
      <c r="AJU150"/>
      <c r="AJV150"/>
      <c r="AJW150"/>
      <c r="AJX150"/>
      <c r="AJY150"/>
      <c r="AJZ150"/>
      <c r="AKA150"/>
      <c r="AKB150"/>
      <c r="AKC150"/>
      <c r="AKD150"/>
      <c r="AKE150"/>
      <c r="AKF150"/>
      <c r="AKG150"/>
      <c r="AKH150"/>
      <c r="AKI150"/>
      <c r="AKJ150"/>
      <c r="AKK150"/>
      <c r="AKL150"/>
      <c r="AKM150"/>
      <c r="AKN150"/>
      <c r="AKO150"/>
      <c r="AKP150"/>
      <c r="AKQ150"/>
      <c r="AKR150"/>
      <c r="AKS150"/>
      <c r="AKT150"/>
      <c r="AKU150"/>
      <c r="AKV150"/>
      <c r="AKW150"/>
      <c r="AKX150"/>
      <c r="AKY150"/>
      <c r="AKZ150"/>
      <c r="ALA150"/>
      <c r="ALB150"/>
      <c r="ALC150"/>
      <c r="ALD150"/>
      <c r="ALE150"/>
      <c r="ALF150"/>
      <c r="ALG150"/>
      <c r="ALH150"/>
      <c r="ALI150"/>
      <c r="ALJ150"/>
      <c r="ALK150"/>
      <c r="ALL150"/>
      <c r="ALM150"/>
      <c r="ALN150"/>
      <c r="ALO150"/>
      <c r="ALP150"/>
      <c r="ALQ150"/>
      <c r="ALR150"/>
      <c r="ALS150"/>
      <c r="ALT150"/>
      <c r="ALU150"/>
      <c r="ALV150"/>
      <c r="ALW150"/>
      <c r="ALX150"/>
      <c r="ALY150"/>
      <c r="ALZ150"/>
      <c r="AMA150"/>
      <c r="AMB150"/>
      <c r="AMC150"/>
      <c r="AMD150"/>
      <c r="AME150"/>
      <c r="AMF150"/>
      <c r="AMG150"/>
      <c r="AMH150"/>
      <c r="AMI150"/>
      <c r="AMJ150"/>
    </row>
    <row r="151" spans="1:1024" x14ac:dyDescent="0.25">
      <c r="A151" s="164"/>
      <c r="B151" s="165"/>
      <c r="C151" s="165"/>
      <c r="D151" s="165"/>
      <c r="E151" s="165"/>
      <c r="F151" s="165"/>
      <c r="G151" s="165"/>
      <c r="H151" s="165"/>
      <c r="I151" s="165"/>
      <c r="J151" s="165"/>
      <c r="K151" s="165"/>
      <c r="L151" s="162" t="s">
        <v>3382</v>
      </c>
      <c r="M151" s="159"/>
      <c r="N151" s="159"/>
      <c r="O151" s="159"/>
      <c r="P151" s="159"/>
      <c r="Q151" s="159"/>
      <c r="R151" s="159"/>
      <c r="S151" s="159"/>
      <c r="T151" s="159"/>
      <c r="U151" s="159"/>
      <c r="V151" s="159"/>
      <c r="W151" s="159"/>
      <c r="X151" s="159"/>
      <c r="Y151" s="159"/>
      <c r="Z151" s="159"/>
      <c r="AA151" s="159"/>
      <c r="AB151" s="159"/>
      <c r="AC151" s="159"/>
      <c r="AD151" s="159"/>
      <c r="AE151" s="159"/>
      <c r="AF151" s="159"/>
      <c r="AG151" s="159"/>
      <c r="AH151" s="159"/>
      <c r="AI151" s="159"/>
      <c r="AJ151" s="159"/>
      <c r="AK151" s="165"/>
      <c r="AL151" s="165"/>
      <c r="AM151" s="165"/>
      <c r="AN151" s="165"/>
      <c r="AO151" s="165"/>
      <c r="AP151" s="165"/>
      <c r="AQ151" s="165"/>
      <c r="AR151" s="165"/>
      <c r="AS151" s="165"/>
      <c r="AT151" s="165"/>
      <c r="AU151" s="165"/>
      <c r="AV151" s="165"/>
      <c r="AW151" s="165"/>
      <c r="AX151" s="165"/>
      <c r="AY151" s="165"/>
      <c r="AZ151" s="165"/>
      <c r="BA151" s="165"/>
      <c r="BD151" s="50"/>
      <c r="BE151"/>
      <c r="BF151"/>
      <c r="BG151"/>
      <c r="BH151"/>
      <c r="BI151"/>
      <c r="BJ151"/>
      <c r="BK151"/>
      <c r="BL151"/>
      <c r="BM151"/>
      <c r="BN151"/>
      <c r="BO151"/>
      <c r="BP151"/>
      <c r="BQ151"/>
      <c r="BR151"/>
      <c r="BS151"/>
      <c r="BT151"/>
      <c r="BU151"/>
      <c r="BV151"/>
      <c r="BW151"/>
      <c r="BX151"/>
      <c r="BY151"/>
      <c r="BZ151"/>
      <c r="CA151"/>
      <c r="CB151"/>
      <c r="CC151"/>
      <c r="CD151"/>
      <c r="CE151"/>
      <c r="CF151"/>
      <c r="CG151"/>
      <c r="CH151"/>
      <c r="CI151"/>
      <c r="CJ151"/>
      <c r="CK151"/>
      <c r="CL151"/>
      <c r="CM151"/>
      <c r="CN151"/>
      <c r="CO151"/>
      <c r="CP151"/>
      <c r="CQ151"/>
      <c r="CR151"/>
      <c r="CS151"/>
      <c r="CT151"/>
      <c r="CU151"/>
      <c r="CV151"/>
      <c r="CW151"/>
      <c r="CX151"/>
      <c r="CY151"/>
      <c r="CZ151"/>
      <c r="DA151"/>
      <c r="DB151"/>
      <c r="DC151"/>
      <c r="DD151"/>
      <c r="DE151"/>
      <c r="DF151"/>
      <c r="DG151"/>
      <c r="DH151"/>
      <c r="DI151"/>
      <c r="DJ151"/>
      <c r="DK151"/>
      <c r="DL151"/>
      <c r="DM151"/>
      <c r="DN151"/>
      <c r="DO151"/>
      <c r="DP151"/>
      <c r="DQ151"/>
      <c r="DR151"/>
      <c r="DS151"/>
      <c r="DT151"/>
      <c r="DU151"/>
      <c r="DV151"/>
      <c r="DW151"/>
      <c r="DX151"/>
      <c r="DY151"/>
      <c r="DZ151"/>
      <c r="EA151"/>
      <c r="EB151"/>
      <c r="EC151"/>
      <c r="ED151"/>
      <c r="EE151"/>
      <c r="EF151"/>
      <c r="EG151"/>
      <c r="EH151"/>
      <c r="EI151"/>
      <c r="EJ151"/>
      <c r="EK151"/>
      <c r="EL151"/>
      <c r="EM151"/>
      <c r="EN151"/>
      <c r="EO151"/>
      <c r="EP151"/>
      <c r="EQ151"/>
      <c r="ER151"/>
      <c r="ES151"/>
      <c r="ET151"/>
      <c r="EU151"/>
      <c r="EV151"/>
      <c r="EW151"/>
      <c r="EX151"/>
      <c r="EY151"/>
      <c r="EZ151"/>
      <c r="FA151"/>
      <c r="FB151"/>
      <c r="FC151"/>
      <c r="FD151"/>
      <c r="FE151"/>
      <c r="FF151"/>
      <c r="FG151"/>
      <c r="FH151"/>
      <c r="FI151"/>
      <c r="FJ151"/>
      <c r="FK151"/>
      <c r="FL151"/>
      <c r="FM151"/>
      <c r="FN151"/>
      <c r="FO151"/>
      <c r="FP151"/>
      <c r="FQ151"/>
      <c r="FR151"/>
      <c r="FS151"/>
      <c r="FT151"/>
      <c r="FU151"/>
      <c r="FV151"/>
      <c r="FW151"/>
      <c r="FX151"/>
      <c r="FY151"/>
      <c r="FZ151"/>
      <c r="GA151"/>
      <c r="GB151"/>
      <c r="GC151"/>
      <c r="GD151"/>
      <c r="GE151"/>
      <c r="GF151"/>
      <c r="GG151"/>
      <c r="GH151"/>
      <c r="GI151"/>
      <c r="GJ151"/>
      <c r="GK151"/>
      <c r="GL151"/>
      <c r="GM151"/>
      <c r="GN151"/>
      <c r="GO151"/>
      <c r="GP151"/>
      <c r="GQ151"/>
      <c r="GR151"/>
      <c r="GS151"/>
      <c r="GT151"/>
      <c r="GU151"/>
      <c r="GV151"/>
      <c r="GW151"/>
      <c r="GX151"/>
      <c r="GY151"/>
      <c r="GZ151"/>
      <c r="HA151"/>
      <c r="HB151"/>
      <c r="HC151"/>
      <c r="HD151"/>
      <c r="HE151"/>
      <c r="HF151"/>
      <c r="HG151"/>
      <c r="HH151"/>
      <c r="HI151"/>
      <c r="HJ151"/>
      <c r="HK151"/>
      <c r="HL151"/>
      <c r="HM151"/>
      <c r="HN151"/>
      <c r="HO151"/>
      <c r="HP151"/>
      <c r="HQ151"/>
      <c r="HR151"/>
      <c r="HS151"/>
      <c r="HT151"/>
      <c r="HU151"/>
      <c r="HV151"/>
      <c r="HW151"/>
      <c r="HX151"/>
      <c r="HY151"/>
      <c r="HZ151"/>
      <c r="IA151"/>
      <c r="IB151"/>
      <c r="IC151"/>
      <c r="ID151"/>
      <c r="IE151"/>
      <c r="IF151"/>
      <c r="IG151"/>
      <c r="IH151"/>
      <c r="II151"/>
      <c r="IJ151"/>
      <c r="IK151"/>
      <c r="IL151"/>
      <c r="IM151"/>
      <c r="IN151"/>
      <c r="IO151"/>
      <c r="IP151"/>
      <c r="IQ151"/>
      <c r="IR151"/>
      <c r="IS151"/>
      <c r="IT151"/>
      <c r="IU151"/>
      <c r="IV151"/>
      <c r="IW151"/>
      <c r="IX151"/>
      <c r="IY151"/>
      <c r="IZ151"/>
      <c r="JA151"/>
      <c r="JB151"/>
      <c r="JC151"/>
      <c r="JD151"/>
      <c r="JE151"/>
      <c r="JF151"/>
      <c r="JG151"/>
      <c r="JH151"/>
      <c r="JI151"/>
      <c r="JJ151"/>
      <c r="JK151"/>
      <c r="JL151"/>
      <c r="JM151"/>
      <c r="JN151"/>
      <c r="JO151"/>
      <c r="JP151"/>
      <c r="JQ151"/>
      <c r="JR151"/>
      <c r="JS151"/>
      <c r="JT151"/>
      <c r="JU151"/>
      <c r="JV151"/>
      <c r="JW151"/>
      <c r="JX151"/>
      <c r="JY151"/>
      <c r="JZ151"/>
      <c r="KA151"/>
      <c r="KB151"/>
      <c r="KC151"/>
      <c r="KD151"/>
      <c r="KE151"/>
      <c r="KF151"/>
      <c r="KG151"/>
      <c r="KH151"/>
      <c r="KI151"/>
      <c r="KJ151"/>
      <c r="KK151"/>
      <c r="KL151"/>
      <c r="KM151"/>
      <c r="KN151"/>
      <c r="KO151"/>
      <c r="KP151"/>
      <c r="KQ151"/>
      <c r="KR151"/>
      <c r="KS151"/>
      <c r="KT151"/>
      <c r="KU151"/>
      <c r="KV151"/>
      <c r="KW151"/>
      <c r="KX151"/>
      <c r="KY151"/>
      <c r="KZ151"/>
      <c r="LA151"/>
      <c r="LB151"/>
      <c r="LC151"/>
      <c r="LD151"/>
      <c r="LE151"/>
      <c r="LF151"/>
      <c r="LG151"/>
      <c r="LH151"/>
      <c r="LI151"/>
      <c r="LJ151"/>
      <c r="LK151"/>
      <c r="LL151"/>
      <c r="LM151"/>
      <c r="LN151"/>
      <c r="LO151"/>
      <c r="LP151"/>
      <c r="LQ151"/>
      <c r="LR151"/>
      <c r="LS151"/>
      <c r="LT151"/>
      <c r="LU151"/>
      <c r="LV151"/>
      <c r="LW151"/>
      <c r="LX151"/>
      <c r="LY151"/>
      <c r="LZ151"/>
      <c r="MA151"/>
      <c r="MB151"/>
      <c r="MC151"/>
      <c r="MD151"/>
      <c r="ME151"/>
      <c r="MF151"/>
      <c r="MG151"/>
      <c r="MH151"/>
      <c r="MI151"/>
      <c r="MJ151"/>
      <c r="MK151"/>
      <c r="ML151"/>
      <c r="MM151"/>
      <c r="MN151"/>
      <c r="MO151"/>
      <c r="MP151"/>
      <c r="MQ151"/>
      <c r="MR151"/>
      <c r="MS151"/>
      <c r="MT151"/>
      <c r="MU151"/>
      <c r="MV151"/>
      <c r="MW151"/>
      <c r="MX151"/>
      <c r="MY151"/>
      <c r="MZ151"/>
      <c r="NA151"/>
      <c r="NB151"/>
      <c r="NC151"/>
      <c r="ND151"/>
      <c r="NE151"/>
      <c r="NF151"/>
      <c r="NG151"/>
      <c r="NH151"/>
      <c r="NI151"/>
      <c r="NJ151"/>
      <c r="NK151"/>
      <c r="NL151"/>
      <c r="NM151"/>
      <c r="NN151"/>
      <c r="NO151"/>
      <c r="NP151"/>
      <c r="NQ151"/>
      <c r="NR151"/>
      <c r="NS151"/>
      <c r="NT151"/>
      <c r="NU151"/>
      <c r="NV151"/>
      <c r="NW151"/>
      <c r="NX151"/>
      <c r="NY151"/>
      <c r="NZ151"/>
      <c r="OA151"/>
      <c r="OB151"/>
      <c r="OC151"/>
      <c r="OD151"/>
      <c r="OE151"/>
      <c r="OF151"/>
      <c r="OG151"/>
      <c r="OH151"/>
      <c r="OI151"/>
      <c r="OJ151"/>
      <c r="OK151"/>
      <c r="OL151"/>
      <c r="OM151"/>
      <c r="ON151"/>
      <c r="OO151"/>
      <c r="OP151"/>
      <c r="OQ151"/>
      <c r="OR151"/>
      <c r="OS151"/>
      <c r="OT151"/>
      <c r="OU151"/>
      <c r="OV151"/>
      <c r="OW151"/>
      <c r="OX151"/>
      <c r="OY151"/>
      <c r="OZ151"/>
      <c r="PA151"/>
      <c r="PB151"/>
      <c r="PC151"/>
      <c r="PD151"/>
      <c r="PE151"/>
      <c r="PF151"/>
      <c r="PG151"/>
      <c r="PH151"/>
      <c r="PI151"/>
      <c r="PJ151"/>
      <c r="PK151"/>
      <c r="PL151"/>
      <c r="PM151"/>
      <c r="PN151"/>
      <c r="PO151"/>
      <c r="PP151"/>
      <c r="PQ151"/>
      <c r="PR151"/>
      <c r="PS151"/>
      <c r="PT151"/>
      <c r="PU151"/>
      <c r="PV151"/>
      <c r="PW151"/>
      <c r="PX151"/>
      <c r="PY151"/>
      <c r="PZ151"/>
      <c r="QA151"/>
      <c r="QB151"/>
      <c r="QC151"/>
      <c r="QD151"/>
      <c r="QE151"/>
      <c r="QF151"/>
      <c r="QG151"/>
      <c r="QH151"/>
      <c r="QI151"/>
      <c r="QJ151"/>
      <c r="QK151"/>
      <c r="QL151"/>
      <c r="QM151"/>
      <c r="QN151"/>
      <c r="QO151"/>
      <c r="QP151"/>
      <c r="QQ151"/>
      <c r="QR151"/>
      <c r="QS151"/>
      <c r="QT151"/>
      <c r="QU151"/>
      <c r="QV151"/>
      <c r="QW151"/>
      <c r="QX151"/>
      <c r="QY151"/>
      <c r="QZ151"/>
      <c r="RA151"/>
      <c r="RB151"/>
      <c r="RC151"/>
      <c r="RD151"/>
      <c r="RE151"/>
      <c r="RF151"/>
      <c r="RG151"/>
      <c r="RH151"/>
      <c r="RI151"/>
      <c r="RJ151"/>
      <c r="RK151"/>
      <c r="RL151"/>
      <c r="RM151"/>
      <c r="RN151"/>
      <c r="RO151"/>
      <c r="RP151"/>
      <c r="RQ151"/>
      <c r="RR151"/>
      <c r="RS151"/>
      <c r="RT151"/>
      <c r="RU151"/>
      <c r="RV151"/>
      <c r="RW151"/>
      <c r="RX151"/>
      <c r="RY151"/>
      <c r="RZ151"/>
      <c r="SA151"/>
      <c r="SB151"/>
      <c r="SC151"/>
      <c r="SD151"/>
      <c r="SE151"/>
      <c r="SF151"/>
      <c r="SG151"/>
      <c r="SH151"/>
      <c r="SI151"/>
      <c r="SJ151"/>
      <c r="SK151"/>
      <c r="SL151"/>
      <c r="SM151"/>
      <c r="SN151"/>
      <c r="SO151"/>
      <c r="SP151"/>
      <c r="SQ151"/>
      <c r="SR151"/>
      <c r="SS151"/>
      <c r="ST151"/>
      <c r="SU151"/>
      <c r="SV151"/>
      <c r="SW151"/>
      <c r="SX151"/>
      <c r="SY151"/>
      <c r="SZ151"/>
      <c r="TA151"/>
      <c r="TB151"/>
      <c r="TC151"/>
      <c r="TD151"/>
      <c r="TE151"/>
      <c r="TF151"/>
      <c r="TG151"/>
      <c r="TH151"/>
      <c r="TI151"/>
      <c r="TJ151"/>
      <c r="TK151"/>
      <c r="TL151"/>
      <c r="TM151"/>
      <c r="TN151"/>
      <c r="TO151"/>
      <c r="TP151"/>
      <c r="TQ151"/>
      <c r="TR151"/>
      <c r="TS151"/>
      <c r="TT151"/>
      <c r="TU151"/>
      <c r="TV151"/>
      <c r="TW151"/>
      <c r="TX151"/>
      <c r="TY151"/>
      <c r="TZ151"/>
      <c r="UA151"/>
      <c r="UB151"/>
      <c r="UC151"/>
      <c r="UD151"/>
      <c r="UE151"/>
      <c r="UF151"/>
      <c r="UG151"/>
      <c r="UH151"/>
      <c r="UI151"/>
      <c r="UJ151"/>
      <c r="UK151"/>
      <c r="UL151"/>
      <c r="UM151"/>
      <c r="UN151"/>
      <c r="UO151"/>
      <c r="UP151"/>
      <c r="UQ151"/>
      <c r="UR151"/>
      <c r="US151"/>
      <c r="UT151"/>
      <c r="UU151"/>
      <c r="UV151"/>
      <c r="UW151"/>
      <c r="UX151"/>
      <c r="UY151"/>
      <c r="UZ151"/>
      <c r="VA151"/>
      <c r="VB151"/>
      <c r="VC151"/>
      <c r="VD151"/>
      <c r="VE151"/>
      <c r="VF151"/>
      <c r="VG151"/>
      <c r="VH151"/>
      <c r="VI151"/>
      <c r="VJ151"/>
      <c r="VK151"/>
      <c r="VL151"/>
      <c r="VM151"/>
      <c r="VN151"/>
      <c r="VO151"/>
      <c r="VP151"/>
      <c r="VQ151"/>
      <c r="VR151"/>
      <c r="VS151"/>
      <c r="VT151"/>
      <c r="VU151"/>
      <c r="VV151"/>
      <c r="VW151"/>
      <c r="VX151"/>
      <c r="VY151"/>
      <c r="VZ151"/>
      <c r="WA151"/>
      <c r="WB151"/>
      <c r="WC151"/>
      <c r="WD151"/>
      <c r="WE151"/>
      <c r="WF151"/>
      <c r="WG151"/>
      <c r="WH151"/>
      <c r="WI151"/>
      <c r="WJ151"/>
      <c r="WK151"/>
      <c r="WL151"/>
      <c r="WM151"/>
      <c r="WN151"/>
      <c r="WO151"/>
      <c r="WP151"/>
      <c r="WQ151"/>
      <c r="WR151"/>
      <c r="WS151"/>
      <c r="WT151"/>
      <c r="WU151"/>
      <c r="WV151"/>
      <c r="WW151"/>
      <c r="WX151"/>
      <c r="WY151"/>
      <c r="WZ151"/>
      <c r="XA151"/>
      <c r="XB151"/>
      <c r="XC151"/>
      <c r="XD151"/>
      <c r="XE151"/>
      <c r="XF151"/>
      <c r="XG151"/>
      <c r="XH151"/>
      <c r="XI151"/>
      <c r="XJ151"/>
      <c r="XK151"/>
      <c r="XL151"/>
      <c r="XM151"/>
      <c r="XN151"/>
      <c r="XO151"/>
      <c r="XP151"/>
      <c r="XQ151"/>
      <c r="XR151"/>
      <c r="XS151"/>
      <c r="XT151"/>
      <c r="XU151"/>
      <c r="XV151"/>
      <c r="XW151"/>
      <c r="XX151"/>
      <c r="XY151"/>
      <c r="XZ151"/>
      <c r="YA151"/>
      <c r="YB151"/>
      <c r="YC151"/>
      <c r="YD151"/>
      <c r="YE151"/>
      <c r="YF151"/>
      <c r="YG151"/>
      <c r="YH151"/>
      <c r="YI151"/>
      <c r="YJ151"/>
      <c r="YK151"/>
      <c r="YL151"/>
      <c r="YM151"/>
      <c r="YN151"/>
      <c r="YO151"/>
      <c r="YP151"/>
      <c r="YQ151"/>
      <c r="YR151"/>
      <c r="YS151"/>
      <c r="YT151"/>
      <c r="YU151"/>
      <c r="YV151"/>
      <c r="YW151"/>
      <c r="YX151"/>
      <c r="YY151"/>
      <c r="YZ151"/>
      <c r="ZA151"/>
      <c r="ZB151"/>
      <c r="ZC151"/>
      <c r="ZD151"/>
      <c r="ZE151"/>
      <c r="ZF151"/>
      <c r="ZG151"/>
      <c r="ZH151"/>
      <c r="ZI151"/>
      <c r="ZJ151"/>
      <c r="ZK151"/>
      <c r="ZL151"/>
      <c r="ZM151"/>
      <c r="ZN151"/>
      <c r="ZO151"/>
      <c r="ZP151"/>
      <c r="ZQ151"/>
      <c r="ZR151"/>
      <c r="ZS151"/>
      <c r="ZT151"/>
      <c r="ZU151"/>
      <c r="ZV151"/>
      <c r="ZW151"/>
      <c r="ZX151"/>
      <c r="ZY151"/>
      <c r="ZZ151"/>
      <c r="AAA151"/>
      <c r="AAB151"/>
      <c r="AAC151"/>
      <c r="AAD151"/>
      <c r="AAE151"/>
      <c r="AAF151"/>
      <c r="AAG151"/>
      <c r="AAH151"/>
      <c r="AAI151"/>
      <c r="AAJ151"/>
      <c r="AAK151"/>
      <c r="AAL151"/>
      <c r="AAM151"/>
      <c r="AAN151"/>
      <c r="AAO151"/>
      <c r="AAP151"/>
      <c r="AAQ151"/>
      <c r="AAR151"/>
      <c r="AAS151"/>
      <c r="AAT151"/>
      <c r="AAU151"/>
      <c r="AAV151"/>
      <c r="AAW151"/>
      <c r="AAX151"/>
      <c r="AAY151"/>
      <c r="AAZ151"/>
      <c r="ABA151"/>
      <c r="ABB151"/>
      <c r="ABC151"/>
      <c r="ABD151"/>
      <c r="ABE151"/>
      <c r="ABF151"/>
      <c r="ABG151"/>
      <c r="ABH151"/>
      <c r="ABI151"/>
      <c r="ABJ151"/>
      <c r="ABK151"/>
      <c r="ABL151"/>
      <c r="ABM151"/>
      <c r="ABN151"/>
      <c r="ABO151"/>
      <c r="ABP151"/>
      <c r="ABQ151"/>
      <c r="ABR151"/>
      <c r="ABS151"/>
      <c r="ABT151"/>
      <c r="ABU151"/>
      <c r="ABV151"/>
      <c r="ABW151"/>
      <c r="ABX151"/>
      <c r="ABY151"/>
      <c r="ABZ151"/>
      <c r="ACA151"/>
      <c r="ACB151"/>
      <c r="ACC151"/>
      <c r="ACD151"/>
      <c r="ACE151"/>
      <c r="ACF151"/>
      <c r="ACG151"/>
      <c r="ACH151"/>
      <c r="ACI151"/>
      <c r="ACJ151"/>
      <c r="ACK151"/>
      <c r="ACL151"/>
      <c r="ACM151"/>
      <c r="ACN151"/>
      <c r="ACO151"/>
      <c r="ACP151"/>
      <c r="ACQ151"/>
      <c r="ACR151"/>
      <c r="ACS151"/>
      <c r="ACT151"/>
      <c r="ACU151"/>
      <c r="ACV151"/>
      <c r="ACW151"/>
      <c r="ACX151"/>
      <c r="ACY151"/>
      <c r="ACZ151"/>
      <c r="ADA151"/>
      <c r="ADB151"/>
      <c r="ADC151"/>
      <c r="ADD151"/>
      <c r="ADE151"/>
      <c r="ADF151"/>
      <c r="ADG151"/>
      <c r="ADH151"/>
      <c r="ADI151"/>
      <c r="ADJ151"/>
      <c r="ADK151"/>
      <c r="ADL151"/>
      <c r="ADM151"/>
      <c r="ADN151"/>
      <c r="ADO151"/>
      <c r="ADP151"/>
      <c r="ADQ151"/>
      <c r="ADR151"/>
      <c r="ADS151"/>
      <c r="ADT151"/>
      <c r="ADU151"/>
      <c r="ADV151"/>
      <c r="ADW151"/>
      <c r="ADX151"/>
      <c r="ADY151"/>
      <c r="ADZ151"/>
      <c r="AEA151"/>
      <c r="AEB151"/>
      <c r="AEC151"/>
      <c r="AED151"/>
      <c r="AEE151"/>
      <c r="AEF151"/>
      <c r="AEG151"/>
      <c r="AEH151"/>
      <c r="AEI151"/>
      <c r="AEJ151"/>
      <c r="AEK151"/>
      <c r="AEL151"/>
      <c r="AEM151"/>
      <c r="AEN151"/>
      <c r="AEO151"/>
      <c r="AEP151"/>
      <c r="AEQ151"/>
      <c r="AER151"/>
      <c r="AES151"/>
      <c r="AET151"/>
      <c r="AEU151"/>
      <c r="AEV151"/>
      <c r="AEW151"/>
      <c r="AEX151"/>
      <c r="AEY151"/>
      <c r="AEZ151"/>
      <c r="AFA151"/>
      <c r="AFB151"/>
      <c r="AFC151"/>
      <c r="AFD151"/>
      <c r="AFE151"/>
      <c r="AFF151"/>
      <c r="AFG151"/>
      <c r="AFH151"/>
      <c r="AFI151"/>
      <c r="AFJ151"/>
      <c r="AFK151"/>
      <c r="AFL151"/>
      <c r="AFM151"/>
      <c r="AFN151"/>
      <c r="AFO151"/>
      <c r="AFP151"/>
      <c r="AFQ151"/>
      <c r="AFR151"/>
      <c r="AFS151"/>
      <c r="AFT151"/>
      <c r="AFU151"/>
      <c r="AFV151"/>
      <c r="AFW151"/>
      <c r="AFX151"/>
      <c r="AFY151"/>
      <c r="AFZ151"/>
      <c r="AGA151"/>
      <c r="AGB151"/>
      <c r="AGC151"/>
      <c r="AGD151"/>
      <c r="AGE151"/>
      <c r="AGF151"/>
      <c r="AGG151"/>
      <c r="AGH151"/>
      <c r="AGI151"/>
      <c r="AGJ151"/>
      <c r="AGK151"/>
      <c r="AGL151"/>
      <c r="AGM151"/>
      <c r="AGN151"/>
      <c r="AGO151"/>
      <c r="AGP151"/>
      <c r="AGQ151"/>
      <c r="AGR151"/>
      <c r="AGS151"/>
      <c r="AGT151"/>
      <c r="AGU151"/>
      <c r="AGV151"/>
      <c r="AGW151"/>
      <c r="AGX151"/>
      <c r="AGY151"/>
      <c r="AGZ151"/>
      <c r="AHA151"/>
      <c r="AHB151"/>
      <c r="AHC151"/>
      <c r="AHD151"/>
      <c r="AHE151"/>
      <c r="AHF151"/>
      <c r="AHG151"/>
      <c r="AHH151"/>
      <c r="AHI151"/>
      <c r="AHJ151"/>
      <c r="AHK151"/>
      <c r="AHL151"/>
      <c r="AHM151"/>
      <c r="AHN151"/>
      <c r="AHO151"/>
      <c r="AHP151"/>
      <c r="AHQ151"/>
      <c r="AHR151"/>
      <c r="AHS151"/>
      <c r="AHT151"/>
      <c r="AHU151"/>
      <c r="AHV151"/>
      <c r="AHW151"/>
      <c r="AHX151"/>
      <c r="AHY151"/>
      <c r="AHZ151"/>
      <c r="AIA151"/>
      <c r="AIB151"/>
      <c r="AIC151"/>
      <c r="AID151"/>
      <c r="AIE151"/>
      <c r="AIF151"/>
      <c r="AIG151"/>
      <c r="AIH151"/>
      <c r="AII151"/>
      <c r="AIJ151"/>
      <c r="AIK151"/>
      <c r="AIL151"/>
      <c r="AIM151"/>
      <c r="AIN151"/>
      <c r="AIO151"/>
      <c r="AIP151"/>
      <c r="AIQ151"/>
      <c r="AIR151"/>
      <c r="AIS151"/>
      <c r="AIT151"/>
      <c r="AIU151"/>
      <c r="AIV151"/>
      <c r="AIW151"/>
      <c r="AIX151"/>
      <c r="AIY151"/>
      <c r="AIZ151"/>
      <c r="AJA151"/>
      <c r="AJB151"/>
      <c r="AJC151"/>
      <c r="AJD151"/>
      <c r="AJE151"/>
      <c r="AJF151"/>
      <c r="AJG151"/>
      <c r="AJH151"/>
      <c r="AJI151"/>
      <c r="AJJ151"/>
      <c r="AJK151"/>
      <c r="AJL151"/>
      <c r="AJM151"/>
      <c r="AJN151"/>
      <c r="AJO151"/>
      <c r="AJP151"/>
      <c r="AJQ151"/>
      <c r="AJR151"/>
      <c r="AJS151"/>
      <c r="AJT151"/>
      <c r="AJU151"/>
      <c r="AJV151"/>
      <c r="AJW151"/>
      <c r="AJX151"/>
      <c r="AJY151"/>
      <c r="AJZ151"/>
      <c r="AKA151"/>
      <c r="AKB151"/>
      <c r="AKC151"/>
      <c r="AKD151"/>
      <c r="AKE151"/>
      <c r="AKF151"/>
      <c r="AKG151"/>
      <c r="AKH151"/>
      <c r="AKI151"/>
      <c r="AKJ151"/>
      <c r="AKK151"/>
      <c r="AKL151"/>
      <c r="AKM151"/>
      <c r="AKN151"/>
      <c r="AKO151"/>
      <c r="AKP151"/>
      <c r="AKQ151"/>
      <c r="AKR151"/>
      <c r="AKS151"/>
      <c r="AKT151"/>
      <c r="AKU151"/>
      <c r="AKV151"/>
      <c r="AKW151"/>
      <c r="AKX151"/>
      <c r="AKY151"/>
      <c r="AKZ151"/>
      <c r="ALA151"/>
      <c r="ALB151"/>
      <c r="ALC151"/>
      <c r="ALD151"/>
      <c r="ALE151"/>
      <c r="ALF151"/>
      <c r="ALG151"/>
      <c r="ALH151"/>
      <c r="ALI151"/>
      <c r="ALJ151"/>
      <c r="ALK151"/>
      <c r="ALL151"/>
      <c r="ALM151"/>
      <c r="ALN151"/>
      <c r="ALO151"/>
      <c r="ALP151"/>
      <c r="ALQ151"/>
      <c r="ALR151"/>
      <c r="ALS151"/>
      <c r="ALT151"/>
      <c r="ALU151"/>
      <c r="ALV151"/>
      <c r="ALW151"/>
      <c r="ALX151"/>
      <c r="ALY151"/>
      <c r="ALZ151"/>
      <c r="AMA151"/>
      <c r="AMB151"/>
      <c r="AMC151"/>
      <c r="AMD151"/>
      <c r="AME151"/>
      <c r="AMF151"/>
      <c r="AMG151"/>
      <c r="AMH151"/>
      <c r="AMI151"/>
      <c r="AMJ151"/>
    </row>
    <row r="152" spans="1:1024" x14ac:dyDescent="0.25">
      <c r="A152" s="164"/>
      <c r="B152" s="165"/>
      <c r="C152" s="165"/>
      <c r="D152" s="165"/>
      <c r="E152" s="165"/>
      <c r="F152" s="165"/>
      <c r="G152" s="165"/>
      <c r="H152" s="165"/>
      <c r="I152" s="165"/>
      <c r="J152" s="165"/>
      <c r="K152" s="165"/>
      <c r="L152" s="212"/>
      <c r="M152" s="212"/>
      <c r="N152" s="212"/>
      <c r="O152" s="212"/>
      <c r="P152" s="212"/>
      <c r="Q152" s="212"/>
      <c r="R152" s="212"/>
      <c r="S152" s="212"/>
      <c r="T152" s="212"/>
      <c r="U152" s="212"/>
      <c r="V152" s="212"/>
      <c r="W152" s="212"/>
      <c r="X152" s="212"/>
      <c r="Y152" s="212"/>
      <c r="Z152" s="212"/>
      <c r="AA152" s="212"/>
      <c r="AB152" s="212"/>
      <c r="AC152" s="212"/>
      <c r="AD152" s="212"/>
      <c r="AE152" s="212"/>
      <c r="AF152" s="212"/>
      <c r="AG152" s="212"/>
      <c r="AH152" s="212"/>
      <c r="AI152" s="212"/>
      <c r="AJ152" s="212"/>
      <c r="AK152" s="165"/>
      <c r="AL152" s="165"/>
      <c r="AM152" s="165"/>
      <c r="AN152" s="165"/>
      <c r="AO152" s="165"/>
      <c r="AP152" s="165"/>
      <c r="AQ152" s="165"/>
      <c r="AR152" s="165"/>
      <c r="AS152" s="165"/>
      <c r="AT152" s="165"/>
      <c r="AU152" s="165"/>
      <c r="AV152" s="165"/>
      <c r="AW152" s="165"/>
      <c r="AX152" s="165"/>
      <c r="AY152" s="165"/>
      <c r="AZ152" s="165"/>
      <c r="BA152" s="165"/>
      <c r="BD152" s="50"/>
      <c r="BE152"/>
      <c r="BF152"/>
      <c r="BG152"/>
      <c r="BH152"/>
      <c r="BI152"/>
      <c r="BJ152"/>
      <c r="BK152"/>
      <c r="BL152"/>
      <c r="BM152"/>
      <c r="BN152"/>
      <c r="BO152"/>
      <c r="BP152"/>
      <c r="BQ152"/>
      <c r="BR152"/>
      <c r="BS152"/>
      <c r="BT152"/>
      <c r="BU152"/>
      <c r="BV152"/>
      <c r="BW152"/>
      <c r="BX152"/>
      <c r="BY152"/>
      <c r="BZ152"/>
      <c r="CA152"/>
      <c r="CB152"/>
      <c r="CC152"/>
      <c r="CD152"/>
      <c r="CE152"/>
      <c r="CF152"/>
      <c r="CG152"/>
      <c r="CH152"/>
      <c r="CI152"/>
      <c r="CJ152"/>
      <c r="CK152"/>
      <c r="CL152"/>
      <c r="CM152"/>
      <c r="CN152"/>
      <c r="CO152"/>
      <c r="CP152"/>
      <c r="CQ152"/>
      <c r="CR152"/>
      <c r="CS152"/>
      <c r="CT152"/>
      <c r="CU152"/>
      <c r="CV152"/>
      <c r="CW152"/>
      <c r="CX152"/>
      <c r="CY152"/>
      <c r="CZ152"/>
      <c r="DA152"/>
      <c r="DB152"/>
      <c r="DC152"/>
      <c r="DD152"/>
      <c r="DE152"/>
      <c r="DF152"/>
      <c r="DG152"/>
      <c r="DH152"/>
      <c r="DI152"/>
      <c r="DJ152"/>
      <c r="DK152"/>
      <c r="DL152"/>
      <c r="DM152"/>
      <c r="DN152"/>
      <c r="DO152"/>
      <c r="DP152"/>
      <c r="DQ152"/>
      <c r="DR152"/>
      <c r="DS152"/>
      <c r="DT152"/>
      <c r="DU152"/>
      <c r="DV152"/>
      <c r="DW152"/>
      <c r="DX152"/>
      <c r="DY152"/>
      <c r="DZ152"/>
      <c r="EA152"/>
      <c r="EB152"/>
      <c r="EC152"/>
      <c r="ED152"/>
      <c r="EE152"/>
      <c r="EF152"/>
      <c r="EG152"/>
      <c r="EH152"/>
      <c r="EI152"/>
      <c r="EJ152"/>
      <c r="EK152"/>
      <c r="EL152"/>
      <c r="EM152"/>
      <c r="EN152"/>
      <c r="EO152"/>
      <c r="EP152"/>
      <c r="EQ152"/>
      <c r="ER152"/>
      <c r="ES152"/>
      <c r="ET152"/>
      <c r="EU152"/>
      <c r="EV152"/>
      <c r="EW152"/>
      <c r="EX152"/>
      <c r="EY152"/>
      <c r="EZ152"/>
      <c r="FA152"/>
      <c r="FB152"/>
      <c r="FC152"/>
      <c r="FD152"/>
      <c r="FE152"/>
      <c r="FF152"/>
      <c r="FG152"/>
      <c r="FH152"/>
      <c r="FI152"/>
      <c r="FJ152"/>
      <c r="FK152"/>
      <c r="FL152"/>
      <c r="FM152"/>
      <c r="FN152"/>
      <c r="FO152"/>
      <c r="FP152"/>
      <c r="FQ152"/>
      <c r="FR152"/>
      <c r="FS152"/>
      <c r="FT152"/>
      <c r="FU152"/>
      <c r="FV152"/>
      <c r="FW152"/>
      <c r="FX152"/>
      <c r="FY152"/>
      <c r="FZ152"/>
      <c r="GA152"/>
      <c r="GB152"/>
      <c r="GC152"/>
      <c r="GD152"/>
      <c r="GE152"/>
      <c r="GF152"/>
      <c r="GG152"/>
      <c r="GH152"/>
      <c r="GI152"/>
      <c r="GJ152"/>
      <c r="GK152"/>
      <c r="GL152"/>
      <c r="GM152"/>
      <c r="GN152"/>
      <c r="GO152"/>
      <c r="GP152"/>
      <c r="GQ152"/>
      <c r="GR152"/>
      <c r="GS152"/>
      <c r="GT152"/>
      <c r="GU152"/>
      <c r="GV152"/>
      <c r="GW152"/>
      <c r="GX152"/>
      <c r="GY152"/>
      <c r="GZ152"/>
      <c r="HA152"/>
      <c r="HB152"/>
      <c r="HC152"/>
      <c r="HD152"/>
      <c r="HE152"/>
      <c r="HF152"/>
      <c r="HG152"/>
      <c r="HH152"/>
      <c r="HI152"/>
      <c r="HJ152"/>
      <c r="HK152"/>
      <c r="HL152"/>
      <c r="HM152"/>
      <c r="HN152"/>
      <c r="HO152"/>
      <c r="HP152"/>
      <c r="HQ152"/>
      <c r="HR152"/>
      <c r="HS152"/>
      <c r="HT152"/>
      <c r="HU152"/>
      <c r="HV152"/>
      <c r="HW152"/>
      <c r="HX152"/>
      <c r="HY152"/>
      <c r="HZ152"/>
      <c r="IA152"/>
      <c r="IB152"/>
      <c r="IC152"/>
      <c r="ID152"/>
      <c r="IE152"/>
      <c r="IF152"/>
      <c r="IG152"/>
      <c r="IH152"/>
      <c r="II152"/>
      <c r="IJ152"/>
      <c r="IK152"/>
      <c r="IL152"/>
      <c r="IM152"/>
      <c r="IN152"/>
      <c r="IO152"/>
      <c r="IP152"/>
      <c r="IQ152"/>
      <c r="IR152"/>
      <c r="IS152"/>
      <c r="IT152"/>
      <c r="IU152"/>
      <c r="IV152"/>
      <c r="IW152"/>
      <c r="IX152"/>
      <c r="IY152"/>
      <c r="IZ152"/>
      <c r="JA152"/>
      <c r="JB152"/>
      <c r="JC152"/>
      <c r="JD152"/>
      <c r="JE152"/>
      <c r="JF152"/>
      <c r="JG152"/>
      <c r="JH152"/>
      <c r="JI152"/>
      <c r="JJ152"/>
      <c r="JK152"/>
      <c r="JL152"/>
      <c r="JM152"/>
      <c r="JN152"/>
      <c r="JO152"/>
      <c r="JP152"/>
      <c r="JQ152"/>
      <c r="JR152"/>
      <c r="JS152"/>
      <c r="JT152"/>
      <c r="JU152"/>
      <c r="JV152"/>
      <c r="JW152"/>
      <c r="JX152"/>
      <c r="JY152"/>
      <c r="JZ152"/>
      <c r="KA152"/>
      <c r="KB152"/>
      <c r="KC152"/>
      <c r="KD152"/>
      <c r="KE152"/>
      <c r="KF152"/>
      <c r="KG152"/>
      <c r="KH152"/>
      <c r="KI152"/>
      <c r="KJ152"/>
      <c r="KK152"/>
      <c r="KL152"/>
      <c r="KM152"/>
      <c r="KN152"/>
      <c r="KO152"/>
      <c r="KP152"/>
      <c r="KQ152"/>
      <c r="KR152"/>
      <c r="KS152"/>
      <c r="KT152"/>
      <c r="KU152"/>
      <c r="KV152"/>
      <c r="KW152"/>
      <c r="KX152"/>
      <c r="KY152"/>
      <c r="KZ152"/>
      <c r="LA152"/>
      <c r="LB152"/>
      <c r="LC152"/>
      <c r="LD152"/>
      <c r="LE152"/>
      <c r="LF152"/>
      <c r="LG152"/>
      <c r="LH152"/>
      <c r="LI152"/>
      <c r="LJ152"/>
      <c r="LK152"/>
      <c r="LL152"/>
      <c r="LM152"/>
      <c r="LN152"/>
      <c r="LO152"/>
      <c r="LP152"/>
      <c r="LQ152"/>
      <c r="LR152"/>
      <c r="LS152"/>
      <c r="LT152"/>
      <c r="LU152"/>
      <c r="LV152"/>
      <c r="LW152"/>
      <c r="LX152"/>
      <c r="LY152"/>
      <c r="LZ152"/>
      <c r="MA152"/>
      <c r="MB152"/>
      <c r="MC152"/>
      <c r="MD152"/>
      <c r="ME152"/>
      <c r="MF152"/>
      <c r="MG152"/>
      <c r="MH152"/>
      <c r="MI152"/>
      <c r="MJ152"/>
      <c r="MK152"/>
      <c r="ML152"/>
      <c r="MM152"/>
      <c r="MN152"/>
      <c r="MO152"/>
      <c r="MP152"/>
      <c r="MQ152"/>
      <c r="MR152"/>
      <c r="MS152"/>
      <c r="MT152"/>
      <c r="MU152"/>
      <c r="MV152"/>
      <c r="MW152"/>
      <c r="MX152"/>
      <c r="MY152"/>
      <c r="MZ152"/>
      <c r="NA152"/>
      <c r="NB152"/>
      <c r="NC152"/>
      <c r="ND152"/>
      <c r="NE152"/>
      <c r="NF152"/>
      <c r="NG152"/>
      <c r="NH152"/>
      <c r="NI152"/>
      <c r="NJ152"/>
      <c r="NK152"/>
      <c r="NL152"/>
      <c r="NM152"/>
      <c r="NN152"/>
      <c r="NO152"/>
      <c r="NP152"/>
      <c r="NQ152"/>
      <c r="NR152"/>
      <c r="NS152"/>
      <c r="NT152"/>
      <c r="NU152"/>
      <c r="NV152"/>
      <c r="NW152"/>
      <c r="NX152"/>
      <c r="NY152"/>
      <c r="NZ152"/>
      <c r="OA152"/>
      <c r="OB152"/>
      <c r="OC152"/>
      <c r="OD152"/>
      <c r="OE152"/>
      <c r="OF152"/>
      <c r="OG152"/>
      <c r="OH152"/>
      <c r="OI152"/>
      <c r="OJ152"/>
      <c r="OK152"/>
      <c r="OL152"/>
      <c r="OM152"/>
      <c r="ON152"/>
      <c r="OO152"/>
      <c r="OP152"/>
      <c r="OQ152"/>
      <c r="OR152"/>
      <c r="OS152"/>
      <c r="OT152"/>
      <c r="OU152"/>
      <c r="OV152"/>
      <c r="OW152"/>
      <c r="OX152"/>
      <c r="OY152"/>
      <c r="OZ152"/>
      <c r="PA152"/>
      <c r="PB152"/>
      <c r="PC152"/>
      <c r="PD152"/>
      <c r="PE152"/>
      <c r="PF152"/>
      <c r="PG152"/>
      <c r="PH152"/>
      <c r="PI152"/>
      <c r="PJ152"/>
      <c r="PK152"/>
      <c r="PL152"/>
      <c r="PM152"/>
      <c r="PN152"/>
      <c r="PO152"/>
      <c r="PP152"/>
      <c r="PQ152"/>
      <c r="PR152"/>
      <c r="PS152"/>
      <c r="PT152"/>
      <c r="PU152"/>
      <c r="PV152"/>
      <c r="PW152"/>
      <c r="PX152"/>
      <c r="PY152"/>
      <c r="PZ152"/>
      <c r="QA152"/>
      <c r="QB152"/>
      <c r="QC152"/>
      <c r="QD152"/>
      <c r="QE152"/>
      <c r="QF152"/>
      <c r="QG152"/>
      <c r="QH152"/>
      <c r="QI152"/>
      <c r="QJ152"/>
      <c r="QK152"/>
      <c r="QL152"/>
      <c r="QM152"/>
      <c r="QN152"/>
      <c r="QO152"/>
      <c r="QP152"/>
      <c r="QQ152"/>
      <c r="QR152"/>
      <c r="QS152"/>
      <c r="QT152"/>
      <c r="QU152"/>
      <c r="QV152"/>
      <c r="QW152"/>
      <c r="QX152"/>
      <c r="QY152"/>
      <c r="QZ152"/>
      <c r="RA152"/>
      <c r="RB152"/>
      <c r="RC152"/>
      <c r="RD152"/>
      <c r="RE152"/>
      <c r="RF152"/>
      <c r="RG152"/>
      <c r="RH152"/>
      <c r="RI152"/>
      <c r="RJ152"/>
      <c r="RK152"/>
      <c r="RL152"/>
      <c r="RM152"/>
      <c r="RN152"/>
      <c r="RO152"/>
      <c r="RP152"/>
      <c r="RQ152"/>
      <c r="RR152"/>
      <c r="RS152"/>
      <c r="RT152"/>
      <c r="RU152"/>
      <c r="RV152"/>
      <c r="RW152"/>
      <c r="RX152"/>
      <c r="RY152"/>
      <c r="RZ152"/>
      <c r="SA152"/>
      <c r="SB152"/>
      <c r="SC152"/>
      <c r="SD152"/>
      <c r="SE152"/>
      <c r="SF152"/>
      <c r="SG152"/>
      <c r="SH152"/>
      <c r="SI152"/>
      <c r="SJ152"/>
      <c r="SK152"/>
      <c r="SL152"/>
      <c r="SM152"/>
      <c r="SN152"/>
      <c r="SO152"/>
      <c r="SP152"/>
      <c r="SQ152"/>
      <c r="SR152"/>
      <c r="SS152"/>
      <c r="ST152"/>
      <c r="SU152"/>
      <c r="SV152"/>
      <c r="SW152"/>
      <c r="SX152"/>
      <c r="SY152"/>
      <c r="SZ152"/>
      <c r="TA152"/>
      <c r="TB152"/>
      <c r="TC152"/>
      <c r="TD152"/>
      <c r="TE152"/>
      <c r="TF152"/>
      <c r="TG152"/>
      <c r="TH152"/>
      <c r="TI152"/>
      <c r="TJ152"/>
      <c r="TK152"/>
      <c r="TL152"/>
      <c r="TM152"/>
      <c r="TN152"/>
      <c r="TO152"/>
      <c r="TP152"/>
      <c r="TQ152"/>
      <c r="TR152"/>
      <c r="TS152"/>
      <c r="TT152"/>
      <c r="TU152"/>
      <c r="TV152"/>
      <c r="TW152"/>
      <c r="TX152"/>
      <c r="TY152"/>
      <c r="TZ152"/>
      <c r="UA152"/>
      <c r="UB152"/>
      <c r="UC152"/>
      <c r="UD152"/>
      <c r="UE152"/>
      <c r="UF152"/>
      <c r="UG152"/>
      <c r="UH152"/>
      <c r="UI152"/>
      <c r="UJ152"/>
      <c r="UK152"/>
      <c r="UL152"/>
      <c r="UM152"/>
      <c r="UN152"/>
      <c r="UO152"/>
      <c r="UP152"/>
      <c r="UQ152"/>
      <c r="UR152"/>
      <c r="US152"/>
      <c r="UT152"/>
      <c r="UU152"/>
      <c r="UV152"/>
      <c r="UW152"/>
      <c r="UX152"/>
      <c r="UY152"/>
      <c r="UZ152"/>
      <c r="VA152"/>
      <c r="VB152"/>
      <c r="VC152"/>
      <c r="VD152"/>
      <c r="VE152"/>
      <c r="VF152"/>
      <c r="VG152"/>
      <c r="VH152"/>
      <c r="VI152"/>
      <c r="VJ152"/>
      <c r="VK152"/>
      <c r="VL152"/>
      <c r="VM152"/>
      <c r="VN152"/>
      <c r="VO152"/>
      <c r="VP152"/>
      <c r="VQ152"/>
      <c r="VR152"/>
      <c r="VS152"/>
      <c r="VT152"/>
      <c r="VU152"/>
      <c r="VV152"/>
      <c r="VW152"/>
      <c r="VX152"/>
      <c r="VY152"/>
      <c r="VZ152"/>
      <c r="WA152"/>
      <c r="WB152"/>
      <c r="WC152"/>
      <c r="WD152"/>
      <c r="WE152"/>
      <c r="WF152"/>
      <c r="WG152"/>
      <c r="WH152"/>
      <c r="WI152"/>
      <c r="WJ152"/>
      <c r="WK152"/>
      <c r="WL152"/>
      <c r="WM152"/>
      <c r="WN152"/>
      <c r="WO152"/>
      <c r="WP152"/>
      <c r="WQ152"/>
      <c r="WR152"/>
      <c r="WS152"/>
      <c r="WT152"/>
      <c r="WU152"/>
      <c r="WV152"/>
      <c r="WW152"/>
      <c r="WX152"/>
      <c r="WY152"/>
      <c r="WZ152"/>
      <c r="XA152"/>
      <c r="XB152"/>
      <c r="XC152"/>
      <c r="XD152"/>
      <c r="XE152"/>
      <c r="XF152"/>
      <c r="XG152"/>
      <c r="XH152"/>
      <c r="XI152"/>
      <c r="XJ152"/>
      <c r="XK152"/>
      <c r="XL152"/>
      <c r="XM152"/>
      <c r="XN152"/>
      <c r="XO152"/>
      <c r="XP152"/>
      <c r="XQ152"/>
      <c r="XR152"/>
      <c r="XS152"/>
      <c r="XT152"/>
      <c r="XU152"/>
      <c r="XV152"/>
      <c r="XW152"/>
      <c r="XX152"/>
      <c r="XY152"/>
      <c r="XZ152"/>
      <c r="YA152"/>
      <c r="YB152"/>
      <c r="YC152"/>
      <c r="YD152"/>
      <c r="YE152"/>
      <c r="YF152"/>
      <c r="YG152"/>
      <c r="YH152"/>
      <c r="YI152"/>
      <c r="YJ152"/>
      <c r="YK152"/>
      <c r="YL152"/>
      <c r="YM152"/>
      <c r="YN152"/>
      <c r="YO152"/>
      <c r="YP152"/>
      <c r="YQ152"/>
      <c r="YR152"/>
      <c r="YS152"/>
      <c r="YT152"/>
      <c r="YU152"/>
      <c r="YV152"/>
      <c r="YW152"/>
      <c r="YX152"/>
      <c r="YY152"/>
      <c r="YZ152"/>
      <c r="ZA152"/>
      <c r="ZB152"/>
      <c r="ZC152"/>
      <c r="ZD152"/>
      <c r="ZE152"/>
      <c r="ZF152"/>
      <c r="ZG152"/>
      <c r="ZH152"/>
      <c r="ZI152"/>
      <c r="ZJ152"/>
      <c r="ZK152"/>
      <c r="ZL152"/>
      <c r="ZM152"/>
      <c r="ZN152"/>
      <c r="ZO152"/>
      <c r="ZP152"/>
      <c r="ZQ152"/>
      <c r="ZR152"/>
      <c r="ZS152"/>
      <c r="ZT152"/>
      <c r="ZU152"/>
      <c r="ZV152"/>
      <c r="ZW152"/>
      <c r="ZX152"/>
      <c r="ZY152"/>
      <c r="ZZ152"/>
      <c r="AAA152"/>
      <c r="AAB152"/>
      <c r="AAC152"/>
      <c r="AAD152"/>
      <c r="AAE152"/>
      <c r="AAF152"/>
      <c r="AAG152"/>
      <c r="AAH152"/>
      <c r="AAI152"/>
      <c r="AAJ152"/>
      <c r="AAK152"/>
      <c r="AAL152"/>
      <c r="AAM152"/>
      <c r="AAN152"/>
      <c r="AAO152"/>
      <c r="AAP152"/>
      <c r="AAQ152"/>
      <c r="AAR152"/>
      <c r="AAS152"/>
      <c r="AAT152"/>
      <c r="AAU152"/>
      <c r="AAV152"/>
      <c r="AAW152"/>
      <c r="AAX152"/>
      <c r="AAY152"/>
      <c r="AAZ152"/>
      <c r="ABA152"/>
      <c r="ABB152"/>
      <c r="ABC152"/>
      <c r="ABD152"/>
      <c r="ABE152"/>
      <c r="ABF152"/>
      <c r="ABG152"/>
      <c r="ABH152"/>
      <c r="ABI152"/>
      <c r="ABJ152"/>
      <c r="ABK152"/>
      <c r="ABL152"/>
      <c r="ABM152"/>
      <c r="ABN152"/>
      <c r="ABO152"/>
      <c r="ABP152"/>
      <c r="ABQ152"/>
      <c r="ABR152"/>
      <c r="ABS152"/>
      <c r="ABT152"/>
      <c r="ABU152"/>
      <c r="ABV152"/>
      <c r="ABW152"/>
      <c r="ABX152"/>
      <c r="ABY152"/>
      <c r="ABZ152"/>
      <c r="ACA152"/>
      <c r="ACB152"/>
      <c r="ACC152"/>
      <c r="ACD152"/>
      <c r="ACE152"/>
      <c r="ACF152"/>
      <c r="ACG152"/>
      <c r="ACH152"/>
      <c r="ACI152"/>
      <c r="ACJ152"/>
      <c r="ACK152"/>
      <c r="ACL152"/>
      <c r="ACM152"/>
      <c r="ACN152"/>
      <c r="ACO152"/>
      <c r="ACP152"/>
      <c r="ACQ152"/>
      <c r="ACR152"/>
      <c r="ACS152"/>
      <c r="ACT152"/>
      <c r="ACU152"/>
      <c r="ACV152"/>
      <c r="ACW152"/>
      <c r="ACX152"/>
      <c r="ACY152"/>
      <c r="ACZ152"/>
      <c r="ADA152"/>
      <c r="ADB152"/>
      <c r="ADC152"/>
      <c r="ADD152"/>
      <c r="ADE152"/>
      <c r="ADF152"/>
      <c r="ADG152"/>
      <c r="ADH152"/>
      <c r="ADI152"/>
      <c r="ADJ152"/>
      <c r="ADK152"/>
      <c r="ADL152"/>
      <c r="ADM152"/>
      <c r="ADN152"/>
      <c r="ADO152"/>
      <c r="ADP152"/>
      <c r="ADQ152"/>
      <c r="ADR152"/>
      <c r="ADS152"/>
      <c r="ADT152"/>
      <c r="ADU152"/>
      <c r="ADV152"/>
      <c r="ADW152"/>
      <c r="ADX152"/>
      <c r="ADY152"/>
      <c r="ADZ152"/>
      <c r="AEA152"/>
      <c r="AEB152"/>
      <c r="AEC152"/>
      <c r="AED152"/>
      <c r="AEE152"/>
      <c r="AEF152"/>
      <c r="AEG152"/>
      <c r="AEH152"/>
      <c r="AEI152"/>
      <c r="AEJ152"/>
      <c r="AEK152"/>
      <c r="AEL152"/>
      <c r="AEM152"/>
      <c r="AEN152"/>
      <c r="AEO152"/>
      <c r="AEP152"/>
      <c r="AEQ152"/>
      <c r="AER152"/>
      <c r="AES152"/>
      <c r="AET152"/>
      <c r="AEU152"/>
      <c r="AEV152"/>
      <c r="AEW152"/>
      <c r="AEX152"/>
      <c r="AEY152"/>
      <c r="AEZ152"/>
      <c r="AFA152"/>
      <c r="AFB152"/>
      <c r="AFC152"/>
      <c r="AFD152"/>
      <c r="AFE152"/>
      <c r="AFF152"/>
      <c r="AFG152"/>
      <c r="AFH152"/>
      <c r="AFI152"/>
      <c r="AFJ152"/>
      <c r="AFK152"/>
      <c r="AFL152"/>
      <c r="AFM152"/>
      <c r="AFN152"/>
      <c r="AFO152"/>
      <c r="AFP152"/>
      <c r="AFQ152"/>
      <c r="AFR152"/>
      <c r="AFS152"/>
      <c r="AFT152"/>
      <c r="AFU152"/>
      <c r="AFV152"/>
      <c r="AFW152"/>
      <c r="AFX152"/>
      <c r="AFY152"/>
      <c r="AFZ152"/>
      <c r="AGA152"/>
      <c r="AGB152"/>
      <c r="AGC152"/>
      <c r="AGD152"/>
      <c r="AGE152"/>
      <c r="AGF152"/>
      <c r="AGG152"/>
      <c r="AGH152"/>
      <c r="AGI152"/>
      <c r="AGJ152"/>
      <c r="AGK152"/>
      <c r="AGL152"/>
      <c r="AGM152"/>
      <c r="AGN152"/>
      <c r="AGO152"/>
      <c r="AGP152"/>
      <c r="AGQ152"/>
      <c r="AGR152"/>
      <c r="AGS152"/>
      <c r="AGT152"/>
      <c r="AGU152"/>
      <c r="AGV152"/>
      <c r="AGW152"/>
      <c r="AGX152"/>
      <c r="AGY152"/>
      <c r="AGZ152"/>
      <c r="AHA152"/>
      <c r="AHB152"/>
      <c r="AHC152"/>
      <c r="AHD152"/>
      <c r="AHE152"/>
      <c r="AHF152"/>
      <c r="AHG152"/>
      <c r="AHH152"/>
      <c r="AHI152"/>
      <c r="AHJ152"/>
      <c r="AHK152"/>
      <c r="AHL152"/>
      <c r="AHM152"/>
      <c r="AHN152"/>
      <c r="AHO152"/>
      <c r="AHP152"/>
      <c r="AHQ152"/>
      <c r="AHR152"/>
      <c r="AHS152"/>
      <c r="AHT152"/>
      <c r="AHU152"/>
      <c r="AHV152"/>
      <c r="AHW152"/>
      <c r="AHX152"/>
      <c r="AHY152"/>
      <c r="AHZ152"/>
      <c r="AIA152"/>
      <c r="AIB152"/>
      <c r="AIC152"/>
      <c r="AID152"/>
      <c r="AIE152"/>
      <c r="AIF152"/>
      <c r="AIG152"/>
      <c r="AIH152"/>
      <c r="AII152"/>
      <c r="AIJ152"/>
      <c r="AIK152"/>
      <c r="AIL152"/>
      <c r="AIM152"/>
      <c r="AIN152"/>
      <c r="AIO152"/>
      <c r="AIP152"/>
      <c r="AIQ152"/>
      <c r="AIR152"/>
      <c r="AIS152"/>
      <c r="AIT152"/>
      <c r="AIU152"/>
      <c r="AIV152"/>
      <c r="AIW152"/>
      <c r="AIX152"/>
      <c r="AIY152"/>
      <c r="AIZ152"/>
      <c r="AJA152"/>
      <c r="AJB152"/>
      <c r="AJC152"/>
      <c r="AJD152"/>
      <c r="AJE152"/>
      <c r="AJF152"/>
      <c r="AJG152"/>
      <c r="AJH152"/>
      <c r="AJI152"/>
      <c r="AJJ152"/>
      <c r="AJK152"/>
      <c r="AJL152"/>
      <c r="AJM152"/>
      <c r="AJN152"/>
      <c r="AJO152"/>
      <c r="AJP152"/>
      <c r="AJQ152"/>
      <c r="AJR152"/>
      <c r="AJS152"/>
      <c r="AJT152"/>
      <c r="AJU152"/>
      <c r="AJV152"/>
      <c r="AJW152"/>
      <c r="AJX152"/>
      <c r="AJY152"/>
      <c r="AJZ152"/>
      <c r="AKA152"/>
      <c r="AKB152"/>
      <c r="AKC152"/>
      <c r="AKD152"/>
      <c r="AKE152"/>
      <c r="AKF152"/>
      <c r="AKG152"/>
      <c r="AKH152"/>
      <c r="AKI152"/>
      <c r="AKJ152"/>
      <c r="AKK152"/>
      <c r="AKL152"/>
      <c r="AKM152"/>
      <c r="AKN152"/>
      <c r="AKO152"/>
      <c r="AKP152"/>
      <c r="AKQ152"/>
      <c r="AKR152"/>
      <c r="AKS152"/>
      <c r="AKT152"/>
      <c r="AKU152"/>
      <c r="AKV152"/>
      <c r="AKW152"/>
      <c r="AKX152"/>
      <c r="AKY152"/>
      <c r="AKZ152"/>
      <c r="ALA152"/>
      <c r="ALB152"/>
      <c r="ALC152"/>
      <c r="ALD152"/>
      <c r="ALE152"/>
      <c r="ALF152"/>
      <c r="ALG152"/>
      <c r="ALH152"/>
      <c r="ALI152"/>
      <c r="ALJ152"/>
      <c r="ALK152"/>
      <c r="ALL152"/>
      <c r="ALM152"/>
      <c r="ALN152"/>
      <c r="ALO152"/>
      <c r="ALP152"/>
      <c r="ALQ152"/>
      <c r="ALR152"/>
      <c r="ALS152"/>
      <c r="ALT152"/>
      <c r="ALU152"/>
      <c r="ALV152"/>
      <c r="ALW152"/>
      <c r="ALX152"/>
      <c r="ALY152"/>
      <c r="ALZ152"/>
      <c r="AMA152"/>
      <c r="AMB152"/>
      <c r="AMC152"/>
      <c r="AMD152"/>
      <c r="AME152"/>
      <c r="AMF152"/>
      <c r="AMG152"/>
      <c r="AMH152"/>
      <c r="AMI152"/>
      <c r="AMJ152"/>
    </row>
    <row r="153" spans="1:1024" x14ac:dyDescent="0.25">
      <c r="A153" s="164"/>
      <c r="B153" s="165"/>
      <c r="C153" s="165"/>
      <c r="D153" s="165"/>
      <c r="E153" s="165"/>
      <c r="F153" s="165"/>
      <c r="G153" s="165"/>
      <c r="H153" s="165"/>
      <c r="I153" s="165"/>
      <c r="J153" s="165"/>
      <c r="K153" s="165"/>
      <c r="L153" s="165"/>
      <c r="M153" s="165"/>
      <c r="N153" s="165"/>
      <c r="O153" s="165"/>
      <c r="P153" s="165"/>
      <c r="Q153" s="165"/>
      <c r="R153" s="165"/>
      <c r="S153" s="165"/>
      <c r="T153" s="165"/>
      <c r="U153" s="165"/>
      <c r="V153" s="165"/>
      <c r="W153" s="165"/>
      <c r="X153" s="165"/>
      <c r="Y153" s="165"/>
      <c r="Z153" s="165"/>
      <c r="AA153" s="165"/>
      <c r="AB153" s="165"/>
      <c r="AC153" s="165"/>
      <c r="AD153" s="165"/>
      <c r="AE153" s="165"/>
      <c r="AF153" s="165"/>
      <c r="AG153" s="165"/>
      <c r="AH153" s="165"/>
      <c r="AI153" s="165"/>
      <c r="AJ153" s="165"/>
      <c r="AK153" s="165"/>
      <c r="AL153" s="165"/>
      <c r="AM153" s="165"/>
      <c r="AN153" s="165"/>
      <c r="AO153" s="165"/>
      <c r="AP153" s="165"/>
      <c r="AQ153" s="165"/>
      <c r="AR153" s="165"/>
      <c r="AS153" s="165"/>
      <c r="AT153" s="165"/>
      <c r="AU153" s="165"/>
      <c r="AV153" s="165"/>
      <c r="AW153" s="165"/>
      <c r="AX153" s="165"/>
      <c r="AY153" s="165"/>
      <c r="AZ153" s="165"/>
      <c r="BA153" s="165"/>
      <c r="BD153" s="50"/>
      <c r="BE153"/>
      <c r="BF153"/>
      <c r="BG153"/>
      <c r="BH153"/>
      <c r="BI153"/>
      <c r="BJ153"/>
      <c r="BK153"/>
      <c r="BL153"/>
      <c r="BM153"/>
      <c r="BN153"/>
      <c r="BO153"/>
      <c r="BP153"/>
      <c r="BQ153"/>
      <c r="BR153"/>
      <c r="BS153"/>
      <c r="BT153"/>
      <c r="BU153"/>
      <c r="BV153"/>
      <c r="BW153"/>
      <c r="BX153"/>
      <c r="BY153"/>
      <c r="BZ153"/>
      <c r="CA153"/>
      <c r="CB153"/>
      <c r="CC153"/>
      <c r="CD153"/>
      <c r="CE153"/>
      <c r="CF153"/>
      <c r="CG153"/>
      <c r="CH153"/>
      <c r="CI153"/>
      <c r="CJ153"/>
      <c r="CK153"/>
      <c r="CL153"/>
      <c r="CM153"/>
      <c r="CN153"/>
      <c r="CO153"/>
      <c r="CP153"/>
      <c r="CQ153"/>
      <c r="CR153"/>
      <c r="CS153"/>
      <c r="CT153"/>
      <c r="CU153"/>
      <c r="CV153"/>
      <c r="CW153"/>
      <c r="CX153"/>
      <c r="CY153"/>
      <c r="CZ153"/>
      <c r="DA153"/>
      <c r="DB153"/>
      <c r="DC153"/>
      <c r="DD153"/>
      <c r="DE153"/>
      <c r="DF153"/>
      <c r="DG153"/>
      <c r="DH153"/>
      <c r="DI153"/>
      <c r="DJ153"/>
      <c r="DK153"/>
      <c r="DL153"/>
      <c r="DM153"/>
      <c r="DN153"/>
      <c r="DO153"/>
      <c r="DP153"/>
      <c r="DQ153"/>
      <c r="DR153"/>
      <c r="DS153"/>
      <c r="DT153"/>
      <c r="DU153"/>
      <c r="DV153"/>
      <c r="DW153"/>
      <c r="DX153"/>
      <c r="DY153"/>
      <c r="DZ153"/>
      <c r="EA153"/>
      <c r="EB153"/>
      <c r="EC153"/>
      <c r="ED153"/>
      <c r="EE153"/>
      <c r="EF153"/>
      <c r="EG153"/>
      <c r="EH153"/>
      <c r="EI153"/>
      <c r="EJ153"/>
      <c r="EK153"/>
      <c r="EL153"/>
      <c r="EM153"/>
      <c r="EN153"/>
      <c r="EO153"/>
      <c r="EP153"/>
      <c r="EQ153"/>
      <c r="ER153"/>
      <c r="ES153"/>
      <c r="ET153"/>
      <c r="EU153"/>
      <c r="EV153"/>
      <c r="EW153"/>
      <c r="EX153"/>
      <c r="EY153"/>
      <c r="EZ153"/>
      <c r="FA153"/>
      <c r="FB153"/>
      <c r="FC153"/>
      <c r="FD153"/>
      <c r="FE153"/>
      <c r="FF153"/>
      <c r="FG153"/>
      <c r="FH153"/>
      <c r="FI153"/>
      <c r="FJ153"/>
      <c r="FK153"/>
      <c r="FL153"/>
      <c r="FM153"/>
      <c r="FN153"/>
      <c r="FO153"/>
      <c r="FP153"/>
      <c r="FQ153"/>
      <c r="FR153"/>
      <c r="FS153"/>
      <c r="FT153"/>
      <c r="FU153"/>
      <c r="FV153"/>
      <c r="FW153"/>
      <c r="FX153"/>
      <c r="FY153"/>
      <c r="FZ153"/>
      <c r="GA153"/>
      <c r="GB153"/>
      <c r="GC153"/>
      <c r="GD153"/>
      <c r="GE153"/>
      <c r="GF153"/>
      <c r="GG153"/>
      <c r="GH153"/>
      <c r="GI153"/>
      <c r="GJ153"/>
      <c r="GK153"/>
      <c r="GL153"/>
      <c r="GM153"/>
      <c r="GN153"/>
      <c r="GO153"/>
      <c r="GP153"/>
      <c r="GQ153"/>
      <c r="GR153"/>
      <c r="GS153"/>
      <c r="GT153"/>
      <c r="GU153"/>
      <c r="GV153"/>
      <c r="GW153"/>
      <c r="GX153"/>
      <c r="GY153"/>
      <c r="GZ153"/>
      <c r="HA153"/>
      <c r="HB153"/>
      <c r="HC153"/>
      <c r="HD153"/>
      <c r="HE153"/>
      <c r="HF153"/>
      <c r="HG153"/>
      <c r="HH153"/>
      <c r="HI153"/>
      <c r="HJ153"/>
      <c r="HK153"/>
      <c r="HL153"/>
      <c r="HM153"/>
      <c r="HN153"/>
      <c r="HO153"/>
      <c r="HP153"/>
      <c r="HQ153"/>
      <c r="HR153"/>
      <c r="HS153"/>
      <c r="HT153"/>
      <c r="HU153"/>
      <c r="HV153"/>
      <c r="HW153"/>
      <c r="HX153"/>
      <c r="HY153"/>
      <c r="HZ153"/>
      <c r="IA153"/>
      <c r="IB153"/>
      <c r="IC153"/>
      <c r="ID153"/>
      <c r="IE153"/>
      <c r="IF153"/>
      <c r="IG153"/>
      <c r="IH153"/>
      <c r="II153"/>
      <c r="IJ153"/>
      <c r="IK153"/>
      <c r="IL153"/>
      <c r="IM153"/>
      <c r="IN153"/>
      <c r="IO153"/>
      <c r="IP153"/>
      <c r="IQ153"/>
      <c r="IR153"/>
      <c r="IS153"/>
      <c r="IT153"/>
      <c r="IU153"/>
      <c r="IV153"/>
      <c r="IW153"/>
      <c r="IX153"/>
      <c r="IY153"/>
      <c r="IZ153"/>
      <c r="JA153"/>
      <c r="JB153"/>
      <c r="JC153"/>
      <c r="JD153"/>
      <c r="JE153"/>
      <c r="JF153"/>
      <c r="JG153"/>
      <c r="JH153"/>
      <c r="JI153"/>
      <c r="JJ153"/>
      <c r="JK153"/>
      <c r="JL153"/>
      <c r="JM153"/>
      <c r="JN153"/>
      <c r="JO153"/>
      <c r="JP153"/>
      <c r="JQ153"/>
      <c r="JR153"/>
      <c r="JS153"/>
      <c r="JT153"/>
      <c r="JU153"/>
      <c r="JV153"/>
      <c r="JW153"/>
      <c r="JX153"/>
      <c r="JY153"/>
      <c r="JZ153"/>
      <c r="KA153"/>
      <c r="KB153"/>
      <c r="KC153"/>
      <c r="KD153"/>
      <c r="KE153"/>
      <c r="KF153"/>
      <c r="KG153"/>
      <c r="KH153"/>
      <c r="KI153"/>
      <c r="KJ153"/>
      <c r="KK153"/>
      <c r="KL153"/>
      <c r="KM153"/>
      <c r="KN153"/>
      <c r="KO153"/>
      <c r="KP153"/>
      <c r="KQ153"/>
      <c r="KR153"/>
      <c r="KS153"/>
      <c r="KT153"/>
      <c r="KU153"/>
      <c r="KV153"/>
      <c r="KW153"/>
      <c r="KX153"/>
      <c r="KY153"/>
      <c r="KZ153"/>
      <c r="LA153"/>
      <c r="LB153"/>
      <c r="LC153"/>
      <c r="LD153"/>
      <c r="LE153"/>
      <c r="LF153"/>
      <c r="LG153"/>
      <c r="LH153"/>
      <c r="LI153"/>
      <c r="LJ153"/>
      <c r="LK153"/>
      <c r="LL153"/>
      <c r="LM153"/>
      <c r="LN153"/>
      <c r="LO153"/>
      <c r="LP153"/>
      <c r="LQ153"/>
      <c r="LR153"/>
      <c r="LS153"/>
      <c r="LT153"/>
      <c r="LU153"/>
      <c r="LV153"/>
      <c r="LW153"/>
      <c r="LX153"/>
      <c r="LY153"/>
      <c r="LZ153"/>
      <c r="MA153"/>
      <c r="MB153"/>
      <c r="MC153"/>
      <c r="MD153"/>
      <c r="ME153"/>
      <c r="MF153"/>
      <c r="MG153"/>
      <c r="MH153"/>
      <c r="MI153"/>
      <c r="MJ153"/>
      <c r="MK153"/>
      <c r="ML153"/>
      <c r="MM153"/>
      <c r="MN153"/>
      <c r="MO153"/>
      <c r="MP153"/>
      <c r="MQ153"/>
      <c r="MR153"/>
      <c r="MS153"/>
      <c r="MT153"/>
      <c r="MU153"/>
      <c r="MV153"/>
      <c r="MW153"/>
      <c r="MX153"/>
      <c r="MY153"/>
      <c r="MZ153"/>
      <c r="NA153"/>
      <c r="NB153"/>
      <c r="NC153"/>
      <c r="ND153"/>
      <c r="NE153"/>
      <c r="NF153"/>
      <c r="NG153"/>
      <c r="NH153"/>
      <c r="NI153"/>
      <c r="NJ153"/>
      <c r="NK153"/>
      <c r="NL153"/>
      <c r="NM153"/>
      <c r="NN153"/>
      <c r="NO153"/>
      <c r="NP153"/>
      <c r="NQ153"/>
      <c r="NR153"/>
      <c r="NS153"/>
      <c r="NT153"/>
      <c r="NU153"/>
      <c r="NV153"/>
      <c r="NW153"/>
      <c r="NX153"/>
      <c r="NY153"/>
      <c r="NZ153"/>
      <c r="OA153"/>
      <c r="OB153"/>
      <c r="OC153"/>
      <c r="OD153"/>
      <c r="OE153"/>
      <c r="OF153"/>
      <c r="OG153"/>
      <c r="OH153"/>
      <c r="OI153"/>
      <c r="OJ153"/>
      <c r="OK153"/>
      <c r="OL153"/>
      <c r="OM153"/>
      <c r="ON153"/>
      <c r="OO153"/>
      <c r="OP153"/>
      <c r="OQ153"/>
      <c r="OR153"/>
      <c r="OS153"/>
      <c r="OT153"/>
      <c r="OU153"/>
      <c r="OV153"/>
      <c r="OW153"/>
      <c r="OX153"/>
      <c r="OY153"/>
      <c r="OZ153"/>
      <c r="PA153"/>
      <c r="PB153"/>
      <c r="PC153"/>
      <c r="PD153"/>
      <c r="PE153"/>
      <c r="PF153"/>
      <c r="PG153"/>
      <c r="PH153"/>
      <c r="PI153"/>
      <c r="PJ153"/>
      <c r="PK153"/>
      <c r="PL153"/>
      <c r="PM153"/>
      <c r="PN153"/>
      <c r="PO153"/>
      <c r="PP153"/>
      <c r="PQ153"/>
      <c r="PR153"/>
      <c r="PS153"/>
      <c r="PT153"/>
      <c r="PU153"/>
      <c r="PV153"/>
      <c r="PW153"/>
      <c r="PX153"/>
      <c r="PY153"/>
      <c r="PZ153"/>
      <c r="QA153"/>
      <c r="QB153"/>
      <c r="QC153"/>
      <c r="QD153"/>
      <c r="QE153"/>
      <c r="QF153"/>
      <c r="QG153"/>
      <c r="QH153"/>
      <c r="QI153"/>
      <c r="QJ153"/>
      <c r="QK153"/>
      <c r="QL153"/>
      <c r="QM153"/>
      <c r="QN153"/>
      <c r="QO153"/>
      <c r="QP153"/>
      <c r="QQ153"/>
      <c r="QR153"/>
      <c r="QS153"/>
      <c r="QT153"/>
      <c r="QU153"/>
      <c r="QV153"/>
      <c r="QW153"/>
      <c r="QX153"/>
      <c r="QY153"/>
      <c r="QZ153"/>
      <c r="RA153"/>
      <c r="RB153"/>
      <c r="RC153"/>
      <c r="RD153"/>
      <c r="RE153"/>
      <c r="RF153"/>
      <c r="RG153"/>
      <c r="RH153"/>
      <c r="RI153"/>
      <c r="RJ153"/>
      <c r="RK153"/>
      <c r="RL153"/>
      <c r="RM153"/>
      <c r="RN153"/>
      <c r="RO153"/>
      <c r="RP153"/>
      <c r="RQ153"/>
      <c r="RR153"/>
      <c r="RS153"/>
      <c r="RT153"/>
      <c r="RU153"/>
      <c r="RV153"/>
      <c r="RW153"/>
      <c r="RX153"/>
      <c r="RY153"/>
      <c r="RZ153"/>
      <c r="SA153"/>
      <c r="SB153"/>
      <c r="SC153"/>
      <c r="SD153"/>
      <c r="SE153"/>
      <c r="SF153"/>
      <c r="SG153"/>
      <c r="SH153"/>
      <c r="SI153"/>
      <c r="SJ153"/>
      <c r="SK153"/>
      <c r="SL153"/>
      <c r="SM153"/>
      <c r="SN153"/>
      <c r="SO153"/>
      <c r="SP153"/>
      <c r="SQ153"/>
      <c r="SR153"/>
      <c r="SS153"/>
      <c r="ST153"/>
      <c r="SU153"/>
      <c r="SV153"/>
      <c r="SW153"/>
      <c r="SX153"/>
      <c r="SY153"/>
      <c r="SZ153"/>
      <c r="TA153"/>
      <c r="TB153"/>
      <c r="TC153"/>
      <c r="TD153"/>
      <c r="TE153"/>
      <c r="TF153"/>
      <c r="TG153"/>
      <c r="TH153"/>
      <c r="TI153"/>
      <c r="TJ153"/>
      <c r="TK153"/>
      <c r="TL153"/>
      <c r="TM153"/>
      <c r="TN153"/>
      <c r="TO153"/>
      <c r="TP153"/>
      <c r="TQ153"/>
      <c r="TR153"/>
      <c r="TS153"/>
      <c r="TT153"/>
      <c r="TU153"/>
      <c r="TV153"/>
      <c r="TW153"/>
      <c r="TX153"/>
      <c r="TY153"/>
      <c r="TZ153"/>
      <c r="UA153"/>
      <c r="UB153"/>
      <c r="UC153"/>
      <c r="UD153"/>
      <c r="UE153"/>
      <c r="UF153"/>
      <c r="UG153"/>
      <c r="UH153"/>
      <c r="UI153"/>
      <c r="UJ153"/>
      <c r="UK153"/>
      <c r="UL153"/>
      <c r="UM153"/>
      <c r="UN153"/>
      <c r="UO153"/>
      <c r="UP153"/>
      <c r="UQ153"/>
      <c r="UR153"/>
      <c r="US153"/>
      <c r="UT153"/>
      <c r="UU153"/>
      <c r="UV153"/>
      <c r="UW153"/>
      <c r="UX153"/>
      <c r="UY153"/>
      <c r="UZ153"/>
      <c r="VA153"/>
      <c r="VB153"/>
      <c r="VC153"/>
      <c r="VD153"/>
      <c r="VE153"/>
      <c r="VF153"/>
      <c r="VG153"/>
      <c r="VH153"/>
      <c r="VI153"/>
      <c r="VJ153"/>
      <c r="VK153"/>
      <c r="VL153"/>
      <c r="VM153"/>
      <c r="VN153"/>
      <c r="VO153"/>
      <c r="VP153"/>
      <c r="VQ153"/>
      <c r="VR153"/>
      <c r="VS153"/>
      <c r="VT153"/>
      <c r="VU153"/>
      <c r="VV153"/>
      <c r="VW153"/>
      <c r="VX153"/>
      <c r="VY153"/>
      <c r="VZ153"/>
      <c r="WA153"/>
      <c r="WB153"/>
      <c r="WC153"/>
      <c r="WD153"/>
      <c r="WE153"/>
      <c r="WF153"/>
      <c r="WG153"/>
      <c r="WH153"/>
      <c r="WI153"/>
      <c r="WJ153"/>
      <c r="WK153"/>
      <c r="WL153"/>
      <c r="WM153"/>
      <c r="WN153"/>
      <c r="WO153"/>
      <c r="WP153"/>
      <c r="WQ153"/>
      <c r="WR153"/>
      <c r="WS153"/>
      <c r="WT153"/>
      <c r="WU153"/>
      <c r="WV153"/>
      <c r="WW153"/>
      <c r="WX153"/>
      <c r="WY153"/>
      <c r="WZ153"/>
      <c r="XA153"/>
      <c r="XB153"/>
      <c r="XC153"/>
      <c r="XD153"/>
      <c r="XE153"/>
      <c r="XF153"/>
      <c r="XG153"/>
      <c r="XH153"/>
      <c r="XI153"/>
      <c r="XJ153"/>
      <c r="XK153"/>
      <c r="XL153"/>
      <c r="XM153"/>
      <c r="XN153"/>
      <c r="XO153"/>
      <c r="XP153"/>
      <c r="XQ153"/>
      <c r="XR153"/>
      <c r="XS153"/>
      <c r="XT153"/>
      <c r="XU153"/>
      <c r="XV153"/>
      <c r="XW153"/>
      <c r="XX153"/>
      <c r="XY153"/>
      <c r="XZ153"/>
      <c r="YA153"/>
      <c r="YB153"/>
      <c r="YC153"/>
      <c r="YD153"/>
      <c r="YE153"/>
      <c r="YF153"/>
      <c r="YG153"/>
      <c r="YH153"/>
      <c r="YI153"/>
      <c r="YJ153"/>
      <c r="YK153"/>
      <c r="YL153"/>
      <c r="YM153"/>
      <c r="YN153"/>
      <c r="YO153"/>
      <c r="YP153"/>
      <c r="YQ153"/>
      <c r="YR153"/>
      <c r="YS153"/>
      <c r="YT153"/>
      <c r="YU153"/>
      <c r="YV153"/>
      <c r="YW153"/>
      <c r="YX153"/>
      <c r="YY153"/>
      <c r="YZ153"/>
      <c r="ZA153"/>
      <c r="ZB153"/>
      <c r="ZC153"/>
      <c r="ZD153"/>
      <c r="ZE153"/>
      <c r="ZF153"/>
      <c r="ZG153"/>
      <c r="ZH153"/>
      <c r="ZI153"/>
      <c r="ZJ153"/>
      <c r="ZK153"/>
      <c r="ZL153"/>
      <c r="ZM153"/>
      <c r="ZN153"/>
      <c r="ZO153"/>
      <c r="ZP153"/>
      <c r="ZQ153"/>
      <c r="ZR153"/>
      <c r="ZS153"/>
      <c r="ZT153"/>
      <c r="ZU153"/>
      <c r="ZV153"/>
      <c r="ZW153"/>
      <c r="ZX153"/>
      <c r="ZY153"/>
      <c r="ZZ153"/>
      <c r="AAA153"/>
      <c r="AAB153"/>
      <c r="AAC153"/>
      <c r="AAD153"/>
      <c r="AAE153"/>
      <c r="AAF153"/>
      <c r="AAG153"/>
      <c r="AAH153"/>
      <c r="AAI153"/>
      <c r="AAJ153"/>
      <c r="AAK153"/>
      <c r="AAL153"/>
      <c r="AAM153"/>
      <c r="AAN153"/>
      <c r="AAO153"/>
      <c r="AAP153"/>
      <c r="AAQ153"/>
      <c r="AAR153"/>
      <c r="AAS153"/>
      <c r="AAT153"/>
      <c r="AAU153"/>
      <c r="AAV153"/>
      <c r="AAW153"/>
      <c r="AAX153"/>
      <c r="AAY153"/>
      <c r="AAZ153"/>
      <c r="ABA153"/>
      <c r="ABB153"/>
      <c r="ABC153"/>
      <c r="ABD153"/>
      <c r="ABE153"/>
      <c r="ABF153"/>
      <c r="ABG153"/>
      <c r="ABH153"/>
      <c r="ABI153"/>
      <c r="ABJ153"/>
      <c r="ABK153"/>
      <c r="ABL153"/>
      <c r="ABM153"/>
      <c r="ABN153"/>
      <c r="ABO153"/>
      <c r="ABP153"/>
      <c r="ABQ153"/>
      <c r="ABR153"/>
      <c r="ABS153"/>
      <c r="ABT153"/>
      <c r="ABU153"/>
      <c r="ABV153"/>
      <c r="ABW153"/>
      <c r="ABX153"/>
      <c r="ABY153"/>
      <c r="ABZ153"/>
      <c r="ACA153"/>
      <c r="ACB153"/>
      <c r="ACC153"/>
      <c r="ACD153"/>
      <c r="ACE153"/>
      <c r="ACF153"/>
      <c r="ACG153"/>
      <c r="ACH153"/>
      <c r="ACI153"/>
      <c r="ACJ153"/>
      <c r="ACK153"/>
      <c r="ACL153"/>
      <c r="ACM153"/>
      <c r="ACN153"/>
      <c r="ACO153"/>
      <c r="ACP153"/>
      <c r="ACQ153"/>
      <c r="ACR153"/>
      <c r="ACS153"/>
      <c r="ACT153"/>
      <c r="ACU153"/>
      <c r="ACV153"/>
      <c r="ACW153"/>
      <c r="ACX153"/>
      <c r="ACY153"/>
      <c r="ACZ153"/>
      <c r="ADA153"/>
      <c r="ADB153"/>
      <c r="ADC153"/>
      <c r="ADD153"/>
      <c r="ADE153"/>
      <c r="ADF153"/>
      <c r="ADG153"/>
      <c r="ADH153"/>
      <c r="ADI153"/>
      <c r="ADJ153"/>
      <c r="ADK153"/>
      <c r="ADL153"/>
      <c r="ADM153"/>
      <c r="ADN153"/>
      <c r="ADO153"/>
      <c r="ADP153"/>
      <c r="ADQ153"/>
      <c r="ADR153"/>
      <c r="ADS153"/>
      <c r="ADT153"/>
      <c r="ADU153"/>
      <c r="ADV153"/>
      <c r="ADW153"/>
      <c r="ADX153"/>
      <c r="ADY153"/>
      <c r="ADZ153"/>
      <c r="AEA153"/>
      <c r="AEB153"/>
      <c r="AEC153"/>
      <c r="AED153"/>
      <c r="AEE153"/>
      <c r="AEF153"/>
      <c r="AEG153"/>
      <c r="AEH153"/>
      <c r="AEI153"/>
      <c r="AEJ153"/>
      <c r="AEK153"/>
      <c r="AEL153"/>
      <c r="AEM153"/>
      <c r="AEN153"/>
      <c r="AEO153"/>
      <c r="AEP153"/>
      <c r="AEQ153"/>
      <c r="AER153"/>
      <c r="AES153"/>
      <c r="AET153"/>
      <c r="AEU153"/>
      <c r="AEV153"/>
      <c r="AEW153"/>
      <c r="AEX153"/>
      <c r="AEY153"/>
      <c r="AEZ153"/>
      <c r="AFA153"/>
      <c r="AFB153"/>
      <c r="AFC153"/>
      <c r="AFD153"/>
      <c r="AFE153"/>
      <c r="AFF153"/>
      <c r="AFG153"/>
      <c r="AFH153"/>
      <c r="AFI153"/>
      <c r="AFJ153"/>
      <c r="AFK153"/>
      <c r="AFL153"/>
      <c r="AFM153"/>
      <c r="AFN153"/>
      <c r="AFO153"/>
      <c r="AFP153"/>
      <c r="AFQ153"/>
      <c r="AFR153"/>
      <c r="AFS153"/>
      <c r="AFT153"/>
      <c r="AFU153"/>
      <c r="AFV153"/>
      <c r="AFW153"/>
      <c r="AFX153"/>
      <c r="AFY153"/>
      <c r="AFZ153"/>
      <c r="AGA153"/>
      <c r="AGB153"/>
      <c r="AGC153"/>
      <c r="AGD153"/>
      <c r="AGE153"/>
      <c r="AGF153"/>
      <c r="AGG153"/>
      <c r="AGH153"/>
      <c r="AGI153"/>
      <c r="AGJ153"/>
      <c r="AGK153"/>
      <c r="AGL153"/>
      <c r="AGM153"/>
      <c r="AGN153"/>
      <c r="AGO153"/>
      <c r="AGP153"/>
      <c r="AGQ153"/>
      <c r="AGR153"/>
      <c r="AGS153"/>
      <c r="AGT153"/>
      <c r="AGU153"/>
      <c r="AGV153"/>
      <c r="AGW153"/>
      <c r="AGX153"/>
      <c r="AGY153"/>
      <c r="AGZ153"/>
      <c r="AHA153"/>
      <c r="AHB153"/>
      <c r="AHC153"/>
      <c r="AHD153"/>
      <c r="AHE153"/>
      <c r="AHF153"/>
      <c r="AHG153"/>
      <c r="AHH153"/>
      <c r="AHI153"/>
      <c r="AHJ153"/>
      <c r="AHK153"/>
      <c r="AHL153"/>
      <c r="AHM153"/>
      <c r="AHN153"/>
      <c r="AHO153"/>
      <c r="AHP153"/>
      <c r="AHQ153"/>
      <c r="AHR153"/>
      <c r="AHS153"/>
      <c r="AHT153"/>
      <c r="AHU153"/>
      <c r="AHV153"/>
      <c r="AHW153"/>
      <c r="AHX153"/>
      <c r="AHY153"/>
      <c r="AHZ153"/>
      <c r="AIA153"/>
      <c r="AIB153"/>
      <c r="AIC153"/>
      <c r="AID153"/>
      <c r="AIE153"/>
      <c r="AIF153"/>
      <c r="AIG153"/>
      <c r="AIH153"/>
      <c r="AII153"/>
      <c r="AIJ153"/>
      <c r="AIK153"/>
      <c r="AIL153"/>
      <c r="AIM153"/>
      <c r="AIN153"/>
      <c r="AIO153"/>
      <c r="AIP153"/>
      <c r="AIQ153"/>
      <c r="AIR153"/>
      <c r="AIS153"/>
      <c r="AIT153"/>
      <c r="AIU153"/>
      <c r="AIV153"/>
      <c r="AIW153"/>
      <c r="AIX153"/>
      <c r="AIY153"/>
      <c r="AIZ153"/>
      <c r="AJA153"/>
      <c r="AJB153"/>
      <c r="AJC153"/>
      <c r="AJD153"/>
      <c r="AJE153"/>
      <c r="AJF153"/>
      <c r="AJG153"/>
      <c r="AJH153"/>
      <c r="AJI153"/>
      <c r="AJJ153"/>
      <c r="AJK153"/>
      <c r="AJL153"/>
      <c r="AJM153"/>
      <c r="AJN153"/>
      <c r="AJO153"/>
      <c r="AJP153"/>
      <c r="AJQ153"/>
      <c r="AJR153"/>
      <c r="AJS153"/>
      <c r="AJT153"/>
      <c r="AJU153"/>
      <c r="AJV153"/>
      <c r="AJW153"/>
      <c r="AJX153"/>
      <c r="AJY153"/>
      <c r="AJZ153"/>
      <c r="AKA153"/>
      <c r="AKB153"/>
      <c r="AKC153"/>
      <c r="AKD153"/>
      <c r="AKE153"/>
      <c r="AKF153"/>
      <c r="AKG153"/>
      <c r="AKH153"/>
      <c r="AKI153"/>
      <c r="AKJ153"/>
      <c r="AKK153"/>
      <c r="AKL153"/>
      <c r="AKM153"/>
      <c r="AKN153"/>
      <c r="AKO153"/>
      <c r="AKP153"/>
      <c r="AKQ153"/>
      <c r="AKR153"/>
      <c r="AKS153"/>
      <c r="AKT153"/>
      <c r="AKU153"/>
      <c r="AKV153"/>
      <c r="AKW153"/>
      <c r="AKX153"/>
      <c r="AKY153"/>
      <c r="AKZ153"/>
      <c r="ALA153"/>
      <c r="ALB153"/>
      <c r="ALC153"/>
      <c r="ALD153"/>
      <c r="ALE153"/>
      <c r="ALF153"/>
      <c r="ALG153"/>
      <c r="ALH153"/>
      <c r="ALI153"/>
      <c r="ALJ153"/>
      <c r="ALK153"/>
      <c r="ALL153"/>
      <c r="ALM153"/>
      <c r="ALN153"/>
      <c r="ALO153"/>
      <c r="ALP153"/>
      <c r="ALQ153"/>
      <c r="ALR153"/>
      <c r="ALS153"/>
      <c r="ALT153"/>
      <c r="ALU153"/>
      <c r="ALV153"/>
      <c r="ALW153"/>
      <c r="ALX153"/>
      <c r="ALY153"/>
      <c r="ALZ153"/>
      <c r="AMA153"/>
      <c r="AMB153"/>
      <c r="AMC153"/>
      <c r="AMD153"/>
      <c r="AME153"/>
      <c r="AMF153"/>
      <c r="AMG153"/>
      <c r="AMH153"/>
      <c r="AMI153"/>
      <c r="AMJ153"/>
    </row>
    <row r="154" spans="1:1024" ht="12.75" customHeight="1" x14ac:dyDescent="0.25">
      <c r="A154" s="164"/>
      <c r="B154" s="165"/>
      <c r="C154" s="218" t="s">
        <v>3383</v>
      </c>
      <c r="D154" s="218"/>
      <c r="E154" s="218"/>
      <c r="F154" s="218"/>
      <c r="G154" s="218"/>
      <c r="H154" s="218"/>
      <c r="I154" s="218"/>
      <c r="J154" s="218"/>
      <c r="K154" s="165"/>
      <c r="L154" s="166" t="s">
        <v>3384</v>
      </c>
      <c r="M154" s="166"/>
      <c r="N154" s="166"/>
      <c r="O154" s="166"/>
      <c r="P154" s="166"/>
      <c r="Q154" s="166"/>
      <c r="R154" s="166"/>
      <c r="S154" s="166"/>
      <c r="T154" s="166"/>
      <c r="U154" s="166"/>
      <c r="V154" s="166"/>
      <c r="W154" s="166"/>
      <c r="X154" s="166"/>
      <c r="Y154" s="166"/>
      <c r="Z154" s="166"/>
      <c r="AA154" s="166"/>
      <c r="AB154" s="166"/>
      <c r="AC154" s="166"/>
      <c r="AD154" s="166"/>
      <c r="AE154" s="166"/>
      <c r="AF154" s="166"/>
      <c r="AG154" s="166"/>
      <c r="AH154" s="166"/>
      <c r="AI154" s="166"/>
      <c r="AJ154" s="165"/>
      <c r="AK154" s="165"/>
      <c r="AL154" s="165"/>
      <c r="AM154" s="165"/>
      <c r="AN154" s="165"/>
      <c r="AO154" s="165"/>
      <c r="AP154" s="165"/>
      <c r="AQ154" s="165"/>
      <c r="AR154" s="165"/>
      <c r="AS154" s="165"/>
      <c r="AT154" s="165"/>
      <c r="AU154" s="165"/>
      <c r="AV154" s="165"/>
      <c r="AW154" s="165"/>
      <c r="AX154" s="165"/>
      <c r="AY154" s="165"/>
      <c r="AZ154" s="165"/>
      <c r="BA154" s="165"/>
      <c r="BD154" s="50"/>
      <c r="BE154"/>
      <c r="BF154"/>
      <c r="BG154"/>
      <c r="BH154"/>
      <c r="BI154"/>
      <c r="BJ154"/>
      <c r="BK154"/>
      <c r="BL154"/>
      <c r="BM154"/>
      <c r="BN154"/>
      <c r="BO154"/>
      <c r="BP154"/>
      <c r="BQ154"/>
      <c r="BR154"/>
      <c r="BS154"/>
      <c r="BT154"/>
      <c r="BU154"/>
      <c r="BV154"/>
      <c r="BW154"/>
      <c r="BX154"/>
      <c r="BY154"/>
      <c r="BZ154"/>
      <c r="CA154"/>
      <c r="CB154"/>
      <c r="CC154"/>
      <c r="CD154"/>
      <c r="CE154"/>
      <c r="CF154"/>
      <c r="CG154"/>
      <c r="CH154"/>
      <c r="CI154"/>
      <c r="CJ154"/>
      <c r="CK154"/>
      <c r="CL154"/>
      <c r="CM154"/>
      <c r="CN154"/>
      <c r="CO154"/>
      <c r="CP154"/>
      <c r="CQ154"/>
      <c r="CR154"/>
      <c r="CS154"/>
      <c r="CT154"/>
      <c r="CU154"/>
      <c r="CV154"/>
      <c r="CW154"/>
      <c r="CX154"/>
      <c r="CY154"/>
      <c r="CZ154"/>
      <c r="DA154"/>
      <c r="DB154"/>
      <c r="DC154"/>
      <c r="DD154"/>
      <c r="DE154"/>
      <c r="DF154"/>
      <c r="DG154"/>
      <c r="DH154"/>
      <c r="DI154"/>
      <c r="DJ154"/>
      <c r="DK154"/>
      <c r="DL154"/>
      <c r="DM154"/>
      <c r="DN154"/>
      <c r="DO154"/>
      <c r="DP154"/>
      <c r="DQ154"/>
      <c r="DR154"/>
      <c r="DS154"/>
      <c r="DT154"/>
      <c r="DU154"/>
      <c r="DV154"/>
      <c r="DW154"/>
      <c r="DX154"/>
      <c r="DY154"/>
      <c r="DZ154"/>
      <c r="EA154"/>
      <c r="EB154"/>
      <c r="EC154"/>
      <c r="ED154"/>
      <c r="EE154"/>
      <c r="EF154"/>
      <c r="EG154"/>
      <c r="EH154"/>
      <c r="EI154"/>
      <c r="EJ154"/>
      <c r="EK154"/>
      <c r="EL154"/>
      <c r="EM154"/>
      <c r="EN154"/>
      <c r="EO154"/>
      <c r="EP154"/>
      <c r="EQ154"/>
      <c r="ER154"/>
      <c r="ES154"/>
      <c r="ET154"/>
      <c r="EU154"/>
      <c r="EV154"/>
      <c r="EW154"/>
      <c r="EX154"/>
      <c r="EY154"/>
      <c r="EZ154"/>
      <c r="FA154"/>
      <c r="FB154"/>
      <c r="FC154"/>
      <c r="FD154"/>
      <c r="FE154"/>
      <c r="FF154"/>
      <c r="FG154"/>
      <c r="FH154"/>
      <c r="FI154"/>
      <c r="FJ154"/>
      <c r="FK154"/>
      <c r="FL154"/>
      <c r="FM154"/>
      <c r="FN154"/>
      <c r="FO154"/>
      <c r="FP154"/>
      <c r="FQ154"/>
      <c r="FR154"/>
      <c r="FS154"/>
      <c r="FT154"/>
      <c r="FU154"/>
      <c r="FV154"/>
      <c r="FW154"/>
      <c r="FX154"/>
      <c r="FY154"/>
      <c r="FZ154"/>
      <c r="GA154"/>
      <c r="GB154"/>
      <c r="GC154"/>
      <c r="GD154"/>
      <c r="GE154"/>
      <c r="GF154"/>
      <c r="GG154"/>
      <c r="GH154"/>
      <c r="GI154"/>
      <c r="GJ154"/>
      <c r="GK154"/>
      <c r="GL154"/>
      <c r="GM154"/>
      <c r="GN154"/>
      <c r="GO154"/>
      <c r="GP154"/>
      <c r="GQ154"/>
      <c r="GR154"/>
      <c r="GS154"/>
      <c r="GT154"/>
      <c r="GU154"/>
      <c r="GV154"/>
      <c r="GW154"/>
      <c r="GX154"/>
      <c r="GY154"/>
      <c r="GZ154"/>
      <c r="HA154"/>
      <c r="HB154"/>
      <c r="HC154"/>
      <c r="HD154"/>
      <c r="HE154"/>
      <c r="HF154"/>
      <c r="HG154"/>
      <c r="HH154"/>
      <c r="HI154"/>
      <c r="HJ154"/>
      <c r="HK154"/>
      <c r="HL154"/>
      <c r="HM154"/>
      <c r="HN154"/>
      <c r="HO154"/>
      <c r="HP154"/>
      <c r="HQ154"/>
      <c r="HR154"/>
      <c r="HS154"/>
      <c r="HT154"/>
      <c r="HU154"/>
      <c r="HV154"/>
      <c r="HW154"/>
      <c r="HX154"/>
      <c r="HY154"/>
      <c r="HZ154"/>
      <c r="IA154"/>
      <c r="IB154"/>
      <c r="IC154"/>
      <c r="ID154"/>
      <c r="IE154"/>
      <c r="IF154"/>
      <c r="IG154"/>
      <c r="IH154"/>
      <c r="II154"/>
      <c r="IJ154"/>
      <c r="IK154"/>
      <c r="IL154"/>
      <c r="IM154"/>
      <c r="IN154"/>
      <c r="IO154"/>
      <c r="IP154"/>
      <c r="IQ154"/>
      <c r="IR154"/>
      <c r="IS154"/>
      <c r="IT154"/>
      <c r="IU154"/>
      <c r="IV154"/>
      <c r="IW154"/>
      <c r="IX154"/>
      <c r="IY154"/>
      <c r="IZ154"/>
      <c r="JA154"/>
      <c r="JB154"/>
      <c r="JC154"/>
      <c r="JD154"/>
      <c r="JE154"/>
      <c r="JF154"/>
      <c r="JG154"/>
      <c r="JH154"/>
      <c r="JI154"/>
      <c r="JJ154"/>
      <c r="JK154"/>
      <c r="JL154"/>
      <c r="JM154"/>
      <c r="JN154"/>
      <c r="JO154"/>
      <c r="JP154"/>
      <c r="JQ154"/>
      <c r="JR154"/>
      <c r="JS154"/>
      <c r="JT154"/>
      <c r="JU154"/>
      <c r="JV154"/>
      <c r="JW154"/>
      <c r="JX154"/>
      <c r="JY154"/>
      <c r="JZ154"/>
      <c r="KA154"/>
      <c r="KB154"/>
      <c r="KC154"/>
      <c r="KD154"/>
      <c r="KE154"/>
      <c r="KF154"/>
      <c r="KG154"/>
      <c r="KH154"/>
      <c r="KI154"/>
      <c r="KJ154"/>
      <c r="KK154"/>
      <c r="KL154"/>
      <c r="KM154"/>
      <c r="KN154"/>
      <c r="KO154"/>
      <c r="KP154"/>
      <c r="KQ154"/>
      <c r="KR154"/>
      <c r="KS154"/>
      <c r="KT154"/>
      <c r="KU154"/>
      <c r="KV154"/>
      <c r="KW154"/>
      <c r="KX154"/>
      <c r="KY154"/>
      <c r="KZ154"/>
      <c r="LA154"/>
      <c r="LB154"/>
      <c r="LC154"/>
      <c r="LD154"/>
      <c r="LE154"/>
      <c r="LF154"/>
      <c r="LG154"/>
      <c r="LH154"/>
      <c r="LI154"/>
      <c r="LJ154"/>
      <c r="LK154"/>
      <c r="LL154"/>
      <c r="LM154"/>
      <c r="LN154"/>
      <c r="LO154"/>
      <c r="LP154"/>
      <c r="LQ154"/>
      <c r="LR154"/>
      <c r="LS154"/>
      <c r="LT154"/>
      <c r="LU154"/>
      <c r="LV154"/>
      <c r="LW154"/>
      <c r="LX154"/>
      <c r="LY154"/>
      <c r="LZ154"/>
      <c r="MA154"/>
      <c r="MB154"/>
      <c r="MC154"/>
      <c r="MD154"/>
      <c r="ME154"/>
      <c r="MF154"/>
      <c r="MG154"/>
      <c r="MH154"/>
      <c r="MI154"/>
      <c r="MJ154"/>
      <c r="MK154"/>
      <c r="ML154"/>
      <c r="MM154"/>
      <c r="MN154"/>
      <c r="MO154"/>
      <c r="MP154"/>
      <c r="MQ154"/>
      <c r="MR154"/>
      <c r="MS154"/>
      <c r="MT154"/>
      <c r="MU154"/>
      <c r="MV154"/>
      <c r="MW154"/>
      <c r="MX154"/>
      <c r="MY154"/>
      <c r="MZ154"/>
      <c r="NA154"/>
      <c r="NB154"/>
      <c r="NC154"/>
      <c r="ND154"/>
      <c r="NE154"/>
      <c r="NF154"/>
      <c r="NG154"/>
      <c r="NH154"/>
      <c r="NI154"/>
      <c r="NJ154"/>
      <c r="NK154"/>
      <c r="NL154"/>
      <c r="NM154"/>
      <c r="NN154"/>
      <c r="NO154"/>
      <c r="NP154"/>
      <c r="NQ154"/>
      <c r="NR154"/>
      <c r="NS154"/>
      <c r="NT154"/>
      <c r="NU154"/>
      <c r="NV154"/>
      <c r="NW154"/>
      <c r="NX154"/>
      <c r="NY154"/>
      <c r="NZ154"/>
      <c r="OA154"/>
      <c r="OB154"/>
      <c r="OC154"/>
      <c r="OD154"/>
      <c r="OE154"/>
      <c r="OF154"/>
      <c r="OG154"/>
      <c r="OH154"/>
      <c r="OI154"/>
      <c r="OJ154"/>
      <c r="OK154"/>
      <c r="OL154"/>
      <c r="OM154"/>
      <c r="ON154"/>
      <c r="OO154"/>
      <c r="OP154"/>
      <c r="OQ154"/>
      <c r="OR154"/>
      <c r="OS154"/>
      <c r="OT154"/>
      <c r="OU154"/>
      <c r="OV154"/>
      <c r="OW154"/>
      <c r="OX154"/>
      <c r="OY154"/>
      <c r="OZ154"/>
      <c r="PA154"/>
      <c r="PB154"/>
      <c r="PC154"/>
      <c r="PD154"/>
      <c r="PE154"/>
      <c r="PF154"/>
      <c r="PG154"/>
      <c r="PH154"/>
      <c r="PI154"/>
      <c r="PJ154"/>
      <c r="PK154"/>
      <c r="PL154"/>
      <c r="PM154"/>
      <c r="PN154"/>
      <c r="PO154"/>
      <c r="PP154"/>
      <c r="PQ154"/>
      <c r="PR154"/>
      <c r="PS154"/>
      <c r="PT154"/>
      <c r="PU154"/>
      <c r="PV154"/>
      <c r="PW154"/>
      <c r="PX154"/>
      <c r="PY154"/>
      <c r="PZ154"/>
      <c r="QA154"/>
      <c r="QB154"/>
      <c r="QC154"/>
      <c r="QD154"/>
      <c r="QE154"/>
      <c r="QF154"/>
      <c r="QG154"/>
      <c r="QH154"/>
      <c r="QI154"/>
      <c r="QJ154"/>
      <c r="QK154"/>
      <c r="QL154"/>
      <c r="QM154"/>
      <c r="QN154"/>
      <c r="QO154"/>
      <c r="QP154"/>
      <c r="QQ154"/>
      <c r="QR154"/>
      <c r="QS154"/>
      <c r="QT154"/>
      <c r="QU154"/>
      <c r="QV154"/>
      <c r="QW154"/>
      <c r="QX154"/>
      <c r="QY154"/>
      <c r="QZ154"/>
      <c r="RA154"/>
      <c r="RB154"/>
      <c r="RC154"/>
      <c r="RD154"/>
      <c r="RE154"/>
      <c r="RF154"/>
      <c r="RG154"/>
      <c r="RH154"/>
      <c r="RI154"/>
      <c r="RJ154"/>
      <c r="RK154"/>
      <c r="RL154"/>
      <c r="RM154"/>
      <c r="RN154"/>
      <c r="RO154"/>
      <c r="RP154"/>
      <c r="RQ154"/>
      <c r="RR154"/>
      <c r="RS154"/>
      <c r="RT154"/>
      <c r="RU154"/>
      <c r="RV154"/>
      <c r="RW154"/>
      <c r="RX154"/>
      <c r="RY154"/>
      <c r="RZ154"/>
      <c r="SA154"/>
      <c r="SB154"/>
      <c r="SC154"/>
      <c r="SD154"/>
      <c r="SE154"/>
      <c r="SF154"/>
      <c r="SG154"/>
      <c r="SH154"/>
      <c r="SI154"/>
      <c r="SJ154"/>
      <c r="SK154"/>
      <c r="SL154"/>
      <c r="SM154"/>
      <c r="SN154"/>
      <c r="SO154"/>
      <c r="SP154"/>
      <c r="SQ154"/>
      <c r="SR154"/>
      <c r="SS154"/>
      <c r="ST154"/>
      <c r="SU154"/>
      <c r="SV154"/>
      <c r="SW154"/>
      <c r="SX154"/>
      <c r="SY154"/>
      <c r="SZ154"/>
      <c r="TA154"/>
      <c r="TB154"/>
      <c r="TC154"/>
      <c r="TD154"/>
      <c r="TE154"/>
      <c r="TF154"/>
      <c r="TG154"/>
      <c r="TH154"/>
      <c r="TI154"/>
      <c r="TJ154"/>
      <c r="TK154"/>
      <c r="TL154"/>
      <c r="TM154"/>
      <c r="TN154"/>
      <c r="TO154"/>
      <c r="TP154"/>
      <c r="TQ154"/>
      <c r="TR154"/>
      <c r="TS154"/>
      <c r="TT154"/>
      <c r="TU154"/>
      <c r="TV154"/>
      <c r="TW154"/>
      <c r="TX154"/>
      <c r="TY154"/>
      <c r="TZ154"/>
      <c r="UA154"/>
      <c r="UB154"/>
      <c r="UC154"/>
      <c r="UD154"/>
      <c r="UE154"/>
      <c r="UF154"/>
      <c r="UG154"/>
      <c r="UH154"/>
      <c r="UI154"/>
      <c r="UJ154"/>
      <c r="UK154"/>
      <c r="UL154"/>
      <c r="UM154"/>
      <c r="UN154"/>
      <c r="UO154"/>
      <c r="UP154"/>
      <c r="UQ154"/>
      <c r="UR154"/>
      <c r="US154"/>
      <c r="UT154"/>
      <c r="UU154"/>
      <c r="UV154"/>
      <c r="UW154"/>
      <c r="UX154"/>
      <c r="UY154"/>
      <c r="UZ154"/>
      <c r="VA154"/>
      <c r="VB154"/>
      <c r="VC154"/>
      <c r="VD154"/>
      <c r="VE154"/>
      <c r="VF154"/>
      <c r="VG154"/>
      <c r="VH154"/>
      <c r="VI154"/>
      <c r="VJ154"/>
      <c r="VK154"/>
      <c r="VL154"/>
      <c r="VM154"/>
      <c r="VN154"/>
      <c r="VO154"/>
      <c r="VP154"/>
      <c r="VQ154"/>
      <c r="VR154"/>
      <c r="VS154"/>
      <c r="VT154"/>
      <c r="VU154"/>
      <c r="VV154"/>
      <c r="VW154"/>
      <c r="VX154"/>
      <c r="VY154"/>
      <c r="VZ154"/>
      <c r="WA154"/>
      <c r="WB154"/>
      <c r="WC154"/>
      <c r="WD154"/>
      <c r="WE154"/>
      <c r="WF154"/>
      <c r="WG154"/>
      <c r="WH154"/>
      <c r="WI154"/>
      <c r="WJ154"/>
      <c r="WK154"/>
      <c r="WL154"/>
      <c r="WM154"/>
      <c r="WN154"/>
      <c r="WO154"/>
      <c r="WP154"/>
      <c r="WQ154"/>
      <c r="WR154"/>
      <c r="WS154"/>
      <c r="WT154"/>
      <c r="WU154"/>
      <c r="WV154"/>
      <c r="WW154"/>
      <c r="WX154"/>
      <c r="WY154"/>
      <c r="WZ154"/>
      <c r="XA154"/>
      <c r="XB154"/>
      <c r="XC154"/>
      <c r="XD154"/>
      <c r="XE154"/>
      <c r="XF154"/>
      <c r="XG154"/>
      <c r="XH154"/>
      <c r="XI154"/>
      <c r="XJ154"/>
      <c r="XK154"/>
      <c r="XL154"/>
      <c r="XM154"/>
      <c r="XN154"/>
      <c r="XO154"/>
      <c r="XP154"/>
      <c r="XQ154"/>
      <c r="XR154"/>
      <c r="XS154"/>
      <c r="XT154"/>
      <c r="XU154"/>
      <c r="XV154"/>
      <c r="XW154"/>
      <c r="XX154"/>
      <c r="XY154"/>
      <c r="XZ154"/>
      <c r="YA154"/>
      <c r="YB154"/>
      <c r="YC154"/>
      <c r="YD154"/>
      <c r="YE154"/>
      <c r="YF154"/>
      <c r="YG154"/>
      <c r="YH154"/>
      <c r="YI154"/>
      <c r="YJ154"/>
      <c r="YK154"/>
      <c r="YL154"/>
      <c r="YM154"/>
      <c r="YN154"/>
      <c r="YO154"/>
      <c r="YP154"/>
      <c r="YQ154"/>
      <c r="YR154"/>
      <c r="YS154"/>
      <c r="YT154"/>
      <c r="YU154"/>
      <c r="YV154"/>
      <c r="YW154"/>
      <c r="YX154"/>
      <c r="YY154"/>
      <c r="YZ154"/>
      <c r="ZA154"/>
      <c r="ZB154"/>
      <c r="ZC154"/>
      <c r="ZD154"/>
      <c r="ZE154"/>
      <c r="ZF154"/>
      <c r="ZG154"/>
      <c r="ZH154"/>
      <c r="ZI154"/>
      <c r="ZJ154"/>
      <c r="ZK154"/>
      <c r="ZL154"/>
      <c r="ZM154"/>
      <c r="ZN154"/>
      <c r="ZO154"/>
      <c r="ZP154"/>
      <c r="ZQ154"/>
      <c r="ZR154"/>
      <c r="ZS154"/>
      <c r="ZT154"/>
      <c r="ZU154"/>
      <c r="ZV154"/>
      <c r="ZW154"/>
      <c r="ZX154"/>
      <c r="ZY154"/>
      <c r="ZZ154"/>
      <c r="AAA154"/>
      <c r="AAB154"/>
      <c r="AAC154"/>
      <c r="AAD154"/>
      <c r="AAE154"/>
      <c r="AAF154"/>
      <c r="AAG154"/>
      <c r="AAH154"/>
      <c r="AAI154"/>
      <c r="AAJ154"/>
      <c r="AAK154"/>
      <c r="AAL154"/>
      <c r="AAM154"/>
      <c r="AAN154"/>
      <c r="AAO154"/>
      <c r="AAP154"/>
      <c r="AAQ154"/>
      <c r="AAR154"/>
      <c r="AAS154"/>
      <c r="AAT154"/>
      <c r="AAU154"/>
      <c r="AAV154"/>
      <c r="AAW154"/>
      <c r="AAX154"/>
      <c r="AAY154"/>
      <c r="AAZ154"/>
      <c r="ABA154"/>
      <c r="ABB154"/>
      <c r="ABC154"/>
      <c r="ABD154"/>
      <c r="ABE154"/>
      <c r="ABF154"/>
      <c r="ABG154"/>
      <c r="ABH154"/>
      <c r="ABI154"/>
      <c r="ABJ154"/>
      <c r="ABK154"/>
      <c r="ABL154"/>
      <c r="ABM154"/>
      <c r="ABN154"/>
      <c r="ABO154"/>
      <c r="ABP154"/>
      <c r="ABQ154"/>
      <c r="ABR154"/>
      <c r="ABS154"/>
      <c r="ABT154"/>
      <c r="ABU154"/>
      <c r="ABV154"/>
      <c r="ABW154"/>
      <c r="ABX154"/>
      <c r="ABY154"/>
      <c r="ABZ154"/>
      <c r="ACA154"/>
      <c r="ACB154"/>
      <c r="ACC154"/>
      <c r="ACD154"/>
      <c r="ACE154"/>
      <c r="ACF154"/>
      <c r="ACG154"/>
      <c r="ACH154"/>
      <c r="ACI154"/>
      <c r="ACJ154"/>
      <c r="ACK154"/>
      <c r="ACL154"/>
      <c r="ACM154"/>
      <c r="ACN154"/>
      <c r="ACO154"/>
      <c r="ACP154"/>
      <c r="ACQ154"/>
      <c r="ACR154"/>
      <c r="ACS154"/>
      <c r="ACT154"/>
      <c r="ACU154"/>
      <c r="ACV154"/>
      <c r="ACW154"/>
      <c r="ACX154"/>
      <c r="ACY154"/>
      <c r="ACZ154"/>
      <c r="ADA154"/>
      <c r="ADB154"/>
      <c r="ADC154"/>
      <c r="ADD154"/>
      <c r="ADE154"/>
      <c r="ADF154"/>
      <c r="ADG154"/>
      <c r="ADH154"/>
      <c r="ADI154"/>
      <c r="ADJ154"/>
      <c r="ADK154"/>
      <c r="ADL154"/>
      <c r="ADM154"/>
      <c r="ADN154"/>
      <c r="ADO154"/>
      <c r="ADP154"/>
      <c r="ADQ154"/>
      <c r="ADR154"/>
      <c r="ADS154"/>
      <c r="ADT154"/>
      <c r="ADU154"/>
      <c r="ADV154"/>
      <c r="ADW154"/>
      <c r="ADX154"/>
      <c r="ADY154"/>
      <c r="ADZ154"/>
      <c r="AEA154"/>
      <c r="AEB154"/>
      <c r="AEC154"/>
      <c r="AED154"/>
      <c r="AEE154"/>
      <c r="AEF154"/>
      <c r="AEG154"/>
      <c r="AEH154"/>
      <c r="AEI154"/>
      <c r="AEJ154"/>
      <c r="AEK154"/>
      <c r="AEL154"/>
      <c r="AEM154"/>
      <c r="AEN154"/>
      <c r="AEO154"/>
      <c r="AEP154"/>
      <c r="AEQ154"/>
      <c r="AER154"/>
      <c r="AES154"/>
      <c r="AET154"/>
      <c r="AEU154"/>
      <c r="AEV154"/>
      <c r="AEW154"/>
      <c r="AEX154"/>
      <c r="AEY154"/>
      <c r="AEZ154"/>
      <c r="AFA154"/>
      <c r="AFB154"/>
      <c r="AFC154"/>
      <c r="AFD154"/>
      <c r="AFE154"/>
      <c r="AFF154"/>
      <c r="AFG154"/>
      <c r="AFH154"/>
      <c r="AFI154"/>
      <c r="AFJ154"/>
      <c r="AFK154"/>
      <c r="AFL154"/>
      <c r="AFM154"/>
      <c r="AFN154"/>
      <c r="AFO154"/>
      <c r="AFP154"/>
      <c r="AFQ154"/>
      <c r="AFR154"/>
      <c r="AFS154"/>
      <c r="AFT154"/>
      <c r="AFU154"/>
      <c r="AFV154"/>
      <c r="AFW154"/>
      <c r="AFX154"/>
      <c r="AFY154"/>
      <c r="AFZ154"/>
      <c r="AGA154"/>
      <c r="AGB154"/>
      <c r="AGC154"/>
      <c r="AGD154"/>
      <c r="AGE154"/>
      <c r="AGF154"/>
      <c r="AGG154"/>
      <c r="AGH154"/>
      <c r="AGI154"/>
      <c r="AGJ154"/>
      <c r="AGK154"/>
      <c r="AGL154"/>
      <c r="AGM154"/>
      <c r="AGN154"/>
      <c r="AGO154"/>
      <c r="AGP154"/>
      <c r="AGQ154"/>
      <c r="AGR154"/>
      <c r="AGS154"/>
      <c r="AGT154"/>
      <c r="AGU154"/>
      <c r="AGV154"/>
      <c r="AGW154"/>
      <c r="AGX154"/>
      <c r="AGY154"/>
      <c r="AGZ154"/>
      <c r="AHA154"/>
      <c r="AHB154"/>
      <c r="AHC154"/>
      <c r="AHD154"/>
      <c r="AHE154"/>
      <c r="AHF154"/>
      <c r="AHG154"/>
      <c r="AHH154"/>
      <c r="AHI154"/>
      <c r="AHJ154"/>
      <c r="AHK154"/>
      <c r="AHL154"/>
      <c r="AHM154"/>
      <c r="AHN154"/>
      <c r="AHO154"/>
      <c r="AHP154"/>
      <c r="AHQ154"/>
      <c r="AHR154"/>
      <c r="AHS154"/>
      <c r="AHT154"/>
      <c r="AHU154"/>
      <c r="AHV154"/>
      <c r="AHW154"/>
      <c r="AHX154"/>
      <c r="AHY154"/>
      <c r="AHZ154"/>
      <c r="AIA154"/>
      <c r="AIB154"/>
      <c r="AIC154"/>
      <c r="AID154"/>
      <c r="AIE154"/>
      <c r="AIF154"/>
      <c r="AIG154"/>
      <c r="AIH154"/>
      <c r="AII154"/>
      <c r="AIJ154"/>
      <c r="AIK154"/>
      <c r="AIL154"/>
      <c r="AIM154"/>
      <c r="AIN154"/>
      <c r="AIO154"/>
      <c r="AIP154"/>
      <c r="AIQ154"/>
      <c r="AIR154"/>
      <c r="AIS154"/>
      <c r="AIT154"/>
      <c r="AIU154"/>
      <c r="AIV154"/>
      <c r="AIW154"/>
      <c r="AIX154"/>
      <c r="AIY154"/>
      <c r="AIZ154"/>
      <c r="AJA154"/>
      <c r="AJB154"/>
      <c r="AJC154"/>
      <c r="AJD154"/>
      <c r="AJE154"/>
      <c r="AJF154"/>
      <c r="AJG154"/>
      <c r="AJH154"/>
      <c r="AJI154"/>
      <c r="AJJ154"/>
      <c r="AJK154"/>
      <c r="AJL154"/>
      <c r="AJM154"/>
      <c r="AJN154"/>
      <c r="AJO154"/>
      <c r="AJP154"/>
      <c r="AJQ154"/>
      <c r="AJR154"/>
      <c r="AJS154"/>
      <c r="AJT154"/>
      <c r="AJU154"/>
      <c r="AJV154"/>
      <c r="AJW154"/>
      <c r="AJX154"/>
      <c r="AJY154"/>
      <c r="AJZ154"/>
      <c r="AKA154"/>
      <c r="AKB154"/>
      <c r="AKC154"/>
      <c r="AKD154"/>
      <c r="AKE154"/>
      <c r="AKF154"/>
      <c r="AKG154"/>
      <c r="AKH154"/>
      <c r="AKI154"/>
      <c r="AKJ154"/>
      <c r="AKK154"/>
      <c r="AKL154"/>
      <c r="AKM154"/>
      <c r="AKN154"/>
      <c r="AKO154"/>
      <c r="AKP154"/>
      <c r="AKQ154"/>
      <c r="AKR154"/>
      <c r="AKS154"/>
      <c r="AKT154"/>
      <c r="AKU154"/>
      <c r="AKV154"/>
      <c r="AKW154"/>
      <c r="AKX154"/>
      <c r="AKY154"/>
      <c r="AKZ154"/>
      <c r="ALA154"/>
      <c r="ALB154"/>
      <c r="ALC154"/>
      <c r="ALD154"/>
      <c r="ALE154"/>
      <c r="ALF154"/>
      <c r="ALG154"/>
      <c r="ALH154"/>
      <c r="ALI154"/>
      <c r="ALJ154"/>
      <c r="ALK154"/>
      <c r="ALL154"/>
      <c r="ALM154"/>
      <c r="ALN154"/>
      <c r="ALO154"/>
      <c r="ALP154"/>
      <c r="ALQ154"/>
      <c r="ALR154"/>
      <c r="ALS154"/>
      <c r="ALT154"/>
      <c r="ALU154"/>
      <c r="ALV154"/>
      <c r="ALW154"/>
      <c r="ALX154"/>
      <c r="ALY154"/>
      <c r="ALZ154"/>
      <c r="AMA154"/>
      <c r="AMB154"/>
      <c r="AMC154"/>
      <c r="AMD154"/>
      <c r="AME154"/>
      <c r="AMF154"/>
      <c r="AMG154"/>
      <c r="AMH154"/>
      <c r="AMI154"/>
      <c r="AMJ154"/>
    </row>
    <row r="155" spans="1:1024" x14ac:dyDescent="0.25">
      <c r="A155" s="164"/>
      <c r="B155" s="165"/>
      <c r="C155" s="218"/>
      <c r="D155" s="218"/>
      <c r="E155" s="218"/>
      <c r="F155" s="218"/>
      <c r="G155" s="218"/>
      <c r="H155" s="218"/>
      <c r="I155" s="218"/>
      <c r="J155" s="218"/>
      <c r="K155" s="165"/>
      <c r="L155" s="166" t="s">
        <v>3385</v>
      </c>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5"/>
      <c r="AK155" s="165"/>
      <c r="AL155" s="165"/>
      <c r="AM155" s="165"/>
      <c r="AN155" s="165"/>
      <c r="AO155" s="165"/>
      <c r="AP155" s="165"/>
      <c r="AQ155" s="165"/>
      <c r="AR155" s="165"/>
      <c r="AS155" s="165"/>
      <c r="AT155" s="165"/>
      <c r="AU155" s="165"/>
      <c r="AV155" s="165"/>
      <c r="AW155" s="165"/>
      <c r="AX155" s="165"/>
      <c r="AY155" s="165"/>
      <c r="AZ155" s="165"/>
      <c r="BA155" s="165"/>
      <c r="BD155" s="50"/>
      <c r="BE155"/>
      <c r="BF155"/>
      <c r="BG155"/>
      <c r="BH155"/>
      <c r="BI155"/>
      <c r="BJ155"/>
      <c r="BK155"/>
      <c r="BL155"/>
      <c r="BM155"/>
      <c r="BN155"/>
      <c r="BO155"/>
      <c r="BP155"/>
      <c r="BQ155"/>
      <c r="BR155"/>
      <c r="BS155"/>
      <c r="BT155"/>
      <c r="BU155"/>
      <c r="BV155"/>
      <c r="BW155"/>
      <c r="BX155"/>
      <c r="BY155"/>
      <c r="BZ155"/>
      <c r="CA155"/>
      <c r="CB155"/>
      <c r="CC155"/>
      <c r="CD155"/>
      <c r="CE155"/>
      <c r="CF155"/>
      <c r="CG155"/>
      <c r="CH155"/>
      <c r="CI155"/>
      <c r="CJ155"/>
      <c r="CK155"/>
      <c r="CL155"/>
      <c r="CM155"/>
      <c r="CN155"/>
      <c r="CO155"/>
      <c r="CP155"/>
      <c r="CQ155"/>
      <c r="CR155"/>
      <c r="CS155"/>
      <c r="CT155"/>
      <c r="CU155"/>
      <c r="CV155"/>
      <c r="CW155"/>
      <c r="CX155"/>
      <c r="CY155"/>
      <c r="CZ155"/>
      <c r="DA155"/>
      <c r="DB155"/>
      <c r="DC155"/>
      <c r="DD155"/>
      <c r="DE155"/>
      <c r="DF155"/>
      <c r="DG155"/>
      <c r="DH155"/>
      <c r="DI155"/>
      <c r="DJ155"/>
      <c r="DK155"/>
      <c r="DL155"/>
      <c r="DM155"/>
      <c r="DN155"/>
      <c r="DO155"/>
      <c r="DP155"/>
      <c r="DQ155"/>
      <c r="DR155"/>
      <c r="DS155"/>
      <c r="DT155"/>
      <c r="DU155"/>
      <c r="DV155"/>
      <c r="DW155"/>
      <c r="DX155"/>
      <c r="DY155"/>
      <c r="DZ155"/>
      <c r="EA155"/>
      <c r="EB155"/>
      <c r="EC155"/>
      <c r="ED155"/>
      <c r="EE155"/>
      <c r="EF155"/>
      <c r="EG155"/>
      <c r="EH155"/>
      <c r="EI155"/>
      <c r="EJ155"/>
      <c r="EK155"/>
      <c r="EL155"/>
      <c r="EM155"/>
      <c r="EN155"/>
      <c r="EO155"/>
      <c r="EP155"/>
      <c r="EQ155"/>
      <c r="ER155"/>
      <c r="ES155"/>
      <c r="ET155"/>
      <c r="EU155"/>
      <c r="EV155"/>
      <c r="EW155"/>
      <c r="EX155"/>
      <c r="EY155"/>
      <c r="EZ155"/>
      <c r="FA155"/>
      <c r="FB155"/>
      <c r="FC155"/>
      <c r="FD155"/>
      <c r="FE155"/>
      <c r="FF155"/>
      <c r="FG155"/>
      <c r="FH155"/>
      <c r="FI155"/>
      <c r="FJ155"/>
      <c r="FK155"/>
      <c r="FL155"/>
      <c r="FM155"/>
      <c r="FN155"/>
      <c r="FO155"/>
      <c r="FP155"/>
      <c r="FQ155"/>
      <c r="FR155"/>
      <c r="FS155"/>
      <c r="FT155"/>
      <c r="FU155"/>
      <c r="FV155"/>
      <c r="FW155"/>
      <c r="FX155"/>
      <c r="FY155"/>
      <c r="FZ155"/>
      <c r="GA155"/>
      <c r="GB155"/>
      <c r="GC155"/>
      <c r="GD155"/>
      <c r="GE155"/>
      <c r="GF155"/>
      <c r="GG155"/>
      <c r="GH155"/>
      <c r="GI155"/>
      <c r="GJ155"/>
      <c r="GK155"/>
      <c r="GL155"/>
      <c r="GM155"/>
      <c r="GN155"/>
      <c r="GO155"/>
      <c r="GP155"/>
      <c r="GQ155"/>
      <c r="GR155"/>
      <c r="GS155"/>
      <c r="GT155"/>
      <c r="GU155"/>
      <c r="GV155"/>
      <c r="GW155"/>
      <c r="GX155"/>
      <c r="GY155"/>
      <c r="GZ155"/>
      <c r="HA155"/>
      <c r="HB155"/>
      <c r="HC155"/>
      <c r="HD155"/>
      <c r="HE155"/>
      <c r="HF155"/>
      <c r="HG155"/>
      <c r="HH155"/>
      <c r="HI155"/>
      <c r="HJ155"/>
      <c r="HK155"/>
      <c r="HL155"/>
      <c r="HM155"/>
      <c r="HN155"/>
      <c r="HO155"/>
      <c r="HP155"/>
      <c r="HQ155"/>
      <c r="HR155"/>
      <c r="HS155"/>
      <c r="HT155"/>
      <c r="HU155"/>
      <c r="HV155"/>
      <c r="HW155"/>
      <c r="HX155"/>
      <c r="HY155"/>
      <c r="HZ155"/>
      <c r="IA155"/>
      <c r="IB155"/>
      <c r="IC155"/>
      <c r="ID155"/>
      <c r="IE155"/>
      <c r="IF155"/>
      <c r="IG155"/>
      <c r="IH155"/>
      <c r="II155"/>
      <c r="IJ155"/>
      <c r="IK155"/>
      <c r="IL155"/>
      <c r="IM155"/>
      <c r="IN155"/>
      <c r="IO155"/>
      <c r="IP155"/>
      <c r="IQ155"/>
      <c r="IR155"/>
      <c r="IS155"/>
      <c r="IT155"/>
      <c r="IU155"/>
      <c r="IV155"/>
      <c r="IW155"/>
      <c r="IX155"/>
      <c r="IY155"/>
      <c r="IZ155"/>
      <c r="JA155"/>
      <c r="JB155"/>
      <c r="JC155"/>
      <c r="JD155"/>
      <c r="JE155"/>
      <c r="JF155"/>
      <c r="JG155"/>
      <c r="JH155"/>
      <c r="JI155"/>
      <c r="JJ155"/>
      <c r="JK155"/>
      <c r="JL155"/>
      <c r="JM155"/>
      <c r="JN155"/>
      <c r="JO155"/>
      <c r="JP155"/>
      <c r="JQ155"/>
      <c r="JR155"/>
      <c r="JS155"/>
      <c r="JT155"/>
      <c r="JU155"/>
      <c r="JV155"/>
      <c r="JW155"/>
      <c r="JX155"/>
      <c r="JY155"/>
      <c r="JZ155"/>
      <c r="KA155"/>
      <c r="KB155"/>
      <c r="KC155"/>
      <c r="KD155"/>
      <c r="KE155"/>
      <c r="KF155"/>
      <c r="KG155"/>
      <c r="KH155"/>
      <c r="KI155"/>
      <c r="KJ155"/>
      <c r="KK155"/>
      <c r="KL155"/>
      <c r="KM155"/>
      <c r="KN155"/>
      <c r="KO155"/>
      <c r="KP155"/>
      <c r="KQ155"/>
      <c r="KR155"/>
      <c r="KS155"/>
      <c r="KT155"/>
      <c r="KU155"/>
      <c r="KV155"/>
      <c r="KW155"/>
      <c r="KX155"/>
      <c r="KY155"/>
      <c r="KZ155"/>
      <c r="LA155"/>
      <c r="LB155"/>
      <c r="LC155"/>
      <c r="LD155"/>
      <c r="LE155"/>
      <c r="LF155"/>
      <c r="LG155"/>
      <c r="LH155"/>
      <c r="LI155"/>
      <c r="LJ155"/>
      <c r="LK155"/>
      <c r="LL155"/>
      <c r="LM155"/>
      <c r="LN155"/>
      <c r="LO155"/>
      <c r="LP155"/>
      <c r="LQ155"/>
      <c r="LR155"/>
      <c r="LS155"/>
      <c r="LT155"/>
      <c r="LU155"/>
      <c r="LV155"/>
      <c r="LW155"/>
      <c r="LX155"/>
      <c r="LY155"/>
      <c r="LZ155"/>
      <c r="MA155"/>
      <c r="MB155"/>
      <c r="MC155"/>
      <c r="MD155"/>
      <c r="ME155"/>
      <c r="MF155"/>
      <c r="MG155"/>
      <c r="MH155"/>
      <c r="MI155"/>
      <c r="MJ155"/>
      <c r="MK155"/>
      <c r="ML155"/>
      <c r="MM155"/>
      <c r="MN155"/>
      <c r="MO155"/>
      <c r="MP155"/>
      <c r="MQ155"/>
      <c r="MR155"/>
      <c r="MS155"/>
      <c r="MT155"/>
      <c r="MU155"/>
      <c r="MV155"/>
      <c r="MW155"/>
      <c r="MX155"/>
      <c r="MY155"/>
      <c r="MZ155"/>
      <c r="NA155"/>
      <c r="NB155"/>
      <c r="NC155"/>
      <c r="ND155"/>
      <c r="NE155"/>
      <c r="NF155"/>
      <c r="NG155"/>
      <c r="NH155"/>
      <c r="NI155"/>
      <c r="NJ155"/>
      <c r="NK155"/>
      <c r="NL155"/>
      <c r="NM155"/>
      <c r="NN155"/>
      <c r="NO155"/>
      <c r="NP155"/>
      <c r="NQ155"/>
      <c r="NR155"/>
      <c r="NS155"/>
      <c r="NT155"/>
      <c r="NU155"/>
      <c r="NV155"/>
      <c r="NW155"/>
      <c r="NX155"/>
      <c r="NY155"/>
      <c r="NZ155"/>
      <c r="OA155"/>
      <c r="OB155"/>
      <c r="OC155"/>
      <c r="OD155"/>
      <c r="OE155"/>
      <c r="OF155"/>
      <c r="OG155"/>
      <c r="OH155"/>
      <c r="OI155"/>
      <c r="OJ155"/>
      <c r="OK155"/>
      <c r="OL155"/>
      <c r="OM155"/>
      <c r="ON155"/>
      <c r="OO155"/>
      <c r="OP155"/>
      <c r="OQ155"/>
      <c r="OR155"/>
      <c r="OS155"/>
      <c r="OT155"/>
      <c r="OU155"/>
      <c r="OV155"/>
      <c r="OW155"/>
      <c r="OX155"/>
      <c r="OY155"/>
      <c r="OZ155"/>
      <c r="PA155"/>
      <c r="PB155"/>
      <c r="PC155"/>
      <c r="PD155"/>
      <c r="PE155"/>
      <c r="PF155"/>
      <c r="PG155"/>
      <c r="PH155"/>
      <c r="PI155"/>
      <c r="PJ155"/>
      <c r="PK155"/>
      <c r="PL155"/>
      <c r="PM155"/>
      <c r="PN155"/>
      <c r="PO155"/>
      <c r="PP155"/>
      <c r="PQ155"/>
      <c r="PR155"/>
      <c r="PS155"/>
      <c r="PT155"/>
      <c r="PU155"/>
      <c r="PV155"/>
      <c r="PW155"/>
      <c r="PX155"/>
      <c r="PY155"/>
      <c r="PZ155"/>
      <c r="QA155"/>
      <c r="QB155"/>
      <c r="QC155"/>
      <c r="QD155"/>
      <c r="QE155"/>
      <c r="QF155"/>
      <c r="QG155"/>
      <c r="QH155"/>
      <c r="QI155"/>
      <c r="QJ155"/>
      <c r="QK155"/>
      <c r="QL155"/>
      <c r="QM155"/>
      <c r="QN155"/>
      <c r="QO155"/>
      <c r="QP155"/>
      <c r="QQ155"/>
      <c r="QR155"/>
      <c r="QS155"/>
      <c r="QT155"/>
      <c r="QU155"/>
      <c r="QV155"/>
      <c r="QW155"/>
      <c r="QX155"/>
      <c r="QY155"/>
      <c r="QZ155"/>
      <c r="RA155"/>
      <c r="RB155"/>
      <c r="RC155"/>
      <c r="RD155"/>
      <c r="RE155"/>
      <c r="RF155"/>
      <c r="RG155"/>
      <c r="RH155"/>
      <c r="RI155"/>
      <c r="RJ155"/>
      <c r="RK155"/>
      <c r="RL155"/>
      <c r="RM155"/>
      <c r="RN155"/>
      <c r="RO155"/>
      <c r="RP155"/>
      <c r="RQ155"/>
      <c r="RR155"/>
      <c r="RS155"/>
      <c r="RT155"/>
      <c r="RU155"/>
      <c r="RV155"/>
      <c r="RW155"/>
      <c r="RX155"/>
      <c r="RY155"/>
      <c r="RZ155"/>
      <c r="SA155"/>
      <c r="SB155"/>
      <c r="SC155"/>
      <c r="SD155"/>
      <c r="SE155"/>
      <c r="SF155"/>
      <c r="SG155"/>
      <c r="SH155"/>
      <c r="SI155"/>
      <c r="SJ155"/>
      <c r="SK155"/>
      <c r="SL155"/>
      <c r="SM155"/>
      <c r="SN155"/>
      <c r="SO155"/>
      <c r="SP155"/>
      <c r="SQ155"/>
      <c r="SR155"/>
      <c r="SS155"/>
      <c r="ST155"/>
      <c r="SU155"/>
      <c r="SV155"/>
      <c r="SW155"/>
      <c r="SX155"/>
      <c r="SY155"/>
      <c r="SZ155"/>
      <c r="TA155"/>
      <c r="TB155"/>
      <c r="TC155"/>
      <c r="TD155"/>
      <c r="TE155"/>
      <c r="TF155"/>
      <c r="TG155"/>
      <c r="TH155"/>
      <c r="TI155"/>
      <c r="TJ155"/>
      <c r="TK155"/>
      <c r="TL155"/>
      <c r="TM155"/>
      <c r="TN155"/>
      <c r="TO155"/>
      <c r="TP155"/>
      <c r="TQ155"/>
      <c r="TR155"/>
      <c r="TS155"/>
      <c r="TT155"/>
      <c r="TU155"/>
      <c r="TV155"/>
      <c r="TW155"/>
      <c r="TX155"/>
      <c r="TY155"/>
      <c r="TZ155"/>
      <c r="UA155"/>
      <c r="UB155"/>
      <c r="UC155"/>
      <c r="UD155"/>
      <c r="UE155"/>
      <c r="UF155"/>
      <c r="UG155"/>
      <c r="UH155"/>
      <c r="UI155"/>
      <c r="UJ155"/>
      <c r="UK155"/>
      <c r="UL155"/>
      <c r="UM155"/>
      <c r="UN155"/>
      <c r="UO155"/>
      <c r="UP155"/>
      <c r="UQ155"/>
      <c r="UR155"/>
      <c r="US155"/>
      <c r="UT155"/>
      <c r="UU155"/>
      <c r="UV155"/>
      <c r="UW155"/>
      <c r="UX155"/>
      <c r="UY155"/>
      <c r="UZ155"/>
      <c r="VA155"/>
      <c r="VB155"/>
      <c r="VC155"/>
      <c r="VD155"/>
      <c r="VE155"/>
      <c r="VF155"/>
      <c r="VG155"/>
      <c r="VH155"/>
      <c r="VI155"/>
      <c r="VJ155"/>
      <c r="VK155"/>
      <c r="VL155"/>
      <c r="VM155"/>
      <c r="VN155"/>
      <c r="VO155"/>
      <c r="VP155"/>
      <c r="VQ155"/>
      <c r="VR155"/>
      <c r="VS155"/>
      <c r="VT155"/>
      <c r="VU155"/>
      <c r="VV155"/>
      <c r="VW155"/>
      <c r="VX155"/>
      <c r="VY155"/>
      <c r="VZ155"/>
      <c r="WA155"/>
      <c r="WB155"/>
      <c r="WC155"/>
      <c r="WD155"/>
      <c r="WE155"/>
      <c r="WF155"/>
      <c r="WG155"/>
      <c r="WH155"/>
      <c r="WI155"/>
      <c r="WJ155"/>
      <c r="WK155"/>
      <c r="WL155"/>
      <c r="WM155"/>
      <c r="WN155"/>
      <c r="WO155"/>
      <c r="WP155"/>
      <c r="WQ155"/>
      <c r="WR155"/>
      <c r="WS155"/>
      <c r="WT155"/>
      <c r="WU155"/>
      <c r="WV155"/>
      <c r="WW155"/>
      <c r="WX155"/>
      <c r="WY155"/>
      <c r="WZ155"/>
      <c r="XA155"/>
      <c r="XB155"/>
      <c r="XC155"/>
      <c r="XD155"/>
      <c r="XE155"/>
      <c r="XF155"/>
      <c r="XG155"/>
      <c r="XH155"/>
      <c r="XI155"/>
      <c r="XJ155"/>
      <c r="XK155"/>
      <c r="XL155"/>
      <c r="XM155"/>
      <c r="XN155"/>
      <c r="XO155"/>
      <c r="XP155"/>
      <c r="XQ155"/>
      <c r="XR155"/>
      <c r="XS155"/>
      <c r="XT155"/>
      <c r="XU155"/>
      <c r="XV155"/>
      <c r="XW155"/>
      <c r="XX155"/>
      <c r="XY155"/>
      <c r="XZ155"/>
      <c r="YA155"/>
      <c r="YB155"/>
      <c r="YC155"/>
      <c r="YD155"/>
      <c r="YE155"/>
      <c r="YF155"/>
      <c r="YG155"/>
      <c r="YH155"/>
      <c r="YI155"/>
      <c r="YJ155"/>
      <c r="YK155"/>
      <c r="YL155"/>
      <c r="YM155"/>
      <c r="YN155"/>
      <c r="YO155"/>
      <c r="YP155"/>
      <c r="YQ155"/>
      <c r="YR155"/>
      <c r="YS155"/>
      <c r="YT155"/>
      <c r="YU155"/>
      <c r="YV155"/>
      <c r="YW155"/>
      <c r="YX155"/>
      <c r="YY155"/>
      <c r="YZ155"/>
      <c r="ZA155"/>
      <c r="ZB155"/>
      <c r="ZC155"/>
      <c r="ZD155"/>
      <c r="ZE155"/>
      <c r="ZF155"/>
      <c r="ZG155"/>
      <c r="ZH155"/>
      <c r="ZI155"/>
      <c r="ZJ155"/>
      <c r="ZK155"/>
      <c r="ZL155"/>
      <c r="ZM155"/>
      <c r="ZN155"/>
      <c r="ZO155"/>
      <c r="ZP155"/>
      <c r="ZQ155"/>
      <c r="ZR155"/>
      <c r="ZS155"/>
      <c r="ZT155"/>
      <c r="ZU155"/>
      <c r="ZV155"/>
      <c r="ZW155"/>
      <c r="ZX155"/>
      <c r="ZY155"/>
      <c r="ZZ155"/>
      <c r="AAA155"/>
      <c r="AAB155"/>
      <c r="AAC155"/>
      <c r="AAD155"/>
      <c r="AAE155"/>
      <c r="AAF155"/>
      <c r="AAG155"/>
      <c r="AAH155"/>
      <c r="AAI155"/>
      <c r="AAJ155"/>
      <c r="AAK155"/>
      <c r="AAL155"/>
      <c r="AAM155"/>
      <c r="AAN155"/>
      <c r="AAO155"/>
      <c r="AAP155"/>
      <c r="AAQ155"/>
      <c r="AAR155"/>
      <c r="AAS155"/>
      <c r="AAT155"/>
      <c r="AAU155"/>
      <c r="AAV155"/>
      <c r="AAW155"/>
      <c r="AAX155"/>
      <c r="AAY155"/>
      <c r="AAZ155"/>
      <c r="ABA155"/>
      <c r="ABB155"/>
      <c r="ABC155"/>
      <c r="ABD155"/>
      <c r="ABE155"/>
      <c r="ABF155"/>
      <c r="ABG155"/>
      <c r="ABH155"/>
      <c r="ABI155"/>
      <c r="ABJ155"/>
      <c r="ABK155"/>
      <c r="ABL155"/>
      <c r="ABM155"/>
      <c r="ABN155"/>
      <c r="ABO155"/>
      <c r="ABP155"/>
      <c r="ABQ155"/>
      <c r="ABR155"/>
      <c r="ABS155"/>
      <c r="ABT155"/>
      <c r="ABU155"/>
      <c r="ABV155"/>
      <c r="ABW155"/>
      <c r="ABX155"/>
      <c r="ABY155"/>
      <c r="ABZ155"/>
      <c r="ACA155"/>
      <c r="ACB155"/>
      <c r="ACC155"/>
      <c r="ACD155"/>
      <c r="ACE155"/>
      <c r="ACF155"/>
      <c r="ACG155"/>
      <c r="ACH155"/>
      <c r="ACI155"/>
      <c r="ACJ155"/>
      <c r="ACK155"/>
      <c r="ACL155"/>
      <c r="ACM155"/>
      <c r="ACN155"/>
      <c r="ACO155"/>
      <c r="ACP155"/>
      <c r="ACQ155"/>
      <c r="ACR155"/>
      <c r="ACS155"/>
      <c r="ACT155"/>
      <c r="ACU155"/>
      <c r="ACV155"/>
      <c r="ACW155"/>
      <c r="ACX155"/>
      <c r="ACY155"/>
      <c r="ACZ155"/>
      <c r="ADA155"/>
      <c r="ADB155"/>
      <c r="ADC155"/>
      <c r="ADD155"/>
      <c r="ADE155"/>
      <c r="ADF155"/>
      <c r="ADG155"/>
      <c r="ADH155"/>
      <c r="ADI155"/>
      <c r="ADJ155"/>
      <c r="ADK155"/>
      <c r="ADL155"/>
      <c r="ADM155"/>
      <c r="ADN155"/>
      <c r="ADO155"/>
      <c r="ADP155"/>
      <c r="ADQ155"/>
      <c r="ADR155"/>
      <c r="ADS155"/>
      <c r="ADT155"/>
      <c r="ADU155"/>
      <c r="ADV155"/>
      <c r="ADW155"/>
      <c r="ADX155"/>
      <c r="ADY155"/>
      <c r="ADZ155"/>
      <c r="AEA155"/>
      <c r="AEB155"/>
      <c r="AEC155"/>
      <c r="AED155"/>
      <c r="AEE155"/>
      <c r="AEF155"/>
      <c r="AEG155"/>
      <c r="AEH155"/>
      <c r="AEI155"/>
      <c r="AEJ155"/>
      <c r="AEK155"/>
      <c r="AEL155"/>
      <c r="AEM155"/>
      <c r="AEN155"/>
      <c r="AEO155"/>
      <c r="AEP155"/>
      <c r="AEQ155"/>
      <c r="AER155"/>
      <c r="AES155"/>
      <c r="AET155"/>
      <c r="AEU155"/>
      <c r="AEV155"/>
      <c r="AEW155"/>
      <c r="AEX155"/>
      <c r="AEY155"/>
      <c r="AEZ155"/>
      <c r="AFA155"/>
      <c r="AFB155"/>
      <c r="AFC155"/>
      <c r="AFD155"/>
      <c r="AFE155"/>
      <c r="AFF155"/>
      <c r="AFG155"/>
      <c r="AFH155"/>
      <c r="AFI155"/>
      <c r="AFJ155"/>
      <c r="AFK155"/>
      <c r="AFL155"/>
      <c r="AFM155"/>
      <c r="AFN155"/>
      <c r="AFO155"/>
      <c r="AFP155"/>
      <c r="AFQ155"/>
      <c r="AFR155"/>
      <c r="AFS155"/>
      <c r="AFT155"/>
      <c r="AFU155"/>
      <c r="AFV155"/>
      <c r="AFW155"/>
      <c r="AFX155"/>
      <c r="AFY155"/>
      <c r="AFZ155"/>
      <c r="AGA155"/>
      <c r="AGB155"/>
      <c r="AGC155"/>
      <c r="AGD155"/>
      <c r="AGE155"/>
      <c r="AGF155"/>
      <c r="AGG155"/>
      <c r="AGH155"/>
      <c r="AGI155"/>
      <c r="AGJ155"/>
      <c r="AGK155"/>
      <c r="AGL155"/>
      <c r="AGM155"/>
      <c r="AGN155"/>
      <c r="AGO155"/>
      <c r="AGP155"/>
      <c r="AGQ155"/>
      <c r="AGR155"/>
      <c r="AGS155"/>
      <c r="AGT155"/>
      <c r="AGU155"/>
      <c r="AGV155"/>
      <c r="AGW155"/>
      <c r="AGX155"/>
      <c r="AGY155"/>
      <c r="AGZ155"/>
      <c r="AHA155"/>
      <c r="AHB155"/>
      <c r="AHC155"/>
      <c r="AHD155"/>
      <c r="AHE155"/>
      <c r="AHF155"/>
      <c r="AHG155"/>
      <c r="AHH155"/>
      <c r="AHI155"/>
      <c r="AHJ155"/>
      <c r="AHK155"/>
      <c r="AHL155"/>
      <c r="AHM155"/>
      <c r="AHN155"/>
      <c r="AHO155"/>
      <c r="AHP155"/>
      <c r="AHQ155"/>
      <c r="AHR155"/>
      <c r="AHS155"/>
      <c r="AHT155"/>
      <c r="AHU155"/>
      <c r="AHV155"/>
      <c r="AHW155"/>
      <c r="AHX155"/>
      <c r="AHY155"/>
      <c r="AHZ155"/>
      <c r="AIA155"/>
      <c r="AIB155"/>
      <c r="AIC155"/>
      <c r="AID155"/>
      <c r="AIE155"/>
      <c r="AIF155"/>
      <c r="AIG155"/>
      <c r="AIH155"/>
      <c r="AII155"/>
      <c r="AIJ155"/>
      <c r="AIK155"/>
      <c r="AIL155"/>
      <c r="AIM155"/>
      <c r="AIN155"/>
      <c r="AIO155"/>
      <c r="AIP155"/>
      <c r="AIQ155"/>
      <c r="AIR155"/>
      <c r="AIS155"/>
      <c r="AIT155"/>
      <c r="AIU155"/>
      <c r="AIV155"/>
      <c r="AIW155"/>
      <c r="AIX155"/>
      <c r="AIY155"/>
      <c r="AIZ155"/>
      <c r="AJA155"/>
      <c r="AJB155"/>
      <c r="AJC155"/>
      <c r="AJD155"/>
      <c r="AJE155"/>
      <c r="AJF155"/>
      <c r="AJG155"/>
      <c r="AJH155"/>
      <c r="AJI155"/>
      <c r="AJJ155"/>
      <c r="AJK155"/>
      <c r="AJL155"/>
      <c r="AJM155"/>
      <c r="AJN155"/>
      <c r="AJO155"/>
      <c r="AJP155"/>
      <c r="AJQ155"/>
      <c r="AJR155"/>
      <c r="AJS155"/>
      <c r="AJT155"/>
      <c r="AJU155"/>
      <c r="AJV155"/>
      <c r="AJW155"/>
      <c r="AJX155"/>
      <c r="AJY155"/>
      <c r="AJZ155"/>
      <c r="AKA155"/>
      <c r="AKB155"/>
      <c r="AKC155"/>
      <c r="AKD155"/>
      <c r="AKE155"/>
      <c r="AKF155"/>
      <c r="AKG155"/>
      <c r="AKH155"/>
      <c r="AKI155"/>
      <c r="AKJ155"/>
      <c r="AKK155"/>
      <c r="AKL155"/>
      <c r="AKM155"/>
      <c r="AKN155"/>
      <c r="AKO155"/>
      <c r="AKP155"/>
      <c r="AKQ155"/>
      <c r="AKR155"/>
      <c r="AKS155"/>
      <c r="AKT155"/>
      <c r="AKU155"/>
      <c r="AKV155"/>
      <c r="AKW155"/>
      <c r="AKX155"/>
      <c r="AKY155"/>
      <c r="AKZ155"/>
      <c r="ALA155"/>
      <c r="ALB155"/>
      <c r="ALC155"/>
      <c r="ALD155"/>
      <c r="ALE155"/>
      <c r="ALF155"/>
      <c r="ALG155"/>
      <c r="ALH155"/>
      <c r="ALI155"/>
      <c r="ALJ155"/>
      <c r="ALK155"/>
      <c r="ALL155"/>
      <c r="ALM155"/>
      <c r="ALN155"/>
      <c r="ALO155"/>
      <c r="ALP155"/>
      <c r="ALQ155"/>
      <c r="ALR155"/>
      <c r="ALS155"/>
      <c r="ALT155"/>
      <c r="ALU155"/>
      <c r="ALV155"/>
      <c r="ALW155"/>
      <c r="ALX155"/>
      <c r="ALY155"/>
      <c r="ALZ155"/>
      <c r="AMA155"/>
      <c r="AMB155"/>
      <c r="AMC155"/>
      <c r="AMD155"/>
      <c r="AME155"/>
      <c r="AMF155"/>
      <c r="AMG155"/>
      <c r="AMH155"/>
      <c r="AMI155"/>
      <c r="AMJ155"/>
    </row>
    <row r="156" spans="1:1024" ht="12.75" customHeight="1" x14ac:dyDescent="0.25">
      <c r="A156" s="167"/>
      <c r="B156" s="168"/>
      <c r="C156" s="168"/>
      <c r="D156" s="168"/>
      <c r="E156" s="168"/>
      <c r="F156" s="168"/>
      <c r="G156" s="168"/>
      <c r="H156" s="168"/>
      <c r="I156" s="168"/>
      <c r="J156" s="168"/>
      <c r="K156" s="168"/>
      <c r="L156" s="219" t="s">
        <v>3386</v>
      </c>
      <c r="M156" s="219"/>
      <c r="N156" s="219"/>
      <c r="O156" s="219"/>
      <c r="P156" s="219"/>
      <c r="Q156" s="219"/>
      <c r="R156" s="219"/>
      <c r="S156" s="219"/>
      <c r="T156" s="219"/>
      <c r="U156" s="219"/>
      <c r="V156" s="219"/>
      <c r="W156" s="219"/>
      <c r="X156" s="219"/>
      <c r="Y156" s="219"/>
      <c r="Z156" s="219"/>
      <c r="AA156" s="219"/>
      <c r="AB156" s="219"/>
      <c r="AC156" s="219"/>
      <c r="AD156" s="219"/>
      <c r="AE156" s="219"/>
      <c r="AF156" s="219"/>
      <c r="AG156" s="219"/>
      <c r="AH156" s="219"/>
      <c r="AI156" s="168"/>
      <c r="AJ156" s="168"/>
      <c r="AK156" s="168"/>
      <c r="AL156" s="168"/>
      <c r="AM156" s="168"/>
      <c r="AN156" s="168"/>
      <c r="AO156" s="168"/>
      <c r="AP156" s="168"/>
      <c r="AQ156" s="168"/>
      <c r="AR156" s="168"/>
      <c r="AS156" s="168"/>
      <c r="AT156" s="168"/>
      <c r="AU156" s="168"/>
      <c r="AV156" s="168"/>
      <c r="AW156" s="168"/>
      <c r="AX156" s="168"/>
      <c r="AY156" s="168"/>
      <c r="AZ156" s="168"/>
      <c r="BA156" s="168"/>
      <c r="BD156" s="50"/>
      <c r="BE156"/>
      <c r="BF156"/>
      <c r="BG156"/>
      <c r="BH156"/>
      <c r="BI156"/>
      <c r="BJ156"/>
      <c r="BK156"/>
      <c r="BL156"/>
      <c r="BM156"/>
      <c r="BN156"/>
      <c r="BO156"/>
      <c r="BP156"/>
      <c r="BQ156"/>
      <c r="BR156"/>
      <c r="BS156"/>
      <c r="BT156"/>
      <c r="BU156"/>
      <c r="BV156"/>
      <c r="BW156"/>
      <c r="BX156"/>
      <c r="BY156"/>
      <c r="BZ156"/>
      <c r="CA156"/>
      <c r="CB156"/>
      <c r="CC156"/>
      <c r="CD156"/>
      <c r="CE156"/>
      <c r="CF156"/>
      <c r="CG156"/>
      <c r="CH156"/>
      <c r="CI156"/>
      <c r="CJ156"/>
      <c r="CK156"/>
      <c r="CL156"/>
      <c r="CM156"/>
      <c r="CN156"/>
      <c r="CO156"/>
      <c r="CP156"/>
      <c r="CQ156"/>
      <c r="CR156"/>
      <c r="CS156"/>
      <c r="CT156"/>
      <c r="CU156"/>
      <c r="CV156"/>
      <c r="CW156"/>
      <c r="CX156"/>
      <c r="CY156"/>
      <c r="CZ156"/>
      <c r="DA156"/>
      <c r="DB156"/>
      <c r="DC156"/>
      <c r="DD156"/>
      <c r="DE156"/>
      <c r="DF156"/>
      <c r="DG156"/>
      <c r="DH156"/>
      <c r="DI156"/>
      <c r="DJ156"/>
      <c r="DK156"/>
      <c r="DL156"/>
      <c r="DM156"/>
      <c r="DN156"/>
      <c r="DO156"/>
      <c r="DP156"/>
      <c r="DQ156"/>
      <c r="DR156"/>
      <c r="DS156"/>
      <c r="DT156"/>
      <c r="DU156"/>
      <c r="DV156"/>
      <c r="DW156"/>
      <c r="DX156"/>
      <c r="DY156"/>
      <c r="DZ156"/>
      <c r="EA156"/>
      <c r="EB156"/>
      <c r="EC156"/>
      <c r="ED156"/>
      <c r="EE156"/>
      <c r="EF156"/>
      <c r="EG156"/>
      <c r="EH156"/>
      <c r="EI156"/>
      <c r="EJ156"/>
      <c r="EK156"/>
      <c r="EL156"/>
      <c r="EM156"/>
      <c r="EN156"/>
      <c r="EO156"/>
      <c r="EP156"/>
      <c r="EQ156"/>
      <c r="ER156"/>
      <c r="ES156"/>
      <c r="ET156"/>
      <c r="EU156"/>
      <c r="EV156"/>
      <c r="EW156"/>
      <c r="EX156"/>
      <c r="EY156"/>
      <c r="EZ156"/>
      <c r="FA156"/>
      <c r="FB156"/>
      <c r="FC156"/>
      <c r="FD156"/>
      <c r="FE156"/>
      <c r="FF156"/>
      <c r="FG156"/>
      <c r="FH156"/>
      <c r="FI156"/>
      <c r="FJ156"/>
      <c r="FK156"/>
      <c r="FL156"/>
      <c r="FM156"/>
      <c r="FN156"/>
      <c r="FO156"/>
      <c r="FP156"/>
      <c r="FQ156"/>
      <c r="FR156"/>
      <c r="FS156"/>
      <c r="FT156"/>
      <c r="FU156"/>
      <c r="FV156"/>
      <c r="FW156"/>
      <c r="FX156"/>
      <c r="FY156"/>
      <c r="FZ156"/>
      <c r="GA156"/>
      <c r="GB156"/>
      <c r="GC156"/>
      <c r="GD156"/>
      <c r="GE156"/>
      <c r="GF156"/>
      <c r="GG156"/>
      <c r="GH156"/>
      <c r="GI156"/>
      <c r="GJ156"/>
      <c r="GK156"/>
      <c r="GL156"/>
      <c r="GM156"/>
      <c r="GN156"/>
      <c r="GO156"/>
      <c r="GP156"/>
      <c r="GQ156"/>
      <c r="GR156"/>
      <c r="GS156"/>
      <c r="GT156"/>
      <c r="GU156"/>
      <c r="GV156"/>
      <c r="GW156"/>
      <c r="GX156"/>
      <c r="GY156"/>
      <c r="GZ156"/>
      <c r="HA156"/>
      <c r="HB156"/>
      <c r="HC156"/>
      <c r="HD156"/>
      <c r="HE156"/>
      <c r="HF156"/>
      <c r="HG156"/>
      <c r="HH156"/>
      <c r="HI156"/>
      <c r="HJ156"/>
      <c r="HK156"/>
      <c r="HL156"/>
      <c r="HM156"/>
      <c r="HN156"/>
      <c r="HO156"/>
      <c r="HP156"/>
      <c r="HQ156"/>
      <c r="HR156"/>
      <c r="HS156"/>
      <c r="HT156"/>
      <c r="HU156"/>
      <c r="HV156"/>
      <c r="HW156"/>
      <c r="HX156"/>
      <c r="HY156"/>
      <c r="HZ156"/>
      <c r="IA156"/>
      <c r="IB156"/>
      <c r="IC156"/>
      <c r="ID156"/>
      <c r="IE156"/>
      <c r="IF156"/>
      <c r="IG156"/>
      <c r="IH156"/>
      <c r="II156"/>
      <c r="IJ156"/>
      <c r="IK156"/>
      <c r="IL156"/>
      <c r="IM156"/>
      <c r="IN156"/>
      <c r="IO156"/>
      <c r="IP156"/>
      <c r="IQ156"/>
      <c r="IR156"/>
      <c r="IS156"/>
      <c r="IT156"/>
      <c r="IU156"/>
      <c r="IV156"/>
      <c r="IW156"/>
      <c r="IX156"/>
      <c r="IY156"/>
      <c r="IZ156"/>
      <c r="JA156"/>
      <c r="JB156"/>
      <c r="JC156"/>
      <c r="JD156"/>
      <c r="JE156"/>
      <c r="JF156"/>
      <c r="JG156"/>
      <c r="JH156"/>
      <c r="JI156"/>
      <c r="JJ156"/>
      <c r="JK156"/>
      <c r="JL156"/>
      <c r="JM156"/>
      <c r="JN156"/>
      <c r="JO156"/>
      <c r="JP156"/>
      <c r="JQ156"/>
      <c r="JR156"/>
      <c r="JS156"/>
      <c r="JT156"/>
      <c r="JU156"/>
      <c r="JV156"/>
      <c r="JW156"/>
      <c r="JX156"/>
      <c r="JY156"/>
      <c r="JZ156"/>
      <c r="KA156"/>
      <c r="KB156"/>
      <c r="KC156"/>
      <c r="KD156"/>
      <c r="KE156"/>
      <c r="KF156"/>
      <c r="KG156"/>
      <c r="KH156"/>
      <c r="KI156"/>
      <c r="KJ156"/>
      <c r="KK156"/>
      <c r="KL156"/>
      <c r="KM156"/>
      <c r="KN156"/>
      <c r="KO156"/>
      <c r="KP156"/>
      <c r="KQ156"/>
      <c r="KR156"/>
      <c r="KS156"/>
      <c r="KT156"/>
      <c r="KU156"/>
      <c r="KV156"/>
      <c r="KW156"/>
      <c r="KX156"/>
      <c r="KY156"/>
      <c r="KZ156"/>
      <c r="LA156"/>
      <c r="LB156"/>
      <c r="LC156"/>
      <c r="LD156"/>
      <c r="LE156"/>
      <c r="LF156"/>
      <c r="LG156"/>
      <c r="LH156"/>
      <c r="LI156"/>
      <c r="LJ156"/>
      <c r="LK156"/>
      <c r="LL156"/>
      <c r="LM156"/>
      <c r="LN156"/>
      <c r="LO156"/>
      <c r="LP156"/>
      <c r="LQ156"/>
      <c r="LR156"/>
      <c r="LS156"/>
      <c r="LT156"/>
      <c r="LU156"/>
      <c r="LV156"/>
      <c r="LW156"/>
      <c r="LX156"/>
      <c r="LY156"/>
      <c r="LZ156"/>
      <c r="MA156"/>
      <c r="MB156"/>
      <c r="MC156"/>
      <c r="MD156"/>
      <c r="ME156"/>
      <c r="MF156"/>
      <c r="MG156"/>
      <c r="MH156"/>
      <c r="MI156"/>
      <c r="MJ156"/>
      <c r="MK156"/>
      <c r="ML156"/>
      <c r="MM156"/>
      <c r="MN156"/>
      <c r="MO156"/>
      <c r="MP156"/>
      <c r="MQ156"/>
      <c r="MR156"/>
      <c r="MS156"/>
      <c r="MT156"/>
      <c r="MU156"/>
      <c r="MV156"/>
      <c r="MW156"/>
      <c r="MX156"/>
      <c r="MY156"/>
      <c r="MZ156"/>
      <c r="NA156"/>
      <c r="NB156"/>
      <c r="NC156"/>
      <c r="ND156"/>
      <c r="NE156"/>
      <c r="NF156"/>
      <c r="NG156"/>
      <c r="NH156"/>
      <c r="NI156"/>
      <c r="NJ156"/>
      <c r="NK156"/>
      <c r="NL156"/>
      <c r="NM156"/>
      <c r="NN156"/>
      <c r="NO156"/>
      <c r="NP156"/>
      <c r="NQ156"/>
      <c r="NR156"/>
      <c r="NS156"/>
      <c r="NT156"/>
      <c r="NU156"/>
      <c r="NV156"/>
      <c r="NW156"/>
      <c r="NX156"/>
      <c r="NY156"/>
      <c r="NZ156"/>
      <c r="OA156"/>
      <c r="OB156"/>
      <c r="OC156"/>
      <c r="OD156"/>
      <c r="OE156"/>
      <c r="OF156"/>
      <c r="OG156"/>
      <c r="OH156"/>
      <c r="OI156"/>
      <c r="OJ156"/>
      <c r="OK156"/>
      <c r="OL156"/>
      <c r="OM156"/>
      <c r="ON156"/>
      <c r="OO156"/>
      <c r="OP156"/>
      <c r="OQ156"/>
      <c r="OR156"/>
      <c r="OS156"/>
      <c r="OT156"/>
      <c r="OU156"/>
      <c r="OV156"/>
      <c r="OW156"/>
      <c r="OX156"/>
      <c r="OY156"/>
      <c r="OZ156"/>
      <c r="PA156"/>
      <c r="PB156"/>
      <c r="PC156"/>
      <c r="PD156"/>
      <c r="PE156"/>
      <c r="PF156"/>
      <c r="PG156"/>
      <c r="PH156"/>
      <c r="PI156"/>
      <c r="PJ156"/>
      <c r="PK156"/>
      <c r="PL156"/>
      <c r="PM156"/>
      <c r="PN156"/>
      <c r="PO156"/>
      <c r="PP156"/>
      <c r="PQ156"/>
      <c r="PR156"/>
      <c r="PS156"/>
      <c r="PT156"/>
      <c r="PU156"/>
      <c r="PV156"/>
      <c r="PW156"/>
      <c r="PX156"/>
      <c r="PY156"/>
      <c r="PZ156"/>
      <c r="QA156"/>
      <c r="QB156"/>
      <c r="QC156"/>
      <c r="QD156"/>
      <c r="QE156"/>
      <c r="QF156"/>
      <c r="QG156"/>
      <c r="QH156"/>
      <c r="QI156"/>
      <c r="QJ156"/>
      <c r="QK156"/>
      <c r="QL156"/>
      <c r="QM156"/>
      <c r="QN156"/>
      <c r="QO156"/>
      <c r="QP156"/>
      <c r="QQ156"/>
      <c r="QR156"/>
      <c r="QS156"/>
      <c r="QT156"/>
      <c r="QU156"/>
      <c r="QV156"/>
      <c r="QW156"/>
      <c r="QX156"/>
      <c r="QY156"/>
      <c r="QZ156"/>
      <c r="RA156"/>
      <c r="RB156"/>
      <c r="RC156"/>
      <c r="RD156"/>
      <c r="RE156"/>
      <c r="RF156"/>
      <c r="RG156"/>
      <c r="RH156"/>
      <c r="RI156"/>
      <c r="RJ156"/>
      <c r="RK156"/>
      <c r="RL156"/>
      <c r="RM156"/>
      <c r="RN156"/>
      <c r="RO156"/>
      <c r="RP156"/>
      <c r="RQ156"/>
      <c r="RR156"/>
      <c r="RS156"/>
      <c r="RT156"/>
      <c r="RU156"/>
      <c r="RV156"/>
      <c r="RW156"/>
      <c r="RX156"/>
      <c r="RY156"/>
      <c r="RZ156"/>
      <c r="SA156"/>
      <c r="SB156"/>
      <c r="SC156"/>
      <c r="SD156"/>
      <c r="SE156"/>
      <c r="SF156"/>
      <c r="SG156"/>
      <c r="SH156"/>
      <c r="SI156"/>
      <c r="SJ156"/>
      <c r="SK156"/>
      <c r="SL156"/>
      <c r="SM156"/>
      <c r="SN156"/>
      <c r="SO156"/>
      <c r="SP156"/>
      <c r="SQ156"/>
      <c r="SR156"/>
      <c r="SS156"/>
      <c r="ST156"/>
      <c r="SU156"/>
      <c r="SV156"/>
      <c r="SW156"/>
      <c r="SX156"/>
      <c r="SY156"/>
      <c r="SZ156"/>
      <c r="TA156"/>
      <c r="TB156"/>
      <c r="TC156"/>
      <c r="TD156"/>
      <c r="TE156"/>
      <c r="TF156"/>
      <c r="TG156"/>
      <c r="TH156"/>
      <c r="TI156"/>
      <c r="TJ156"/>
      <c r="TK156"/>
      <c r="TL156"/>
      <c r="TM156"/>
      <c r="TN156"/>
      <c r="TO156"/>
      <c r="TP156"/>
      <c r="TQ156"/>
      <c r="TR156"/>
      <c r="TS156"/>
      <c r="TT156"/>
      <c r="TU156"/>
      <c r="TV156"/>
      <c r="TW156"/>
      <c r="TX156"/>
      <c r="TY156"/>
      <c r="TZ156"/>
      <c r="UA156"/>
      <c r="UB156"/>
      <c r="UC156"/>
      <c r="UD156"/>
      <c r="UE156"/>
      <c r="UF156"/>
      <c r="UG156"/>
      <c r="UH156"/>
      <c r="UI156"/>
      <c r="UJ156"/>
      <c r="UK156"/>
      <c r="UL156"/>
      <c r="UM156"/>
      <c r="UN156"/>
      <c r="UO156"/>
      <c r="UP156"/>
      <c r="UQ156"/>
      <c r="UR156"/>
      <c r="US156"/>
      <c r="UT156"/>
      <c r="UU156"/>
      <c r="UV156"/>
      <c r="UW156"/>
      <c r="UX156"/>
      <c r="UY156"/>
      <c r="UZ156"/>
      <c r="VA156"/>
      <c r="VB156"/>
      <c r="VC156"/>
      <c r="VD156"/>
      <c r="VE156"/>
      <c r="VF156"/>
      <c r="VG156"/>
      <c r="VH156"/>
      <c r="VI156"/>
      <c r="VJ156"/>
      <c r="VK156"/>
      <c r="VL156"/>
      <c r="VM156"/>
      <c r="VN156"/>
      <c r="VO156"/>
      <c r="VP156"/>
      <c r="VQ156"/>
      <c r="VR156"/>
      <c r="VS156"/>
      <c r="VT156"/>
      <c r="VU156"/>
      <c r="VV156"/>
      <c r="VW156"/>
      <c r="VX156"/>
      <c r="VY156"/>
      <c r="VZ156"/>
      <c r="WA156"/>
      <c r="WB156"/>
      <c r="WC156"/>
      <c r="WD156"/>
      <c r="WE156"/>
      <c r="WF156"/>
      <c r="WG156"/>
      <c r="WH156"/>
      <c r="WI156"/>
      <c r="WJ156"/>
      <c r="WK156"/>
      <c r="WL156"/>
      <c r="WM156"/>
      <c r="WN156"/>
      <c r="WO156"/>
      <c r="WP156"/>
      <c r="WQ156"/>
      <c r="WR156"/>
      <c r="WS156"/>
      <c r="WT156"/>
      <c r="WU156"/>
      <c r="WV156"/>
      <c r="WW156"/>
      <c r="WX156"/>
      <c r="WY156"/>
      <c r="WZ156"/>
      <c r="XA156"/>
      <c r="XB156"/>
      <c r="XC156"/>
      <c r="XD156"/>
      <c r="XE156"/>
      <c r="XF156"/>
      <c r="XG156"/>
      <c r="XH156"/>
      <c r="XI156"/>
      <c r="XJ156"/>
      <c r="XK156"/>
      <c r="XL156"/>
      <c r="XM156"/>
      <c r="XN156"/>
      <c r="XO156"/>
      <c r="XP156"/>
      <c r="XQ156"/>
      <c r="XR156"/>
      <c r="XS156"/>
      <c r="XT156"/>
      <c r="XU156"/>
      <c r="XV156"/>
      <c r="XW156"/>
      <c r="XX156"/>
      <c r="XY156"/>
      <c r="XZ156"/>
      <c r="YA156"/>
      <c r="YB156"/>
      <c r="YC156"/>
      <c r="YD156"/>
      <c r="YE156"/>
      <c r="YF156"/>
      <c r="YG156"/>
      <c r="YH156"/>
      <c r="YI156"/>
      <c r="YJ156"/>
      <c r="YK156"/>
      <c r="YL156"/>
      <c r="YM156"/>
      <c r="YN156"/>
      <c r="YO156"/>
      <c r="YP156"/>
      <c r="YQ156"/>
      <c r="YR156"/>
      <c r="YS156"/>
      <c r="YT156"/>
      <c r="YU156"/>
      <c r="YV156"/>
      <c r="YW156"/>
      <c r="YX156"/>
      <c r="YY156"/>
      <c r="YZ156"/>
      <c r="ZA156"/>
      <c r="ZB156"/>
      <c r="ZC156"/>
      <c r="ZD156"/>
      <c r="ZE156"/>
      <c r="ZF156"/>
      <c r="ZG156"/>
      <c r="ZH156"/>
      <c r="ZI156"/>
      <c r="ZJ156"/>
      <c r="ZK156"/>
      <c r="ZL156"/>
      <c r="ZM156"/>
      <c r="ZN156"/>
      <c r="ZO156"/>
      <c r="ZP156"/>
      <c r="ZQ156"/>
      <c r="ZR156"/>
      <c r="ZS156"/>
      <c r="ZT156"/>
      <c r="ZU156"/>
      <c r="ZV156"/>
      <c r="ZW156"/>
      <c r="ZX156"/>
      <c r="ZY156"/>
      <c r="ZZ156"/>
      <c r="AAA156"/>
      <c r="AAB156"/>
      <c r="AAC156"/>
      <c r="AAD156"/>
      <c r="AAE156"/>
      <c r="AAF156"/>
      <c r="AAG156"/>
      <c r="AAH156"/>
      <c r="AAI156"/>
      <c r="AAJ156"/>
      <c r="AAK156"/>
      <c r="AAL156"/>
      <c r="AAM156"/>
      <c r="AAN156"/>
      <c r="AAO156"/>
      <c r="AAP156"/>
      <c r="AAQ156"/>
      <c r="AAR156"/>
      <c r="AAS156"/>
      <c r="AAT156"/>
      <c r="AAU156"/>
      <c r="AAV156"/>
      <c r="AAW156"/>
      <c r="AAX156"/>
      <c r="AAY156"/>
      <c r="AAZ156"/>
      <c r="ABA156"/>
      <c r="ABB156"/>
      <c r="ABC156"/>
      <c r="ABD156"/>
      <c r="ABE156"/>
      <c r="ABF156"/>
      <c r="ABG156"/>
      <c r="ABH156"/>
      <c r="ABI156"/>
      <c r="ABJ156"/>
      <c r="ABK156"/>
      <c r="ABL156"/>
      <c r="ABM156"/>
      <c r="ABN156"/>
      <c r="ABO156"/>
      <c r="ABP156"/>
      <c r="ABQ156"/>
      <c r="ABR156"/>
      <c r="ABS156"/>
      <c r="ABT156"/>
      <c r="ABU156"/>
      <c r="ABV156"/>
      <c r="ABW156"/>
      <c r="ABX156"/>
      <c r="ABY156"/>
      <c r="ABZ156"/>
      <c r="ACA156"/>
      <c r="ACB156"/>
      <c r="ACC156"/>
      <c r="ACD156"/>
      <c r="ACE156"/>
      <c r="ACF156"/>
      <c r="ACG156"/>
      <c r="ACH156"/>
      <c r="ACI156"/>
      <c r="ACJ156"/>
      <c r="ACK156"/>
      <c r="ACL156"/>
      <c r="ACM156"/>
      <c r="ACN156"/>
      <c r="ACO156"/>
      <c r="ACP156"/>
      <c r="ACQ156"/>
      <c r="ACR156"/>
      <c r="ACS156"/>
      <c r="ACT156"/>
      <c r="ACU156"/>
      <c r="ACV156"/>
      <c r="ACW156"/>
      <c r="ACX156"/>
      <c r="ACY156"/>
      <c r="ACZ156"/>
      <c r="ADA156"/>
      <c r="ADB156"/>
      <c r="ADC156"/>
      <c r="ADD156"/>
      <c r="ADE156"/>
      <c r="ADF156"/>
      <c r="ADG156"/>
      <c r="ADH156"/>
      <c r="ADI156"/>
      <c r="ADJ156"/>
      <c r="ADK156"/>
      <c r="ADL156"/>
      <c r="ADM156"/>
      <c r="ADN156"/>
      <c r="ADO156"/>
      <c r="ADP156"/>
      <c r="ADQ156"/>
      <c r="ADR156"/>
      <c r="ADS156"/>
      <c r="ADT156"/>
      <c r="ADU156"/>
      <c r="ADV156"/>
      <c r="ADW156"/>
      <c r="ADX156"/>
      <c r="ADY156"/>
      <c r="ADZ156"/>
      <c r="AEA156"/>
      <c r="AEB156"/>
      <c r="AEC156"/>
      <c r="AED156"/>
      <c r="AEE156"/>
      <c r="AEF156"/>
      <c r="AEG156"/>
      <c r="AEH156"/>
      <c r="AEI156"/>
      <c r="AEJ156"/>
      <c r="AEK156"/>
      <c r="AEL156"/>
      <c r="AEM156"/>
      <c r="AEN156"/>
      <c r="AEO156"/>
      <c r="AEP156"/>
      <c r="AEQ156"/>
      <c r="AER156"/>
      <c r="AES156"/>
      <c r="AET156"/>
      <c r="AEU156"/>
      <c r="AEV156"/>
      <c r="AEW156"/>
      <c r="AEX156"/>
      <c r="AEY156"/>
      <c r="AEZ156"/>
      <c r="AFA156"/>
      <c r="AFB156"/>
      <c r="AFC156"/>
      <c r="AFD156"/>
      <c r="AFE156"/>
      <c r="AFF156"/>
      <c r="AFG156"/>
      <c r="AFH156"/>
      <c r="AFI156"/>
      <c r="AFJ156"/>
      <c r="AFK156"/>
      <c r="AFL156"/>
      <c r="AFM156"/>
      <c r="AFN156"/>
      <c r="AFO156"/>
      <c r="AFP156"/>
      <c r="AFQ156"/>
      <c r="AFR156"/>
      <c r="AFS156"/>
      <c r="AFT156"/>
      <c r="AFU156"/>
      <c r="AFV156"/>
      <c r="AFW156"/>
      <c r="AFX156"/>
      <c r="AFY156"/>
      <c r="AFZ156"/>
      <c r="AGA156"/>
      <c r="AGB156"/>
      <c r="AGC156"/>
      <c r="AGD156"/>
      <c r="AGE156"/>
      <c r="AGF156"/>
      <c r="AGG156"/>
      <c r="AGH156"/>
      <c r="AGI156"/>
      <c r="AGJ156"/>
      <c r="AGK156"/>
      <c r="AGL156"/>
      <c r="AGM156"/>
      <c r="AGN156"/>
      <c r="AGO156"/>
      <c r="AGP156"/>
      <c r="AGQ156"/>
      <c r="AGR156"/>
      <c r="AGS156"/>
      <c r="AGT156"/>
      <c r="AGU156"/>
      <c r="AGV156"/>
      <c r="AGW156"/>
      <c r="AGX156"/>
      <c r="AGY156"/>
      <c r="AGZ156"/>
      <c r="AHA156"/>
      <c r="AHB156"/>
      <c r="AHC156"/>
      <c r="AHD156"/>
      <c r="AHE156"/>
      <c r="AHF156"/>
      <c r="AHG156"/>
      <c r="AHH156"/>
      <c r="AHI156"/>
      <c r="AHJ156"/>
      <c r="AHK156"/>
      <c r="AHL156"/>
      <c r="AHM156"/>
      <c r="AHN156"/>
      <c r="AHO156"/>
      <c r="AHP156"/>
      <c r="AHQ156"/>
      <c r="AHR156"/>
      <c r="AHS156"/>
      <c r="AHT156"/>
      <c r="AHU156"/>
      <c r="AHV156"/>
      <c r="AHW156"/>
      <c r="AHX156"/>
      <c r="AHY156"/>
      <c r="AHZ156"/>
      <c r="AIA156"/>
      <c r="AIB156"/>
      <c r="AIC156"/>
      <c r="AID156"/>
      <c r="AIE156"/>
      <c r="AIF156"/>
      <c r="AIG156"/>
      <c r="AIH156"/>
      <c r="AII156"/>
      <c r="AIJ156"/>
      <c r="AIK156"/>
      <c r="AIL156"/>
      <c r="AIM156"/>
      <c r="AIN156"/>
      <c r="AIO156"/>
      <c r="AIP156"/>
      <c r="AIQ156"/>
      <c r="AIR156"/>
      <c r="AIS156"/>
      <c r="AIT156"/>
      <c r="AIU156"/>
      <c r="AIV156"/>
      <c r="AIW156"/>
      <c r="AIX156"/>
      <c r="AIY156"/>
      <c r="AIZ156"/>
      <c r="AJA156"/>
      <c r="AJB156"/>
      <c r="AJC156"/>
      <c r="AJD156"/>
      <c r="AJE156"/>
      <c r="AJF156"/>
      <c r="AJG156"/>
      <c r="AJH156"/>
      <c r="AJI156"/>
      <c r="AJJ156"/>
      <c r="AJK156"/>
      <c r="AJL156"/>
      <c r="AJM156"/>
      <c r="AJN156"/>
      <c r="AJO156"/>
      <c r="AJP156"/>
      <c r="AJQ156"/>
      <c r="AJR156"/>
      <c r="AJS156"/>
      <c r="AJT156"/>
      <c r="AJU156"/>
      <c r="AJV156"/>
      <c r="AJW156"/>
      <c r="AJX156"/>
      <c r="AJY156"/>
      <c r="AJZ156"/>
      <c r="AKA156"/>
      <c r="AKB156"/>
      <c r="AKC156"/>
      <c r="AKD156"/>
      <c r="AKE156"/>
      <c r="AKF156"/>
      <c r="AKG156"/>
      <c r="AKH156"/>
      <c r="AKI156"/>
      <c r="AKJ156"/>
      <c r="AKK156"/>
      <c r="AKL156"/>
      <c r="AKM156"/>
      <c r="AKN156"/>
      <c r="AKO156"/>
      <c r="AKP156"/>
      <c r="AKQ156"/>
      <c r="AKR156"/>
      <c r="AKS156"/>
      <c r="AKT156"/>
      <c r="AKU156"/>
      <c r="AKV156"/>
      <c r="AKW156"/>
      <c r="AKX156"/>
      <c r="AKY156"/>
      <c r="AKZ156"/>
      <c r="ALA156"/>
      <c r="ALB156"/>
      <c r="ALC156"/>
      <c r="ALD156"/>
      <c r="ALE156"/>
      <c r="ALF156"/>
      <c r="ALG156"/>
      <c r="ALH156"/>
      <c r="ALI156"/>
      <c r="ALJ156"/>
      <c r="ALK156"/>
      <c r="ALL156"/>
      <c r="ALM156"/>
      <c r="ALN156"/>
      <c r="ALO156"/>
      <c r="ALP156"/>
      <c r="ALQ156"/>
      <c r="ALR156"/>
      <c r="ALS156"/>
      <c r="ALT156"/>
      <c r="ALU156"/>
      <c r="ALV156"/>
      <c r="ALW156"/>
      <c r="ALX156"/>
      <c r="ALY156"/>
      <c r="ALZ156"/>
      <c r="AMA156"/>
      <c r="AMB156"/>
      <c r="AMC156"/>
      <c r="AMD156"/>
      <c r="AME156"/>
      <c r="AMF156"/>
      <c r="AMG156"/>
      <c r="AMH156"/>
      <c r="AMI156"/>
      <c r="AMJ156"/>
    </row>
    <row r="157" spans="1:1024" ht="36" customHeight="1" x14ac:dyDescent="0.25">
      <c r="A157" s="167"/>
      <c r="B157" s="168"/>
      <c r="C157" s="168"/>
      <c r="D157" s="168"/>
      <c r="E157" s="168"/>
      <c r="F157" s="168"/>
      <c r="G157" s="168"/>
      <c r="H157" s="168"/>
      <c r="I157" s="168"/>
      <c r="J157" s="168"/>
      <c r="K157" s="168"/>
      <c r="L157" s="219"/>
      <c r="M157" s="219"/>
      <c r="N157" s="219"/>
      <c r="O157" s="219"/>
      <c r="P157" s="219"/>
      <c r="Q157" s="219"/>
      <c r="R157" s="219"/>
      <c r="S157" s="219"/>
      <c r="T157" s="219"/>
      <c r="U157" s="219"/>
      <c r="V157" s="219"/>
      <c r="W157" s="219"/>
      <c r="X157" s="219"/>
      <c r="Y157" s="219"/>
      <c r="Z157" s="219"/>
      <c r="AA157" s="219"/>
      <c r="AB157" s="219"/>
      <c r="AC157" s="219"/>
      <c r="AD157" s="219"/>
      <c r="AE157" s="219"/>
      <c r="AF157" s="219"/>
      <c r="AG157" s="219"/>
      <c r="AH157" s="219"/>
      <c r="AI157" s="168"/>
      <c r="AJ157" s="168"/>
      <c r="AK157" s="168"/>
      <c r="AL157" s="168"/>
      <c r="AM157" s="168"/>
      <c r="AN157" s="168"/>
      <c r="AO157" s="168"/>
      <c r="AP157" s="168"/>
      <c r="AQ157" s="168"/>
      <c r="AR157" s="168"/>
      <c r="AS157" s="168"/>
      <c r="AT157" s="168"/>
      <c r="AU157" s="168"/>
      <c r="AV157" s="168"/>
      <c r="AW157" s="168"/>
      <c r="AX157" s="168"/>
      <c r="AY157" s="168"/>
      <c r="AZ157" s="168"/>
      <c r="BA157" s="168"/>
      <c r="BD157" s="50"/>
      <c r="BE157"/>
      <c r="BF157"/>
      <c r="BG157"/>
      <c r="BH157"/>
      <c r="BI157"/>
      <c r="BJ157"/>
      <c r="BK157"/>
      <c r="BL157"/>
      <c r="BM157"/>
      <c r="BN157"/>
      <c r="BO157"/>
      <c r="BP157"/>
      <c r="BQ157"/>
      <c r="BR157"/>
      <c r="BS157"/>
      <c r="BT157"/>
      <c r="BU157"/>
      <c r="BV157"/>
      <c r="BW157"/>
      <c r="BX157"/>
      <c r="BY157"/>
      <c r="BZ157"/>
      <c r="CA157"/>
      <c r="CB157"/>
      <c r="CC157"/>
      <c r="CD157"/>
      <c r="CE157"/>
      <c r="CF157"/>
      <c r="CG157"/>
      <c r="CH157"/>
      <c r="CI157"/>
      <c r="CJ157"/>
      <c r="CK157"/>
      <c r="CL157"/>
      <c r="CM157"/>
      <c r="CN157"/>
      <c r="CO157"/>
      <c r="CP157"/>
      <c r="CQ157"/>
      <c r="CR157"/>
      <c r="CS157"/>
      <c r="CT157"/>
      <c r="CU157"/>
      <c r="CV157"/>
      <c r="CW157"/>
      <c r="CX157"/>
      <c r="CY157"/>
      <c r="CZ157"/>
      <c r="DA157"/>
      <c r="DB157"/>
      <c r="DC157"/>
      <c r="DD157"/>
      <c r="DE157"/>
      <c r="DF157"/>
      <c r="DG157"/>
      <c r="DH157"/>
      <c r="DI157"/>
      <c r="DJ157"/>
      <c r="DK157"/>
      <c r="DL157"/>
      <c r="DM157"/>
      <c r="DN157"/>
      <c r="DO157"/>
      <c r="DP157"/>
      <c r="DQ157"/>
      <c r="DR157"/>
      <c r="DS157"/>
      <c r="DT157"/>
      <c r="DU157"/>
      <c r="DV157"/>
      <c r="DW157"/>
      <c r="DX157"/>
      <c r="DY157"/>
      <c r="DZ157"/>
      <c r="EA157"/>
      <c r="EB157"/>
      <c r="EC157"/>
      <c r="ED157"/>
      <c r="EE157"/>
      <c r="EF157"/>
      <c r="EG157"/>
      <c r="EH157"/>
      <c r="EI157"/>
      <c r="EJ157"/>
      <c r="EK157"/>
      <c r="EL157"/>
      <c r="EM157"/>
      <c r="EN157"/>
      <c r="EO157"/>
      <c r="EP157"/>
      <c r="EQ157"/>
      <c r="ER157"/>
      <c r="ES157"/>
      <c r="ET157"/>
      <c r="EU157"/>
      <c r="EV157"/>
      <c r="EW157"/>
      <c r="EX157"/>
      <c r="EY157"/>
      <c r="EZ157"/>
      <c r="FA157"/>
      <c r="FB157"/>
      <c r="FC157"/>
      <c r="FD157"/>
      <c r="FE157"/>
      <c r="FF157"/>
      <c r="FG157"/>
      <c r="FH157"/>
      <c r="FI157"/>
      <c r="FJ157"/>
      <c r="FK157"/>
      <c r="FL157"/>
      <c r="FM157"/>
      <c r="FN157"/>
      <c r="FO157"/>
      <c r="FP157"/>
      <c r="FQ157"/>
      <c r="FR157"/>
      <c r="FS157"/>
      <c r="FT157"/>
      <c r="FU157"/>
      <c r="FV157"/>
      <c r="FW157"/>
      <c r="FX157"/>
      <c r="FY157"/>
      <c r="FZ157"/>
      <c r="GA157"/>
      <c r="GB157"/>
      <c r="GC157"/>
      <c r="GD157"/>
      <c r="GE157"/>
      <c r="GF157"/>
      <c r="GG157"/>
      <c r="GH157"/>
      <c r="GI157"/>
      <c r="GJ157"/>
      <c r="GK157"/>
      <c r="GL157"/>
      <c r="GM157"/>
      <c r="GN157"/>
      <c r="GO157"/>
      <c r="GP157"/>
      <c r="GQ157"/>
      <c r="GR157"/>
      <c r="GS157"/>
      <c r="GT157"/>
      <c r="GU157"/>
      <c r="GV157"/>
      <c r="GW157"/>
      <c r="GX157"/>
      <c r="GY157"/>
      <c r="GZ157"/>
      <c r="HA157"/>
      <c r="HB157"/>
      <c r="HC157"/>
      <c r="HD157"/>
      <c r="HE157"/>
      <c r="HF157"/>
      <c r="HG157"/>
      <c r="HH157"/>
      <c r="HI157"/>
      <c r="HJ157"/>
      <c r="HK157"/>
      <c r="HL157"/>
      <c r="HM157"/>
      <c r="HN157"/>
      <c r="HO157"/>
      <c r="HP157"/>
      <c r="HQ157"/>
      <c r="HR157"/>
      <c r="HS157"/>
      <c r="HT157"/>
      <c r="HU157"/>
      <c r="HV157"/>
      <c r="HW157"/>
      <c r="HX157"/>
      <c r="HY157"/>
      <c r="HZ157"/>
      <c r="IA157"/>
      <c r="IB157"/>
      <c r="IC157"/>
      <c r="ID157"/>
      <c r="IE157"/>
      <c r="IF157"/>
      <c r="IG157"/>
      <c r="IH157"/>
      <c r="II157"/>
      <c r="IJ157"/>
      <c r="IK157"/>
      <c r="IL157"/>
      <c r="IM157"/>
      <c r="IN157"/>
      <c r="IO157"/>
      <c r="IP157"/>
      <c r="IQ157"/>
      <c r="IR157"/>
      <c r="IS157"/>
      <c r="IT157"/>
      <c r="IU157"/>
      <c r="IV157"/>
      <c r="IW157"/>
      <c r="IX157"/>
      <c r="IY157"/>
      <c r="IZ157"/>
      <c r="JA157"/>
      <c r="JB157"/>
      <c r="JC157"/>
      <c r="JD157"/>
      <c r="JE157"/>
      <c r="JF157"/>
      <c r="JG157"/>
      <c r="JH157"/>
      <c r="JI157"/>
      <c r="JJ157"/>
      <c r="JK157"/>
      <c r="JL157"/>
      <c r="JM157"/>
      <c r="JN157"/>
      <c r="JO157"/>
      <c r="JP157"/>
      <c r="JQ157"/>
      <c r="JR157"/>
      <c r="JS157"/>
      <c r="JT157"/>
      <c r="JU157"/>
      <c r="JV157"/>
      <c r="JW157"/>
      <c r="JX157"/>
      <c r="JY157"/>
      <c r="JZ157"/>
      <c r="KA157"/>
      <c r="KB157"/>
      <c r="KC157"/>
      <c r="KD157"/>
      <c r="KE157"/>
      <c r="KF157"/>
      <c r="KG157"/>
      <c r="KH157"/>
      <c r="KI157"/>
      <c r="KJ157"/>
      <c r="KK157"/>
      <c r="KL157"/>
      <c r="KM157"/>
      <c r="KN157"/>
      <c r="KO157"/>
      <c r="KP157"/>
      <c r="KQ157"/>
      <c r="KR157"/>
      <c r="KS157"/>
      <c r="KT157"/>
      <c r="KU157"/>
      <c r="KV157"/>
      <c r="KW157"/>
      <c r="KX157"/>
      <c r="KY157"/>
      <c r="KZ157"/>
      <c r="LA157"/>
      <c r="LB157"/>
      <c r="LC157"/>
      <c r="LD157"/>
      <c r="LE157"/>
      <c r="LF157"/>
      <c r="LG157"/>
      <c r="LH157"/>
      <c r="LI157"/>
      <c r="LJ157"/>
      <c r="LK157"/>
      <c r="LL157"/>
      <c r="LM157"/>
      <c r="LN157"/>
      <c r="LO157"/>
      <c r="LP157"/>
      <c r="LQ157"/>
      <c r="LR157"/>
      <c r="LS157"/>
      <c r="LT157"/>
      <c r="LU157"/>
      <c r="LV157"/>
      <c r="LW157"/>
      <c r="LX157"/>
      <c r="LY157"/>
      <c r="LZ157"/>
      <c r="MA157"/>
      <c r="MB157"/>
      <c r="MC157"/>
      <c r="MD157"/>
      <c r="ME157"/>
      <c r="MF157"/>
      <c r="MG157"/>
      <c r="MH157"/>
      <c r="MI157"/>
      <c r="MJ157"/>
      <c r="MK157"/>
      <c r="ML157"/>
      <c r="MM157"/>
      <c r="MN157"/>
      <c r="MO157"/>
      <c r="MP157"/>
      <c r="MQ157"/>
      <c r="MR157"/>
      <c r="MS157"/>
      <c r="MT157"/>
      <c r="MU157"/>
      <c r="MV157"/>
      <c r="MW157"/>
      <c r="MX157"/>
      <c r="MY157"/>
      <c r="MZ157"/>
      <c r="NA157"/>
      <c r="NB157"/>
      <c r="NC157"/>
      <c r="ND157"/>
      <c r="NE157"/>
      <c r="NF157"/>
      <c r="NG157"/>
      <c r="NH157"/>
      <c r="NI157"/>
      <c r="NJ157"/>
      <c r="NK157"/>
      <c r="NL157"/>
      <c r="NM157"/>
      <c r="NN157"/>
      <c r="NO157"/>
      <c r="NP157"/>
      <c r="NQ157"/>
      <c r="NR157"/>
      <c r="NS157"/>
      <c r="NT157"/>
      <c r="NU157"/>
      <c r="NV157"/>
      <c r="NW157"/>
      <c r="NX157"/>
      <c r="NY157"/>
      <c r="NZ157"/>
      <c r="OA157"/>
      <c r="OB157"/>
      <c r="OC157"/>
      <c r="OD157"/>
      <c r="OE157"/>
      <c r="OF157"/>
      <c r="OG157"/>
      <c r="OH157"/>
      <c r="OI157"/>
      <c r="OJ157"/>
      <c r="OK157"/>
      <c r="OL157"/>
      <c r="OM157"/>
      <c r="ON157"/>
      <c r="OO157"/>
      <c r="OP157"/>
      <c r="OQ157"/>
      <c r="OR157"/>
      <c r="OS157"/>
      <c r="OT157"/>
      <c r="OU157"/>
      <c r="OV157"/>
      <c r="OW157"/>
      <c r="OX157"/>
      <c r="OY157"/>
      <c r="OZ157"/>
      <c r="PA157"/>
      <c r="PB157"/>
      <c r="PC157"/>
      <c r="PD157"/>
      <c r="PE157"/>
      <c r="PF157"/>
      <c r="PG157"/>
      <c r="PH157"/>
      <c r="PI157"/>
      <c r="PJ157"/>
      <c r="PK157"/>
      <c r="PL157"/>
      <c r="PM157"/>
      <c r="PN157"/>
      <c r="PO157"/>
      <c r="PP157"/>
      <c r="PQ157"/>
      <c r="PR157"/>
      <c r="PS157"/>
      <c r="PT157"/>
      <c r="PU157"/>
      <c r="PV157"/>
      <c r="PW157"/>
      <c r="PX157"/>
      <c r="PY157"/>
      <c r="PZ157"/>
      <c r="QA157"/>
      <c r="QB157"/>
      <c r="QC157"/>
      <c r="QD157"/>
      <c r="QE157"/>
      <c r="QF157"/>
      <c r="QG157"/>
      <c r="QH157"/>
      <c r="QI157"/>
      <c r="QJ157"/>
      <c r="QK157"/>
      <c r="QL157"/>
      <c r="QM157"/>
      <c r="QN157"/>
      <c r="QO157"/>
      <c r="QP157"/>
      <c r="QQ157"/>
      <c r="QR157"/>
      <c r="QS157"/>
      <c r="QT157"/>
      <c r="QU157"/>
      <c r="QV157"/>
      <c r="QW157"/>
      <c r="QX157"/>
      <c r="QY157"/>
      <c r="QZ157"/>
      <c r="RA157"/>
      <c r="RB157"/>
      <c r="RC157"/>
      <c r="RD157"/>
      <c r="RE157"/>
      <c r="RF157"/>
      <c r="RG157"/>
      <c r="RH157"/>
      <c r="RI157"/>
      <c r="RJ157"/>
      <c r="RK157"/>
      <c r="RL157"/>
      <c r="RM157"/>
      <c r="RN157"/>
      <c r="RO157"/>
      <c r="RP157"/>
      <c r="RQ157"/>
      <c r="RR157"/>
      <c r="RS157"/>
      <c r="RT157"/>
      <c r="RU157"/>
      <c r="RV157"/>
      <c r="RW157"/>
      <c r="RX157"/>
      <c r="RY157"/>
      <c r="RZ157"/>
      <c r="SA157"/>
      <c r="SB157"/>
      <c r="SC157"/>
      <c r="SD157"/>
      <c r="SE157"/>
      <c r="SF157"/>
      <c r="SG157"/>
      <c r="SH157"/>
      <c r="SI157"/>
      <c r="SJ157"/>
      <c r="SK157"/>
      <c r="SL157"/>
      <c r="SM157"/>
      <c r="SN157"/>
      <c r="SO157"/>
      <c r="SP157"/>
      <c r="SQ157"/>
      <c r="SR157"/>
      <c r="SS157"/>
      <c r="ST157"/>
      <c r="SU157"/>
      <c r="SV157"/>
      <c r="SW157"/>
      <c r="SX157"/>
      <c r="SY157"/>
      <c r="SZ157"/>
      <c r="TA157"/>
      <c r="TB157"/>
      <c r="TC157"/>
      <c r="TD157"/>
      <c r="TE157"/>
      <c r="TF157"/>
      <c r="TG157"/>
      <c r="TH157"/>
      <c r="TI157"/>
      <c r="TJ157"/>
      <c r="TK157"/>
      <c r="TL157"/>
      <c r="TM157"/>
      <c r="TN157"/>
      <c r="TO157"/>
      <c r="TP157"/>
      <c r="TQ157"/>
      <c r="TR157"/>
      <c r="TS157"/>
      <c r="TT157"/>
      <c r="TU157"/>
      <c r="TV157"/>
      <c r="TW157"/>
      <c r="TX157"/>
      <c r="TY157"/>
      <c r="TZ157"/>
      <c r="UA157"/>
      <c r="UB157"/>
      <c r="UC157"/>
      <c r="UD157"/>
      <c r="UE157"/>
      <c r="UF157"/>
      <c r="UG157"/>
      <c r="UH157"/>
      <c r="UI157"/>
      <c r="UJ157"/>
      <c r="UK157"/>
      <c r="UL157"/>
      <c r="UM157"/>
      <c r="UN157"/>
      <c r="UO157"/>
      <c r="UP157"/>
      <c r="UQ157"/>
      <c r="UR157"/>
      <c r="US157"/>
      <c r="UT157"/>
      <c r="UU157"/>
      <c r="UV157"/>
      <c r="UW157"/>
      <c r="UX157"/>
      <c r="UY157"/>
      <c r="UZ157"/>
      <c r="VA157"/>
      <c r="VB157"/>
      <c r="VC157"/>
      <c r="VD157"/>
      <c r="VE157"/>
      <c r="VF157"/>
      <c r="VG157"/>
      <c r="VH157"/>
      <c r="VI157"/>
      <c r="VJ157"/>
      <c r="VK157"/>
      <c r="VL157"/>
      <c r="VM157"/>
      <c r="VN157"/>
      <c r="VO157"/>
      <c r="VP157"/>
      <c r="VQ157"/>
      <c r="VR157"/>
      <c r="VS157"/>
      <c r="VT157"/>
      <c r="VU157"/>
      <c r="VV157"/>
      <c r="VW157"/>
      <c r="VX157"/>
      <c r="VY157"/>
      <c r="VZ157"/>
      <c r="WA157"/>
      <c r="WB157"/>
      <c r="WC157"/>
      <c r="WD157"/>
      <c r="WE157"/>
      <c r="WF157"/>
      <c r="WG157"/>
      <c r="WH157"/>
      <c r="WI157"/>
      <c r="WJ157"/>
      <c r="WK157"/>
      <c r="WL157"/>
      <c r="WM157"/>
      <c r="WN157"/>
      <c r="WO157"/>
      <c r="WP157"/>
      <c r="WQ157"/>
      <c r="WR157"/>
      <c r="WS157"/>
      <c r="WT157"/>
      <c r="WU157"/>
      <c r="WV157"/>
      <c r="WW157"/>
      <c r="WX157"/>
      <c r="WY157"/>
      <c r="WZ157"/>
      <c r="XA157"/>
      <c r="XB157"/>
      <c r="XC157"/>
      <c r="XD157"/>
      <c r="XE157"/>
      <c r="XF157"/>
      <c r="XG157"/>
      <c r="XH157"/>
      <c r="XI157"/>
      <c r="XJ157"/>
      <c r="XK157"/>
      <c r="XL157"/>
      <c r="XM157"/>
      <c r="XN157"/>
      <c r="XO157"/>
      <c r="XP157"/>
      <c r="XQ157"/>
      <c r="XR157"/>
      <c r="XS157"/>
      <c r="XT157"/>
      <c r="XU157"/>
      <c r="XV157"/>
      <c r="XW157"/>
      <c r="XX157"/>
      <c r="XY157"/>
      <c r="XZ157"/>
      <c r="YA157"/>
      <c r="YB157"/>
      <c r="YC157"/>
      <c r="YD157"/>
      <c r="YE157"/>
      <c r="YF157"/>
      <c r="YG157"/>
      <c r="YH157"/>
      <c r="YI157"/>
      <c r="YJ157"/>
      <c r="YK157"/>
      <c r="YL157"/>
      <c r="YM157"/>
      <c r="YN157"/>
      <c r="YO157"/>
      <c r="YP157"/>
      <c r="YQ157"/>
      <c r="YR157"/>
      <c r="YS157"/>
      <c r="YT157"/>
      <c r="YU157"/>
      <c r="YV157"/>
      <c r="YW157"/>
      <c r="YX157"/>
      <c r="YY157"/>
      <c r="YZ157"/>
      <c r="ZA157"/>
      <c r="ZB157"/>
      <c r="ZC157"/>
      <c r="ZD157"/>
      <c r="ZE157"/>
      <c r="ZF157"/>
      <c r="ZG157"/>
      <c r="ZH157"/>
      <c r="ZI157"/>
      <c r="ZJ157"/>
      <c r="ZK157"/>
      <c r="ZL157"/>
      <c r="ZM157"/>
      <c r="ZN157"/>
      <c r="ZO157"/>
      <c r="ZP157"/>
      <c r="ZQ157"/>
      <c r="ZR157"/>
      <c r="ZS157"/>
      <c r="ZT157"/>
      <c r="ZU157"/>
      <c r="ZV157"/>
      <c r="ZW157"/>
      <c r="ZX157"/>
      <c r="ZY157"/>
      <c r="ZZ157"/>
      <c r="AAA157"/>
      <c r="AAB157"/>
      <c r="AAC157"/>
      <c r="AAD157"/>
      <c r="AAE157"/>
      <c r="AAF157"/>
      <c r="AAG157"/>
      <c r="AAH157"/>
      <c r="AAI157"/>
      <c r="AAJ157"/>
      <c r="AAK157"/>
      <c r="AAL157"/>
      <c r="AAM157"/>
      <c r="AAN157"/>
      <c r="AAO157"/>
      <c r="AAP157"/>
      <c r="AAQ157"/>
      <c r="AAR157"/>
      <c r="AAS157"/>
      <c r="AAT157"/>
      <c r="AAU157"/>
      <c r="AAV157"/>
      <c r="AAW157"/>
      <c r="AAX157"/>
      <c r="AAY157"/>
      <c r="AAZ157"/>
      <c r="ABA157"/>
      <c r="ABB157"/>
      <c r="ABC157"/>
      <c r="ABD157"/>
      <c r="ABE157"/>
      <c r="ABF157"/>
      <c r="ABG157"/>
      <c r="ABH157"/>
      <c r="ABI157"/>
      <c r="ABJ157"/>
      <c r="ABK157"/>
      <c r="ABL157"/>
      <c r="ABM157"/>
      <c r="ABN157"/>
      <c r="ABO157"/>
      <c r="ABP157"/>
      <c r="ABQ157"/>
      <c r="ABR157"/>
      <c r="ABS157"/>
      <c r="ABT157"/>
      <c r="ABU157"/>
      <c r="ABV157"/>
      <c r="ABW157"/>
      <c r="ABX157"/>
      <c r="ABY157"/>
      <c r="ABZ157"/>
      <c r="ACA157"/>
      <c r="ACB157"/>
      <c r="ACC157"/>
      <c r="ACD157"/>
      <c r="ACE157"/>
      <c r="ACF157"/>
      <c r="ACG157"/>
      <c r="ACH157"/>
      <c r="ACI157"/>
      <c r="ACJ157"/>
      <c r="ACK157"/>
      <c r="ACL157"/>
      <c r="ACM157"/>
      <c r="ACN157"/>
      <c r="ACO157"/>
      <c r="ACP157"/>
      <c r="ACQ157"/>
      <c r="ACR157"/>
      <c r="ACS157"/>
      <c r="ACT157"/>
      <c r="ACU157"/>
      <c r="ACV157"/>
      <c r="ACW157"/>
      <c r="ACX157"/>
      <c r="ACY157"/>
      <c r="ACZ157"/>
      <c r="ADA157"/>
      <c r="ADB157"/>
      <c r="ADC157"/>
      <c r="ADD157"/>
      <c r="ADE157"/>
      <c r="ADF157"/>
      <c r="ADG157"/>
      <c r="ADH157"/>
      <c r="ADI157"/>
      <c r="ADJ157"/>
      <c r="ADK157"/>
      <c r="ADL157"/>
      <c r="ADM157"/>
      <c r="ADN157"/>
      <c r="ADO157"/>
      <c r="ADP157"/>
      <c r="ADQ157"/>
      <c r="ADR157"/>
      <c r="ADS157"/>
      <c r="ADT157"/>
      <c r="ADU157"/>
      <c r="ADV157"/>
      <c r="ADW157"/>
      <c r="ADX157"/>
      <c r="ADY157"/>
      <c r="ADZ157"/>
      <c r="AEA157"/>
      <c r="AEB157"/>
      <c r="AEC157"/>
      <c r="AED157"/>
      <c r="AEE157"/>
      <c r="AEF157"/>
      <c r="AEG157"/>
      <c r="AEH157"/>
      <c r="AEI157"/>
      <c r="AEJ157"/>
      <c r="AEK157"/>
      <c r="AEL157"/>
      <c r="AEM157"/>
      <c r="AEN157"/>
      <c r="AEO157"/>
      <c r="AEP157"/>
      <c r="AEQ157"/>
      <c r="AER157"/>
      <c r="AES157"/>
      <c r="AET157"/>
      <c r="AEU157"/>
      <c r="AEV157"/>
      <c r="AEW157"/>
      <c r="AEX157"/>
      <c r="AEY157"/>
      <c r="AEZ157"/>
      <c r="AFA157"/>
      <c r="AFB157"/>
      <c r="AFC157"/>
      <c r="AFD157"/>
      <c r="AFE157"/>
      <c r="AFF157"/>
      <c r="AFG157"/>
      <c r="AFH157"/>
      <c r="AFI157"/>
      <c r="AFJ157"/>
      <c r="AFK157"/>
      <c r="AFL157"/>
      <c r="AFM157"/>
      <c r="AFN157"/>
      <c r="AFO157"/>
      <c r="AFP157"/>
      <c r="AFQ157"/>
      <c r="AFR157"/>
      <c r="AFS157"/>
      <c r="AFT157"/>
      <c r="AFU157"/>
      <c r="AFV157"/>
      <c r="AFW157"/>
      <c r="AFX157"/>
      <c r="AFY157"/>
      <c r="AFZ157"/>
      <c r="AGA157"/>
      <c r="AGB157"/>
      <c r="AGC157"/>
      <c r="AGD157"/>
      <c r="AGE157"/>
      <c r="AGF157"/>
      <c r="AGG157"/>
      <c r="AGH157"/>
      <c r="AGI157"/>
      <c r="AGJ157"/>
      <c r="AGK157"/>
      <c r="AGL157"/>
      <c r="AGM157"/>
      <c r="AGN157"/>
      <c r="AGO157"/>
      <c r="AGP157"/>
      <c r="AGQ157"/>
      <c r="AGR157"/>
      <c r="AGS157"/>
      <c r="AGT157"/>
      <c r="AGU157"/>
      <c r="AGV157"/>
      <c r="AGW157"/>
      <c r="AGX157"/>
      <c r="AGY157"/>
      <c r="AGZ157"/>
      <c r="AHA157"/>
      <c r="AHB157"/>
      <c r="AHC157"/>
      <c r="AHD157"/>
      <c r="AHE157"/>
      <c r="AHF157"/>
      <c r="AHG157"/>
      <c r="AHH157"/>
      <c r="AHI157"/>
      <c r="AHJ157"/>
      <c r="AHK157"/>
      <c r="AHL157"/>
      <c r="AHM157"/>
      <c r="AHN157"/>
      <c r="AHO157"/>
      <c r="AHP157"/>
      <c r="AHQ157"/>
      <c r="AHR157"/>
      <c r="AHS157"/>
      <c r="AHT157"/>
      <c r="AHU157"/>
      <c r="AHV157"/>
      <c r="AHW157"/>
      <c r="AHX157"/>
      <c r="AHY157"/>
      <c r="AHZ157"/>
      <c r="AIA157"/>
      <c r="AIB157"/>
      <c r="AIC157"/>
      <c r="AID157"/>
      <c r="AIE157"/>
      <c r="AIF157"/>
      <c r="AIG157"/>
      <c r="AIH157"/>
      <c r="AII157"/>
      <c r="AIJ157"/>
      <c r="AIK157"/>
      <c r="AIL157"/>
      <c r="AIM157"/>
      <c r="AIN157"/>
      <c r="AIO157"/>
      <c r="AIP157"/>
      <c r="AIQ157"/>
      <c r="AIR157"/>
      <c r="AIS157"/>
      <c r="AIT157"/>
      <c r="AIU157"/>
      <c r="AIV157"/>
      <c r="AIW157"/>
      <c r="AIX157"/>
      <c r="AIY157"/>
      <c r="AIZ157"/>
      <c r="AJA157"/>
      <c r="AJB157"/>
      <c r="AJC157"/>
      <c r="AJD157"/>
      <c r="AJE157"/>
      <c r="AJF157"/>
      <c r="AJG157"/>
      <c r="AJH157"/>
      <c r="AJI157"/>
      <c r="AJJ157"/>
      <c r="AJK157"/>
      <c r="AJL157"/>
      <c r="AJM157"/>
      <c r="AJN157"/>
      <c r="AJO157"/>
      <c r="AJP157"/>
      <c r="AJQ157"/>
      <c r="AJR157"/>
      <c r="AJS157"/>
      <c r="AJT157"/>
      <c r="AJU157"/>
      <c r="AJV157"/>
      <c r="AJW157"/>
      <c r="AJX157"/>
      <c r="AJY157"/>
      <c r="AJZ157"/>
      <c r="AKA157"/>
      <c r="AKB157"/>
      <c r="AKC157"/>
      <c r="AKD157"/>
      <c r="AKE157"/>
      <c r="AKF157"/>
      <c r="AKG157"/>
      <c r="AKH157"/>
      <c r="AKI157"/>
      <c r="AKJ157"/>
      <c r="AKK157"/>
      <c r="AKL157"/>
      <c r="AKM157"/>
      <c r="AKN157"/>
      <c r="AKO157"/>
      <c r="AKP157"/>
      <c r="AKQ157"/>
      <c r="AKR157"/>
      <c r="AKS157"/>
      <c r="AKT157"/>
      <c r="AKU157"/>
      <c r="AKV157"/>
      <c r="AKW157"/>
      <c r="AKX157"/>
      <c r="AKY157"/>
      <c r="AKZ157"/>
      <c r="ALA157"/>
      <c r="ALB157"/>
      <c r="ALC157"/>
      <c r="ALD157"/>
      <c r="ALE157"/>
      <c r="ALF157"/>
      <c r="ALG157"/>
      <c r="ALH157"/>
      <c r="ALI157"/>
      <c r="ALJ157"/>
      <c r="ALK157"/>
      <c r="ALL157"/>
      <c r="ALM157"/>
      <c r="ALN157"/>
      <c r="ALO157"/>
      <c r="ALP157"/>
      <c r="ALQ157"/>
      <c r="ALR157"/>
      <c r="ALS157"/>
      <c r="ALT157"/>
      <c r="ALU157"/>
      <c r="ALV157"/>
      <c r="ALW157"/>
      <c r="ALX157"/>
      <c r="ALY157"/>
      <c r="ALZ157"/>
      <c r="AMA157"/>
      <c r="AMB157"/>
      <c r="AMC157"/>
      <c r="AMD157"/>
      <c r="AME157"/>
      <c r="AMF157"/>
      <c r="AMG157"/>
      <c r="AMH157"/>
      <c r="AMI157"/>
      <c r="AMJ157"/>
    </row>
    <row r="158" spans="1:1024" ht="20.25" customHeight="1" x14ac:dyDescent="0.25">
      <c r="A158" s="167"/>
      <c r="B158" s="168"/>
      <c r="C158" s="220" t="s">
        <v>3387</v>
      </c>
      <c r="D158" s="220"/>
      <c r="E158" s="220"/>
      <c r="F158" s="220"/>
      <c r="G158" s="220"/>
      <c r="H158" s="220"/>
      <c r="I158" s="220"/>
      <c r="J158" s="220"/>
      <c r="K158" s="145"/>
      <c r="L158" s="149" t="s">
        <v>3388</v>
      </c>
      <c r="M158" s="149"/>
      <c r="N158" s="149"/>
      <c r="O158" s="149"/>
      <c r="P158" s="149"/>
      <c r="Q158" s="149"/>
      <c r="R158" s="145"/>
      <c r="S158" s="145"/>
      <c r="T158" s="145"/>
      <c r="U158" s="145"/>
      <c r="V158" s="145"/>
      <c r="W158" s="145"/>
      <c r="X158" s="145"/>
      <c r="Y158" s="169"/>
      <c r="Z158" s="145"/>
      <c r="AA158" s="145"/>
      <c r="AB158" s="149" t="s">
        <v>3389</v>
      </c>
      <c r="AC158" s="149"/>
      <c r="AD158" s="149"/>
      <c r="AE158" s="149"/>
      <c r="AF158" s="149"/>
      <c r="AG158" s="149"/>
      <c r="AH158" s="145"/>
      <c r="AI158" s="145"/>
      <c r="AJ158" s="145"/>
      <c r="AK158" s="145"/>
      <c r="AL158" s="145"/>
      <c r="AM158" s="145"/>
      <c r="AN158" s="145"/>
      <c r="AO158" s="145"/>
      <c r="AP158" s="168"/>
      <c r="AQ158" s="168"/>
      <c r="AR158" s="168"/>
      <c r="AS158" s="168"/>
      <c r="AT158" s="168"/>
      <c r="AU158" s="168"/>
      <c r="AV158" s="168"/>
      <c r="AW158" s="168"/>
      <c r="AX158" s="168"/>
      <c r="AY158" s="168"/>
      <c r="AZ158" s="168"/>
      <c r="BA158" s="168"/>
      <c r="BD158" s="50"/>
      <c r="BE158"/>
      <c r="BF158"/>
      <c r="BG158"/>
      <c r="BH158"/>
      <c r="BI158"/>
      <c r="BJ158"/>
      <c r="BK158"/>
      <c r="BL158"/>
      <c r="BM158"/>
      <c r="BN158"/>
      <c r="BO158"/>
      <c r="BP158"/>
      <c r="BQ158"/>
      <c r="BR158"/>
      <c r="BS158"/>
      <c r="BT158"/>
      <c r="BU158"/>
      <c r="BV158"/>
      <c r="BW158"/>
      <c r="BX158"/>
      <c r="BY158"/>
      <c r="BZ158"/>
      <c r="CA158"/>
      <c r="CB158"/>
      <c r="CC158"/>
      <c r="CD158"/>
      <c r="CE158"/>
      <c r="CF158"/>
      <c r="CG158"/>
      <c r="CH158"/>
      <c r="CI158"/>
      <c r="CJ158"/>
      <c r="CK158"/>
      <c r="CL158"/>
      <c r="CM158"/>
      <c r="CN158"/>
      <c r="CO158"/>
      <c r="CP158"/>
      <c r="CQ158"/>
      <c r="CR158"/>
      <c r="CS158"/>
      <c r="CT158"/>
      <c r="CU158"/>
      <c r="CV158"/>
      <c r="CW158"/>
      <c r="CX158"/>
      <c r="CY158"/>
      <c r="CZ158"/>
      <c r="DA158"/>
      <c r="DB158"/>
      <c r="DC158"/>
      <c r="DD158"/>
      <c r="DE158"/>
      <c r="DF158"/>
      <c r="DG158"/>
      <c r="DH158"/>
      <c r="DI158"/>
      <c r="DJ158"/>
      <c r="DK158"/>
      <c r="DL158"/>
      <c r="DM158"/>
      <c r="DN158"/>
      <c r="DO158"/>
      <c r="DP158"/>
      <c r="DQ158"/>
      <c r="DR158"/>
      <c r="DS158"/>
      <c r="DT158"/>
      <c r="DU158"/>
      <c r="DV158"/>
      <c r="DW158"/>
      <c r="DX158"/>
      <c r="DY158"/>
      <c r="DZ158"/>
      <c r="EA158"/>
      <c r="EB158"/>
      <c r="EC158"/>
      <c r="ED158"/>
      <c r="EE158"/>
      <c r="EF158"/>
      <c r="EG158"/>
      <c r="EH158"/>
      <c r="EI158"/>
      <c r="EJ158"/>
      <c r="EK158"/>
      <c r="EL158"/>
      <c r="EM158"/>
      <c r="EN158"/>
      <c r="EO158"/>
      <c r="EP158"/>
      <c r="EQ158"/>
      <c r="ER158"/>
      <c r="ES158"/>
      <c r="ET158"/>
      <c r="EU158"/>
      <c r="EV158"/>
      <c r="EW158"/>
      <c r="EX158"/>
      <c r="EY158"/>
      <c r="EZ158"/>
      <c r="FA158"/>
      <c r="FB158"/>
      <c r="FC158"/>
      <c r="FD158"/>
      <c r="FE158"/>
      <c r="FF158"/>
      <c r="FG158"/>
      <c r="FH158"/>
      <c r="FI158"/>
      <c r="FJ158"/>
      <c r="FK158"/>
      <c r="FL158"/>
      <c r="FM158"/>
      <c r="FN158"/>
      <c r="FO158"/>
      <c r="FP158"/>
      <c r="FQ158"/>
      <c r="FR158"/>
      <c r="FS158"/>
      <c r="FT158"/>
      <c r="FU158"/>
      <c r="FV158"/>
      <c r="FW158"/>
      <c r="FX158"/>
      <c r="FY158"/>
      <c r="FZ158"/>
      <c r="GA158"/>
      <c r="GB158"/>
      <c r="GC158"/>
      <c r="GD158"/>
      <c r="GE158"/>
      <c r="GF158"/>
      <c r="GG158"/>
      <c r="GH158"/>
      <c r="GI158"/>
      <c r="GJ158"/>
      <c r="GK158"/>
      <c r="GL158"/>
      <c r="GM158"/>
      <c r="GN158"/>
      <c r="GO158"/>
      <c r="GP158"/>
      <c r="GQ158"/>
      <c r="GR158"/>
      <c r="GS158"/>
      <c r="GT158"/>
      <c r="GU158"/>
      <c r="GV158"/>
      <c r="GW158"/>
      <c r="GX158"/>
      <c r="GY158"/>
      <c r="GZ158"/>
      <c r="HA158"/>
      <c r="HB158"/>
      <c r="HC158"/>
      <c r="HD158"/>
      <c r="HE158"/>
      <c r="HF158"/>
      <c r="HG158"/>
      <c r="HH158"/>
      <c r="HI158"/>
      <c r="HJ158"/>
      <c r="HK158"/>
      <c r="HL158"/>
      <c r="HM158"/>
      <c r="HN158"/>
      <c r="HO158"/>
      <c r="HP158"/>
      <c r="HQ158"/>
      <c r="HR158"/>
      <c r="HS158"/>
      <c r="HT158"/>
      <c r="HU158"/>
      <c r="HV158"/>
      <c r="HW158"/>
      <c r="HX158"/>
      <c r="HY158"/>
      <c r="HZ158"/>
      <c r="IA158"/>
      <c r="IB158"/>
      <c r="IC158"/>
      <c r="ID158"/>
      <c r="IE158"/>
      <c r="IF158"/>
      <c r="IG158"/>
      <c r="IH158"/>
      <c r="II158"/>
      <c r="IJ158"/>
      <c r="IK158"/>
      <c r="IL158"/>
      <c r="IM158"/>
      <c r="IN158"/>
      <c r="IO158"/>
      <c r="IP158"/>
      <c r="IQ158"/>
      <c r="IR158"/>
      <c r="IS158"/>
      <c r="IT158"/>
      <c r="IU158"/>
      <c r="IV158"/>
      <c r="IW158"/>
      <c r="IX158"/>
      <c r="IY158"/>
      <c r="IZ158"/>
      <c r="JA158"/>
      <c r="JB158"/>
      <c r="JC158"/>
      <c r="JD158"/>
      <c r="JE158"/>
      <c r="JF158"/>
      <c r="JG158"/>
      <c r="JH158"/>
      <c r="JI158"/>
      <c r="JJ158"/>
      <c r="JK158"/>
      <c r="JL158"/>
      <c r="JM158"/>
      <c r="JN158"/>
      <c r="JO158"/>
      <c r="JP158"/>
      <c r="JQ158"/>
      <c r="JR158"/>
      <c r="JS158"/>
      <c r="JT158"/>
      <c r="JU158"/>
      <c r="JV158"/>
      <c r="JW158"/>
      <c r="JX158"/>
      <c r="JY158"/>
      <c r="JZ158"/>
      <c r="KA158"/>
      <c r="KB158"/>
      <c r="KC158"/>
      <c r="KD158"/>
      <c r="KE158"/>
      <c r="KF158"/>
      <c r="KG158"/>
      <c r="KH158"/>
      <c r="KI158"/>
      <c r="KJ158"/>
      <c r="KK158"/>
      <c r="KL158"/>
      <c r="KM158"/>
      <c r="KN158"/>
      <c r="KO158"/>
      <c r="KP158"/>
      <c r="KQ158"/>
      <c r="KR158"/>
      <c r="KS158"/>
      <c r="KT158"/>
      <c r="KU158"/>
      <c r="KV158"/>
      <c r="KW158"/>
      <c r="KX158"/>
      <c r="KY158"/>
      <c r="KZ158"/>
      <c r="LA158"/>
      <c r="LB158"/>
      <c r="LC158"/>
      <c r="LD158"/>
      <c r="LE158"/>
      <c r="LF158"/>
      <c r="LG158"/>
      <c r="LH158"/>
      <c r="LI158"/>
      <c r="LJ158"/>
      <c r="LK158"/>
      <c r="LL158"/>
      <c r="LM158"/>
      <c r="LN158"/>
      <c r="LO158"/>
      <c r="LP158"/>
      <c r="LQ158"/>
      <c r="LR158"/>
      <c r="LS158"/>
      <c r="LT158"/>
      <c r="LU158"/>
      <c r="LV158"/>
      <c r="LW158"/>
      <c r="LX158"/>
      <c r="LY158"/>
      <c r="LZ158"/>
      <c r="MA158"/>
      <c r="MB158"/>
      <c r="MC158"/>
      <c r="MD158"/>
      <c r="ME158"/>
      <c r="MF158"/>
      <c r="MG158"/>
      <c r="MH158"/>
      <c r="MI158"/>
      <c r="MJ158"/>
      <c r="MK158"/>
      <c r="ML158"/>
      <c r="MM158"/>
      <c r="MN158"/>
      <c r="MO158"/>
      <c r="MP158"/>
      <c r="MQ158"/>
      <c r="MR158"/>
      <c r="MS158"/>
      <c r="MT158"/>
      <c r="MU158"/>
      <c r="MV158"/>
      <c r="MW158"/>
      <c r="MX158"/>
      <c r="MY158"/>
      <c r="MZ158"/>
      <c r="NA158"/>
      <c r="NB158"/>
      <c r="NC158"/>
      <c r="ND158"/>
      <c r="NE158"/>
      <c r="NF158"/>
      <c r="NG158"/>
      <c r="NH158"/>
      <c r="NI158"/>
      <c r="NJ158"/>
      <c r="NK158"/>
      <c r="NL158"/>
      <c r="NM158"/>
      <c r="NN158"/>
      <c r="NO158"/>
      <c r="NP158"/>
      <c r="NQ158"/>
      <c r="NR158"/>
      <c r="NS158"/>
      <c r="NT158"/>
      <c r="NU158"/>
      <c r="NV158"/>
      <c r="NW158"/>
      <c r="NX158"/>
      <c r="NY158"/>
      <c r="NZ158"/>
      <c r="OA158"/>
      <c r="OB158"/>
      <c r="OC158"/>
      <c r="OD158"/>
      <c r="OE158"/>
      <c r="OF158"/>
      <c r="OG158"/>
      <c r="OH158"/>
      <c r="OI158"/>
      <c r="OJ158"/>
      <c r="OK158"/>
      <c r="OL158"/>
      <c r="OM158"/>
      <c r="ON158"/>
      <c r="OO158"/>
      <c r="OP158"/>
      <c r="OQ158"/>
      <c r="OR158"/>
      <c r="OS158"/>
      <c r="OT158"/>
      <c r="OU158"/>
      <c r="OV158"/>
      <c r="OW158"/>
      <c r="OX158"/>
      <c r="OY158"/>
      <c r="OZ158"/>
      <c r="PA158"/>
      <c r="PB158"/>
      <c r="PC158"/>
      <c r="PD158"/>
      <c r="PE158"/>
      <c r="PF158"/>
      <c r="PG158"/>
      <c r="PH158"/>
      <c r="PI158"/>
      <c r="PJ158"/>
      <c r="PK158"/>
      <c r="PL158"/>
      <c r="PM158"/>
      <c r="PN158"/>
      <c r="PO158"/>
      <c r="PP158"/>
      <c r="PQ158"/>
      <c r="PR158"/>
      <c r="PS158"/>
      <c r="PT158"/>
      <c r="PU158"/>
      <c r="PV158"/>
      <c r="PW158"/>
      <c r="PX158"/>
      <c r="PY158"/>
      <c r="PZ158"/>
      <c r="QA158"/>
      <c r="QB158"/>
      <c r="QC158"/>
      <c r="QD158"/>
      <c r="QE158"/>
      <c r="QF158"/>
      <c r="QG158"/>
      <c r="QH158"/>
      <c r="QI158"/>
      <c r="QJ158"/>
      <c r="QK158"/>
      <c r="QL158"/>
      <c r="QM158"/>
      <c r="QN158"/>
      <c r="QO158"/>
      <c r="QP158"/>
      <c r="QQ158"/>
      <c r="QR158"/>
      <c r="QS158"/>
      <c r="QT158"/>
      <c r="QU158"/>
      <c r="QV158"/>
      <c r="QW158"/>
      <c r="QX158"/>
      <c r="QY158"/>
      <c r="QZ158"/>
      <c r="RA158"/>
      <c r="RB158"/>
      <c r="RC158"/>
      <c r="RD158"/>
      <c r="RE158"/>
      <c r="RF158"/>
      <c r="RG158"/>
      <c r="RH158"/>
      <c r="RI158"/>
      <c r="RJ158"/>
      <c r="RK158"/>
      <c r="RL158"/>
      <c r="RM158"/>
      <c r="RN158"/>
      <c r="RO158"/>
      <c r="RP158"/>
      <c r="RQ158"/>
      <c r="RR158"/>
      <c r="RS158"/>
      <c r="RT158"/>
      <c r="RU158"/>
      <c r="RV158"/>
      <c r="RW158"/>
      <c r="RX158"/>
      <c r="RY158"/>
      <c r="RZ158"/>
      <c r="SA158"/>
      <c r="SB158"/>
      <c r="SC158"/>
      <c r="SD158"/>
      <c r="SE158"/>
      <c r="SF158"/>
      <c r="SG158"/>
      <c r="SH158"/>
      <c r="SI158"/>
      <c r="SJ158"/>
      <c r="SK158"/>
      <c r="SL158"/>
      <c r="SM158"/>
      <c r="SN158"/>
      <c r="SO158"/>
      <c r="SP158"/>
      <c r="SQ158"/>
      <c r="SR158"/>
      <c r="SS158"/>
      <c r="ST158"/>
      <c r="SU158"/>
      <c r="SV158"/>
      <c r="SW158"/>
      <c r="SX158"/>
      <c r="SY158"/>
      <c r="SZ158"/>
      <c r="TA158"/>
      <c r="TB158"/>
      <c r="TC158"/>
      <c r="TD158"/>
      <c r="TE158"/>
      <c r="TF158"/>
      <c r="TG158"/>
      <c r="TH158"/>
      <c r="TI158"/>
      <c r="TJ158"/>
      <c r="TK158"/>
      <c r="TL158"/>
      <c r="TM158"/>
      <c r="TN158"/>
      <c r="TO158"/>
      <c r="TP158"/>
      <c r="TQ158"/>
      <c r="TR158"/>
      <c r="TS158"/>
      <c r="TT158"/>
      <c r="TU158"/>
      <c r="TV158"/>
      <c r="TW158"/>
      <c r="TX158"/>
      <c r="TY158"/>
      <c r="TZ158"/>
      <c r="UA158"/>
      <c r="UB158"/>
      <c r="UC158"/>
      <c r="UD158"/>
      <c r="UE158"/>
      <c r="UF158"/>
      <c r="UG158"/>
      <c r="UH158"/>
      <c r="UI158"/>
      <c r="UJ158"/>
      <c r="UK158"/>
      <c r="UL158"/>
      <c r="UM158"/>
      <c r="UN158"/>
      <c r="UO158"/>
      <c r="UP158"/>
      <c r="UQ158"/>
      <c r="UR158"/>
      <c r="US158"/>
      <c r="UT158"/>
      <c r="UU158"/>
      <c r="UV158"/>
      <c r="UW158"/>
      <c r="UX158"/>
      <c r="UY158"/>
      <c r="UZ158"/>
      <c r="VA158"/>
      <c r="VB158"/>
      <c r="VC158"/>
      <c r="VD158"/>
      <c r="VE158"/>
      <c r="VF158"/>
      <c r="VG158"/>
      <c r="VH158"/>
      <c r="VI158"/>
      <c r="VJ158"/>
      <c r="VK158"/>
      <c r="VL158"/>
      <c r="VM158"/>
      <c r="VN158"/>
      <c r="VO158"/>
      <c r="VP158"/>
      <c r="VQ158"/>
      <c r="VR158"/>
      <c r="VS158"/>
      <c r="VT158"/>
      <c r="VU158"/>
      <c r="VV158"/>
      <c r="VW158"/>
      <c r="VX158"/>
      <c r="VY158"/>
      <c r="VZ158"/>
      <c r="WA158"/>
      <c r="WB158"/>
      <c r="WC158"/>
      <c r="WD158"/>
      <c r="WE158"/>
      <c r="WF158"/>
      <c r="WG158"/>
      <c r="WH158"/>
      <c r="WI158"/>
      <c r="WJ158"/>
      <c r="WK158"/>
      <c r="WL158"/>
      <c r="WM158"/>
      <c r="WN158"/>
      <c r="WO158"/>
      <c r="WP158"/>
      <c r="WQ158"/>
      <c r="WR158"/>
      <c r="WS158"/>
      <c r="WT158"/>
      <c r="WU158"/>
      <c r="WV158"/>
      <c r="WW158"/>
      <c r="WX158"/>
      <c r="WY158"/>
      <c r="WZ158"/>
      <c r="XA158"/>
      <c r="XB158"/>
      <c r="XC158"/>
      <c r="XD158"/>
      <c r="XE158"/>
      <c r="XF158"/>
      <c r="XG158"/>
      <c r="XH158"/>
      <c r="XI158"/>
      <c r="XJ158"/>
      <c r="XK158"/>
      <c r="XL158"/>
      <c r="XM158"/>
      <c r="XN158"/>
      <c r="XO158"/>
      <c r="XP158"/>
      <c r="XQ158"/>
      <c r="XR158"/>
      <c r="XS158"/>
      <c r="XT158"/>
      <c r="XU158"/>
      <c r="XV158"/>
      <c r="XW158"/>
      <c r="XX158"/>
      <c r="XY158"/>
      <c r="XZ158"/>
      <c r="YA158"/>
      <c r="YB158"/>
      <c r="YC158"/>
      <c r="YD158"/>
      <c r="YE158"/>
      <c r="YF158"/>
      <c r="YG158"/>
      <c r="YH158"/>
      <c r="YI158"/>
      <c r="YJ158"/>
      <c r="YK158"/>
      <c r="YL158"/>
      <c r="YM158"/>
      <c r="YN158"/>
      <c r="YO158"/>
      <c r="YP158"/>
      <c r="YQ158"/>
      <c r="YR158"/>
      <c r="YS158"/>
      <c r="YT158"/>
      <c r="YU158"/>
      <c r="YV158"/>
      <c r="YW158"/>
      <c r="YX158"/>
      <c r="YY158"/>
      <c r="YZ158"/>
      <c r="ZA158"/>
      <c r="ZB158"/>
      <c r="ZC158"/>
      <c r="ZD158"/>
      <c r="ZE158"/>
      <c r="ZF158"/>
      <c r="ZG158"/>
      <c r="ZH158"/>
      <c r="ZI158"/>
      <c r="ZJ158"/>
      <c r="ZK158"/>
      <c r="ZL158"/>
      <c r="ZM158"/>
      <c r="ZN158"/>
      <c r="ZO158"/>
      <c r="ZP158"/>
      <c r="ZQ158"/>
      <c r="ZR158"/>
      <c r="ZS158"/>
      <c r="ZT158"/>
      <c r="ZU158"/>
      <c r="ZV158"/>
      <c r="ZW158"/>
      <c r="ZX158"/>
      <c r="ZY158"/>
      <c r="ZZ158"/>
      <c r="AAA158"/>
      <c r="AAB158"/>
      <c r="AAC158"/>
      <c r="AAD158"/>
      <c r="AAE158"/>
      <c r="AAF158"/>
      <c r="AAG158"/>
      <c r="AAH158"/>
      <c r="AAI158"/>
      <c r="AAJ158"/>
      <c r="AAK158"/>
      <c r="AAL158"/>
      <c r="AAM158"/>
      <c r="AAN158"/>
      <c r="AAO158"/>
      <c r="AAP158"/>
      <c r="AAQ158"/>
      <c r="AAR158"/>
      <c r="AAS158"/>
      <c r="AAT158"/>
      <c r="AAU158"/>
      <c r="AAV158"/>
      <c r="AAW158"/>
      <c r="AAX158"/>
      <c r="AAY158"/>
      <c r="AAZ158"/>
      <c r="ABA158"/>
      <c r="ABB158"/>
      <c r="ABC158"/>
      <c r="ABD158"/>
      <c r="ABE158"/>
      <c r="ABF158"/>
      <c r="ABG158"/>
      <c r="ABH158"/>
      <c r="ABI158"/>
      <c r="ABJ158"/>
      <c r="ABK158"/>
      <c r="ABL158"/>
      <c r="ABM158"/>
      <c r="ABN158"/>
      <c r="ABO158"/>
      <c r="ABP158"/>
      <c r="ABQ158"/>
      <c r="ABR158"/>
      <c r="ABS158"/>
      <c r="ABT158"/>
      <c r="ABU158"/>
      <c r="ABV158"/>
      <c r="ABW158"/>
      <c r="ABX158"/>
      <c r="ABY158"/>
      <c r="ABZ158"/>
      <c r="ACA158"/>
      <c r="ACB158"/>
      <c r="ACC158"/>
      <c r="ACD158"/>
      <c r="ACE158"/>
      <c r="ACF158"/>
      <c r="ACG158"/>
      <c r="ACH158"/>
      <c r="ACI158"/>
      <c r="ACJ158"/>
      <c r="ACK158"/>
      <c r="ACL158"/>
      <c r="ACM158"/>
      <c r="ACN158"/>
      <c r="ACO158"/>
      <c r="ACP158"/>
      <c r="ACQ158"/>
      <c r="ACR158"/>
      <c r="ACS158"/>
      <c r="ACT158"/>
      <c r="ACU158"/>
      <c r="ACV158"/>
      <c r="ACW158"/>
      <c r="ACX158"/>
      <c r="ACY158"/>
      <c r="ACZ158"/>
      <c r="ADA158"/>
      <c r="ADB158"/>
      <c r="ADC158"/>
      <c r="ADD158"/>
      <c r="ADE158"/>
      <c r="ADF158"/>
      <c r="ADG158"/>
      <c r="ADH158"/>
      <c r="ADI158"/>
      <c r="ADJ158"/>
      <c r="ADK158"/>
      <c r="ADL158"/>
      <c r="ADM158"/>
      <c r="ADN158"/>
      <c r="ADO158"/>
      <c r="ADP158"/>
      <c r="ADQ158"/>
      <c r="ADR158"/>
      <c r="ADS158"/>
      <c r="ADT158"/>
      <c r="ADU158"/>
      <c r="ADV158"/>
      <c r="ADW158"/>
      <c r="ADX158"/>
      <c r="ADY158"/>
      <c r="ADZ158"/>
      <c r="AEA158"/>
      <c r="AEB158"/>
      <c r="AEC158"/>
      <c r="AED158"/>
      <c r="AEE158"/>
      <c r="AEF158"/>
      <c r="AEG158"/>
      <c r="AEH158"/>
      <c r="AEI158"/>
      <c r="AEJ158"/>
      <c r="AEK158"/>
      <c r="AEL158"/>
      <c r="AEM158"/>
      <c r="AEN158"/>
      <c r="AEO158"/>
      <c r="AEP158"/>
      <c r="AEQ158"/>
      <c r="AER158"/>
      <c r="AES158"/>
      <c r="AET158"/>
      <c r="AEU158"/>
      <c r="AEV158"/>
      <c r="AEW158"/>
      <c r="AEX158"/>
      <c r="AEY158"/>
      <c r="AEZ158"/>
      <c r="AFA158"/>
      <c r="AFB158"/>
      <c r="AFC158"/>
      <c r="AFD158"/>
      <c r="AFE158"/>
      <c r="AFF158"/>
      <c r="AFG158"/>
      <c r="AFH158"/>
      <c r="AFI158"/>
      <c r="AFJ158"/>
      <c r="AFK158"/>
      <c r="AFL158"/>
      <c r="AFM158"/>
      <c r="AFN158"/>
      <c r="AFO158"/>
      <c r="AFP158"/>
      <c r="AFQ158"/>
      <c r="AFR158"/>
      <c r="AFS158"/>
      <c r="AFT158"/>
      <c r="AFU158"/>
      <c r="AFV158"/>
      <c r="AFW158"/>
      <c r="AFX158"/>
      <c r="AFY158"/>
      <c r="AFZ158"/>
      <c r="AGA158"/>
      <c r="AGB158"/>
      <c r="AGC158"/>
      <c r="AGD158"/>
      <c r="AGE158"/>
      <c r="AGF158"/>
      <c r="AGG158"/>
      <c r="AGH158"/>
      <c r="AGI158"/>
      <c r="AGJ158"/>
      <c r="AGK158"/>
      <c r="AGL158"/>
      <c r="AGM158"/>
      <c r="AGN158"/>
      <c r="AGO158"/>
      <c r="AGP158"/>
      <c r="AGQ158"/>
      <c r="AGR158"/>
      <c r="AGS158"/>
      <c r="AGT158"/>
      <c r="AGU158"/>
      <c r="AGV158"/>
      <c r="AGW158"/>
      <c r="AGX158"/>
      <c r="AGY158"/>
      <c r="AGZ158"/>
      <c r="AHA158"/>
      <c r="AHB158"/>
      <c r="AHC158"/>
      <c r="AHD158"/>
      <c r="AHE158"/>
      <c r="AHF158"/>
      <c r="AHG158"/>
      <c r="AHH158"/>
      <c r="AHI158"/>
      <c r="AHJ158"/>
      <c r="AHK158"/>
      <c r="AHL158"/>
      <c r="AHM158"/>
      <c r="AHN158"/>
      <c r="AHO158"/>
      <c r="AHP158"/>
      <c r="AHQ158"/>
      <c r="AHR158"/>
      <c r="AHS158"/>
      <c r="AHT158"/>
      <c r="AHU158"/>
      <c r="AHV158"/>
      <c r="AHW158"/>
      <c r="AHX158"/>
      <c r="AHY158"/>
      <c r="AHZ158"/>
      <c r="AIA158"/>
      <c r="AIB158"/>
      <c r="AIC158"/>
      <c r="AID158"/>
      <c r="AIE158"/>
      <c r="AIF158"/>
      <c r="AIG158"/>
      <c r="AIH158"/>
      <c r="AII158"/>
      <c r="AIJ158"/>
      <c r="AIK158"/>
      <c r="AIL158"/>
      <c r="AIM158"/>
      <c r="AIN158"/>
      <c r="AIO158"/>
      <c r="AIP158"/>
      <c r="AIQ158"/>
      <c r="AIR158"/>
      <c r="AIS158"/>
      <c r="AIT158"/>
      <c r="AIU158"/>
      <c r="AIV158"/>
      <c r="AIW158"/>
      <c r="AIX158"/>
      <c r="AIY158"/>
      <c r="AIZ158"/>
      <c r="AJA158"/>
      <c r="AJB158"/>
      <c r="AJC158"/>
      <c r="AJD158"/>
      <c r="AJE158"/>
      <c r="AJF158"/>
      <c r="AJG158"/>
      <c r="AJH158"/>
      <c r="AJI158"/>
      <c r="AJJ158"/>
      <c r="AJK158"/>
      <c r="AJL158"/>
      <c r="AJM158"/>
      <c r="AJN158"/>
      <c r="AJO158"/>
      <c r="AJP158"/>
      <c r="AJQ158"/>
      <c r="AJR158"/>
      <c r="AJS158"/>
      <c r="AJT158"/>
      <c r="AJU158"/>
      <c r="AJV158"/>
      <c r="AJW158"/>
      <c r="AJX158"/>
      <c r="AJY158"/>
      <c r="AJZ158"/>
      <c r="AKA158"/>
      <c r="AKB158"/>
      <c r="AKC158"/>
      <c r="AKD158"/>
      <c r="AKE158"/>
      <c r="AKF158"/>
      <c r="AKG158"/>
      <c r="AKH158"/>
      <c r="AKI158"/>
      <c r="AKJ158"/>
      <c r="AKK158"/>
      <c r="AKL158"/>
      <c r="AKM158"/>
      <c r="AKN158"/>
      <c r="AKO158"/>
      <c r="AKP158"/>
      <c r="AKQ158"/>
      <c r="AKR158"/>
      <c r="AKS158"/>
      <c r="AKT158"/>
      <c r="AKU158"/>
      <c r="AKV158"/>
      <c r="AKW158"/>
      <c r="AKX158"/>
      <c r="AKY158"/>
      <c r="AKZ158"/>
      <c r="ALA158"/>
      <c r="ALB158"/>
      <c r="ALC158"/>
      <c r="ALD158"/>
      <c r="ALE158"/>
      <c r="ALF158"/>
      <c r="ALG158"/>
      <c r="ALH158"/>
      <c r="ALI158"/>
      <c r="ALJ158"/>
      <c r="ALK158"/>
      <c r="ALL158"/>
      <c r="ALM158"/>
      <c r="ALN158"/>
      <c r="ALO158"/>
      <c r="ALP158"/>
      <c r="ALQ158"/>
      <c r="ALR158"/>
      <c r="ALS158"/>
      <c r="ALT158"/>
      <c r="ALU158"/>
      <c r="ALV158"/>
      <c r="ALW158"/>
      <c r="ALX158"/>
      <c r="ALY158"/>
      <c r="ALZ158"/>
      <c r="AMA158"/>
      <c r="AMB158"/>
      <c r="AMC158"/>
      <c r="AMD158"/>
      <c r="AME158"/>
      <c r="AMF158"/>
      <c r="AMG158"/>
      <c r="AMH158"/>
      <c r="AMI158"/>
      <c r="AMJ158"/>
    </row>
    <row r="159" spans="1:1024" x14ac:dyDescent="0.25">
      <c r="A159" s="167"/>
      <c r="B159" s="168"/>
      <c r="C159" s="220"/>
      <c r="D159" s="220"/>
      <c r="E159" s="220"/>
      <c r="F159" s="220"/>
      <c r="G159" s="220"/>
      <c r="H159" s="220"/>
      <c r="I159" s="220"/>
      <c r="J159" s="220"/>
      <c r="K159" s="145"/>
      <c r="L159" s="202">
        <f ca="1">M127</f>
        <v>45665</v>
      </c>
      <c r="M159" s="203"/>
      <c r="N159" s="203"/>
      <c r="O159" s="203"/>
      <c r="P159" s="203"/>
      <c r="Q159" s="203"/>
      <c r="R159" s="203"/>
      <c r="S159" s="203"/>
      <c r="T159" s="203"/>
      <c r="U159" s="203"/>
      <c r="V159" s="203"/>
      <c r="W159" s="203"/>
      <c r="X159" s="203"/>
      <c r="Y159" s="169"/>
      <c r="Z159" s="145"/>
      <c r="AA159" s="145"/>
      <c r="AB159" s="212"/>
      <c r="AC159" s="212"/>
      <c r="AD159" s="212"/>
      <c r="AE159" s="212"/>
      <c r="AF159" s="212"/>
      <c r="AG159" s="212"/>
      <c r="AH159" s="212"/>
      <c r="AI159" s="212"/>
      <c r="AJ159" s="212"/>
      <c r="AK159" s="212"/>
      <c r="AL159" s="212"/>
      <c r="AM159" s="212"/>
      <c r="AN159" s="212"/>
      <c r="AO159" s="212"/>
      <c r="AP159" s="212"/>
      <c r="AQ159" s="212"/>
      <c r="AR159" s="212"/>
      <c r="AS159" s="212"/>
      <c r="AT159" s="212"/>
      <c r="AU159" s="212"/>
      <c r="AV159" s="212"/>
      <c r="AW159" s="212"/>
      <c r="AX159" s="212"/>
      <c r="AY159" s="212"/>
      <c r="AZ159" s="212"/>
      <c r="BA159" s="212"/>
      <c r="BD159" s="50"/>
      <c r="BE159"/>
      <c r="BF159"/>
      <c r="BG159"/>
      <c r="BH159"/>
      <c r="BI159"/>
      <c r="BJ159"/>
      <c r="BK159"/>
      <c r="BL159"/>
      <c r="BM159"/>
      <c r="BN159"/>
      <c r="BO159"/>
      <c r="BP159"/>
      <c r="BQ159"/>
      <c r="BR159"/>
      <c r="BS159"/>
      <c r="BT159"/>
      <c r="BU159"/>
      <c r="BV159"/>
      <c r="BW159"/>
      <c r="BX159"/>
      <c r="BY159"/>
      <c r="BZ159"/>
      <c r="CA159"/>
      <c r="CB159"/>
      <c r="CC159"/>
      <c r="CD159"/>
      <c r="CE159"/>
      <c r="CF159"/>
      <c r="CG159"/>
      <c r="CH159"/>
      <c r="CI159"/>
      <c r="CJ159"/>
      <c r="CK159"/>
      <c r="CL159"/>
      <c r="CM159"/>
      <c r="CN159"/>
      <c r="CO159"/>
      <c r="CP159"/>
      <c r="CQ159"/>
      <c r="CR159"/>
      <c r="CS159"/>
      <c r="CT159"/>
      <c r="CU159"/>
      <c r="CV159"/>
      <c r="CW159"/>
      <c r="CX159"/>
      <c r="CY159"/>
      <c r="CZ159"/>
      <c r="DA159"/>
      <c r="DB159"/>
      <c r="DC159"/>
      <c r="DD159"/>
      <c r="DE159"/>
      <c r="DF159"/>
      <c r="DG159"/>
      <c r="DH159"/>
      <c r="DI159"/>
      <c r="DJ159"/>
      <c r="DK159"/>
      <c r="DL159"/>
      <c r="DM159"/>
      <c r="DN159"/>
      <c r="DO159"/>
      <c r="DP159"/>
      <c r="DQ159"/>
      <c r="DR159"/>
      <c r="DS159"/>
      <c r="DT159"/>
      <c r="DU159"/>
      <c r="DV159"/>
      <c r="DW159"/>
      <c r="DX159"/>
      <c r="DY159"/>
      <c r="DZ159"/>
      <c r="EA159"/>
      <c r="EB159"/>
      <c r="EC159"/>
      <c r="ED159"/>
      <c r="EE159"/>
      <c r="EF159"/>
      <c r="EG159"/>
      <c r="EH159"/>
      <c r="EI159"/>
      <c r="EJ159"/>
      <c r="EK159"/>
      <c r="EL159"/>
      <c r="EM159"/>
      <c r="EN159"/>
      <c r="EO159"/>
      <c r="EP159"/>
      <c r="EQ159"/>
      <c r="ER159"/>
      <c r="ES159"/>
      <c r="ET159"/>
      <c r="EU159"/>
      <c r="EV159"/>
      <c r="EW159"/>
      <c r="EX159"/>
      <c r="EY159"/>
      <c r="EZ159"/>
      <c r="FA159"/>
      <c r="FB159"/>
      <c r="FC159"/>
      <c r="FD159"/>
      <c r="FE159"/>
      <c r="FF159"/>
      <c r="FG159"/>
      <c r="FH159"/>
      <c r="FI159"/>
      <c r="FJ159"/>
      <c r="FK159"/>
      <c r="FL159"/>
      <c r="FM159"/>
      <c r="FN159"/>
      <c r="FO159"/>
      <c r="FP159"/>
      <c r="FQ159"/>
      <c r="FR159"/>
      <c r="FS159"/>
      <c r="FT159"/>
      <c r="FU159"/>
      <c r="FV159"/>
      <c r="FW159"/>
      <c r="FX159"/>
      <c r="FY159"/>
      <c r="FZ159"/>
      <c r="GA159"/>
      <c r="GB159"/>
      <c r="GC159"/>
      <c r="GD159"/>
      <c r="GE159"/>
      <c r="GF159"/>
      <c r="GG159"/>
      <c r="GH159"/>
      <c r="GI159"/>
      <c r="GJ159"/>
      <c r="GK159"/>
      <c r="GL159"/>
      <c r="GM159"/>
      <c r="GN159"/>
      <c r="GO159"/>
      <c r="GP159"/>
      <c r="GQ159"/>
      <c r="GR159"/>
      <c r="GS159"/>
      <c r="GT159"/>
      <c r="GU159"/>
      <c r="GV159"/>
      <c r="GW159"/>
      <c r="GX159"/>
      <c r="GY159"/>
      <c r="GZ159"/>
      <c r="HA159"/>
      <c r="HB159"/>
      <c r="HC159"/>
      <c r="HD159"/>
      <c r="HE159"/>
      <c r="HF159"/>
      <c r="HG159"/>
      <c r="HH159"/>
      <c r="HI159"/>
      <c r="HJ159"/>
      <c r="HK159"/>
      <c r="HL159"/>
      <c r="HM159"/>
      <c r="HN159"/>
      <c r="HO159"/>
      <c r="HP159"/>
      <c r="HQ159"/>
      <c r="HR159"/>
      <c r="HS159"/>
      <c r="HT159"/>
      <c r="HU159"/>
      <c r="HV159"/>
      <c r="HW159"/>
      <c r="HX159"/>
      <c r="HY159"/>
      <c r="HZ159"/>
      <c r="IA159"/>
      <c r="IB159"/>
      <c r="IC159"/>
      <c r="ID159"/>
      <c r="IE159"/>
      <c r="IF159"/>
      <c r="IG159"/>
      <c r="IH159"/>
      <c r="II159"/>
      <c r="IJ159"/>
      <c r="IK159"/>
      <c r="IL159"/>
      <c r="IM159"/>
      <c r="IN159"/>
      <c r="IO159"/>
      <c r="IP159"/>
      <c r="IQ159"/>
      <c r="IR159"/>
      <c r="IS159"/>
      <c r="IT159"/>
      <c r="IU159"/>
      <c r="IV159"/>
      <c r="IW159"/>
      <c r="IX159"/>
      <c r="IY159"/>
      <c r="IZ159"/>
      <c r="JA159"/>
      <c r="JB159"/>
      <c r="JC159"/>
      <c r="JD159"/>
      <c r="JE159"/>
      <c r="JF159"/>
      <c r="JG159"/>
      <c r="JH159"/>
      <c r="JI159"/>
      <c r="JJ159"/>
      <c r="JK159"/>
      <c r="JL159"/>
      <c r="JM159"/>
      <c r="JN159"/>
      <c r="JO159"/>
      <c r="JP159"/>
      <c r="JQ159"/>
      <c r="JR159"/>
      <c r="JS159"/>
      <c r="JT159"/>
      <c r="JU159"/>
      <c r="JV159"/>
      <c r="JW159"/>
      <c r="JX159"/>
      <c r="JY159"/>
      <c r="JZ159"/>
      <c r="KA159"/>
      <c r="KB159"/>
      <c r="KC159"/>
      <c r="KD159"/>
      <c r="KE159"/>
      <c r="KF159"/>
      <c r="KG159"/>
      <c r="KH159"/>
      <c r="KI159"/>
      <c r="KJ159"/>
      <c r="KK159"/>
      <c r="KL159"/>
      <c r="KM159"/>
      <c r="KN159"/>
      <c r="KO159"/>
      <c r="KP159"/>
      <c r="KQ159"/>
      <c r="KR159"/>
      <c r="KS159"/>
      <c r="KT159"/>
      <c r="KU159"/>
      <c r="KV159"/>
      <c r="KW159"/>
      <c r="KX159"/>
      <c r="KY159"/>
      <c r="KZ159"/>
      <c r="LA159"/>
      <c r="LB159"/>
      <c r="LC159"/>
      <c r="LD159"/>
      <c r="LE159"/>
      <c r="LF159"/>
      <c r="LG159"/>
      <c r="LH159"/>
      <c r="LI159"/>
      <c r="LJ159"/>
      <c r="LK159"/>
      <c r="LL159"/>
      <c r="LM159"/>
      <c r="LN159"/>
      <c r="LO159"/>
      <c r="LP159"/>
      <c r="LQ159"/>
      <c r="LR159"/>
      <c r="LS159"/>
      <c r="LT159"/>
      <c r="LU159"/>
      <c r="LV159"/>
      <c r="LW159"/>
      <c r="LX159"/>
      <c r="LY159"/>
      <c r="LZ159"/>
      <c r="MA159"/>
      <c r="MB159"/>
      <c r="MC159"/>
      <c r="MD159"/>
      <c r="ME159"/>
      <c r="MF159"/>
      <c r="MG159"/>
      <c r="MH159"/>
      <c r="MI159"/>
      <c r="MJ159"/>
      <c r="MK159"/>
      <c r="ML159"/>
      <c r="MM159"/>
      <c r="MN159"/>
      <c r="MO159"/>
      <c r="MP159"/>
      <c r="MQ159"/>
      <c r="MR159"/>
      <c r="MS159"/>
      <c r="MT159"/>
      <c r="MU159"/>
      <c r="MV159"/>
      <c r="MW159"/>
      <c r="MX159"/>
      <c r="MY159"/>
      <c r="MZ159"/>
      <c r="NA159"/>
      <c r="NB159"/>
      <c r="NC159"/>
      <c r="ND159"/>
      <c r="NE159"/>
      <c r="NF159"/>
      <c r="NG159"/>
      <c r="NH159"/>
      <c r="NI159"/>
      <c r="NJ159"/>
      <c r="NK159"/>
      <c r="NL159"/>
      <c r="NM159"/>
      <c r="NN159"/>
      <c r="NO159"/>
      <c r="NP159"/>
      <c r="NQ159"/>
      <c r="NR159"/>
      <c r="NS159"/>
      <c r="NT159"/>
      <c r="NU159"/>
      <c r="NV159"/>
      <c r="NW159"/>
      <c r="NX159"/>
      <c r="NY159"/>
      <c r="NZ159"/>
      <c r="OA159"/>
      <c r="OB159"/>
      <c r="OC159"/>
      <c r="OD159"/>
      <c r="OE159"/>
      <c r="OF159"/>
      <c r="OG159"/>
      <c r="OH159"/>
      <c r="OI159"/>
      <c r="OJ159"/>
      <c r="OK159"/>
      <c r="OL159"/>
      <c r="OM159"/>
      <c r="ON159"/>
      <c r="OO159"/>
      <c r="OP159"/>
      <c r="OQ159"/>
      <c r="OR159"/>
      <c r="OS159"/>
      <c r="OT159"/>
      <c r="OU159"/>
      <c r="OV159"/>
      <c r="OW159"/>
      <c r="OX159"/>
      <c r="OY159"/>
      <c r="OZ159"/>
      <c r="PA159"/>
      <c r="PB159"/>
      <c r="PC159"/>
      <c r="PD159"/>
      <c r="PE159"/>
      <c r="PF159"/>
      <c r="PG159"/>
      <c r="PH159"/>
      <c r="PI159"/>
      <c r="PJ159"/>
      <c r="PK159"/>
      <c r="PL159"/>
      <c r="PM159"/>
      <c r="PN159"/>
      <c r="PO159"/>
      <c r="PP159"/>
      <c r="PQ159"/>
      <c r="PR159"/>
      <c r="PS159"/>
      <c r="PT159"/>
      <c r="PU159"/>
      <c r="PV159"/>
      <c r="PW159"/>
      <c r="PX159"/>
      <c r="PY159"/>
      <c r="PZ159"/>
      <c r="QA159"/>
      <c r="QB159"/>
      <c r="QC159"/>
      <c r="QD159"/>
      <c r="QE159"/>
      <c r="QF159"/>
      <c r="QG159"/>
      <c r="QH159"/>
      <c r="QI159"/>
      <c r="QJ159"/>
      <c r="QK159"/>
      <c r="QL159"/>
      <c r="QM159"/>
      <c r="QN159"/>
      <c r="QO159"/>
      <c r="QP159"/>
      <c r="QQ159"/>
      <c r="QR159"/>
      <c r="QS159"/>
      <c r="QT159"/>
      <c r="QU159"/>
      <c r="QV159"/>
      <c r="QW159"/>
      <c r="QX159"/>
      <c r="QY159"/>
      <c r="QZ159"/>
      <c r="RA159"/>
      <c r="RB159"/>
      <c r="RC159"/>
      <c r="RD159"/>
      <c r="RE159"/>
      <c r="RF159"/>
      <c r="RG159"/>
      <c r="RH159"/>
      <c r="RI159"/>
      <c r="RJ159"/>
      <c r="RK159"/>
      <c r="RL159"/>
      <c r="RM159"/>
      <c r="RN159"/>
      <c r="RO159"/>
      <c r="RP159"/>
      <c r="RQ159"/>
      <c r="RR159"/>
      <c r="RS159"/>
      <c r="RT159"/>
      <c r="RU159"/>
      <c r="RV159"/>
      <c r="RW159"/>
      <c r="RX159"/>
      <c r="RY159"/>
      <c r="RZ159"/>
      <c r="SA159"/>
      <c r="SB159"/>
      <c r="SC159"/>
      <c r="SD159"/>
      <c r="SE159"/>
      <c r="SF159"/>
      <c r="SG159"/>
      <c r="SH159"/>
      <c r="SI159"/>
      <c r="SJ159"/>
      <c r="SK159"/>
      <c r="SL159"/>
      <c r="SM159"/>
      <c r="SN159"/>
      <c r="SO159"/>
      <c r="SP159"/>
      <c r="SQ159"/>
      <c r="SR159"/>
      <c r="SS159"/>
      <c r="ST159"/>
      <c r="SU159"/>
      <c r="SV159"/>
      <c r="SW159"/>
      <c r="SX159"/>
      <c r="SY159"/>
      <c r="SZ159"/>
      <c r="TA159"/>
      <c r="TB159"/>
      <c r="TC159"/>
      <c r="TD159"/>
      <c r="TE159"/>
      <c r="TF159"/>
      <c r="TG159"/>
      <c r="TH159"/>
      <c r="TI159"/>
      <c r="TJ159"/>
      <c r="TK159"/>
      <c r="TL159"/>
      <c r="TM159"/>
      <c r="TN159"/>
      <c r="TO159"/>
      <c r="TP159"/>
      <c r="TQ159"/>
      <c r="TR159"/>
      <c r="TS159"/>
      <c r="TT159"/>
      <c r="TU159"/>
      <c r="TV159"/>
      <c r="TW159"/>
      <c r="TX159"/>
      <c r="TY159"/>
      <c r="TZ159"/>
      <c r="UA159"/>
      <c r="UB159"/>
      <c r="UC159"/>
      <c r="UD159"/>
      <c r="UE159"/>
      <c r="UF159"/>
      <c r="UG159"/>
      <c r="UH159"/>
      <c r="UI159"/>
      <c r="UJ159"/>
      <c r="UK159"/>
      <c r="UL159"/>
      <c r="UM159"/>
      <c r="UN159"/>
      <c r="UO159"/>
      <c r="UP159"/>
      <c r="UQ159"/>
      <c r="UR159"/>
      <c r="US159"/>
      <c r="UT159"/>
      <c r="UU159"/>
      <c r="UV159"/>
      <c r="UW159"/>
      <c r="UX159"/>
      <c r="UY159"/>
      <c r="UZ159"/>
      <c r="VA159"/>
      <c r="VB159"/>
      <c r="VC159"/>
      <c r="VD159"/>
      <c r="VE159"/>
      <c r="VF159"/>
      <c r="VG159"/>
      <c r="VH159"/>
      <c r="VI159"/>
      <c r="VJ159"/>
      <c r="VK159"/>
      <c r="VL159"/>
      <c r="VM159"/>
      <c r="VN159"/>
      <c r="VO159"/>
      <c r="VP159"/>
      <c r="VQ159"/>
      <c r="VR159"/>
      <c r="VS159"/>
      <c r="VT159"/>
      <c r="VU159"/>
      <c r="VV159"/>
      <c r="VW159"/>
      <c r="VX159"/>
      <c r="VY159"/>
      <c r="VZ159"/>
      <c r="WA159"/>
      <c r="WB159"/>
      <c r="WC159"/>
      <c r="WD159"/>
      <c r="WE159"/>
      <c r="WF159"/>
      <c r="WG159"/>
      <c r="WH159"/>
      <c r="WI159"/>
      <c r="WJ159"/>
      <c r="WK159"/>
      <c r="WL159"/>
      <c r="WM159"/>
      <c r="WN159"/>
      <c r="WO159"/>
      <c r="WP159"/>
      <c r="WQ159"/>
      <c r="WR159"/>
      <c r="WS159"/>
      <c r="WT159"/>
      <c r="WU159"/>
      <c r="WV159"/>
      <c r="WW159"/>
      <c r="WX159"/>
      <c r="WY159"/>
      <c r="WZ159"/>
      <c r="XA159"/>
      <c r="XB159"/>
      <c r="XC159"/>
      <c r="XD159"/>
      <c r="XE159"/>
      <c r="XF159"/>
      <c r="XG159"/>
      <c r="XH159"/>
      <c r="XI159"/>
      <c r="XJ159"/>
      <c r="XK159"/>
      <c r="XL159"/>
      <c r="XM159"/>
      <c r="XN159"/>
      <c r="XO159"/>
      <c r="XP159"/>
      <c r="XQ159"/>
      <c r="XR159"/>
      <c r="XS159"/>
      <c r="XT159"/>
      <c r="XU159"/>
      <c r="XV159"/>
      <c r="XW159"/>
      <c r="XX159"/>
      <c r="XY159"/>
      <c r="XZ159"/>
      <c r="YA159"/>
      <c r="YB159"/>
      <c r="YC159"/>
      <c r="YD159"/>
      <c r="YE159"/>
      <c r="YF159"/>
      <c r="YG159"/>
      <c r="YH159"/>
      <c r="YI159"/>
      <c r="YJ159"/>
      <c r="YK159"/>
      <c r="YL159"/>
      <c r="YM159"/>
      <c r="YN159"/>
      <c r="YO159"/>
      <c r="YP159"/>
      <c r="YQ159"/>
      <c r="YR159"/>
      <c r="YS159"/>
      <c r="YT159"/>
      <c r="YU159"/>
      <c r="YV159"/>
      <c r="YW159"/>
      <c r="YX159"/>
      <c r="YY159"/>
      <c r="YZ159"/>
      <c r="ZA159"/>
      <c r="ZB159"/>
      <c r="ZC159"/>
      <c r="ZD159"/>
      <c r="ZE159"/>
      <c r="ZF159"/>
      <c r="ZG159"/>
      <c r="ZH159"/>
      <c r="ZI159"/>
      <c r="ZJ159"/>
      <c r="ZK159"/>
      <c r="ZL159"/>
      <c r="ZM159"/>
      <c r="ZN159"/>
      <c r="ZO159"/>
      <c r="ZP159"/>
      <c r="ZQ159"/>
      <c r="ZR159"/>
      <c r="ZS159"/>
      <c r="ZT159"/>
      <c r="ZU159"/>
      <c r="ZV159"/>
      <c r="ZW159"/>
      <c r="ZX159"/>
      <c r="ZY159"/>
      <c r="ZZ159"/>
      <c r="AAA159"/>
      <c r="AAB159"/>
      <c r="AAC159"/>
      <c r="AAD159"/>
      <c r="AAE159"/>
      <c r="AAF159"/>
      <c r="AAG159"/>
      <c r="AAH159"/>
      <c r="AAI159"/>
      <c r="AAJ159"/>
      <c r="AAK159"/>
      <c r="AAL159"/>
      <c r="AAM159"/>
      <c r="AAN159"/>
      <c r="AAO159"/>
      <c r="AAP159"/>
      <c r="AAQ159"/>
      <c r="AAR159"/>
      <c r="AAS159"/>
      <c r="AAT159"/>
      <c r="AAU159"/>
      <c r="AAV159"/>
      <c r="AAW159"/>
      <c r="AAX159"/>
      <c r="AAY159"/>
      <c r="AAZ159"/>
      <c r="ABA159"/>
      <c r="ABB159"/>
      <c r="ABC159"/>
      <c r="ABD159"/>
      <c r="ABE159"/>
      <c r="ABF159"/>
      <c r="ABG159"/>
      <c r="ABH159"/>
      <c r="ABI159"/>
      <c r="ABJ159"/>
      <c r="ABK159"/>
      <c r="ABL159"/>
      <c r="ABM159"/>
      <c r="ABN159"/>
      <c r="ABO159"/>
      <c r="ABP159"/>
      <c r="ABQ159"/>
      <c r="ABR159"/>
      <c r="ABS159"/>
      <c r="ABT159"/>
      <c r="ABU159"/>
      <c r="ABV159"/>
      <c r="ABW159"/>
      <c r="ABX159"/>
      <c r="ABY159"/>
      <c r="ABZ159"/>
      <c r="ACA159"/>
      <c r="ACB159"/>
      <c r="ACC159"/>
      <c r="ACD159"/>
      <c r="ACE159"/>
      <c r="ACF159"/>
      <c r="ACG159"/>
      <c r="ACH159"/>
      <c r="ACI159"/>
      <c r="ACJ159"/>
      <c r="ACK159"/>
      <c r="ACL159"/>
      <c r="ACM159"/>
      <c r="ACN159"/>
      <c r="ACO159"/>
      <c r="ACP159"/>
      <c r="ACQ159"/>
      <c r="ACR159"/>
      <c r="ACS159"/>
      <c r="ACT159"/>
      <c r="ACU159"/>
      <c r="ACV159"/>
      <c r="ACW159"/>
      <c r="ACX159"/>
      <c r="ACY159"/>
      <c r="ACZ159"/>
      <c r="ADA159"/>
      <c r="ADB159"/>
      <c r="ADC159"/>
      <c r="ADD159"/>
      <c r="ADE159"/>
      <c r="ADF159"/>
      <c r="ADG159"/>
      <c r="ADH159"/>
      <c r="ADI159"/>
      <c r="ADJ159"/>
      <c r="ADK159"/>
      <c r="ADL159"/>
      <c r="ADM159"/>
      <c r="ADN159"/>
      <c r="ADO159"/>
      <c r="ADP159"/>
      <c r="ADQ159"/>
      <c r="ADR159"/>
      <c r="ADS159"/>
      <c r="ADT159"/>
      <c r="ADU159"/>
      <c r="ADV159"/>
      <c r="ADW159"/>
      <c r="ADX159"/>
      <c r="ADY159"/>
      <c r="ADZ159"/>
      <c r="AEA159"/>
      <c r="AEB159"/>
      <c r="AEC159"/>
      <c r="AED159"/>
      <c r="AEE159"/>
      <c r="AEF159"/>
      <c r="AEG159"/>
      <c r="AEH159"/>
      <c r="AEI159"/>
      <c r="AEJ159"/>
      <c r="AEK159"/>
      <c r="AEL159"/>
      <c r="AEM159"/>
      <c r="AEN159"/>
      <c r="AEO159"/>
      <c r="AEP159"/>
      <c r="AEQ159"/>
      <c r="AER159"/>
      <c r="AES159"/>
      <c r="AET159"/>
      <c r="AEU159"/>
      <c r="AEV159"/>
      <c r="AEW159"/>
      <c r="AEX159"/>
      <c r="AEY159"/>
      <c r="AEZ159"/>
      <c r="AFA159"/>
      <c r="AFB159"/>
      <c r="AFC159"/>
      <c r="AFD159"/>
      <c r="AFE159"/>
      <c r="AFF159"/>
      <c r="AFG159"/>
      <c r="AFH159"/>
      <c r="AFI159"/>
      <c r="AFJ159"/>
      <c r="AFK159"/>
      <c r="AFL159"/>
      <c r="AFM159"/>
      <c r="AFN159"/>
      <c r="AFO159"/>
      <c r="AFP159"/>
      <c r="AFQ159"/>
      <c r="AFR159"/>
      <c r="AFS159"/>
      <c r="AFT159"/>
      <c r="AFU159"/>
      <c r="AFV159"/>
      <c r="AFW159"/>
      <c r="AFX159"/>
      <c r="AFY159"/>
      <c r="AFZ159"/>
      <c r="AGA159"/>
      <c r="AGB159"/>
      <c r="AGC159"/>
      <c r="AGD159"/>
      <c r="AGE159"/>
      <c r="AGF159"/>
      <c r="AGG159"/>
      <c r="AGH159"/>
      <c r="AGI159"/>
      <c r="AGJ159"/>
      <c r="AGK159"/>
      <c r="AGL159"/>
      <c r="AGM159"/>
      <c r="AGN159"/>
      <c r="AGO159"/>
      <c r="AGP159"/>
      <c r="AGQ159"/>
      <c r="AGR159"/>
      <c r="AGS159"/>
      <c r="AGT159"/>
      <c r="AGU159"/>
      <c r="AGV159"/>
      <c r="AGW159"/>
      <c r="AGX159"/>
      <c r="AGY159"/>
      <c r="AGZ159"/>
      <c r="AHA159"/>
      <c r="AHB159"/>
      <c r="AHC159"/>
      <c r="AHD159"/>
      <c r="AHE159"/>
      <c r="AHF159"/>
      <c r="AHG159"/>
      <c r="AHH159"/>
      <c r="AHI159"/>
      <c r="AHJ159"/>
      <c r="AHK159"/>
      <c r="AHL159"/>
      <c r="AHM159"/>
      <c r="AHN159"/>
      <c r="AHO159"/>
      <c r="AHP159"/>
      <c r="AHQ159"/>
      <c r="AHR159"/>
      <c r="AHS159"/>
      <c r="AHT159"/>
      <c r="AHU159"/>
      <c r="AHV159"/>
      <c r="AHW159"/>
      <c r="AHX159"/>
      <c r="AHY159"/>
      <c r="AHZ159"/>
      <c r="AIA159"/>
      <c r="AIB159"/>
      <c r="AIC159"/>
      <c r="AID159"/>
      <c r="AIE159"/>
      <c r="AIF159"/>
      <c r="AIG159"/>
      <c r="AIH159"/>
      <c r="AII159"/>
      <c r="AIJ159"/>
      <c r="AIK159"/>
      <c r="AIL159"/>
      <c r="AIM159"/>
      <c r="AIN159"/>
      <c r="AIO159"/>
      <c r="AIP159"/>
      <c r="AIQ159"/>
      <c r="AIR159"/>
      <c r="AIS159"/>
      <c r="AIT159"/>
      <c r="AIU159"/>
      <c r="AIV159"/>
      <c r="AIW159"/>
      <c r="AIX159"/>
      <c r="AIY159"/>
      <c r="AIZ159"/>
      <c r="AJA159"/>
      <c r="AJB159"/>
      <c r="AJC159"/>
      <c r="AJD159"/>
      <c r="AJE159"/>
      <c r="AJF159"/>
      <c r="AJG159"/>
      <c r="AJH159"/>
      <c r="AJI159"/>
      <c r="AJJ159"/>
      <c r="AJK159"/>
      <c r="AJL159"/>
      <c r="AJM159"/>
      <c r="AJN159"/>
      <c r="AJO159"/>
      <c r="AJP159"/>
      <c r="AJQ159"/>
      <c r="AJR159"/>
      <c r="AJS159"/>
      <c r="AJT159"/>
      <c r="AJU159"/>
      <c r="AJV159"/>
      <c r="AJW159"/>
      <c r="AJX159"/>
      <c r="AJY159"/>
      <c r="AJZ159"/>
      <c r="AKA159"/>
      <c r="AKB159"/>
      <c r="AKC159"/>
      <c r="AKD159"/>
      <c r="AKE159"/>
      <c r="AKF159"/>
      <c r="AKG159"/>
      <c r="AKH159"/>
      <c r="AKI159"/>
      <c r="AKJ159"/>
      <c r="AKK159"/>
      <c r="AKL159"/>
      <c r="AKM159"/>
      <c r="AKN159"/>
      <c r="AKO159"/>
      <c r="AKP159"/>
      <c r="AKQ159"/>
      <c r="AKR159"/>
      <c r="AKS159"/>
      <c r="AKT159"/>
      <c r="AKU159"/>
      <c r="AKV159"/>
      <c r="AKW159"/>
      <c r="AKX159"/>
      <c r="AKY159"/>
      <c r="AKZ159"/>
      <c r="ALA159"/>
      <c r="ALB159"/>
      <c r="ALC159"/>
      <c r="ALD159"/>
      <c r="ALE159"/>
      <c r="ALF159"/>
      <c r="ALG159"/>
      <c r="ALH159"/>
      <c r="ALI159"/>
      <c r="ALJ159"/>
      <c r="ALK159"/>
      <c r="ALL159"/>
      <c r="ALM159"/>
      <c r="ALN159"/>
      <c r="ALO159"/>
      <c r="ALP159"/>
      <c r="ALQ159"/>
      <c r="ALR159"/>
      <c r="ALS159"/>
      <c r="ALT159"/>
      <c r="ALU159"/>
      <c r="ALV159"/>
      <c r="ALW159"/>
      <c r="ALX159"/>
      <c r="ALY159"/>
      <c r="ALZ159"/>
      <c r="AMA159"/>
      <c r="AMB159"/>
      <c r="AMC159"/>
      <c r="AMD159"/>
      <c r="AME159"/>
      <c r="AMF159"/>
      <c r="AMG159"/>
      <c r="AMH159"/>
      <c r="AMI159"/>
      <c r="AMJ159"/>
    </row>
    <row r="160" spans="1:1024" x14ac:dyDescent="0.25">
      <c r="A160" s="167"/>
      <c r="B160" s="168"/>
      <c r="C160" s="170"/>
      <c r="D160" s="170"/>
      <c r="E160" s="170"/>
      <c r="F160" s="170"/>
      <c r="G160" s="170"/>
      <c r="H160" s="170"/>
      <c r="I160" s="170"/>
      <c r="J160" s="170"/>
      <c r="K160" s="168"/>
      <c r="L160" s="168"/>
      <c r="M160" s="168"/>
      <c r="N160" s="168"/>
      <c r="O160" s="168"/>
      <c r="P160" s="168"/>
      <c r="Q160" s="168"/>
      <c r="R160" s="168"/>
      <c r="S160" s="168"/>
      <c r="T160" s="168"/>
      <c r="U160" s="168"/>
      <c r="V160" s="168"/>
      <c r="W160" s="168"/>
      <c r="X160" s="168"/>
      <c r="Y160" s="168"/>
      <c r="Z160" s="168"/>
      <c r="AA160" s="168"/>
      <c r="AB160" s="168"/>
      <c r="AC160" s="168"/>
      <c r="AD160" s="168"/>
      <c r="AE160" s="168"/>
      <c r="AF160" s="168"/>
      <c r="AG160" s="168"/>
      <c r="AH160" s="168"/>
      <c r="AI160" s="168"/>
      <c r="AJ160" s="168"/>
      <c r="AK160" s="168"/>
      <c r="AL160" s="168"/>
      <c r="AM160" s="168"/>
      <c r="AN160" s="168"/>
      <c r="AO160" s="168"/>
      <c r="AP160" s="168"/>
      <c r="AQ160" s="168"/>
      <c r="AR160" s="168"/>
      <c r="AS160" s="168"/>
      <c r="AT160" s="168"/>
      <c r="AU160" s="168"/>
      <c r="AV160" s="168"/>
      <c r="AW160" s="168"/>
      <c r="AX160" s="168"/>
      <c r="AY160" s="168"/>
      <c r="AZ160" s="168"/>
      <c r="BA160" s="168"/>
      <c r="BD160" s="50"/>
      <c r="BE160"/>
      <c r="BF160"/>
      <c r="BG160"/>
      <c r="BH160"/>
      <c r="BI160"/>
      <c r="BJ160"/>
      <c r="BK160"/>
      <c r="BL160"/>
      <c r="BM160"/>
      <c r="BN160"/>
      <c r="BO160"/>
      <c r="BP160"/>
      <c r="BQ160"/>
      <c r="BR160"/>
      <c r="BS160"/>
      <c r="BT160"/>
      <c r="BU160"/>
      <c r="BV160"/>
      <c r="BW160"/>
      <c r="BX160"/>
      <c r="BY160"/>
      <c r="BZ160"/>
      <c r="CA160"/>
      <c r="CB160"/>
      <c r="CC160"/>
      <c r="CD160"/>
      <c r="CE160"/>
      <c r="CF160"/>
      <c r="CG160"/>
      <c r="CH160"/>
      <c r="CI160"/>
      <c r="CJ160"/>
      <c r="CK160"/>
      <c r="CL160"/>
      <c r="CM160"/>
      <c r="CN160"/>
      <c r="CO160"/>
      <c r="CP160"/>
      <c r="CQ160"/>
      <c r="CR160"/>
      <c r="CS160"/>
      <c r="CT160"/>
      <c r="CU160"/>
      <c r="CV160"/>
      <c r="CW160"/>
      <c r="CX160"/>
      <c r="CY160"/>
      <c r="CZ160"/>
      <c r="DA160"/>
      <c r="DB160"/>
      <c r="DC160"/>
      <c r="DD160"/>
      <c r="DE160"/>
      <c r="DF160"/>
      <c r="DG160"/>
      <c r="DH160"/>
      <c r="DI160"/>
      <c r="DJ160"/>
      <c r="DK160"/>
      <c r="DL160"/>
      <c r="DM160"/>
      <c r="DN160"/>
      <c r="DO160"/>
      <c r="DP160"/>
      <c r="DQ160"/>
      <c r="DR160"/>
      <c r="DS160"/>
      <c r="DT160"/>
      <c r="DU160"/>
      <c r="DV160"/>
      <c r="DW160"/>
      <c r="DX160"/>
      <c r="DY160"/>
      <c r="DZ160"/>
      <c r="EA160"/>
      <c r="EB160"/>
      <c r="EC160"/>
      <c r="ED160"/>
      <c r="EE160"/>
      <c r="EF160"/>
      <c r="EG160"/>
      <c r="EH160"/>
      <c r="EI160"/>
      <c r="EJ160"/>
      <c r="EK160"/>
      <c r="EL160"/>
      <c r="EM160"/>
      <c r="EN160"/>
      <c r="EO160"/>
      <c r="EP160"/>
      <c r="EQ160"/>
      <c r="ER160"/>
      <c r="ES160"/>
      <c r="ET160"/>
      <c r="EU160"/>
      <c r="EV160"/>
      <c r="EW160"/>
      <c r="EX160"/>
      <c r="EY160"/>
      <c r="EZ160"/>
      <c r="FA160"/>
      <c r="FB160"/>
      <c r="FC160"/>
      <c r="FD160"/>
      <c r="FE160"/>
      <c r="FF160"/>
      <c r="FG160"/>
      <c r="FH160"/>
      <c r="FI160"/>
      <c r="FJ160"/>
      <c r="FK160"/>
      <c r="FL160"/>
      <c r="FM160"/>
      <c r="FN160"/>
      <c r="FO160"/>
      <c r="FP160"/>
      <c r="FQ160"/>
      <c r="FR160"/>
      <c r="FS160"/>
      <c r="FT160"/>
      <c r="FU160"/>
      <c r="FV160"/>
      <c r="FW160"/>
      <c r="FX160"/>
      <c r="FY160"/>
      <c r="FZ160"/>
      <c r="GA160"/>
      <c r="GB160"/>
      <c r="GC160"/>
      <c r="GD160"/>
      <c r="GE160"/>
      <c r="GF160"/>
      <c r="GG160"/>
      <c r="GH160"/>
      <c r="GI160"/>
      <c r="GJ160"/>
      <c r="GK160"/>
      <c r="GL160"/>
      <c r="GM160"/>
      <c r="GN160"/>
      <c r="GO160"/>
      <c r="GP160"/>
      <c r="GQ160"/>
      <c r="GR160"/>
      <c r="GS160"/>
      <c r="GT160"/>
      <c r="GU160"/>
      <c r="GV160"/>
      <c r="GW160"/>
      <c r="GX160"/>
      <c r="GY160"/>
      <c r="GZ160"/>
      <c r="HA160"/>
      <c r="HB160"/>
      <c r="HC160"/>
      <c r="HD160"/>
      <c r="HE160"/>
      <c r="HF160"/>
      <c r="HG160"/>
      <c r="HH160"/>
      <c r="HI160"/>
      <c r="HJ160"/>
      <c r="HK160"/>
      <c r="HL160"/>
      <c r="HM160"/>
      <c r="HN160"/>
      <c r="HO160"/>
      <c r="HP160"/>
      <c r="HQ160"/>
      <c r="HR160"/>
      <c r="HS160"/>
      <c r="HT160"/>
      <c r="HU160"/>
      <c r="HV160"/>
      <c r="HW160"/>
      <c r="HX160"/>
      <c r="HY160"/>
      <c r="HZ160"/>
      <c r="IA160"/>
      <c r="IB160"/>
      <c r="IC160"/>
      <c r="ID160"/>
      <c r="IE160"/>
      <c r="IF160"/>
      <c r="IG160"/>
      <c r="IH160"/>
      <c r="II160"/>
      <c r="IJ160"/>
      <c r="IK160"/>
      <c r="IL160"/>
      <c r="IM160"/>
      <c r="IN160"/>
      <c r="IO160"/>
      <c r="IP160"/>
      <c r="IQ160"/>
      <c r="IR160"/>
      <c r="IS160"/>
      <c r="IT160"/>
      <c r="IU160"/>
      <c r="IV160"/>
      <c r="IW160"/>
      <c r="IX160"/>
      <c r="IY160"/>
      <c r="IZ160"/>
      <c r="JA160"/>
      <c r="JB160"/>
      <c r="JC160"/>
      <c r="JD160"/>
      <c r="JE160"/>
      <c r="JF160"/>
      <c r="JG160"/>
      <c r="JH160"/>
      <c r="JI160"/>
      <c r="JJ160"/>
      <c r="JK160"/>
      <c r="JL160"/>
      <c r="JM160"/>
      <c r="JN160"/>
      <c r="JO160"/>
      <c r="JP160"/>
      <c r="JQ160"/>
      <c r="JR160"/>
      <c r="JS160"/>
      <c r="JT160"/>
      <c r="JU160"/>
      <c r="JV160"/>
      <c r="JW160"/>
      <c r="JX160"/>
      <c r="JY160"/>
      <c r="JZ160"/>
      <c r="KA160"/>
      <c r="KB160"/>
      <c r="KC160"/>
      <c r="KD160"/>
      <c r="KE160"/>
      <c r="KF160"/>
      <c r="KG160"/>
      <c r="KH160"/>
      <c r="KI160"/>
      <c r="KJ160"/>
      <c r="KK160"/>
      <c r="KL160"/>
      <c r="KM160"/>
      <c r="KN160"/>
      <c r="KO160"/>
      <c r="KP160"/>
      <c r="KQ160"/>
      <c r="KR160"/>
      <c r="KS160"/>
      <c r="KT160"/>
      <c r="KU160"/>
      <c r="KV160"/>
      <c r="KW160"/>
      <c r="KX160"/>
      <c r="KY160"/>
      <c r="KZ160"/>
      <c r="LA160"/>
      <c r="LB160"/>
      <c r="LC160"/>
      <c r="LD160"/>
      <c r="LE160"/>
      <c r="LF160"/>
      <c r="LG160"/>
      <c r="LH160"/>
      <c r="LI160"/>
      <c r="LJ160"/>
      <c r="LK160"/>
      <c r="LL160"/>
      <c r="LM160"/>
      <c r="LN160"/>
      <c r="LO160"/>
      <c r="LP160"/>
      <c r="LQ160"/>
      <c r="LR160"/>
      <c r="LS160"/>
      <c r="LT160"/>
      <c r="LU160"/>
      <c r="LV160"/>
      <c r="LW160"/>
      <c r="LX160"/>
      <c r="LY160"/>
      <c r="LZ160"/>
      <c r="MA160"/>
      <c r="MB160"/>
      <c r="MC160"/>
      <c r="MD160"/>
      <c r="ME160"/>
      <c r="MF160"/>
      <c r="MG160"/>
      <c r="MH160"/>
      <c r="MI160"/>
      <c r="MJ160"/>
      <c r="MK160"/>
      <c r="ML160"/>
      <c r="MM160"/>
      <c r="MN160"/>
      <c r="MO160"/>
      <c r="MP160"/>
      <c r="MQ160"/>
      <c r="MR160"/>
      <c r="MS160"/>
      <c r="MT160"/>
      <c r="MU160"/>
      <c r="MV160"/>
      <c r="MW160"/>
      <c r="MX160"/>
      <c r="MY160"/>
      <c r="MZ160"/>
      <c r="NA160"/>
      <c r="NB160"/>
      <c r="NC160"/>
      <c r="ND160"/>
      <c r="NE160"/>
      <c r="NF160"/>
      <c r="NG160"/>
      <c r="NH160"/>
      <c r="NI160"/>
      <c r="NJ160"/>
      <c r="NK160"/>
      <c r="NL160"/>
      <c r="NM160"/>
      <c r="NN160"/>
      <c r="NO160"/>
      <c r="NP160"/>
      <c r="NQ160"/>
      <c r="NR160"/>
      <c r="NS160"/>
      <c r="NT160"/>
      <c r="NU160"/>
      <c r="NV160"/>
      <c r="NW160"/>
      <c r="NX160"/>
      <c r="NY160"/>
      <c r="NZ160"/>
      <c r="OA160"/>
      <c r="OB160"/>
      <c r="OC160"/>
      <c r="OD160"/>
      <c r="OE160"/>
      <c r="OF160"/>
      <c r="OG160"/>
      <c r="OH160"/>
      <c r="OI160"/>
      <c r="OJ160"/>
      <c r="OK160"/>
      <c r="OL160"/>
      <c r="OM160"/>
      <c r="ON160"/>
      <c r="OO160"/>
      <c r="OP160"/>
      <c r="OQ160"/>
      <c r="OR160"/>
      <c r="OS160"/>
      <c r="OT160"/>
      <c r="OU160"/>
      <c r="OV160"/>
      <c r="OW160"/>
      <c r="OX160"/>
      <c r="OY160"/>
      <c r="OZ160"/>
      <c r="PA160"/>
      <c r="PB160"/>
      <c r="PC160"/>
      <c r="PD160"/>
      <c r="PE160"/>
      <c r="PF160"/>
      <c r="PG160"/>
      <c r="PH160"/>
      <c r="PI160"/>
      <c r="PJ160"/>
      <c r="PK160"/>
      <c r="PL160"/>
      <c r="PM160"/>
      <c r="PN160"/>
      <c r="PO160"/>
      <c r="PP160"/>
      <c r="PQ160"/>
      <c r="PR160"/>
      <c r="PS160"/>
      <c r="PT160"/>
      <c r="PU160"/>
      <c r="PV160"/>
      <c r="PW160"/>
      <c r="PX160"/>
      <c r="PY160"/>
      <c r="PZ160"/>
      <c r="QA160"/>
      <c r="QB160"/>
      <c r="QC160"/>
      <c r="QD160"/>
      <c r="QE160"/>
      <c r="QF160"/>
      <c r="QG160"/>
      <c r="QH160"/>
      <c r="QI160"/>
      <c r="QJ160"/>
      <c r="QK160"/>
      <c r="QL160"/>
      <c r="QM160"/>
      <c r="QN160"/>
      <c r="QO160"/>
      <c r="QP160"/>
      <c r="QQ160"/>
      <c r="QR160"/>
      <c r="QS160"/>
      <c r="QT160"/>
      <c r="QU160"/>
      <c r="QV160"/>
      <c r="QW160"/>
      <c r="QX160"/>
      <c r="QY160"/>
      <c r="QZ160"/>
      <c r="RA160"/>
      <c r="RB160"/>
      <c r="RC160"/>
      <c r="RD160"/>
      <c r="RE160"/>
      <c r="RF160"/>
      <c r="RG160"/>
      <c r="RH160"/>
      <c r="RI160"/>
      <c r="RJ160"/>
      <c r="RK160"/>
      <c r="RL160"/>
      <c r="RM160"/>
      <c r="RN160"/>
      <c r="RO160"/>
      <c r="RP160"/>
      <c r="RQ160"/>
      <c r="RR160"/>
      <c r="RS160"/>
      <c r="RT160"/>
      <c r="RU160"/>
      <c r="RV160"/>
      <c r="RW160"/>
      <c r="RX160"/>
      <c r="RY160"/>
      <c r="RZ160"/>
      <c r="SA160"/>
      <c r="SB160"/>
      <c r="SC160"/>
      <c r="SD160"/>
      <c r="SE160"/>
      <c r="SF160"/>
      <c r="SG160"/>
      <c r="SH160"/>
      <c r="SI160"/>
      <c r="SJ160"/>
      <c r="SK160"/>
      <c r="SL160"/>
      <c r="SM160"/>
      <c r="SN160"/>
      <c r="SO160"/>
      <c r="SP160"/>
      <c r="SQ160"/>
      <c r="SR160"/>
      <c r="SS160"/>
      <c r="ST160"/>
      <c r="SU160"/>
      <c r="SV160"/>
      <c r="SW160"/>
      <c r="SX160"/>
      <c r="SY160"/>
      <c r="SZ160"/>
      <c r="TA160"/>
      <c r="TB160"/>
      <c r="TC160"/>
      <c r="TD160"/>
      <c r="TE160"/>
      <c r="TF160"/>
      <c r="TG160"/>
      <c r="TH160"/>
      <c r="TI160"/>
      <c r="TJ160"/>
      <c r="TK160"/>
      <c r="TL160"/>
      <c r="TM160"/>
      <c r="TN160"/>
      <c r="TO160"/>
      <c r="TP160"/>
      <c r="TQ160"/>
      <c r="TR160"/>
      <c r="TS160"/>
      <c r="TT160"/>
      <c r="TU160"/>
      <c r="TV160"/>
      <c r="TW160"/>
      <c r="TX160"/>
      <c r="TY160"/>
      <c r="TZ160"/>
      <c r="UA160"/>
      <c r="UB160"/>
      <c r="UC160"/>
      <c r="UD160"/>
      <c r="UE160"/>
      <c r="UF160"/>
      <c r="UG160"/>
      <c r="UH160"/>
      <c r="UI160"/>
      <c r="UJ160"/>
      <c r="UK160"/>
      <c r="UL160"/>
      <c r="UM160"/>
      <c r="UN160"/>
      <c r="UO160"/>
      <c r="UP160"/>
      <c r="UQ160"/>
      <c r="UR160"/>
      <c r="US160"/>
      <c r="UT160"/>
      <c r="UU160"/>
      <c r="UV160"/>
      <c r="UW160"/>
      <c r="UX160"/>
      <c r="UY160"/>
      <c r="UZ160"/>
      <c r="VA160"/>
      <c r="VB160"/>
      <c r="VC160"/>
      <c r="VD160"/>
      <c r="VE160"/>
      <c r="VF160"/>
      <c r="VG160"/>
      <c r="VH160"/>
      <c r="VI160"/>
      <c r="VJ160"/>
      <c r="VK160"/>
      <c r="VL160"/>
      <c r="VM160"/>
      <c r="VN160"/>
      <c r="VO160"/>
      <c r="VP160"/>
      <c r="VQ160"/>
      <c r="VR160"/>
      <c r="VS160"/>
      <c r="VT160"/>
      <c r="VU160"/>
      <c r="VV160"/>
      <c r="VW160"/>
      <c r="VX160"/>
      <c r="VY160"/>
      <c r="VZ160"/>
      <c r="WA160"/>
      <c r="WB160"/>
      <c r="WC160"/>
      <c r="WD160"/>
      <c r="WE160"/>
      <c r="WF160"/>
      <c r="WG160"/>
      <c r="WH160"/>
      <c r="WI160"/>
      <c r="WJ160"/>
      <c r="WK160"/>
      <c r="WL160"/>
      <c r="WM160"/>
      <c r="WN160"/>
      <c r="WO160"/>
      <c r="WP160"/>
      <c r="WQ160"/>
      <c r="WR160"/>
      <c r="WS160"/>
      <c r="WT160"/>
      <c r="WU160"/>
      <c r="WV160"/>
      <c r="WW160"/>
      <c r="WX160"/>
      <c r="WY160"/>
      <c r="WZ160"/>
      <c r="XA160"/>
      <c r="XB160"/>
      <c r="XC160"/>
      <c r="XD160"/>
      <c r="XE160"/>
      <c r="XF160"/>
      <c r="XG160"/>
      <c r="XH160"/>
      <c r="XI160"/>
      <c r="XJ160"/>
      <c r="XK160"/>
      <c r="XL160"/>
      <c r="XM160"/>
      <c r="XN160"/>
      <c r="XO160"/>
      <c r="XP160"/>
      <c r="XQ160"/>
      <c r="XR160"/>
      <c r="XS160"/>
      <c r="XT160"/>
      <c r="XU160"/>
      <c r="XV160"/>
      <c r="XW160"/>
      <c r="XX160"/>
      <c r="XY160"/>
      <c r="XZ160"/>
      <c r="YA160"/>
      <c r="YB160"/>
      <c r="YC160"/>
      <c r="YD160"/>
      <c r="YE160"/>
      <c r="YF160"/>
      <c r="YG160"/>
      <c r="YH160"/>
      <c r="YI160"/>
      <c r="YJ160"/>
      <c r="YK160"/>
      <c r="YL160"/>
      <c r="YM160"/>
      <c r="YN160"/>
      <c r="YO160"/>
      <c r="YP160"/>
      <c r="YQ160"/>
      <c r="YR160"/>
      <c r="YS160"/>
      <c r="YT160"/>
      <c r="YU160"/>
      <c r="YV160"/>
      <c r="YW160"/>
      <c r="YX160"/>
      <c r="YY160"/>
      <c r="YZ160"/>
      <c r="ZA160"/>
      <c r="ZB160"/>
      <c r="ZC160"/>
      <c r="ZD160"/>
      <c r="ZE160"/>
      <c r="ZF160"/>
      <c r="ZG160"/>
      <c r="ZH160"/>
      <c r="ZI160"/>
      <c r="ZJ160"/>
      <c r="ZK160"/>
      <c r="ZL160"/>
      <c r="ZM160"/>
      <c r="ZN160"/>
      <c r="ZO160"/>
      <c r="ZP160"/>
      <c r="ZQ160"/>
      <c r="ZR160"/>
      <c r="ZS160"/>
      <c r="ZT160"/>
      <c r="ZU160"/>
      <c r="ZV160"/>
      <c r="ZW160"/>
      <c r="ZX160"/>
      <c r="ZY160"/>
      <c r="ZZ160"/>
      <c r="AAA160"/>
      <c r="AAB160"/>
      <c r="AAC160"/>
      <c r="AAD160"/>
      <c r="AAE160"/>
      <c r="AAF160"/>
      <c r="AAG160"/>
      <c r="AAH160"/>
      <c r="AAI160"/>
      <c r="AAJ160"/>
      <c r="AAK160"/>
      <c r="AAL160"/>
      <c r="AAM160"/>
      <c r="AAN160"/>
      <c r="AAO160"/>
      <c r="AAP160"/>
      <c r="AAQ160"/>
      <c r="AAR160"/>
      <c r="AAS160"/>
      <c r="AAT160"/>
      <c r="AAU160"/>
      <c r="AAV160"/>
      <c r="AAW160"/>
      <c r="AAX160"/>
      <c r="AAY160"/>
      <c r="AAZ160"/>
      <c r="ABA160"/>
      <c r="ABB160"/>
      <c r="ABC160"/>
      <c r="ABD160"/>
      <c r="ABE160"/>
      <c r="ABF160"/>
      <c r="ABG160"/>
      <c r="ABH160"/>
      <c r="ABI160"/>
      <c r="ABJ160"/>
      <c r="ABK160"/>
      <c r="ABL160"/>
      <c r="ABM160"/>
      <c r="ABN160"/>
      <c r="ABO160"/>
      <c r="ABP160"/>
      <c r="ABQ160"/>
      <c r="ABR160"/>
      <c r="ABS160"/>
      <c r="ABT160"/>
      <c r="ABU160"/>
      <c r="ABV160"/>
      <c r="ABW160"/>
      <c r="ABX160"/>
      <c r="ABY160"/>
      <c r="ABZ160"/>
      <c r="ACA160"/>
      <c r="ACB160"/>
      <c r="ACC160"/>
      <c r="ACD160"/>
      <c r="ACE160"/>
      <c r="ACF160"/>
      <c r="ACG160"/>
      <c r="ACH160"/>
      <c r="ACI160"/>
      <c r="ACJ160"/>
      <c r="ACK160"/>
      <c r="ACL160"/>
      <c r="ACM160"/>
      <c r="ACN160"/>
      <c r="ACO160"/>
      <c r="ACP160"/>
      <c r="ACQ160"/>
      <c r="ACR160"/>
      <c r="ACS160"/>
      <c r="ACT160"/>
      <c r="ACU160"/>
      <c r="ACV160"/>
      <c r="ACW160"/>
      <c r="ACX160"/>
      <c r="ACY160"/>
      <c r="ACZ160"/>
      <c r="ADA160"/>
      <c r="ADB160"/>
      <c r="ADC160"/>
      <c r="ADD160"/>
      <c r="ADE160"/>
      <c r="ADF160"/>
      <c r="ADG160"/>
      <c r="ADH160"/>
      <c r="ADI160"/>
      <c r="ADJ160"/>
      <c r="ADK160"/>
      <c r="ADL160"/>
      <c r="ADM160"/>
      <c r="ADN160"/>
      <c r="ADO160"/>
      <c r="ADP160"/>
      <c r="ADQ160"/>
      <c r="ADR160"/>
      <c r="ADS160"/>
      <c r="ADT160"/>
      <c r="ADU160"/>
      <c r="ADV160"/>
      <c r="ADW160"/>
      <c r="ADX160"/>
      <c r="ADY160"/>
      <c r="ADZ160"/>
      <c r="AEA160"/>
      <c r="AEB160"/>
      <c r="AEC160"/>
      <c r="AED160"/>
      <c r="AEE160"/>
      <c r="AEF160"/>
      <c r="AEG160"/>
      <c r="AEH160"/>
      <c r="AEI160"/>
      <c r="AEJ160"/>
      <c r="AEK160"/>
      <c r="AEL160"/>
      <c r="AEM160"/>
      <c r="AEN160"/>
      <c r="AEO160"/>
      <c r="AEP160"/>
      <c r="AEQ160"/>
      <c r="AER160"/>
      <c r="AES160"/>
      <c r="AET160"/>
      <c r="AEU160"/>
      <c r="AEV160"/>
      <c r="AEW160"/>
      <c r="AEX160"/>
      <c r="AEY160"/>
      <c r="AEZ160"/>
      <c r="AFA160"/>
      <c r="AFB160"/>
      <c r="AFC160"/>
      <c r="AFD160"/>
      <c r="AFE160"/>
      <c r="AFF160"/>
      <c r="AFG160"/>
      <c r="AFH160"/>
      <c r="AFI160"/>
      <c r="AFJ160"/>
      <c r="AFK160"/>
      <c r="AFL160"/>
      <c r="AFM160"/>
      <c r="AFN160"/>
      <c r="AFO160"/>
      <c r="AFP160"/>
      <c r="AFQ160"/>
      <c r="AFR160"/>
      <c r="AFS160"/>
      <c r="AFT160"/>
      <c r="AFU160"/>
      <c r="AFV160"/>
      <c r="AFW160"/>
      <c r="AFX160"/>
      <c r="AFY160"/>
      <c r="AFZ160"/>
      <c r="AGA160"/>
      <c r="AGB160"/>
      <c r="AGC160"/>
      <c r="AGD160"/>
      <c r="AGE160"/>
      <c r="AGF160"/>
      <c r="AGG160"/>
      <c r="AGH160"/>
      <c r="AGI160"/>
      <c r="AGJ160"/>
      <c r="AGK160"/>
      <c r="AGL160"/>
      <c r="AGM160"/>
      <c r="AGN160"/>
      <c r="AGO160"/>
      <c r="AGP160"/>
      <c r="AGQ160"/>
      <c r="AGR160"/>
      <c r="AGS160"/>
      <c r="AGT160"/>
      <c r="AGU160"/>
      <c r="AGV160"/>
      <c r="AGW160"/>
      <c r="AGX160"/>
      <c r="AGY160"/>
      <c r="AGZ160"/>
      <c r="AHA160"/>
      <c r="AHB160"/>
      <c r="AHC160"/>
      <c r="AHD160"/>
      <c r="AHE160"/>
      <c r="AHF160"/>
      <c r="AHG160"/>
      <c r="AHH160"/>
      <c r="AHI160"/>
      <c r="AHJ160"/>
      <c r="AHK160"/>
      <c r="AHL160"/>
      <c r="AHM160"/>
      <c r="AHN160"/>
      <c r="AHO160"/>
      <c r="AHP160"/>
      <c r="AHQ160"/>
      <c r="AHR160"/>
      <c r="AHS160"/>
      <c r="AHT160"/>
      <c r="AHU160"/>
      <c r="AHV160"/>
      <c r="AHW160"/>
      <c r="AHX160"/>
      <c r="AHY160"/>
      <c r="AHZ160"/>
      <c r="AIA160"/>
      <c r="AIB160"/>
      <c r="AIC160"/>
      <c r="AID160"/>
      <c r="AIE160"/>
      <c r="AIF160"/>
      <c r="AIG160"/>
      <c r="AIH160"/>
      <c r="AII160"/>
      <c r="AIJ160"/>
      <c r="AIK160"/>
      <c r="AIL160"/>
      <c r="AIM160"/>
      <c r="AIN160"/>
      <c r="AIO160"/>
      <c r="AIP160"/>
      <c r="AIQ160"/>
      <c r="AIR160"/>
      <c r="AIS160"/>
      <c r="AIT160"/>
      <c r="AIU160"/>
      <c r="AIV160"/>
      <c r="AIW160"/>
      <c r="AIX160"/>
      <c r="AIY160"/>
      <c r="AIZ160"/>
      <c r="AJA160"/>
      <c r="AJB160"/>
      <c r="AJC160"/>
      <c r="AJD160"/>
      <c r="AJE160"/>
      <c r="AJF160"/>
      <c r="AJG160"/>
      <c r="AJH160"/>
      <c r="AJI160"/>
      <c r="AJJ160"/>
      <c r="AJK160"/>
      <c r="AJL160"/>
      <c r="AJM160"/>
      <c r="AJN160"/>
      <c r="AJO160"/>
      <c r="AJP160"/>
      <c r="AJQ160"/>
      <c r="AJR160"/>
      <c r="AJS160"/>
      <c r="AJT160"/>
      <c r="AJU160"/>
      <c r="AJV160"/>
      <c r="AJW160"/>
      <c r="AJX160"/>
      <c r="AJY160"/>
      <c r="AJZ160"/>
      <c r="AKA160"/>
      <c r="AKB160"/>
      <c r="AKC160"/>
      <c r="AKD160"/>
      <c r="AKE160"/>
      <c r="AKF160"/>
      <c r="AKG160"/>
      <c r="AKH160"/>
      <c r="AKI160"/>
      <c r="AKJ160"/>
      <c r="AKK160"/>
      <c r="AKL160"/>
      <c r="AKM160"/>
      <c r="AKN160"/>
      <c r="AKO160"/>
      <c r="AKP160"/>
      <c r="AKQ160"/>
      <c r="AKR160"/>
      <c r="AKS160"/>
      <c r="AKT160"/>
      <c r="AKU160"/>
      <c r="AKV160"/>
      <c r="AKW160"/>
      <c r="AKX160"/>
      <c r="AKY160"/>
      <c r="AKZ160"/>
      <c r="ALA160"/>
      <c r="ALB160"/>
      <c r="ALC160"/>
      <c r="ALD160"/>
      <c r="ALE160"/>
      <c r="ALF160"/>
      <c r="ALG160"/>
      <c r="ALH160"/>
      <c r="ALI160"/>
      <c r="ALJ160"/>
      <c r="ALK160"/>
      <c r="ALL160"/>
      <c r="ALM160"/>
      <c r="ALN160"/>
      <c r="ALO160"/>
      <c r="ALP160"/>
      <c r="ALQ160"/>
      <c r="ALR160"/>
      <c r="ALS160"/>
      <c r="ALT160"/>
      <c r="ALU160"/>
      <c r="ALV160"/>
      <c r="ALW160"/>
      <c r="ALX160"/>
      <c r="ALY160"/>
      <c r="ALZ160"/>
      <c r="AMA160"/>
      <c r="AMB160"/>
      <c r="AMC160"/>
      <c r="AMD160"/>
      <c r="AME160"/>
      <c r="AMF160"/>
      <c r="AMG160"/>
      <c r="AMH160"/>
      <c r="AMI160"/>
      <c r="AMJ160"/>
    </row>
    <row r="161" spans="1:1024" x14ac:dyDescent="0.25">
      <c r="A161" s="167"/>
      <c r="B161" s="168"/>
      <c r="C161" s="168"/>
      <c r="D161" s="168"/>
      <c r="E161" s="168"/>
      <c r="F161" s="168"/>
      <c r="G161" s="168"/>
      <c r="H161" s="168"/>
      <c r="I161" s="168"/>
      <c r="J161" s="168"/>
      <c r="K161" s="168"/>
      <c r="L161" s="168"/>
      <c r="M161" s="168"/>
      <c r="N161" s="168"/>
      <c r="O161" s="168"/>
      <c r="P161" s="168"/>
      <c r="Q161" s="168"/>
      <c r="R161" s="168"/>
      <c r="S161" s="168"/>
      <c r="T161" s="168"/>
      <c r="U161" s="168"/>
      <c r="V161" s="168"/>
      <c r="W161" s="168"/>
      <c r="X161" s="168"/>
      <c r="Y161" s="168"/>
      <c r="Z161" s="168"/>
      <c r="AA161" s="168"/>
      <c r="AB161" s="168"/>
      <c r="AC161" s="168"/>
      <c r="AD161" s="168"/>
      <c r="AE161" s="168"/>
      <c r="AF161" s="168"/>
      <c r="AG161" s="168"/>
      <c r="AH161" s="168"/>
      <c r="AI161" s="168"/>
      <c r="AJ161" s="168"/>
      <c r="AK161" s="168"/>
      <c r="AL161" s="168"/>
      <c r="AM161" s="168"/>
      <c r="AN161" s="168"/>
      <c r="AO161" s="168"/>
      <c r="AP161" s="168"/>
      <c r="AQ161" s="168"/>
      <c r="AR161" s="168"/>
      <c r="AS161" s="168"/>
      <c r="AT161" s="168"/>
      <c r="AU161" s="168"/>
      <c r="AV161" s="168"/>
      <c r="AW161" s="168"/>
      <c r="AX161" s="168"/>
      <c r="AY161" s="168"/>
      <c r="AZ161" s="168"/>
      <c r="BA161" s="168"/>
      <c r="BD161" s="50"/>
      <c r="BE161"/>
      <c r="BF161"/>
      <c r="BG161"/>
      <c r="BH161"/>
      <c r="BI161"/>
      <c r="BJ161"/>
      <c r="BK161"/>
      <c r="BL161"/>
      <c r="BM161"/>
      <c r="BN161"/>
      <c r="BO161"/>
      <c r="BP161"/>
      <c r="BQ161"/>
      <c r="BR161"/>
      <c r="BS161"/>
      <c r="BT161"/>
      <c r="BU161"/>
      <c r="BV161"/>
      <c r="BW161"/>
      <c r="BX161"/>
      <c r="BY161"/>
      <c r="BZ161"/>
      <c r="CA161"/>
      <c r="CB161"/>
      <c r="CC161"/>
      <c r="CD161"/>
      <c r="CE161"/>
      <c r="CF161"/>
      <c r="CG161"/>
      <c r="CH161"/>
      <c r="CI161"/>
      <c r="CJ161"/>
      <c r="CK161"/>
      <c r="CL161"/>
      <c r="CM161"/>
      <c r="CN161"/>
      <c r="CO161"/>
      <c r="CP161"/>
      <c r="CQ161"/>
      <c r="CR161"/>
      <c r="CS161"/>
      <c r="CT161"/>
      <c r="CU161"/>
      <c r="CV161"/>
      <c r="CW161"/>
      <c r="CX161"/>
      <c r="CY161"/>
      <c r="CZ161"/>
      <c r="DA161"/>
      <c r="DB161"/>
      <c r="DC161"/>
      <c r="DD161"/>
      <c r="DE161"/>
      <c r="DF161"/>
      <c r="DG161"/>
      <c r="DH161"/>
      <c r="DI161"/>
      <c r="DJ161"/>
      <c r="DK161"/>
      <c r="DL161"/>
      <c r="DM161"/>
      <c r="DN161"/>
      <c r="DO161"/>
      <c r="DP161"/>
      <c r="DQ161"/>
      <c r="DR161"/>
      <c r="DS161"/>
      <c r="DT161"/>
      <c r="DU161"/>
      <c r="DV161"/>
      <c r="DW161"/>
      <c r="DX161"/>
      <c r="DY161"/>
      <c r="DZ161"/>
      <c r="EA161"/>
      <c r="EB161"/>
      <c r="EC161"/>
      <c r="ED161"/>
      <c r="EE161"/>
      <c r="EF161"/>
      <c r="EG161"/>
      <c r="EH161"/>
      <c r="EI161"/>
      <c r="EJ161"/>
      <c r="EK161"/>
      <c r="EL161"/>
      <c r="EM161"/>
      <c r="EN161"/>
      <c r="EO161"/>
      <c r="EP161"/>
      <c r="EQ161"/>
      <c r="ER161"/>
      <c r="ES161"/>
      <c r="ET161"/>
      <c r="EU161"/>
      <c r="EV161"/>
      <c r="EW161"/>
      <c r="EX161"/>
      <c r="EY161"/>
      <c r="EZ161"/>
      <c r="FA161"/>
      <c r="FB161"/>
      <c r="FC161"/>
      <c r="FD161"/>
      <c r="FE161"/>
      <c r="FF161"/>
      <c r="FG161"/>
      <c r="FH161"/>
      <c r="FI161"/>
      <c r="FJ161"/>
      <c r="FK161"/>
      <c r="FL161"/>
      <c r="FM161"/>
      <c r="FN161"/>
      <c r="FO161"/>
      <c r="FP161"/>
      <c r="FQ161"/>
      <c r="FR161"/>
      <c r="FS161"/>
      <c r="FT161"/>
      <c r="FU161"/>
      <c r="FV161"/>
      <c r="FW161"/>
      <c r="FX161"/>
      <c r="FY161"/>
      <c r="FZ161"/>
      <c r="GA161"/>
      <c r="GB161"/>
      <c r="GC161"/>
      <c r="GD161"/>
      <c r="GE161"/>
      <c r="GF161"/>
      <c r="GG161"/>
      <c r="GH161"/>
      <c r="GI161"/>
      <c r="GJ161"/>
      <c r="GK161"/>
      <c r="GL161"/>
      <c r="GM161"/>
      <c r="GN161"/>
      <c r="GO161"/>
      <c r="GP161"/>
      <c r="GQ161"/>
      <c r="GR161"/>
      <c r="GS161"/>
      <c r="GT161"/>
      <c r="GU161"/>
      <c r="GV161"/>
      <c r="GW161"/>
      <c r="GX161"/>
      <c r="GY161"/>
      <c r="GZ161"/>
      <c r="HA161"/>
      <c r="HB161"/>
      <c r="HC161"/>
      <c r="HD161"/>
      <c r="HE161"/>
      <c r="HF161"/>
      <c r="HG161"/>
      <c r="HH161"/>
      <c r="HI161"/>
      <c r="HJ161"/>
      <c r="HK161"/>
      <c r="HL161"/>
      <c r="HM161"/>
      <c r="HN161"/>
      <c r="HO161"/>
      <c r="HP161"/>
      <c r="HQ161"/>
      <c r="HR161"/>
      <c r="HS161"/>
      <c r="HT161"/>
      <c r="HU161"/>
      <c r="HV161"/>
      <c r="HW161"/>
      <c r="HX161"/>
      <c r="HY161"/>
      <c r="HZ161"/>
      <c r="IA161"/>
      <c r="IB161"/>
      <c r="IC161"/>
      <c r="ID161"/>
      <c r="IE161"/>
      <c r="IF161"/>
      <c r="IG161"/>
      <c r="IH161"/>
      <c r="II161"/>
      <c r="IJ161"/>
      <c r="IK161"/>
      <c r="IL161"/>
      <c r="IM161"/>
      <c r="IN161"/>
      <c r="IO161"/>
      <c r="IP161"/>
      <c r="IQ161"/>
      <c r="IR161"/>
      <c r="IS161"/>
      <c r="IT161"/>
      <c r="IU161"/>
      <c r="IV161"/>
      <c r="IW161"/>
      <c r="IX161"/>
      <c r="IY161"/>
      <c r="IZ161"/>
      <c r="JA161"/>
      <c r="JB161"/>
      <c r="JC161"/>
      <c r="JD161"/>
      <c r="JE161"/>
      <c r="JF161"/>
      <c r="JG161"/>
      <c r="JH161"/>
      <c r="JI161"/>
      <c r="JJ161"/>
      <c r="JK161"/>
      <c r="JL161"/>
      <c r="JM161"/>
      <c r="JN161"/>
      <c r="JO161"/>
      <c r="JP161"/>
      <c r="JQ161"/>
      <c r="JR161"/>
      <c r="JS161"/>
      <c r="JT161"/>
      <c r="JU161"/>
      <c r="JV161"/>
      <c r="JW161"/>
      <c r="JX161"/>
      <c r="JY161"/>
      <c r="JZ161"/>
      <c r="KA161"/>
      <c r="KB161"/>
      <c r="KC161"/>
      <c r="KD161"/>
      <c r="KE161"/>
      <c r="KF161"/>
      <c r="KG161"/>
      <c r="KH161"/>
      <c r="KI161"/>
      <c r="KJ161"/>
      <c r="KK161"/>
      <c r="KL161"/>
      <c r="KM161"/>
      <c r="KN161"/>
      <c r="KO161"/>
      <c r="KP161"/>
      <c r="KQ161"/>
      <c r="KR161"/>
      <c r="KS161"/>
      <c r="KT161"/>
      <c r="KU161"/>
      <c r="KV161"/>
      <c r="KW161"/>
      <c r="KX161"/>
      <c r="KY161"/>
      <c r="KZ161"/>
      <c r="LA161"/>
      <c r="LB161"/>
      <c r="LC161"/>
      <c r="LD161"/>
      <c r="LE161"/>
      <c r="LF161"/>
      <c r="LG161"/>
      <c r="LH161"/>
      <c r="LI161"/>
      <c r="LJ161"/>
      <c r="LK161"/>
      <c r="LL161"/>
      <c r="LM161"/>
      <c r="LN161"/>
      <c r="LO161"/>
      <c r="LP161"/>
      <c r="LQ161"/>
      <c r="LR161"/>
      <c r="LS161"/>
      <c r="LT161"/>
      <c r="LU161"/>
      <c r="LV161"/>
      <c r="LW161"/>
      <c r="LX161"/>
      <c r="LY161"/>
      <c r="LZ161"/>
      <c r="MA161"/>
      <c r="MB161"/>
      <c r="MC161"/>
      <c r="MD161"/>
      <c r="ME161"/>
      <c r="MF161"/>
      <c r="MG161"/>
      <c r="MH161"/>
      <c r="MI161"/>
      <c r="MJ161"/>
      <c r="MK161"/>
      <c r="ML161"/>
      <c r="MM161"/>
      <c r="MN161"/>
      <c r="MO161"/>
      <c r="MP161"/>
      <c r="MQ161"/>
      <c r="MR161"/>
      <c r="MS161"/>
      <c r="MT161"/>
      <c r="MU161"/>
      <c r="MV161"/>
      <c r="MW161"/>
      <c r="MX161"/>
      <c r="MY161"/>
      <c r="MZ161"/>
      <c r="NA161"/>
      <c r="NB161"/>
      <c r="NC161"/>
      <c r="ND161"/>
      <c r="NE161"/>
      <c r="NF161"/>
      <c r="NG161"/>
      <c r="NH161"/>
      <c r="NI161"/>
      <c r="NJ161"/>
      <c r="NK161"/>
      <c r="NL161"/>
      <c r="NM161"/>
      <c r="NN161"/>
      <c r="NO161"/>
      <c r="NP161"/>
      <c r="NQ161"/>
      <c r="NR161"/>
      <c r="NS161"/>
      <c r="NT161"/>
      <c r="NU161"/>
      <c r="NV161"/>
      <c r="NW161"/>
      <c r="NX161"/>
      <c r="NY161"/>
      <c r="NZ161"/>
      <c r="OA161"/>
      <c r="OB161"/>
      <c r="OC161"/>
      <c r="OD161"/>
      <c r="OE161"/>
      <c r="OF161"/>
      <c r="OG161"/>
      <c r="OH161"/>
      <c r="OI161"/>
      <c r="OJ161"/>
      <c r="OK161"/>
      <c r="OL161"/>
      <c r="OM161"/>
      <c r="ON161"/>
      <c r="OO161"/>
      <c r="OP161"/>
      <c r="OQ161"/>
      <c r="OR161"/>
      <c r="OS161"/>
      <c r="OT161"/>
      <c r="OU161"/>
      <c r="OV161"/>
      <c r="OW161"/>
      <c r="OX161"/>
      <c r="OY161"/>
      <c r="OZ161"/>
      <c r="PA161"/>
      <c r="PB161"/>
      <c r="PC161"/>
      <c r="PD161"/>
      <c r="PE161"/>
      <c r="PF161"/>
      <c r="PG161"/>
      <c r="PH161"/>
      <c r="PI161"/>
      <c r="PJ161"/>
      <c r="PK161"/>
      <c r="PL161"/>
      <c r="PM161"/>
      <c r="PN161"/>
      <c r="PO161"/>
      <c r="PP161"/>
      <c r="PQ161"/>
      <c r="PR161"/>
      <c r="PS161"/>
      <c r="PT161"/>
      <c r="PU161"/>
      <c r="PV161"/>
      <c r="PW161"/>
      <c r="PX161"/>
      <c r="PY161"/>
      <c r="PZ161"/>
      <c r="QA161"/>
      <c r="QB161"/>
      <c r="QC161"/>
      <c r="QD161"/>
      <c r="QE161"/>
      <c r="QF161"/>
      <c r="QG161"/>
      <c r="QH161"/>
      <c r="QI161"/>
      <c r="QJ161"/>
      <c r="QK161"/>
      <c r="QL161"/>
      <c r="QM161"/>
      <c r="QN161"/>
      <c r="QO161"/>
      <c r="QP161"/>
      <c r="QQ161"/>
      <c r="QR161"/>
      <c r="QS161"/>
      <c r="QT161"/>
      <c r="QU161"/>
      <c r="QV161"/>
      <c r="QW161"/>
      <c r="QX161"/>
      <c r="QY161"/>
      <c r="QZ161"/>
      <c r="RA161"/>
      <c r="RB161"/>
      <c r="RC161"/>
      <c r="RD161"/>
      <c r="RE161"/>
      <c r="RF161"/>
      <c r="RG161"/>
      <c r="RH161"/>
      <c r="RI161"/>
      <c r="RJ161"/>
      <c r="RK161"/>
      <c r="RL161"/>
      <c r="RM161"/>
      <c r="RN161"/>
      <c r="RO161"/>
      <c r="RP161"/>
      <c r="RQ161"/>
      <c r="RR161"/>
      <c r="RS161"/>
      <c r="RT161"/>
      <c r="RU161"/>
      <c r="RV161"/>
      <c r="RW161"/>
      <c r="RX161"/>
      <c r="RY161"/>
      <c r="RZ161"/>
      <c r="SA161"/>
      <c r="SB161"/>
      <c r="SC161"/>
      <c r="SD161"/>
      <c r="SE161"/>
      <c r="SF161"/>
      <c r="SG161"/>
      <c r="SH161"/>
      <c r="SI161"/>
      <c r="SJ161"/>
      <c r="SK161"/>
      <c r="SL161"/>
      <c r="SM161"/>
      <c r="SN161"/>
      <c r="SO161"/>
      <c r="SP161"/>
      <c r="SQ161"/>
      <c r="SR161"/>
      <c r="SS161"/>
      <c r="ST161"/>
      <c r="SU161"/>
      <c r="SV161"/>
      <c r="SW161"/>
      <c r="SX161"/>
      <c r="SY161"/>
      <c r="SZ161"/>
      <c r="TA161"/>
      <c r="TB161"/>
      <c r="TC161"/>
      <c r="TD161"/>
      <c r="TE161"/>
      <c r="TF161"/>
      <c r="TG161"/>
      <c r="TH161"/>
      <c r="TI161"/>
      <c r="TJ161"/>
      <c r="TK161"/>
      <c r="TL161"/>
      <c r="TM161"/>
      <c r="TN161"/>
      <c r="TO161"/>
      <c r="TP161"/>
      <c r="TQ161"/>
      <c r="TR161"/>
      <c r="TS161"/>
      <c r="TT161"/>
      <c r="TU161"/>
      <c r="TV161"/>
      <c r="TW161"/>
      <c r="TX161"/>
      <c r="TY161"/>
      <c r="TZ161"/>
      <c r="UA161"/>
      <c r="UB161"/>
      <c r="UC161"/>
      <c r="UD161"/>
      <c r="UE161"/>
      <c r="UF161"/>
      <c r="UG161"/>
      <c r="UH161"/>
      <c r="UI161"/>
      <c r="UJ161"/>
      <c r="UK161"/>
      <c r="UL161"/>
      <c r="UM161"/>
      <c r="UN161"/>
      <c r="UO161"/>
      <c r="UP161"/>
      <c r="UQ161"/>
      <c r="UR161"/>
      <c r="US161"/>
      <c r="UT161"/>
      <c r="UU161"/>
      <c r="UV161"/>
      <c r="UW161"/>
      <c r="UX161"/>
      <c r="UY161"/>
      <c r="UZ161"/>
      <c r="VA161"/>
      <c r="VB161"/>
      <c r="VC161"/>
      <c r="VD161"/>
      <c r="VE161"/>
      <c r="VF161"/>
      <c r="VG161"/>
      <c r="VH161"/>
      <c r="VI161"/>
      <c r="VJ161"/>
      <c r="VK161"/>
      <c r="VL161"/>
      <c r="VM161"/>
      <c r="VN161"/>
      <c r="VO161"/>
      <c r="VP161"/>
      <c r="VQ161"/>
      <c r="VR161"/>
      <c r="VS161"/>
      <c r="VT161"/>
      <c r="VU161"/>
      <c r="VV161"/>
      <c r="VW161"/>
      <c r="VX161"/>
      <c r="VY161"/>
      <c r="VZ161"/>
      <c r="WA161"/>
      <c r="WB161"/>
      <c r="WC161"/>
      <c r="WD161"/>
      <c r="WE161"/>
      <c r="WF161"/>
      <c r="WG161"/>
      <c r="WH161"/>
      <c r="WI161"/>
      <c r="WJ161"/>
      <c r="WK161"/>
      <c r="WL161"/>
      <c r="WM161"/>
      <c r="WN161"/>
      <c r="WO161"/>
      <c r="WP161"/>
      <c r="WQ161"/>
      <c r="WR161"/>
      <c r="WS161"/>
      <c r="WT161"/>
      <c r="WU161"/>
      <c r="WV161"/>
      <c r="WW161"/>
      <c r="WX161"/>
      <c r="WY161"/>
      <c r="WZ161"/>
      <c r="XA161"/>
      <c r="XB161"/>
      <c r="XC161"/>
      <c r="XD161"/>
      <c r="XE161"/>
      <c r="XF161"/>
      <c r="XG161"/>
      <c r="XH161"/>
      <c r="XI161"/>
      <c r="XJ161"/>
      <c r="XK161"/>
      <c r="XL161"/>
      <c r="XM161"/>
      <c r="XN161"/>
      <c r="XO161"/>
      <c r="XP161"/>
      <c r="XQ161"/>
      <c r="XR161"/>
      <c r="XS161"/>
      <c r="XT161"/>
      <c r="XU161"/>
      <c r="XV161"/>
      <c r="XW161"/>
      <c r="XX161"/>
      <c r="XY161"/>
      <c r="XZ161"/>
      <c r="YA161"/>
      <c r="YB161"/>
      <c r="YC161"/>
      <c r="YD161"/>
      <c r="YE161"/>
      <c r="YF161"/>
      <c r="YG161"/>
      <c r="YH161"/>
      <c r="YI161"/>
      <c r="YJ161"/>
      <c r="YK161"/>
      <c r="YL161"/>
      <c r="YM161"/>
      <c r="YN161"/>
      <c r="YO161"/>
      <c r="YP161"/>
      <c r="YQ161"/>
      <c r="YR161"/>
      <c r="YS161"/>
      <c r="YT161"/>
      <c r="YU161"/>
      <c r="YV161"/>
      <c r="YW161"/>
      <c r="YX161"/>
      <c r="YY161"/>
      <c r="YZ161"/>
      <c r="ZA161"/>
      <c r="ZB161"/>
      <c r="ZC161"/>
      <c r="ZD161"/>
      <c r="ZE161"/>
      <c r="ZF161"/>
      <c r="ZG161"/>
      <c r="ZH161"/>
      <c r="ZI161"/>
      <c r="ZJ161"/>
      <c r="ZK161"/>
      <c r="ZL161"/>
      <c r="ZM161"/>
      <c r="ZN161"/>
      <c r="ZO161"/>
      <c r="ZP161"/>
      <c r="ZQ161"/>
      <c r="ZR161"/>
      <c r="ZS161"/>
      <c r="ZT161"/>
      <c r="ZU161"/>
      <c r="ZV161"/>
      <c r="ZW161"/>
      <c r="ZX161"/>
      <c r="ZY161"/>
      <c r="ZZ161"/>
      <c r="AAA161"/>
      <c r="AAB161"/>
      <c r="AAC161"/>
      <c r="AAD161"/>
      <c r="AAE161"/>
      <c r="AAF161"/>
      <c r="AAG161"/>
      <c r="AAH161"/>
      <c r="AAI161"/>
      <c r="AAJ161"/>
      <c r="AAK161"/>
      <c r="AAL161"/>
      <c r="AAM161"/>
      <c r="AAN161"/>
      <c r="AAO161"/>
      <c r="AAP161"/>
      <c r="AAQ161"/>
      <c r="AAR161"/>
      <c r="AAS161"/>
      <c r="AAT161"/>
      <c r="AAU161"/>
      <c r="AAV161"/>
      <c r="AAW161"/>
      <c r="AAX161"/>
      <c r="AAY161"/>
      <c r="AAZ161"/>
      <c r="ABA161"/>
      <c r="ABB161"/>
      <c r="ABC161"/>
      <c r="ABD161"/>
      <c r="ABE161"/>
      <c r="ABF161"/>
      <c r="ABG161"/>
      <c r="ABH161"/>
      <c r="ABI161"/>
      <c r="ABJ161"/>
      <c r="ABK161"/>
      <c r="ABL161"/>
      <c r="ABM161"/>
      <c r="ABN161"/>
      <c r="ABO161"/>
      <c r="ABP161"/>
      <c r="ABQ161"/>
      <c r="ABR161"/>
      <c r="ABS161"/>
      <c r="ABT161"/>
      <c r="ABU161"/>
      <c r="ABV161"/>
      <c r="ABW161"/>
      <c r="ABX161"/>
      <c r="ABY161"/>
      <c r="ABZ161"/>
      <c r="ACA161"/>
      <c r="ACB161"/>
      <c r="ACC161"/>
      <c r="ACD161"/>
      <c r="ACE161"/>
      <c r="ACF161"/>
      <c r="ACG161"/>
      <c r="ACH161"/>
      <c r="ACI161"/>
      <c r="ACJ161"/>
      <c r="ACK161"/>
      <c r="ACL161"/>
      <c r="ACM161"/>
      <c r="ACN161"/>
      <c r="ACO161"/>
      <c r="ACP161"/>
      <c r="ACQ161"/>
      <c r="ACR161"/>
      <c r="ACS161"/>
      <c r="ACT161"/>
      <c r="ACU161"/>
      <c r="ACV161"/>
      <c r="ACW161"/>
      <c r="ACX161"/>
      <c r="ACY161"/>
      <c r="ACZ161"/>
      <c r="ADA161"/>
      <c r="ADB161"/>
      <c r="ADC161"/>
      <c r="ADD161"/>
      <c r="ADE161"/>
      <c r="ADF161"/>
      <c r="ADG161"/>
      <c r="ADH161"/>
      <c r="ADI161"/>
      <c r="ADJ161"/>
      <c r="ADK161"/>
      <c r="ADL161"/>
      <c r="ADM161"/>
      <c r="ADN161"/>
      <c r="ADO161"/>
      <c r="ADP161"/>
      <c r="ADQ161"/>
      <c r="ADR161"/>
      <c r="ADS161"/>
      <c r="ADT161"/>
      <c r="ADU161"/>
      <c r="ADV161"/>
      <c r="ADW161"/>
      <c r="ADX161"/>
      <c r="ADY161"/>
      <c r="ADZ161"/>
      <c r="AEA161"/>
      <c r="AEB161"/>
      <c r="AEC161"/>
      <c r="AED161"/>
      <c r="AEE161"/>
      <c r="AEF161"/>
      <c r="AEG161"/>
      <c r="AEH161"/>
      <c r="AEI161"/>
      <c r="AEJ161"/>
      <c r="AEK161"/>
      <c r="AEL161"/>
      <c r="AEM161"/>
      <c r="AEN161"/>
      <c r="AEO161"/>
      <c r="AEP161"/>
      <c r="AEQ161"/>
      <c r="AER161"/>
      <c r="AES161"/>
      <c r="AET161"/>
      <c r="AEU161"/>
      <c r="AEV161"/>
      <c r="AEW161"/>
      <c r="AEX161"/>
      <c r="AEY161"/>
      <c r="AEZ161"/>
      <c r="AFA161"/>
      <c r="AFB161"/>
      <c r="AFC161"/>
      <c r="AFD161"/>
      <c r="AFE161"/>
      <c r="AFF161"/>
      <c r="AFG161"/>
      <c r="AFH161"/>
      <c r="AFI161"/>
      <c r="AFJ161"/>
      <c r="AFK161"/>
      <c r="AFL161"/>
      <c r="AFM161"/>
      <c r="AFN161"/>
      <c r="AFO161"/>
      <c r="AFP161"/>
      <c r="AFQ161"/>
      <c r="AFR161"/>
      <c r="AFS161"/>
      <c r="AFT161"/>
      <c r="AFU161"/>
      <c r="AFV161"/>
      <c r="AFW161"/>
      <c r="AFX161"/>
      <c r="AFY161"/>
      <c r="AFZ161"/>
      <c r="AGA161"/>
      <c r="AGB161"/>
      <c r="AGC161"/>
      <c r="AGD161"/>
      <c r="AGE161"/>
      <c r="AGF161"/>
      <c r="AGG161"/>
      <c r="AGH161"/>
      <c r="AGI161"/>
      <c r="AGJ161"/>
      <c r="AGK161"/>
      <c r="AGL161"/>
      <c r="AGM161"/>
      <c r="AGN161"/>
      <c r="AGO161"/>
      <c r="AGP161"/>
      <c r="AGQ161"/>
      <c r="AGR161"/>
      <c r="AGS161"/>
      <c r="AGT161"/>
      <c r="AGU161"/>
      <c r="AGV161"/>
      <c r="AGW161"/>
      <c r="AGX161"/>
      <c r="AGY161"/>
      <c r="AGZ161"/>
      <c r="AHA161"/>
      <c r="AHB161"/>
      <c r="AHC161"/>
      <c r="AHD161"/>
      <c r="AHE161"/>
      <c r="AHF161"/>
      <c r="AHG161"/>
      <c r="AHH161"/>
      <c r="AHI161"/>
      <c r="AHJ161"/>
      <c r="AHK161"/>
      <c r="AHL161"/>
      <c r="AHM161"/>
      <c r="AHN161"/>
      <c r="AHO161"/>
      <c r="AHP161"/>
      <c r="AHQ161"/>
      <c r="AHR161"/>
      <c r="AHS161"/>
      <c r="AHT161"/>
      <c r="AHU161"/>
      <c r="AHV161"/>
      <c r="AHW161"/>
      <c r="AHX161"/>
      <c r="AHY161"/>
      <c r="AHZ161"/>
      <c r="AIA161"/>
      <c r="AIB161"/>
      <c r="AIC161"/>
      <c r="AID161"/>
      <c r="AIE161"/>
      <c r="AIF161"/>
      <c r="AIG161"/>
      <c r="AIH161"/>
      <c r="AII161"/>
      <c r="AIJ161"/>
      <c r="AIK161"/>
      <c r="AIL161"/>
      <c r="AIM161"/>
      <c r="AIN161"/>
      <c r="AIO161"/>
      <c r="AIP161"/>
      <c r="AIQ161"/>
      <c r="AIR161"/>
      <c r="AIS161"/>
      <c r="AIT161"/>
      <c r="AIU161"/>
      <c r="AIV161"/>
      <c r="AIW161"/>
      <c r="AIX161"/>
      <c r="AIY161"/>
      <c r="AIZ161"/>
      <c r="AJA161"/>
      <c r="AJB161"/>
      <c r="AJC161"/>
      <c r="AJD161"/>
      <c r="AJE161"/>
      <c r="AJF161"/>
      <c r="AJG161"/>
      <c r="AJH161"/>
      <c r="AJI161"/>
      <c r="AJJ161"/>
      <c r="AJK161"/>
      <c r="AJL161"/>
      <c r="AJM161"/>
      <c r="AJN161"/>
      <c r="AJO161"/>
      <c r="AJP161"/>
      <c r="AJQ161"/>
      <c r="AJR161"/>
      <c r="AJS161"/>
      <c r="AJT161"/>
      <c r="AJU161"/>
      <c r="AJV161"/>
      <c r="AJW161"/>
      <c r="AJX161"/>
      <c r="AJY161"/>
      <c r="AJZ161"/>
      <c r="AKA161"/>
      <c r="AKB161"/>
      <c r="AKC161"/>
      <c r="AKD161"/>
      <c r="AKE161"/>
      <c r="AKF161"/>
      <c r="AKG161"/>
      <c r="AKH161"/>
      <c r="AKI161"/>
      <c r="AKJ161"/>
      <c r="AKK161"/>
      <c r="AKL161"/>
      <c r="AKM161"/>
      <c r="AKN161"/>
      <c r="AKO161"/>
      <c r="AKP161"/>
      <c r="AKQ161"/>
      <c r="AKR161"/>
      <c r="AKS161"/>
      <c r="AKT161"/>
      <c r="AKU161"/>
      <c r="AKV161"/>
      <c r="AKW161"/>
      <c r="AKX161"/>
      <c r="AKY161"/>
      <c r="AKZ161"/>
      <c r="ALA161"/>
      <c r="ALB161"/>
      <c r="ALC161"/>
      <c r="ALD161"/>
      <c r="ALE161"/>
      <c r="ALF161"/>
      <c r="ALG161"/>
      <c r="ALH161"/>
      <c r="ALI161"/>
      <c r="ALJ161"/>
      <c r="ALK161"/>
      <c r="ALL161"/>
      <c r="ALM161"/>
      <c r="ALN161"/>
      <c r="ALO161"/>
      <c r="ALP161"/>
      <c r="ALQ161"/>
      <c r="ALR161"/>
      <c r="ALS161"/>
      <c r="ALT161"/>
      <c r="ALU161"/>
      <c r="ALV161"/>
      <c r="ALW161"/>
      <c r="ALX161"/>
      <c r="ALY161"/>
      <c r="ALZ161"/>
      <c r="AMA161"/>
      <c r="AMB161"/>
      <c r="AMC161"/>
      <c r="AMD161"/>
      <c r="AME161"/>
      <c r="AMF161"/>
      <c r="AMG161"/>
      <c r="AMH161"/>
      <c r="AMI161"/>
      <c r="AMJ161"/>
    </row>
    <row r="162" spans="1:1024" x14ac:dyDescent="0.25">
      <c r="A162" s="167"/>
      <c r="B162" s="168"/>
      <c r="C162" s="168"/>
      <c r="D162" s="168"/>
      <c r="E162" s="168"/>
      <c r="F162" s="168"/>
      <c r="G162" s="168"/>
      <c r="H162" s="168"/>
      <c r="I162" s="168"/>
      <c r="J162" s="168"/>
      <c r="K162" s="168"/>
      <c r="L162" s="168"/>
      <c r="M162" s="168"/>
      <c r="N162" s="168"/>
      <c r="O162" s="168"/>
      <c r="P162" s="168"/>
      <c r="Q162" s="168"/>
      <c r="R162" s="168"/>
      <c r="S162" s="168"/>
      <c r="T162" s="168"/>
      <c r="U162" s="168"/>
      <c r="V162" s="168"/>
      <c r="W162" s="168"/>
      <c r="X162" s="168"/>
      <c r="Y162" s="168"/>
      <c r="Z162" s="168"/>
      <c r="AA162" s="168"/>
      <c r="AB162" s="168"/>
      <c r="AC162" s="168"/>
      <c r="AD162" s="168"/>
      <c r="AE162" s="168"/>
      <c r="AF162" s="168"/>
      <c r="AG162" s="168"/>
      <c r="AH162" s="168"/>
      <c r="AI162" s="168"/>
      <c r="AJ162" s="168"/>
      <c r="AK162" s="168"/>
      <c r="AL162" s="168"/>
      <c r="AM162" s="168"/>
      <c r="AN162" s="168"/>
      <c r="AO162" s="168"/>
      <c r="AP162" s="168"/>
      <c r="AQ162" s="168"/>
      <c r="AR162" s="168"/>
      <c r="AS162" s="168"/>
      <c r="AT162" s="168"/>
      <c r="AU162" s="168"/>
      <c r="AV162" s="168"/>
      <c r="AW162" s="168"/>
      <c r="AX162" s="168"/>
      <c r="AY162" s="168"/>
      <c r="AZ162" s="168"/>
      <c r="BA162" s="168"/>
      <c r="BD162" s="50"/>
      <c r="BE162"/>
      <c r="BF162"/>
      <c r="BG162"/>
      <c r="BH162"/>
      <c r="BI162"/>
      <c r="BJ162"/>
      <c r="BK162"/>
      <c r="BL162"/>
      <c r="BM162"/>
      <c r="BN162"/>
      <c r="BO162"/>
      <c r="BP162"/>
      <c r="BQ162"/>
      <c r="BR162"/>
      <c r="BS162"/>
      <c r="BT162"/>
      <c r="BU162"/>
      <c r="BV162"/>
      <c r="BW162"/>
      <c r="BX162"/>
      <c r="BY162"/>
      <c r="BZ162"/>
      <c r="CA162"/>
      <c r="CB162"/>
      <c r="CC162"/>
      <c r="CD162"/>
      <c r="CE162"/>
      <c r="CF162"/>
      <c r="CG162"/>
      <c r="CH162"/>
      <c r="CI162"/>
      <c r="CJ162"/>
      <c r="CK162"/>
      <c r="CL162"/>
      <c r="CM162"/>
      <c r="CN162"/>
      <c r="CO162"/>
      <c r="CP162"/>
      <c r="CQ162"/>
      <c r="CR162"/>
      <c r="CS162"/>
      <c r="CT162"/>
      <c r="CU162"/>
      <c r="CV162"/>
      <c r="CW162"/>
      <c r="CX162"/>
      <c r="CY162"/>
      <c r="CZ162"/>
      <c r="DA162"/>
      <c r="DB162"/>
      <c r="DC162"/>
      <c r="DD162"/>
      <c r="DE162"/>
      <c r="DF162"/>
      <c r="DG162"/>
      <c r="DH162"/>
      <c r="DI162"/>
      <c r="DJ162"/>
      <c r="DK162"/>
      <c r="DL162"/>
      <c r="DM162"/>
      <c r="DN162"/>
      <c r="DO162"/>
      <c r="DP162"/>
      <c r="DQ162"/>
      <c r="DR162"/>
      <c r="DS162"/>
      <c r="DT162"/>
      <c r="DU162"/>
      <c r="DV162"/>
      <c r="DW162"/>
      <c r="DX162"/>
      <c r="DY162"/>
      <c r="DZ162"/>
      <c r="EA162"/>
      <c r="EB162"/>
      <c r="EC162"/>
      <c r="ED162"/>
      <c r="EE162"/>
      <c r="EF162"/>
      <c r="EG162"/>
      <c r="EH162"/>
      <c r="EI162"/>
      <c r="EJ162"/>
      <c r="EK162"/>
      <c r="EL162"/>
      <c r="EM162"/>
      <c r="EN162"/>
      <c r="EO162"/>
      <c r="EP162"/>
      <c r="EQ162"/>
      <c r="ER162"/>
      <c r="ES162"/>
      <c r="ET162"/>
      <c r="EU162"/>
      <c r="EV162"/>
      <c r="EW162"/>
      <c r="EX162"/>
      <c r="EY162"/>
      <c r="EZ162"/>
      <c r="FA162"/>
      <c r="FB162"/>
      <c r="FC162"/>
      <c r="FD162"/>
      <c r="FE162"/>
      <c r="FF162"/>
      <c r="FG162"/>
      <c r="FH162"/>
      <c r="FI162"/>
      <c r="FJ162"/>
      <c r="FK162"/>
      <c r="FL162"/>
      <c r="FM162"/>
      <c r="FN162"/>
      <c r="FO162"/>
      <c r="FP162"/>
      <c r="FQ162"/>
      <c r="FR162"/>
      <c r="FS162"/>
      <c r="FT162"/>
      <c r="FU162"/>
      <c r="FV162"/>
      <c r="FW162"/>
      <c r="FX162"/>
      <c r="FY162"/>
      <c r="FZ162"/>
      <c r="GA162"/>
      <c r="GB162"/>
      <c r="GC162"/>
      <c r="GD162"/>
      <c r="GE162"/>
      <c r="GF162"/>
      <c r="GG162"/>
      <c r="GH162"/>
      <c r="GI162"/>
      <c r="GJ162"/>
      <c r="GK162"/>
      <c r="GL162"/>
      <c r="GM162"/>
      <c r="GN162"/>
      <c r="GO162"/>
      <c r="GP162"/>
      <c r="GQ162"/>
      <c r="GR162"/>
      <c r="GS162"/>
      <c r="GT162"/>
      <c r="GU162"/>
      <c r="GV162"/>
      <c r="GW162"/>
      <c r="GX162"/>
      <c r="GY162"/>
      <c r="GZ162"/>
      <c r="HA162"/>
      <c r="HB162"/>
      <c r="HC162"/>
      <c r="HD162"/>
      <c r="HE162"/>
      <c r="HF162"/>
      <c r="HG162"/>
      <c r="HH162"/>
      <c r="HI162"/>
      <c r="HJ162"/>
      <c r="HK162"/>
      <c r="HL162"/>
      <c r="HM162"/>
      <c r="HN162"/>
      <c r="HO162"/>
      <c r="HP162"/>
      <c r="HQ162"/>
      <c r="HR162"/>
      <c r="HS162"/>
      <c r="HT162"/>
      <c r="HU162"/>
      <c r="HV162"/>
      <c r="HW162"/>
      <c r="HX162"/>
      <c r="HY162"/>
      <c r="HZ162"/>
      <c r="IA162"/>
      <c r="IB162"/>
      <c r="IC162"/>
      <c r="ID162"/>
      <c r="IE162"/>
      <c r="IF162"/>
      <c r="IG162"/>
      <c r="IH162"/>
      <c r="II162"/>
      <c r="IJ162"/>
      <c r="IK162"/>
      <c r="IL162"/>
      <c r="IM162"/>
      <c r="IN162"/>
      <c r="IO162"/>
      <c r="IP162"/>
      <c r="IQ162"/>
      <c r="IR162"/>
      <c r="IS162"/>
      <c r="IT162"/>
      <c r="IU162"/>
      <c r="IV162"/>
      <c r="IW162"/>
      <c r="IX162"/>
      <c r="IY162"/>
      <c r="IZ162"/>
      <c r="JA162"/>
      <c r="JB162"/>
      <c r="JC162"/>
      <c r="JD162"/>
      <c r="JE162"/>
      <c r="JF162"/>
      <c r="JG162"/>
      <c r="JH162"/>
      <c r="JI162"/>
      <c r="JJ162"/>
      <c r="JK162"/>
      <c r="JL162"/>
      <c r="JM162"/>
      <c r="JN162"/>
      <c r="JO162"/>
      <c r="JP162"/>
      <c r="JQ162"/>
      <c r="JR162"/>
      <c r="JS162"/>
      <c r="JT162"/>
      <c r="JU162"/>
      <c r="JV162"/>
      <c r="JW162"/>
      <c r="JX162"/>
      <c r="JY162"/>
      <c r="JZ162"/>
      <c r="KA162"/>
      <c r="KB162"/>
      <c r="KC162"/>
      <c r="KD162"/>
      <c r="KE162"/>
      <c r="KF162"/>
      <c r="KG162"/>
      <c r="KH162"/>
      <c r="KI162"/>
      <c r="KJ162"/>
      <c r="KK162"/>
      <c r="KL162"/>
      <c r="KM162"/>
      <c r="KN162"/>
      <c r="KO162"/>
      <c r="KP162"/>
      <c r="KQ162"/>
      <c r="KR162"/>
      <c r="KS162"/>
      <c r="KT162"/>
      <c r="KU162"/>
      <c r="KV162"/>
      <c r="KW162"/>
      <c r="KX162"/>
      <c r="KY162"/>
      <c r="KZ162"/>
      <c r="LA162"/>
      <c r="LB162"/>
      <c r="LC162"/>
      <c r="LD162"/>
      <c r="LE162"/>
      <c r="LF162"/>
      <c r="LG162"/>
      <c r="LH162"/>
      <c r="LI162"/>
      <c r="LJ162"/>
      <c r="LK162"/>
      <c r="LL162"/>
      <c r="LM162"/>
      <c r="LN162"/>
      <c r="LO162"/>
      <c r="LP162"/>
      <c r="LQ162"/>
      <c r="LR162"/>
      <c r="LS162"/>
      <c r="LT162"/>
      <c r="LU162"/>
      <c r="LV162"/>
      <c r="LW162"/>
      <c r="LX162"/>
      <c r="LY162"/>
      <c r="LZ162"/>
      <c r="MA162"/>
      <c r="MB162"/>
      <c r="MC162"/>
      <c r="MD162"/>
      <c r="ME162"/>
      <c r="MF162"/>
      <c r="MG162"/>
      <c r="MH162"/>
      <c r="MI162"/>
      <c r="MJ162"/>
      <c r="MK162"/>
      <c r="ML162"/>
      <c r="MM162"/>
      <c r="MN162"/>
      <c r="MO162"/>
      <c r="MP162"/>
      <c r="MQ162"/>
      <c r="MR162"/>
      <c r="MS162"/>
      <c r="MT162"/>
      <c r="MU162"/>
      <c r="MV162"/>
      <c r="MW162"/>
      <c r="MX162"/>
      <c r="MY162"/>
      <c r="MZ162"/>
      <c r="NA162"/>
      <c r="NB162"/>
      <c r="NC162"/>
      <c r="ND162"/>
      <c r="NE162"/>
      <c r="NF162"/>
      <c r="NG162"/>
      <c r="NH162"/>
      <c r="NI162"/>
      <c r="NJ162"/>
      <c r="NK162"/>
      <c r="NL162"/>
      <c r="NM162"/>
      <c r="NN162"/>
      <c r="NO162"/>
      <c r="NP162"/>
      <c r="NQ162"/>
      <c r="NR162"/>
      <c r="NS162"/>
      <c r="NT162"/>
      <c r="NU162"/>
      <c r="NV162"/>
      <c r="NW162"/>
      <c r="NX162"/>
      <c r="NY162"/>
      <c r="NZ162"/>
      <c r="OA162"/>
      <c r="OB162"/>
      <c r="OC162"/>
      <c r="OD162"/>
      <c r="OE162"/>
      <c r="OF162"/>
      <c r="OG162"/>
      <c r="OH162"/>
      <c r="OI162"/>
      <c r="OJ162"/>
      <c r="OK162"/>
      <c r="OL162"/>
      <c r="OM162"/>
      <c r="ON162"/>
      <c r="OO162"/>
      <c r="OP162"/>
      <c r="OQ162"/>
      <c r="OR162"/>
      <c r="OS162"/>
      <c r="OT162"/>
      <c r="OU162"/>
      <c r="OV162"/>
      <c r="OW162"/>
      <c r="OX162"/>
      <c r="OY162"/>
      <c r="OZ162"/>
      <c r="PA162"/>
      <c r="PB162"/>
      <c r="PC162"/>
      <c r="PD162"/>
      <c r="PE162"/>
      <c r="PF162"/>
      <c r="PG162"/>
      <c r="PH162"/>
      <c r="PI162"/>
      <c r="PJ162"/>
      <c r="PK162"/>
      <c r="PL162"/>
      <c r="PM162"/>
      <c r="PN162"/>
      <c r="PO162"/>
      <c r="PP162"/>
      <c r="PQ162"/>
      <c r="PR162"/>
      <c r="PS162"/>
      <c r="PT162"/>
      <c r="PU162"/>
      <c r="PV162"/>
      <c r="PW162"/>
      <c r="PX162"/>
      <c r="PY162"/>
      <c r="PZ162"/>
      <c r="QA162"/>
      <c r="QB162"/>
      <c r="QC162"/>
      <c r="QD162"/>
      <c r="QE162"/>
      <c r="QF162"/>
      <c r="QG162"/>
      <c r="QH162"/>
      <c r="QI162"/>
      <c r="QJ162"/>
      <c r="QK162"/>
      <c r="QL162"/>
      <c r="QM162"/>
      <c r="QN162"/>
      <c r="QO162"/>
      <c r="QP162"/>
      <c r="QQ162"/>
      <c r="QR162"/>
      <c r="QS162"/>
      <c r="QT162"/>
      <c r="QU162"/>
      <c r="QV162"/>
      <c r="QW162"/>
      <c r="QX162"/>
      <c r="QY162"/>
      <c r="QZ162"/>
      <c r="RA162"/>
      <c r="RB162"/>
      <c r="RC162"/>
      <c r="RD162"/>
      <c r="RE162"/>
      <c r="RF162"/>
      <c r="RG162"/>
      <c r="RH162"/>
      <c r="RI162"/>
      <c r="RJ162"/>
      <c r="RK162"/>
      <c r="RL162"/>
      <c r="RM162"/>
      <c r="RN162"/>
      <c r="RO162"/>
      <c r="RP162"/>
      <c r="RQ162"/>
      <c r="RR162"/>
      <c r="RS162"/>
      <c r="RT162"/>
      <c r="RU162"/>
      <c r="RV162"/>
      <c r="RW162"/>
      <c r="RX162"/>
      <c r="RY162"/>
      <c r="RZ162"/>
      <c r="SA162"/>
      <c r="SB162"/>
      <c r="SC162"/>
      <c r="SD162"/>
      <c r="SE162"/>
      <c r="SF162"/>
      <c r="SG162"/>
      <c r="SH162"/>
      <c r="SI162"/>
      <c r="SJ162"/>
      <c r="SK162"/>
      <c r="SL162"/>
      <c r="SM162"/>
      <c r="SN162"/>
      <c r="SO162"/>
      <c r="SP162"/>
      <c r="SQ162"/>
      <c r="SR162"/>
      <c r="SS162"/>
      <c r="ST162"/>
      <c r="SU162"/>
      <c r="SV162"/>
      <c r="SW162"/>
      <c r="SX162"/>
      <c r="SY162"/>
      <c r="SZ162"/>
      <c r="TA162"/>
      <c r="TB162"/>
      <c r="TC162"/>
      <c r="TD162"/>
      <c r="TE162"/>
      <c r="TF162"/>
      <c r="TG162"/>
      <c r="TH162"/>
      <c r="TI162"/>
      <c r="TJ162"/>
      <c r="TK162"/>
      <c r="TL162"/>
      <c r="TM162"/>
      <c r="TN162"/>
      <c r="TO162"/>
      <c r="TP162"/>
      <c r="TQ162"/>
      <c r="TR162"/>
      <c r="TS162"/>
      <c r="TT162"/>
      <c r="TU162"/>
      <c r="TV162"/>
      <c r="TW162"/>
      <c r="TX162"/>
      <c r="TY162"/>
      <c r="TZ162"/>
      <c r="UA162"/>
      <c r="UB162"/>
      <c r="UC162"/>
      <c r="UD162"/>
      <c r="UE162"/>
      <c r="UF162"/>
      <c r="UG162"/>
      <c r="UH162"/>
      <c r="UI162"/>
      <c r="UJ162"/>
      <c r="UK162"/>
      <c r="UL162"/>
      <c r="UM162"/>
      <c r="UN162"/>
      <c r="UO162"/>
      <c r="UP162"/>
      <c r="UQ162"/>
      <c r="UR162"/>
      <c r="US162"/>
      <c r="UT162"/>
      <c r="UU162"/>
      <c r="UV162"/>
      <c r="UW162"/>
      <c r="UX162"/>
      <c r="UY162"/>
      <c r="UZ162"/>
      <c r="VA162"/>
      <c r="VB162"/>
      <c r="VC162"/>
      <c r="VD162"/>
      <c r="VE162"/>
      <c r="VF162"/>
      <c r="VG162"/>
      <c r="VH162"/>
      <c r="VI162"/>
      <c r="VJ162"/>
      <c r="VK162"/>
      <c r="VL162"/>
      <c r="VM162"/>
      <c r="VN162"/>
      <c r="VO162"/>
      <c r="VP162"/>
      <c r="VQ162"/>
      <c r="VR162"/>
      <c r="VS162"/>
      <c r="VT162"/>
      <c r="VU162"/>
      <c r="VV162"/>
      <c r="VW162"/>
      <c r="VX162"/>
      <c r="VY162"/>
      <c r="VZ162"/>
      <c r="WA162"/>
      <c r="WB162"/>
      <c r="WC162"/>
      <c r="WD162"/>
      <c r="WE162"/>
      <c r="WF162"/>
      <c r="WG162"/>
      <c r="WH162"/>
      <c r="WI162"/>
      <c r="WJ162"/>
      <c r="WK162"/>
      <c r="WL162"/>
      <c r="WM162"/>
      <c r="WN162"/>
      <c r="WO162"/>
      <c r="WP162"/>
      <c r="WQ162"/>
      <c r="WR162"/>
      <c r="WS162"/>
      <c r="WT162"/>
      <c r="WU162"/>
      <c r="WV162"/>
      <c r="WW162"/>
      <c r="WX162"/>
      <c r="WY162"/>
      <c r="WZ162"/>
      <c r="XA162"/>
      <c r="XB162"/>
      <c r="XC162"/>
      <c r="XD162"/>
      <c r="XE162"/>
      <c r="XF162"/>
      <c r="XG162"/>
      <c r="XH162"/>
      <c r="XI162"/>
      <c r="XJ162"/>
      <c r="XK162"/>
      <c r="XL162"/>
      <c r="XM162"/>
      <c r="XN162"/>
      <c r="XO162"/>
      <c r="XP162"/>
      <c r="XQ162"/>
      <c r="XR162"/>
      <c r="XS162"/>
      <c r="XT162"/>
      <c r="XU162"/>
      <c r="XV162"/>
      <c r="XW162"/>
      <c r="XX162"/>
      <c r="XY162"/>
      <c r="XZ162"/>
      <c r="YA162"/>
      <c r="YB162"/>
      <c r="YC162"/>
      <c r="YD162"/>
      <c r="YE162"/>
      <c r="YF162"/>
      <c r="YG162"/>
      <c r="YH162"/>
      <c r="YI162"/>
      <c r="YJ162"/>
      <c r="YK162"/>
      <c r="YL162"/>
      <c r="YM162"/>
      <c r="YN162"/>
      <c r="YO162"/>
      <c r="YP162"/>
      <c r="YQ162"/>
      <c r="YR162"/>
      <c r="YS162"/>
      <c r="YT162"/>
      <c r="YU162"/>
      <c r="YV162"/>
      <c r="YW162"/>
      <c r="YX162"/>
      <c r="YY162"/>
      <c r="YZ162"/>
      <c r="ZA162"/>
      <c r="ZB162"/>
      <c r="ZC162"/>
      <c r="ZD162"/>
      <c r="ZE162"/>
      <c r="ZF162"/>
      <c r="ZG162"/>
      <c r="ZH162"/>
      <c r="ZI162"/>
      <c r="ZJ162"/>
      <c r="ZK162"/>
      <c r="ZL162"/>
      <c r="ZM162"/>
      <c r="ZN162"/>
      <c r="ZO162"/>
      <c r="ZP162"/>
      <c r="ZQ162"/>
      <c r="ZR162"/>
      <c r="ZS162"/>
      <c r="ZT162"/>
      <c r="ZU162"/>
      <c r="ZV162"/>
      <c r="ZW162"/>
      <c r="ZX162"/>
      <c r="ZY162"/>
      <c r="ZZ162"/>
      <c r="AAA162"/>
      <c r="AAB162"/>
      <c r="AAC162"/>
      <c r="AAD162"/>
      <c r="AAE162"/>
      <c r="AAF162"/>
      <c r="AAG162"/>
      <c r="AAH162"/>
      <c r="AAI162"/>
      <c r="AAJ162"/>
      <c r="AAK162"/>
      <c r="AAL162"/>
      <c r="AAM162"/>
      <c r="AAN162"/>
      <c r="AAO162"/>
      <c r="AAP162"/>
      <c r="AAQ162"/>
      <c r="AAR162"/>
      <c r="AAS162"/>
      <c r="AAT162"/>
      <c r="AAU162"/>
      <c r="AAV162"/>
      <c r="AAW162"/>
      <c r="AAX162"/>
      <c r="AAY162"/>
      <c r="AAZ162"/>
      <c r="ABA162"/>
      <c r="ABB162"/>
      <c r="ABC162"/>
      <c r="ABD162"/>
      <c r="ABE162"/>
      <c r="ABF162"/>
      <c r="ABG162"/>
      <c r="ABH162"/>
      <c r="ABI162"/>
      <c r="ABJ162"/>
      <c r="ABK162"/>
      <c r="ABL162"/>
      <c r="ABM162"/>
      <c r="ABN162"/>
      <c r="ABO162"/>
      <c r="ABP162"/>
      <c r="ABQ162"/>
      <c r="ABR162"/>
      <c r="ABS162"/>
      <c r="ABT162"/>
      <c r="ABU162"/>
      <c r="ABV162"/>
      <c r="ABW162"/>
      <c r="ABX162"/>
      <c r="ABY162"/>
      <c r="ABZ162"/>
      <c r="ACA162"/>
      <c r="ACB162"/>
      <c r="ACC162"/>
      <c r="ACD162"/>
      <c r="ACE162"/>
      <c r="ACF162"/>
      <c r="ACG162"/>
      <c r="ACH162"/>
      <c r="ACI162"/>
      <c r="ACJ162"/>
      <c r="ACK162"/>
      <c r="ACL162"/>
      <c r="ACM162"/>
      <c r="ACN162"/>
      <c r="ACO162"/>
      <c r="ACP162"/>
      <c r="ACQ162"/>
      <c r="ACR162"/>
      <c r="ACS162"/>
      <c r="ACT162"/>
      <c r="ACU162"/>
      <c r="ACV162"/>
      <c r="ACW162"/>
      <c r="ACX162"/>
      <c r="ACY162"/>
      <c r="ACZ162"/>
      <c r="ADA162"/>
      <c r="ADB162"/>
      <c r="ADC162"/>
      <c r="ADD162"/>
      <c r="ADE162"/>
      <c r="ADF162"/>
      <c r="ADG162"/>
      <c r="ADH162"/>
      <c r="ADI162"/>
      <c r="ADJ162"/>
      <c r="ADK162"/>
      <c r="ADL162"/>
      <c r="ADM162"/>
      <c r="ADN162"/>
      <c r="ADO162"/>
      <c r="ADP162"/>
      <c r="ADQ162"/>
      <c r="ADR162"/>
      <c r="ADS162"/>
      <c r="ADT162"/>
      <c r="ADU162"/>
      <c r="ADV162"/>
      <c r="ADW162"/>
      <c r="ADX162"/>
      <c r="ADY162"/>
      <c r="ADZ162"/>
      <c r="AEA162"/>
      <c r="AEB162"/>
      <c r="AEC162"/>
      <c r="AED162"/>
      <c r="AEE162"/>
      <c r="AEF162"/>
      <c r="AEG162"/>
      <c r="AEH162"/>
      <c r="AEI162"/>
      <c r="AEJ162"/>
      <c r="AEK162"/>
      <c r="AEL162"/>
      <c r="AEM162"/>
      <c r="AEN162"/>
      <c r="AEO162"/>
      <c r="AEP162"/>
      <c r="AEQ162"/>
      <c r="AER162"/>
      <c r="AES162"/>
      <c r="AET162"/>
      <c r="AEU162"/>
      <c r="AEV162"/>
      <c r="AEW162"/>
      <c r="AEX162"/>
      <c r="AEY162"/>
      <c r="AEZ162"/>
      <c r="AFA162"/>
      <c r="AFB162"/>
      <c r="AFC162"/>
      <c r="AFD162"/>
      <c r="AFE162"/>
      <c r="AFF162"/>
      <c r="AFG162"/>
      <c r="AFH162"/>
      <c r="AFI162"/>
      <c r="AFJ162"/>
      <c r="AFK162"/>
      <c r="AFL162"/>
      <c r="AFM162"/>
      <c r="AFN162"/>
      <c r="AFO162"/>
      <c r="AFP162"/>
      <c r="AFQ162"/>
      <c r="AFR162"/>
      <c r="AFS162"/>
      <c r="AFT162"/>
      <c r="AFU162"/>
      <c r="AFV162"/>
      <c r="AFW162"/>
      <c r="AFX162"/>
      <c r="AFY162"/>
      <c r="AFZ162"/>
      <c r="AGA162"/>
      <c r="AGB162"/>
      <c r="AGC162"/>
      <c r="AGD162"/>
      <c r="AGE162"/>
      <c r="AGF162"/>
      <c r="AGG162"/>
      <c r="AGH162"/>
      <c r="AGI162"/>
      <c r="AGJ162"/>
      <c r="AGK162"/>
      <c r="AGL162"/>
      <c r="AGM162"/>
      <c r="AGN162"/>
      <c r="AGO162"/>
      <c r="AGP162"/>
      <c r="AGQ162"/>
      <c r="AGR162"/>
      <c r="AGS162"/>
      <c r="AGT162"/>
      <c r="AGU162"/>
      <c r="AGV162"/>
      <c r="AGW162"/>
      <c r="AGX162"/>
      <c r="AGY162"/>
      <c r="AGZ162"/>
      <c r="AHA162"/>
      <c r="AHB162"/>
      <c r="AHC162"/>
      <c r="AHD162"/>
      <c r="AHE162"/>
      <c r="AHF162"/>
      <c r="AHG162"/>
      <c r="AHH162"/>
      <c r="AHI162"/>
      <c r="AHJ162"/>
      <c r="AHK162"/>
      <c r="AHL162"/>
      <c r="AHM162"/>
      <c r="AHN162"/>
      <c r="AHO162"/>
      <c r="AHP162"/>
      <c r="AHQ162"/>
      <c r="AHR162"/>
      <c r="AHS162"/>
      <c r="AHT162"/>
      <c r="AHU162"/>
      <c r="AHV162"/>
      <c r="AHW162"/>
      <c r="AHX162"/>
      <c r="AHY162"/>
      <c r="AHZ162"/>
      <c r="AIA162"/>
      <c r="AIB162"/>
      <c r="AIC162"/>
      <c r="AID162"/>
      <c r="AIE162"/>
      <c r="AIF162"/>
      <c r="AIG162"/>
      <c r="AIH162"/>
      <c r="AII162"/>
      <c r="AIJ162"/>
      <c r="AIK162"/>
      <c r="AIL162"/>
      <c r="AIM162"/>
      <c r="AIN162"/>
      <c r="AIO162"/>
      <c r="AIP162"/>
      <c r="AIQ162"/>
      <c r="AIR162"/>
      <c r="AIS162"/>
      <c r="AIT162"/>
      <c r="AIU162"/>
      <c r="AIV162"/>
      <c r="AIW162"/>
      <c r="AIX162"/>
      <c r="AIY162"/>
      <c r="AIZ162"/>
      <c r="AJA162"/>
      <c r="AJB162"/>
      <c r="AJC162"/>
      <c r="AJD162"/>
      <c r="AJE162"/>
      <c r="AJF162"/>
      <c r="AJG162"/>
      <c r="AJH162"/>
      <c r="AJI162"/>
      <c r="AJJ162"/>
      <c r="AJK162"/>
      <c r="AJL162"/>
      <c r="AJM162"/>
      <c r="AJN162"/>
      <c r="AJO162"/>
      <c r="AJP162"/>
      <c r="AJQ162"/>
      <c r="AJR162"/>
      <c r="AJS162"/>
      <c r="AJT162"/>
      <c r="AJU162"/>
      <c r="AJV162"/>
      <c r="AJW162"/>
      <c r="AJX162"/>
      <c r="AJY162"/>
      <c r="AJZ162"/>
      <c r="AKA162"/>
      <c r="AKB162"/>
      <c r="AKC162"/>
      <c r="AKD162"/>
      <c r="AKE162"/>
      <c r="AKF162"/>
      <c r="AKG162"/>
      <c r="AKH162"/>
      <c r="AKI162"/>
      <c r="AKJ162"/>
      <c r="AKK162"/>
      <c r="AKL162"/>
      <c r="AKM162"/>
      <c r="AKN162"/>
      <c r="AKO162"/>
      <c r="AKP162"/>
      <c r="AKQ162"/>
      <c r="AKR162"/>
      <c r="AKS162"/>
      <c r="AKT162"/>
      <c r="AKU162"/>
      <c r="AKV162"/>
      <c r="AKW162"/>
      <c r="AKX162"/>
      <c r="AKY162"/>
      <c r="AKZ162"/>
      <c r="ALA162"/>
      <c r="ALB162"/>
      <c r="ALC162"/>
      <c r="ALD162"/>
      <c r="ALE162"/>
      <c r="ALF162"/>
      <c r="ALG162"/>
      <c r="ALH162"/>
      <c r="ALI162"/>
      <c r="ALJ162"/>
      <c r="ALK162"/>
      <c r="ALL162"/>
      <c r="ALM162"/>
      <c r="ALN162"/>
      <c r="ALO162"/>
      <c r="ALP162"/>
      <c r="ALQ162"/>
      <c r="ALR162"/>
      <c r="ALS162"/>
      <c r="ALT162"/>
      <c r="ALU162"/>
      <c r="ALV162"/>
      <c r="ALW162"/>
      <c r="ALX162"/>
      <c r="ALY162"/>
      <c r="ALZ162"/>
      <c r="AMA162"/>
      <c r="AMB162"/>
      <c r="AMC162"/>
      <c r="AMD162"/>
      <c r="AME162"/>
      <c r="AMF162"/>
      <c r="AMG162"/>
      <c r="AMH162"/>
      <c r="AMI162"/>
      <c r="AMJ162"/>
    </row>
    <row r="163" spans="1:1024" x14ac:dyDescent="0.25">
      <c r="A163" s="171"/>
      <c r="B163" s="172"/>
      <c r="C163" s="172"/>
      <c r="D163" s="172"/>
      <c r="E163" s="172"/>
      <c r="F163" s="172"/>
      <c r="G163" s="172"/>
      <c r="H163" s="172"/>
      <c r="I163" s="172"/>
      <c r="J163" s="172"/>
      <c r="K163" s="172"/>
      <c r="L163" s="172"/>
      <c r="M163" s="172"/>
      <c r="N163" s="172"/>
      <c r="O163" s="172"/>
      <c r="P163" s="172"/>
      <c r="Q163" s="172"/>
      <c r="R163" s="172"/>
      <c r="S163" s="172"/>
      <c r="T163" s="172"/>
      <c r="U163" s="172"/>
      <c r="V163" s="172"/>
      <c r="W163" s="172"/>
      <c r="X163" s="172"/>
      <c r="Y163" s="172"/>
      <c r="Z163" s="172"/>
      <c r="AA163" s="172"/>
      <c r="AB163" s="172"/>
      <c r="AC163" s="172"/>
      <c r="AD163" s="172"/>
      <c r="AE163" s="172"/>
      <c r="AF163" s="172"/>
      <c r="AG163" s="172"/>
      <c r="AH163" s="172"/>
      <c r="AI163" s="172"/>
      <c r="AJ163" s="172"/>
      <c r="AK163" s="172"/>
      <c r="AL163" s="172"/>
      <c r="AM163" s="172"/>
      <c r="AN163" s="172"/>
      <c r="AO163" s="172"/>
      <c r="AP163" s="172"/>
      <c r="AQ163" s="172"/>
      <c r="AR163" s="172"/>
      <c r="AS163" s="172"/>
      <c r="AT163" s="172"/>
      <c r="AU163" s="172"/>
      <c r="AV163" s="172"/>
      <c r="AW163" s="172"/>
      <c r="AX163" s="172"/>
      <c r="AY163" s="172"/>
      <c r="AZ163" s="172"/>
      <c r="BA163" s="172"/>
      <c r="BB163" s="59"/>
      <c r="BC163" s="59"/>
      <c r="BD163" s="60"/>
      <c r="BE163"/>
      <c r="BF163"/>
      <c r="BG163"/>
      <c r="BH163"/>
      <c r="BI163"/>
      <c r="BJ163"/>
      <c r="BK163"/>
      <c r="BL163"/>
      <c r="BM163"/>
      <c r="BN163"/>
      <c r="BO163"/>
      <c r="BP163"/>
      <c r="BQ163"/>
      <c r="BR163"/>
      <c r="BS163"/>
      <c r="BT163"/>
      <c r="BU163"/>
      <c r="BV163"/>
      <c r="BW163"/>
      <c r="BX163"/>
      <c r="BY163"/>
      <c r="BZ163"/>
      <c r="CA163"/>
      <c r="CB163"/>
      <c r="CC163"/>
      <c r="CD163"/>
      <c r="CE163"/>
      <c r="CF163"/>
      <c r="CG163"/>
      <c r="CH163"/>
      <c r="CI163"/>
      <c r="CJ163"/>
      <c r="CK163"/>
      <c r="CL163"/>
      <c r="CM163"/>
      <c r="CN163"/>
      <c r="CO163"/>
      <c r="CP163"/>
      <c r="CQ163"/>
      <c r="CR163"/>
      <c r="CS163"/>
      <c r="CT163"/>
      <c r="CU163"/>
      <c r="CV163"/>
      <c r="CW163"/>
      <c r="CX163"/>
      <c r="CY163"/>
      <c r="CZ163"/>
      <c r="DA163"/>
      <c r="DB163"/>
      <c r="DC163"/>
      <c r="DD163"/>
      <c r="DE163"/>
      <c r="DF163"/>
      <c r="DG163"/>
      <c r="DH163"/>
      <c r="DI163"/>
      <c r="DJ163"/>
      <c r="DK163"/>
      <c r="DL163"/>
      <c r="DM163"/>
      <c r="DN163"/>
      <c r="DO163"/>
      <c r="DP163"/>
      <c r="DQ163"/>
      <c r="DR163"/>
      <c r="DS163"/>
      <c r="DT163"/>
      <c r="DU163"/>
      <c r="DV163"/>
      <c r="DW163"/>
      <c r="DX163"/>
      <c r="DY163"/>
      <c r="DZ163"/>
      <c r="EA163"/>
      <c r="EB163"/>
      <c r="EC163"/>
      <c r="ED163"/>
      <c r="EE163"/>
      <c r="EF163"/>
      <c r="EG163"/>
      <c r="EH163"/>
      <c r="EI163"/>
      <c r="EJ163"/>
      <c r="EK163"/>
      <c r="EL163"/>
      <c r="EM163"/>
      <c r="EN163"/>
      <c r="EO163"/>
      <c r="EP163"/>
      <c r="EQ163"/>
      <c r="ER163"/>
      <c r="ES163"/>
      <c r="ET163"/>
      <c r="EU163"/>
      <c r="EV163"/>
      <c r="EW163"/>
      <c r="EX163"/>
      <c r="EY163"/>
      <c r="EZ163"/>
      <c r="FA163"/>
      <c r="FB163"/>
      <c r="FC163"/>
      <c r="FD163"/>
      <c r="FE163"/>
      <c r="FF163"/>
      <c r="FG163"/>
      <c r="FH163"/>
      <c r="FI163"/>
      <c r="FJ163"/>
      <c r="FK163"/>
      <c r="FL163"/>
      <c r="FM163"/>
      <c r="FN163"/>
      <c r="FO163"/>
      <c r="FP163"/>
      <c r="FQ163"/>
      <c r="FR163"/>
      <c r="FS163"/>
      <c r="FT163"/>
      <c r="FU163"/>
      <c r="FV163"/>
      <c r="FW163"/>
      <c r="FX163"/>
      <c r="FY163"/>
      <c r="FZ163"/>
      <c r="GA163"/>
      <c r="GB163"/>
      <c r="GC163"/>
      <c r="GD163"/>
      <c r="GE163"/>
      <c r="GF163"/>
      <c r="GG163"/>
      <c r="GH163"/>
      <c r="GI163"/>
      <c r="GJ163"/>
      <c r="GK163"/>
      <c r="GL163"/>
      <c r="GM163"/>
      <c r="GN163"/>
      <c r="GO163"/>
      <c r="GP163"/>
      <c r="GQ163"/>
      <c r="GR163"/>
      <c r="GS163"/>
      <c r="GT163"/>
      <c r="GU163"/>
      <c r="GV163"/>
      <c r="GW163"/>
      <c r="GX163"/>
      <c r="GY163"/>
      <c r="GZ163"/>
      <c r="HA163"/>
      <c r="HB163"/>
      <c r="HC163"/>
      <c r="HD163"/>
      <c r="HE163"/>
      <c r="HF163"/>
      <c r="HG163"/>
      <c r="HH163"/>
      <c r="HI163"/>
      <c r="HJ163"/>
      <c r="HK163"/>
      <c r="HL163"/>
      <c r="HM163"/>
      <c r="HN163"/>
      <c r="HO163"/>
      <c r="HP163"/>
      <c r="HQ163"/>
      <c r="HR163"/>
      <c r="HS163"/>
      <c r="HT163"/>
      <c r="HU163"/>
      <c r="HV163"/>
      <c r="HW163"/>
      <c r="HX163"/>
      <c r="HY163"/>
      <c r="HZ163"/>
      <c r="IA163"/>
      <c r="IB163"/>
      <c r="IC163"/>
      <c r="ID163"/>
      <c r="IE163"/>
      <c r="IF163"/>
      <c r="IG163"/>
      <c r="IH163"/>
      <c r="II163"/>
      <c r="IJ163"/>
      <c r="IK163"/>
      <c r="IL163"/>
      <c r="IM163"/>
      <c r="IN163"/>
      <c r="IO163"/>
      <c r="IP163"/>
      <c r="IQ163"/>
      <c r="IR163"/>
      <c r="IS163"/>
      <c r="IT163"/>
      <c r="IU163"/>
      <c r="IV163"/>
      <c r="IW163"/>
      <c r="IX163"/>
      <c r="IY163"/>
      <c r="IZ163"/>
      <c r="JA163"/>
      <c r="JB163"/>
      <c r="JC163"/>
      <c r="JD163"/>
      <c r="JE163"/>
      <c r="JF163"/>
      <c r="JG163"/>
      <c r="JH163"/>
      <c r="JI163"/>
      <c r="JJ163"/>
      <c r="JK163"/>
      <c r="JL163"/>
      <c r="JM163"/>
      <c r="JN163"/>
      <c r="JO163"/>
      <c r="JP163"/>
      <c r="JQ163"/>
      <c r="JR163"/>
      <c r="JS163"/>
      <c r="JT163"/>
      <c r="JU163"/>
      <c r="JV163"/>
      <c r="JW163"/>
      <c r="JX163"/>
      <c r="JY163"/>
      <c r="JZ163"/>
      <c r="KA163"/>
      <c r="KB163"/>
      <c r="KC163"/>
      <c r="KD163"/>
      <c r="KE163"/>
      <c r="KF163"/>
      <c r="KG163"/>
      <c r="KH163"/>
      <c r="KI163"/>
      <c r="KJ163"/>
      <c r="KK163"/>
      <c r="KL163"/>
      <c r="KM163"/>
      <c r="KN163"/>
      <c r="KO163"/>
      <c r="KP163"/>
      <c r="KQ163"/>
      <c r="KR163"/>
      <c r="KS163"/>
      <c r="KT163"/>
      <c r="KU163"/>
      <c r="KV163"/>
      <c r="KW163"/>
      <c r="KX163"/>
      <c r="KY163"/>
      <c r="KZ163"/>
      <c r="LA163"/>
      <c r="LB163"/>
      <c r="LC163"/>
      <c r="LD163"/>
      <c r="LE163"/>
      <c r="LF163"/>
      <c r="LG163"/>
      <c r="LH163"/>
      <c r="LI163"/>
      <c r="LJ163"/>
      <c r="LK163"/>
      <c r="LL163"/>
      <c r="LM163"/>
      <c r="LN163"/>
      <c r="LO163"/>
      <c r="LP163"/>
      <c r="LQ163"/>
      <c r="LR163"/>
      <c r="LS163"/>
      <c r="LT163"/>
      <c r="LU163"/>
      <c r="LV163"/>
      <c r="LW163"/>
      <c r="LX163"/>
      <c r="LY163"/>
      <c r="LZ163"/>
      <c r="MA163"/>
      <c r="MB163"/>
      <c r="MC163"/>
      <c r="MD163"/>
      <c r="ME163"/>
      <c r="MF163"/>
      <c r="MG163"/>
      <c r="MH163"/>
      <c r="MI163"/>
      <c r="MJ163"/>
      <c r="MK163"/>
      <c r="ML163"/>
      <c r="MM163"/>
      <c r="MN163"/>
      <c r="MO163"/>
      <c r="MP163"/>
      <c r="MQ163"/>
      <c r="MR163"/>
      <c r="MS163"/>
      <c r="MT163"/>
      <c r="MU163"/>
      <c r="MV163"/>
      <c r="MW163"/>
      <c r="MX163"/>
      <c r="MY163"/>
      <c r="MZ163"/>
      <c r="NA163"/>
      <c r="NB163"/>
      <c r="NC163"/>
      <c r="ND163"/>
      <c r="NE163"/>
      <c r="NF163"/>
      <c r="NG163"/>
      <c r="NH163"/>
      <c r="NI163"/>
      <c r="NJ163"/>
      <c r="NK163"/>
      <c r="NL163"/>
      <c r="NM163"/>
      <c r="NN163"/>
      <c r="NO163"/>
      <c r="NP163"/>
      <c r="NQ163"/>
      <c r="NR163"/>
      <c r="NS163"/>
      <c r="NT163"/>
      <c r="NU163"/>
      <c r="NV163"/>
      <c r="NW163"/>
      <c r="NX163"/>
      <c r="NY163"/>
      <c r="NZ163"/>
      <c r="OA163"/>
      <c r="OB163"/>
      <c r="OC163"/>
      <c r="OD163"/>
      <c r="OE163"/>
      <c r="OF163"/>
      <c r="OG163"/>
      <c r="OH163"/>
      <c r="OI163"/>
      <c r="OJ163"/>
      <c r="OK163"/>
      <c r="OL163"/>
      <c r="OM163"/>
      <c r="ON163"/>
      <c r="OO163"/>
      <c r="OP163"/>
      <c r="OQ163"/>
      <c r="OR163"/>
      <c r="OS163"/>
      <c r="OT163"/>
      <c r="OU163"/>
      <c r="OV163"/>
      <c r="OW163"/>
      <c r="OX163"/>
      <c r="OY163"/>
      <c r="OZ163"/>
      <c r="PA163"/>
      <c r="PB163"/>
      <c r="PC163"/>
      <c r="PD163"/>
      <c r="PE163"/>
      <c r="PF163"/>
      <c r="PG163"/>
      <c r="PH163"/>
      <c r="PI163"/>
      <c r="PJ163"/>
      <c r="PK163"/>
      <c r="PL163"/>
      <c r="PM163"/>
      <c r="PN163"/>
      <c r="PO163"/>
      <c r="PP163"/>
      <c r="PQ163"/>
      <c r="PR163"/>
      <c r="PS163"/>
      <c r="PT163"/>
      <c r="PU163"/>
      <c r="PV163"/>
      <c r="PW163"/>
      <c r="PX163"/>
      <c r="PY163"/>
      <c r="PZ163"/>
      <c r="QA163"/>
      <c r="QB163"/>
      <c r="QC163"/>
      <c r="QD163"/>
      <c r="QE163"/>
      <c r="QF163"/>
      <c r="QG163"/>
      <c r="QH163"/>
      <c r="QI163"/>
      <c r="QJ163"/>
      <c r="QK163"/>
      <c r="QL163"/>
      <c r="QM163"/>
      <c r="QN163"/>
      <c r="QO163"/>
      <c r="QP163"/>
      <c r="QQ163"/>
      <c r="QR163"/>
      <c r="QS163"/>
      <c r="QT163"/>
      <c r="QU163"/>
      <c r="QV163"/>
      <c r="QW163"/>
      <c r="QX163"/>
      <c r="QY163"/>
      <c r="QZ163"/>
      <c r="RA163"/>
      <c r="RB163"/>
      <c r="RC163"/>
      <c r="RD163"/>
      <c r="RE163"/>
      <c r="RF163"/>
      <c r="RG163"/>
      <c r="RH163"/>
      <c r="RI163"/>
      <c r="RJ163"/>
      <c r="RK163"/>
      <c r="RL163"/>
      <c r="RM163"/>
      <c r="RN163"/>
      <c r="RO163"/>
      <c r="RP163"/>
      <c r="RQ163"/>
      <c r="RR163"/>
      <c r="RS163"/>
      <c r="RT163"/>
      <c r="RU163"/>
      <c r="RV163"/>
      <c r="RW163"/>
      <c r="RX163"/>
      <c r="RY163"/>
      <c r="RZ163"/>
      <c r="SA163"/>
      <c r="SB163"/>
      <c r="SC163"/>
      <c r="SD163"/>
      <c r="SE163"/>
      <c r="SF163"/>
      <c r="SG163"/>
      <c r="SH163"/>
      <c r="SI163"/>
      <c r="SJ163"/>
      <c r="SK163"/>
      <c r="SL163"/>
      <c r="SM163"/>
      <c r="SN163"/>
      <c r="SO163"/>
      <c r="SP163"/>
      <c r="SQ163"/>
      <c r="SR163"/>
      <c r="SS163"/>
      <c r="ST163"/>
      <c r="SU163"/>
      <c r="SV163"/>
      <c r="SW163"/>
      <c r="SX163"/>
      <c r="SY163"/>
      <c r="SZ163"/>
      <c r="TA163"/>
      <c r="TB163"/>
      <c r="TC163"/>
      <c r="TD163"/>
      <c r="TE163"/>
      <c r="TF163"/>
      <c r="TG163"/>
      <c r="TH163"/>
      <c r="TI163"/>
      <c r="TJ163"/>
      <c r="TK163"/>
      <c r="TL163"/>
      <c r="TM163"/>
      <c r="TN163"/>
      <c r="TO163"/>
      <c r="TP163"/>
      <c r="TQ163"/>
      <c r="TR163"/>
      <c r="TS163"/>
      <c r="TT163"/>
      <c r="TU163"/>
      <c r="TV163"/>
      <c r="TW163"/>
      <c r="TX163"/>
      <c r="TY163"/>
      <c r="TZ163"/>
      <c r="UA163"/>
      <c r="UB163"/>
      <c r="UC163"/>
      <c r="UD163"/>
      <c r="UE163"/>
      <c r="UF163"/>
      <c r="UG163"/>
      <c r="UH163"/>
      <c r="UI163"/>
      <c r="UJ163"/>
      <c r="UK163"/>
      <c r="UL163"/>
      <c r="UM163"/>
      <c r="UN163"/>
      <c r="UO163"/>
      <c r="UP163"/>
      <c r="UQ163"/>
      <c r="UR163"/>
      <c r="US163"/>
      <c r="UT163"/>
      <c r="UU163"/>
      <c r="UV163"/>
      <c r="UW163"/>
      <c r="UX163"/>
      <c r="UY163"/>
      <c r="UZ163"/>
      <c r="VA163"/>
      <c r="VB163"/>
      <c r="VC163"/>
      <c r="VD163"/>
      <c r="VE163"/>
      <c r="VF163"/>
      <c r="VG163"/>
      <c r="VH163"/>
      <c r="VI163"/>
      <c r="VJ163"/>
      <c r="VK163"/>
      <c r="VL163"/>
      <c r="VM163"/>
      <c r="VN163"/>
      <c r="VO163"/>
      <c r="VP163"/>
      <c r="VQ163"/>
      <c r="VR163"/>
      <c r="VS163"/>
      <c r="VT163"/>
      <c r="VU163"/>
      <c r="VV163"/>
      <c r="VW163"/>
      <c r="VX163"/>
      <c r="VY163"/>
      <c r="VZ163"/>
      <c r="WA163"/>
      <c r="WB163"/>
      <c r="WC163"/>
      <c r="WD163"/>
      <c r="WE163"/>
      <c r="WF163"/>
      <c r="WG163"/>
      <c r="WH163"/>
      <c r="WI163"/>
      <c r="WJ163"/>
      <c r="WK163"/>
      <c r="WL163"/>
      <c r="WM163"/>
      <c r="WN163"/>
      <c r="WO163"/>
      <c r="WP163"/>
      <c r="WQ163"/>
      <c r="WR163"/>
      <c r="WS163"/>
      <c r="WT163"/>
      <c r="WU163"/>
      <c r="WV163"/>
      <c r="WW163"/>
      <c r="WX163"/>
      <c r="WY163"/>
      <c r="WZ163"/>
      <c r="XA163"/>
      <c r="XB163"/>
      <c r="XC163"/>
      <c r="XD163"/>
      <c r="XE163"/>
      <c r="XF163"/>
      <c r="XG163"/>
      <c r="XH163"/>
      <c r="XI163"/>
      <c r="XJ163"/>
      <c r="XK163"/>
      <c r="XL163"/>
      <c r="XM163"/>
      <c r="XN163"/>
      <c r="XO163"/>
      <c r="XP163"/>
      <c r="XQ163"/>
      <c r="XR163"/>
      <c r="XS163"/>
      <c r="XT163"/>
      <c r="XU163"/>
      <c r="XV163"/>
      <c r="XW163"/>
      <c r="XX163"/>
      <c r="XY163"/>
      <c r="XZ163"/>
      <c r="YA163"/>
      <c r="YB163"/>
      <c r="YC163"/>
      <c r="YD163"/>
      <c r="YE163"/>
      <c r="YF163"/>
      <c r="YG163"/>
      <c r="YH163"/>
      <c r="YI163"/>
      <c r="YJ163"/>
      <c r="YK163"/>
      <c r="YL163"/>
      <c r="YM163"/>
      <c r="YN163"/>
      <c r="YO163"/>
      <c r="YP163"/>
      <c r="YQ163"/>
      <c r="YR163"/>
      <c r="YS163"/>
      <c r="YT163"/>
      <c r="YU163"/>
      <c r="YV163"/>
      <c r="YW163"/>
      <c r="YX163"/>
      <c r="YY163"/>
      <c r="YZ163"/>
      <c r="ZA163"/>
      <c r="ZB163"/>
      <c r="ZC163"/>
      <c r="ZD163"/>
      <c r="ZE163"/>
      <c r="ZF163"/>
      <c r="ZG163"/>
      <c r="ZH163"/>
      <c r="ZI163"/>
      <c r="ZJ163"/>
      <c r="ZK163"/>
      <c r="ZL163"/>
      <c r="ZM163"/>
      <c r="ZN163"/>
      <c r="ZO163"/>
      <c r="ZP163"/>
      <c r="ZQ163"/>
      <c r="ZR163"/>
      <c r="ZS163"/>
      <c r="ZT163"/>
      <c r="ZU163"/>
      <c r="ZV163"/>
      <c r="ZW163"/>
      <c r="ZX163"/>
      <c r="ZY163"/>
      <c r="ZZ163"/>
      <c r="AAA163"/>
      <c r="AAB163"/>
      <c r="AAC163"/>
      <c r="AAD163"/>
      <c r="AAE163"/>
      <c r="AAF163"/>
      <c r="AAG163"/>
      <c r="AAH163"/>
      <c r="AAI163"/>
      <c r="AAJ163"/>
      <c r="AAK163"/>
      <c r="AAL163"/>
      <c r="AAM163"/>
      <c r="AAN163"/>
      <c r="AAO163"/>
      <c r="AAP163"/>
      <c r="AAQ163"/>
      <c r="AAR163"/>
      <c r="AAS163"/>
      <c r="AAT163"/>
      <c r="AAU163"/>
      <c r="AAV163"/>
      <c r="AAW163"/>
      <c r="AAX163"/>
      <c r="AAY163"/>
      <c r="AAZ163"/>
      <c r="ABA163"/>
      <c r="ABB163"/>
      <c r="ABC163"/>
      <c r="ABD163"/>
      <c r="ABE163"/>
      <c r="ABF163"/>
      <c r="ABG163"/>
      <c r="ABH163"/>
      <c r="ABI163"/>
      <c r="ABJ163"/>
      <c r="ABK163"/>
      <c r="ABL163"/>
      <c r="ABM163"/>
      <c r="ABN163"/>
      <c r="ABO163"/>
      <c r="ABP163"/>
      <c r="ABQ163"/>
      <c r="ABR163"/>
      <c r="ABS163"/>
      <c r="ABT163"/>
      <c r="ABU163"/>
      <c r="ABV163"/>
      <c r="ABW163"/>
      <c r="ABX163"/>
      <c r="ABY163"/>
      <c r="ABZ163"/>
      <c r="ACA163"/>
      <c r="ACB163"/>
      <c r="ACC163"/>
      <c r="ACD163"/>
      <c r="ACE163"/>
      <c r="ACF163"/>
      <c r="ACG163"/>
      <c r="ACH163"/>
      <c r="ACI163"/>
      <c r="ACJ163"/>
      <c r="ACK163"/>
      <c r="ACL163"/>
      <c r="ACM163"/>
      <c r="ACN163"/>
      <c r="ACO163"/>
      <c r="ACP163"/>
      <c r="ACQ163"/>
      <c r="ACR163"/>
      <c r="ACS163"/>
      <c r="ACT163"/>
      <c r="ACU163"/>
      <c r="ACV163"/>
      <c r="ACW163"/>
      <c r="ACX163"/>
      <c r="ACY163"/>
      <c r="ACZ163"/>
      <c r="ADA163"/>
      <c r="ADB163"/>
      <c r="ADC163"/>
      <c r="ADD163"/>
      <c r="ADE163"/>
      <c r="ADF163"/>
      <c r="ADG163"/>
      <c r="ADH163"/>
      <c r="ADI163"/>
      <c r="ADJ163"/>
      <c r="ADK163"/>
      <c r="ADL163"/>
      <c r="ADM163"/>
      <c r="ADN163"/>
      <c r="ADO163"/>
      <c r="ADP163"/>
      <c r="ADQ163"/>
      <c r="ADR163"/>
      <c r="ADS163"/>
      <c r="ADT163"/>
      <c r="ADU163"/>
      <c r="ADV163"/>
      <c r="ADW163"/>
      <c r="ADX163"/>
      <c r="ADY163"/>
      <c r="ADZ163"/>
      <c r="AEA163"/>
      <c r="AEB163"/>
      <c r="AEC163"/>
      <c r="AED163"/>
      <c r="AEE163"/>
      <c r="AEF163"/>
      <c r="AEG163"/>
      <c r="AEH163"/>
      <c r="AEI163"/>
      <c r="AEJ163"/>
      <c r="AEK163"/>
      <c r="AEL163"/>
      <c r="AEM163"/>
      <c r="AEN163"/>
      <c r="AEO163"/>
      <c r="AEP163"/>
      <c r="AEQ163"/>
      <c r="AER163"/>
      <c r="AES163"/>
      <c r="AET163"/>
      <c r="AEU163"/>
      <c r="AEV163"/>
      <c r="AEW163"/>
      <c r="AEX163"/>
      <c r="AEY163"/>
      <c r="AEZ163"/>
      <c r="AFA163"/>
      <c r="AFB163"/>
      <c r="AFC163"/>
      <c r="AFD163"/>
      <c r="AFE163"/>
      <c r="AFF163"/>
      <c r="AFG163"/>
      <c r="AFH163"/>
      <c r="AFI163"/>
      <c r="AFJ163"/>
      <c r="AFK163"/>
      <c r="AFL163"/>
      <c r="AFM163"/>
      <c r="AFN163"/>
      <c r="AFO163"/>
      <c r="AFP163"/>
      <c r="AFQ163"/>
      <c r="AFR163"/>
      <c r="AFS163"/>
      <c r="AFT163"/>
      <c r="AFU163"/>
      <c r="AFV163"/>
      <c r="AFW163"/>
      <c r="AFX163"/>
      <c r="AFY163"/>
      <c r="AFZ163"/>
      <c r="AGA163"/>
      <c r="AGB163"/>
      <c r="AGC163"/>
      <c r="AGD163"/>
      <c r="AGE163"/>
      <c r="AGF163"/>
      <c r="AGG163"/>
      <c r="AGH163"/>
      <c r="AGI163"/>
      <c r="AGJ163"/>
      <c r="AGK163"/>
      <c r="AGL163"/>
      <c r="AGM163"/>
      <c r="AGN163"/>
      <c r="AGO163"/>
      <c r="AGP163"/>
      <c r="AGQ163"/>
      <c r="AGR163"/>
      <c r="AGS163"/>
      <c r="AGT163"/>
      <c r="AGU163"/>
      <c r="AGV163"/>
      <c r="AGW163"/>
      <c r="AGX163"/>
      <c r="AGY163"/>
      <c r="AGZ163"/>
      <c r="AHA163"/>
      <c r="AHB163"/>
      <c r="AHC163"/>
      <c r="AHD163"/>
      <c r="AHE163"/>
      <c r="AHF163"/>
      <c r="AHG163"/>
      <c r="AHH163"/>
      <c r="AHI163"/>
      <c r="AHJ163"/>
      <c r="AHK163"/>
      <c r="AHL163"/>
      <c r="AHM163"/>
      <c r="AHN163"/>
      <c r="AHO163"/>
      <c r="AHP163"/>
      <c r="AHQ163"/>
      <c r="AHR163"/>
      <c r="AHS163"/>
      <c r="AHT163"/>
      <c r="AHU163"/>
      <c r="AHV163"/>
      <c r="AHW163"/>
      <c r="AHX163"/>
      <c r="AHY163"/>
      <c r="AHZ163"/>
      <c r="AIA163"/>
      <c r="AIB163"/>
      <c r="AIC163"/>
      <c r="AID163"/>
      <c r="AIE163"/>
      <c r="AIF163"/>
      <c r="AIG163"/>
      <c r="AIH163"/>
      <c r="AII163"/>
      <c r="AIJ163"/>
      <c r="AIK163"/>
      <c r="AIL163"/>
      <c r="AIM163"/>
      <c r="AIN163"/>
      <c r="AIO163"/>
      <c r="AIP163"/>
      <c r="AIQ163"/>
      <c r="AIR163"/>
      <c r="AIS163"/>
      <c r="AIT163"/>
      <c r="AIU163"/>
      <c r="AIV163"/>
      <c r="AIW163"/>
      <c r="AIX163"/>
      <c r="AIY163"/>
      <c r="AIZ163"/>
      <c r="AJA163"/>
      <c r="AJB163"/>
      <c r="AJC163"/>
      <c r="AJD163"/>
      <c r="AJE163"/>
      <c r="AJF163"/>
      <c r="AJG163"/>
      <c r="AJH163"/>
      <c r="AJI163"/>
      <c r="AJJ163"/>
      <c r="AJK163"/>
      <c r="AJL163"/>
      <c r="AJM163"/>
      <c r="AJN163"/>
      <c r="AJO163"/>
      <c r="AJP163"/>
      <c r="AJQ163"/>
      <c r="AJR163"/>
      <c r="AJS163"/>
      <c r="AJT163"/>
      <c r="AJU163"/>
      <c r="AJV163"/>
      <c r="AJW163"/>
      <c r="AJX163"/>
      <c r="AJY163"/>
      <c r="AJZ163"/>
      <c r="AKA163"/>
      <c r="AKB163"/>
      <c r="AKC163"/>
      <c r="AKD163"/>
      <c r="AKE163"/>
      <c r="AKF163"/>
      <c r="AKG163"/>
      <c r="AKH163"/>
      <c r="AKI163"/>
      <c r="AKJ163"/>
      <c r="AKK163"/>
      <c r="AKL163"/>
      <c r="AKM163"/>
      <c r="AKN163"/>
      <c r="AKO163"/>
      <c r="AKP163"/>
      <c r="AKQ163"/>
      <c r="AKR163"/>
      <c r="AKS163"/>
      <c r="AKT163"/>
      <c r="AKU163"/>
      <c r="AKV163"/>
      <c r="AKW163"/>
      <c r="AKX163"/>
      <c r="AKY163"/>
      <c r="AKZ163"/>
      <c r="ALA163"/>
      <c r="ALB163"/>
      <c r="ALC163"/>
      <c r="ALD163"/>
      <c r="ALE163"/>
      <c r="ALF163"/>
      <c r="ALG163"/>
      <c r="ALH163"/>
      <c r="ALI163"/>
      <c r="ALJ163"/>
      <c r="ALK163"/>
      <c r="ALL163"/>
      <c r="ALM163"/>
      <c r="ALN163"/>
      <c r="ALO163"/>
      <c r="ALP163"/>
      <c r="ALQ163"/>
      <c r="ALR163"/>
      <c r="ALS163"/>
      <c r="ALT163"/>
      <c r="ALU163"/>
      <c r="ALV163"/>
      <c r="ALW163"/>
      <c r="ALX163"/>
      <c r="ALY163"/>
      <c r="ALZ163"/>
      <c r="AMA163"/>
      <c r="AMB163"/>
      <c r="AMC163"/>
      <c r="AMD163"/>
      <c r="AME163"/>
      <c r="AMF163"/>
      <c r="AMG163"/>
      <c r="AMH163"/>
      <c r="AMI163"/>
      <c r="AMJ163"/>
    </row>
    <row r="164" spans="1:1024" x14ac:dyDescent="0.25">
      <c r="A164" s="151"/>
      <c r="B164" s="151"/>
      <c r="C164" s="151"/>
      <c r="D164" s="151"/>
      <c r="E164" s="151"/>
      <c r="F164" s="151"/>
      <c r="G164" s="151"/>
      <c r="H164" s="151"/>
      <c r="I164" s="151"/>
      <c r="J164" s="151"/>
      <c r="K164" s="151"/>
      <c r="L164" s="151"/>
      <c r="M164" s="151"/>
      <c r="N164" s="151"/>
      <c r="O164" s="151"/>
      <c r="P164" s="151"/>
      <c r="Q164" s="151"/>
      <c r="R164" s="151"/>
      <c r="S164" s="151"/>
      <c r="T164" s="151"/>
      <c r="U164" s="151"/>
      <c r="V164" s="151"/>
      <c r="W164" s="151"/>
      <c r="X164" s="151"/>
      <c r="Y164" s="151"/>
      <c r="Z164" s="151"/>
      <c r="AA164" s="151"/>
      <c r="AB164" s="151"/>
      <c r="AC164" s="151"/>
      <c r="AD164" s="151"/>
      <c r="AE164" s="151"/>
      <c r="AF164" s="151"/>
      <c r="AG164" s="151"/>
      <c r="AH164" s="151"/>
      <c r="AI164" s="151"/>
      <c r="AJ164" s="151"/>
      <c r="AK164" s="151"/>
      <c r="AL164" s="151"/>
      <c r="AM164" s="151"/>
      <c r="AN164" s="151"/>
      <c r="AO164" s="151"/>
      <c r="AP164" s="151"/>
      <c r="AQ164" s="151"/>
      <c r="AR164" s="151"/>
      <c r="AS164" s="151"/>
      <c r="AT164" s="151"/>
      <c r="AU164" s="151"/>
      <c r="AV164" s="151"/>
      <c r="AW164" s="151"/>
      <c r="AX164" s="151"/>
      <c r="AY164" s="151"/>
      <c r="AZ164" s="151"/>
      <c r="BA164" s="151"/>
      <c r="BE164"/>
      <c r="BF164"/>
      <c r="BG164"/>
      <c r="BH164"/>
      <c r="BI164"/>
      <c r="BJ164"/>
      <c r="BK164"/>
      <c r="BL164"/>
      <c r="BM164"/>
      <c r="BN164"/>
      <c r="BO164"/>
      <c r="BP164"/>
      <c r="BQ164"/>
      <c r="BR164"/>
      <c r="BS164"/>
      <c r="BT164"/>
      <c r="BU164"/>
      <c r="BV164"/>
      <c r="BW164"/>
      <c r="BX164"/>
      <c r="BY164"/>
      <c r="BZ164"/>
      <c r="CA164"/>
      <c r="CB164"/>
      <c r="CC164"/>
      <c r="CD164"/>
      <c r="CE164"/>
      <c r="CF164"/>
      <c r="CG164"/>
      <c r="CH164"/>
      <c r="CI164"/>
      <c r="CJ164"/>
      <c r="CK164"/>
      <c r="CL164"/>
      <c r="CM164"/>
      <c r="CN164"/>
      <c r="CO164"/>
      <c r="CP164"/>
      <c r="CQ164"/>
      <c r="CR164"/>
      <c r="CS164"/>
      <c r="CT164"/>
      <c r="CU164"/>
      <c r="CV164"/>
      <c r="CW164"/>
      <c r="CX164"/>
      <c r="CY164"/>
      <c r="CZ164"/>
      <c r="DA164"/>
      <c r="DB164"/>
      <c r="DC164"/>
      <c r="DD164"/>
      <c r="DE164"/>
      <c r="DF164"/>
      <c r="DG164"/>
      <c r="DH164"/>
      <c r="DI164"/>
      <c r="DJ164"/>
      <c r="DK164"/>
      <c r="DL164"/>
      <c r="DM164"/>
      <c r="DN164"/>
      <c r="DO164"/>
      <c r="DP164"/>
      <c r="DQ164"/>
      <c r="DR164"/>
      <c r="DS164"/>
      <c r="DT164"/>
      <c r="DU164"/>
      <c r="DV164"/>
      <c r="DW164"/>
      <c r="DX164"/>
      <c r="DY164"/>
      <c r="DZ164"/>
      <c r="EA164"/>
      <c r="EB164"/>
      <c r="EC164"/>
      <c r="ED164"/>
      <c r="EE164"/>
      <c r="EF164"/>
      <c r="EG164"/>
      <c r="EH164"/>
      <c r="EI164"/>
      <c r="EJ164"/>
      <c r="EK164"/>
      <c r="EL164"/>
      <c r="EM164"/>
      <c r="EN164"/>
      <c r="EO164"/>
      <c r="EP164"/>
      <c r="EQ164"/>
      <c r="ER164"/>
      <c r="ES164"/>
      <c r="ET164"/>
      <c r="EU164"/>
      <c r="EV164"/>
      <c r="EW164"/>
      <c r="EX164"/>
      <c r="EY164"/>
      <c r="EZ164"/>
      <c r="FA164"/>
      <c r="FB164"/>
      <c r="FC164"/>
      <c r="FD164"/>
      <c r="FE164"/>
      <c r="FF164"/>
      <c r="FG164"/>
      <c r="FH164"/>
      <c r="FI164"/>
      <c r="FJ164"/>
      <c r="FK164"/>
      <c r="FL164"/>
      <c r="FM164"/>
      <c r="FN164"/>
      <c r="FO164"/>
      <c r="FP164"/>
      <c r="FQ164"/>
      <c r="FR164"/>
      <c r="FS164"/>
      <c r="FT164"/>
      <c r="FU164"/>
      <c r="FV164"/>
      <c r="FW164"/>
      <c r="FX164"/>
      <c r="FY164"/>
      <c r="FZ164"/>
      <c r="GA164"/>
      <c r="GB164"/>
      <c r="GC164"/>
      <c r="GD164"/>
      <c r="GE164"/>
      <c r="GF164"/>
      <c r="GG164"/>
      <c r="GH164"/>
      <c r="GI164"/>
      <c r="GJ164"/>
      <c r="GK164"/>
      <c r="GL164"/>
      <c r="GM164"/>
      <c r="GN164"/>
      <c r="GO164"/>
      <c r="GP164"/>
      <c r="GQ164"/>
      <c r="GR164"/>
      <c r="GS164"/>
      <c r="GT164"/>
      <c r="GU164"/>
      <c r="GV164"/>
      <c r="GW164"/>
      <c r="GX164"/>
      <c r="GY164"/>
      <c r="GZ164"/>
      <c r="HA164"/>
      <c r="HB164"/>
      <c r="HC164"/>
      <c r="HD164"/>
      <c r="HE164"/>
      <c r="HF164"/>
      <c r="HG164"/>
      <c r="HH164"/>
      <c r="HI164"/>
      <c r="HJ164"/>
      <c r="HK164"/>
      <c r="HL164"/>
      <c r="HM164"/>
      <c r="HN164"/>
      <c r="HO164"/>
      <c r="HP164"/>
      <c r="HQ164"/>
      <c r="HR164"/>
      <c r="HS164"/>
      <c r="HT164"/>
      <c r="HU164"/>
      <c r="HV164"/>
      <c r="HW164"/>
      <c r="HX164"/>
      <c r="HY164"/>
      <c r="HZ164"/>
      <c r="IA164"/>
      <c r="IB164"/>
      <c r="IC164"/>
      <c r="ID164"/>
      <c r="IE164"/>
      <c r="IF164"/>
      <c r="IG164"/>
      <c r="IH164"/>
      <c r="II164"/>
      <c r="IJ164"/>
      <c r="IK164"/>
      <c r="IL164"/>
      <c r="IM164"/>
      <c r="IN164"/>
      <c r="IO164"/>
      <c r="IP164"/>
      <c r="IQ164"/>
      <c r="IR164"/>
      <c r="IS164"/>
      <c r="IT164"/>
      <c r="IU164"/>
      <c r="IV164"/>
      <c r="IW164"/>
      <c r="IX164"/>
      <c r="IY164"/>
      <c r="IZ164"/>
      <c r="JA164"/>
      <c r="JB164"/>
      <c r="JC164"/>
      <c r="JD164"/>
      <c r="JE164"/>
      <c r="JF164"/>
      <c r="JG164"/>
      <c r="JH164"/>
      <c r="JI164"/>
      <c r="JJ164"/>
      <c r="JK164"/>
      <c r="JL164"/>
      <c r="JM164"/>
      <c r="JN164"/>
      <c r="JO164"/>
      <c r="JP164"/>
      <c r="JQ164"/>
      <c r="JR164"/>
      <c r="JS164"/>
      <c r="JT164"/>
      <c r="JU164"/>
      <c r="JV164"/>
      <c r="JW164"/>
      <c r="JX164"/>
      <c r="JY164"/>
      <c r="JZ164"/>
      <c r="KA164"/>
      <c r="KB164"/>
      <c r="KC164"/>
      <c r="KD164"/>
      <c r="KE164"/>
      <c r="KF164"/>
      <c r="KG164"/>
      <c r="KH164"/>
      <c r="KI164"/>
      <c r="KJ164"/>
      <c r="KK164"/>
      <c r="KL164"/>
      <c r="KM164"/>
      <c r="KN164"/>
      <c r="KO164"/>
      <c r="KP164"/>
      <c r="KQ164"/>
      <c r="KR164"/>
      <c r="KS164"/>
      <c r="KT164"/>
      <c r="KU164"/>
      <c r="KV164"/>
      <c r="KW164"/>
      <c r="KX164"/>
      <c r="KY164"/>
      <c r="KZ164"/>
      <c r="LA164"/>
      <c r="LB164"/>
      <c r="LC164"/>
      <c r="LD164"/>
      <c r="LE164"/>
      <c r="LF164"/>
      <c r="LG164"/>
      <c r="LH164"/>
      <c r="LI164"/>
      <c r="LJ164"/>
      <c r="LK164"/>
      <c r="LL164"/>
      <c r="LM164"/>
      <c r="LN164"/>
      <c r="LO164"/>
      <c r="LP164"/>
      <c r="LQ164"/>
      <c r="LR164"/>
      <c r="LS164"/>
      <c r="LT164"/>
      <c r="LU164"/>
      <c r="LV164"/>
      <c r="LW164"/>
      <c r="LX164"/>
      <c r="LY164"/>
      <c r="LZ164"/>
      <c r="MA164"/>
      <c r="MB164"/>
      <c r="MC164"/>
      <c r="MD164"/>
      <c r="ME164"/>
      <c r="MF164"/>
      <c r="MG164"/>
      <c r="MH164"/>
      <c r="MI164"/>
      <c r="MJ164"/>
      <c r="MK164"/>
      <c r="ML164"/>
      <c r="MM164"/>
      <c r="MN164"/>
      <c r="MO164"/>
      <c r="MP164"/>
      <c r="MQ164"/>
      <c r="MR164"/>
      <c r="MS164"/>
      <c r="MT164"/>
      <c r="MU164"/>
      <c r="MV164"/>
      <c r="MW164"/>
      <c r="MX164"/>
      <c r="MY164"/>
      <c r="MZ164"/>
      <c r="NA164"/>
      <c r="NB164"/>
      <c r="NC164"/>
      <c r="ND164"/>
      <c r="NE164"/>
      <c r="NF164"/>
      <c r="NG164"/>
      <c r="NH164"/>
      <c r="NI164"/>
      <c r="NJ164"/>
      <c r="NK164"/>
      <c r="NL164"/>
      <c r="NM164"/>
      <c r="NN164"/>
      <c r="NO164"/>
      <c r="NP164"/>
      <c r="NQ164"/>
      <c r="NR164"/>
      <c r="NS164"/>
      <c r="NT164"/>
      <c r="NU164"/>
      <c r="NV164"/>
      <c r="NW164"/>
      <c r="NX164"/>
      <c r="NY164"/>
      <c r="NZ164"/>
      <c r="OA164"/>
      <c r="OB164"/>
      <c r="OC164"/>
      <c r="OD164"/>
      <c r="OE164"/>
      <c r="OF164"/>
      <c r="OG164"/>
      <c r="OH164"/>
      <c r="OI164"/>
      <c r="OJ164"/>
      <c r="OK164"/>
      <c r="OL164"/>
      <c r="OM164"/>
      <c r="ON164"/>
      <c r="OO164"/>
      <c r="OP164"/>
      <c r="OQ164"/>
      <c r="OR164"/>
      <c r="OS164"/>
      <c r="OT164"/>
      <c r="OU164"/>
      <c r="OV164"/>
      <c r="OW164"/>
      <c r="OX164"/>
      <c r="OY164"/>
      <c r="OZ164"/>
      <c r="PA164"/>
      <c r="PB164"/>
      <c r="PC164"/>
      <c r="PD164"/>
      <c r="PE164"/>
      <c r="PF164"/>
      <c r="PG164"/>
      <c r="PH164"/>
      <c r="PI164"/>
      <c r="PJ164"/>
      <c r="PK164"/>
      <c r="PL164"/>
      <c r="PM164"/>
      <c r="PN164"/>
      <c r="PO164"/>
      <c r="PP164"/>
      <c r="PQ164"/>
      <c r="PR164"/>
      <c r="PS164"/>
      <c r="PT164"/>
      <c r="PU164"/>
      <c r="PV164"/>
      <c r="PW164"/>
      <c r="PX164"/>
      <c r="PY164"/>
      <c r="PZ164"/>
      <c r="QA164"/>
      <c r="QB164"/>
      <c r="QC164"/>
      <c r="QD164"/>
      <c r="QE164"/>
      <c r="QF164"/>
      <c r="QG164"/>
      <c r="QH164"/>
      <c r="QI164"/>
      <c r="QJ164"/>
      <c r="QK164"/>
      <c r="QL164"/>
      <c r="QM164"/>
      <c r="QN164"/>
      <c r="QO164"/>
      <c r="QP164"/>
      <c r="QQ164"/>
      <c r="QR164"/>
      <c r="QS164"/>
      <c r="QT164"/>
      <c r="QU164"/>
      <c r="QV164"/>
      <c r="QW164"/>
      <c r="QX164"/>
      <c r="QY164"/>
      <c r="QZ164"/>
      <c r="RA164"/>
      <c r="RB164"/>
      <c r="RC164"/>
      <c r="RD164"/>
      <c r="RE164"/>
      <c r="RF164"/>
      <c r="RG164"/>
      <c r="RH164"/>
      <c r="RI164"/>
      <c r="RJ164"/>
      <c r="RK164"/>
      <c r="RL164"/>
      <c r="RM164"/>
      <c r="RN164"/>
      <c r="RO164"/>
      <c r="RP164"/>
      <c r="RQ164"/>
      <c r="RR164"/>
      <c r="RS164"/>
      <c r="RT164"/>
      <c r="RU164"/>
      <c r="RV164"/>
      <c r="RW164"/>
      <c r="RX164"/>
      <c r="RY164"/>
      <c r="RZ164"/>
      <c r="SA164"/>
      <c r="SB164"/>
      <c r="SC164"/>
      <c r="SD164"/>
      <c r="SE164"/>
      <c r="SF164"/>
      <c r="SG164"/>
      <c r="SH164"/>
      <c r="SI164"/>
      <c r="SJ164"/>
      <c r="SK164"/>
      <c r="SL164"/>
      <c r="SM164"/>
      <c r="SN164"/>
      <c r="SO164"/>
      <c r="SP164"/>
      <c r="SQ164"/>
      <c r="SR164"/>
      <c r="SS164"/>
      <c r="ST164"/>
      <c r="SU164"/>
      <c r="SV164"/>
      <c r="SW164"/>
      <c r="SX164"/>
      <c r="SY164"/>
      <c r="SZ164"/>
      <c r="TA164"/>
      <c r="TB164"/>
      <c r="TC164"/>
      <c r="TD164"/>
      <c r="TE164"/>
      <c r="TF164"/>
      <c r="TG164"/>
      <c r="TH164"/>
      <c r="TI164"/>
      <c r="TJ164"/>
      <c r="TK164"/>
      <c r="TL164"/>
      <c r="TM164"/>
      <c r="TN164"/>
      <c r="TO164"/>
      <c r="TP164"/>
      <c r="TQ164"/>
      <c r="TR164"/>
      <c r="TS164"/>
      <c r="TT164"/>
      <c r="TU164"/>
      <c r="TV164"/>
      <c r="TW164"/>
      <c r="TX164"/>
      <c r="TY164"/>
      <c r="TZ164"/>
      <c r="UA164"/>
      <c r="UB164"/>
      <c r="UC164"/>
      <c r="UD164"/>
      <c r="UE164"/>
      <c r="UF164"/>
      <c r="UG164"/>
      <c r="UH164"/>
      <c r="UI164"/>
      <c r="UJ164"/>
      <c r="UK164"/>
      <c r="UL164"/>
      <c r="UM164"/>
      <c r="UN164"/>
      <c r="UO164"/>
      <c r="UP164"/>
      <c r="UQ164"/>
      <c r="UR164"/>
      <c r="US164"/>
      <c r="UT164"/>
      <c r="UU164"/>
      <c r="UV164"/>
      <c r="UW164"/>
      <c r="UX164"/>
      <c r="UY164"/>
      <c r="UZ164"/>
      <c r="VA164"/>
      <c r="VB164"/>
      <c r="VC164"/>
      <c r="VD164"/>
      <c r="VE164"/>
      <c r="VF164"/>
      <c r="VG164"/>
      <c r="VH164"/>
      <c r="VI164"/>
      <c r="VJ164"/>
      <c r="VK164"/>
      <c r="VL164"/>
      <c r="VM164"/>
      <c r="VN164"/>
      <c r="VO164"/>
      <c r="VP164"/>
      <c r="VQ164"/>
      <c r="VR164"/>
      <c r="VS164"/>
      <c r="VT164"/>
      <c r="VU164"/>
      <c r="VV164"/>
      <c r="VW164"/>
      <c r="VX164"/>
      <c r="VY164"/>
      <c r="VZ164"/>
      <c r="WA164"/>
      <c r="WB164"/>
      <c r="WC164"/>
      <c r="WD164"/>
      <c r="WE164"/>
      <c r="WF164"/>
      <c r="WG164"/>
      <c r="WH164"/>
      <c r="WI164"/>
      <c r="WJ164"/>
      <c r="WK164"/>
      <c r="WL164"/>
      <c r="WM164"/>
      <c r="WN164"/>
      <c r="WO164"/>
      <c r="WP164"/>
      <c r="WQ164"/>
      <c r="WR164"/>
      <c r="WS164"/>
      <c r="WT164"/>
      <c r="WU164"/>
      <c r="WV164"/>
      <c r="WW164"/>
      <c r="WX164"/>
      <c r="WY164"/>
      <c r="WZ164"/>
      <c r="XA164"/>
      <c r="XB164"/>
      <c r="XC164"/>
      <c r="XD164"/>
      <c r="XE164"/>
      <c r="XF164"/>
      <c r="XG164"/>
      <c r="XH164"/>
      <c r="XI164"/>
      <c r="XJ164"/>
      <c r="XK164"/>
      <c r="XL164"/>
      <c r="XM164"/>
      <c r="XN164"/>
      <c r="XO164"/>
      <c r="XP164"/>
      <c r="XQ164"/>
      <c r="XR164"/>
      <c r="XS164"/>
      <c r="XT164"/>
      <c r="XU164"/>
      <c r="XV164"/>
      <c r="XW164"/>
      <c r="XX164"/>
      <c r="XY164"/>
      <c r="XZ164"/>
      <c r="YA164"/>
      <c r="YB164"/>
      <c r="YC164"/>
      <c r="YD164"/>
      <c r="YE164"/>
      <c r="YF164"/>
      <c r="YG164"/>
      <c r="YH164"/>
      <c r="YI164"/>
      <c r="YJ164"/>
      <c r="YK164"/>
      <c r="YL164"/>
      <c r="YM164"/>
      <c r="YN164"/>
      <c r="YO164"/>
      <c r="YP164"/>
      <c r="YQ164"/>
      <c r="YR164"/>
      <c r="YS164"/>
      <c r="YT164"/>
      <c r="YU164"/>
      <c r="YV164"/>
      <c r="YW164"/>
      <c r="YX164"/>
      <c r="YY164"/>
      <c r="YZ164"/>
      <c r="ZA164"/>
      <c r="ZB164"/>
      <c r="ZC164"/>
      <c r="ZD164"/>
      <c r="ZE164"/>
      <c r="ZF164"/>
      <c r="ZG164"/>
      <c r="ZH164"/>
      <c r="ZI164"/>
      <c r="ZJ164"/>
      <c r="ZK164"/>
      <c r="ZL164"/>
      <c r="ZM164"/>
      <c r="ZN164"/>
      <c r="ZO164"/>
      <c r="ZP164"/>
      <c r="ZQ164"/>
      <c r="ZR164"/>
      <c r="ZS164"/>
      <c r="ZT164"/>
      <c r="ZU164"/>
      <c r="ZV164"/>
      <c r="ZW164"/>
      <c r="ZX164"/>
      <c r="ZY164"/>
      <c r="ZZ164"/>
      <c r="AAA164"/>
      <c r="AAB164"/>
      <c r="AAC164"/>
      <c r="AAD164"/>
      <c r="AAE164"/>
      <c r="AAF164"/>
      <c r="AAG164"/>
      <c r="AAH164"/>
      <c r="AAI164"/>
      <c r="AAJ164"/>
      <c r="AAK164"/>
      <c r="AAL164"/>
      <c r="AAM164"/>
      <c r="AAN164"/>
      <c r="AAO164"/>
      <c r="AAP164"/>
      <c r="AAQ164"/>
      <c r="AAR164"/>
      <c r="AAS164"/>
      <c r="AAT164"/>
      <c r="AAU164"/>
      <c r="AAV164"/>
      <c r="AAW164"/>
      <c r="AAX164"/>
      <c r="AAY164"/>
      <c r="AAZ164"/>
      <c r="ABA164"/>
      <c r="ABB164"/>
      <c r="ABC164"/>
      <c r="ABD164"/>
      <c r="ABE164"/>
      <c r="ABF164"/>
      <c r="ABG164"/>
      <c r="ABH164"/>
      <c r="ABI164"/>
      <c r="ABJ164"/>
      <c r="ABK164"/>
      <c r="ABL164"/>
      <c r="ABM164"/>
      <c r="ABN164"/>
      <c r="ABO164"/>
      <c r="ABP164"/>
      <c r="ABQ164"/>
      <c r="ABR164"/>
      <c r="ABS164"/>
      <c r="ABT164"/>
      <c r="ABU164"/>
      <c r="ABV164"/>
      <c r="ABW164"/>
      <c r="ABX164"/>
      <c r="ABY164"/>
      <c r="ABZ164"/>
      <c r="ACA164"/>
      <c r="ACB164"/>
      <c r="ACC164"/>
      <c r="ACD164"/>
      <c r="ACE164"/>
      <c r="ACF164"/>
      <c r="ACG164"/>
      <c r="ACH164"/>
      <c r="ACI164"/>
      <c r="ACJ164"/>
      <c r="ACK164"/>
      <c r="ACL164"/>
      <c r="ACM164"/>
      <c r="ACN164"/>
      <c r="ACO164"/>
      <c r="ACP164"/>
      <c r="ACQ164"/>
      <c r="ACR164"/>
      <c r="ACS164"/>
      <c r="ACT164"/>
      <c r="ACU164"/>
      <c r="ACV164"/>
      <c r="ACW164"/>
      <c r="ACX164"/>
      <c r="ACY164"/>
      <c r="ACZ164"/>
      <c r="ADA164"/>
      <c r="ADB164"/>
      <c r="ADC164"/>
      <c r="ADD164"/>
      <c r="ADE164"/>
      <c r="ADF164"/>
      <c r="ADG164"/>
      <c r="ADH164"/>
      <c r="ADI164"/>
      <c r="ADJ164"/>
      <c r="ADK164"/>
      <c r="ADL164"/>
      <c r="ADM164"/>
      <c r="ADN164"/>
      <c r="ADO164"/>
      <c r="ADP164"/>
      <c r="ADQ164"/>
      <c r="ADR164"/>
      <c r="ADS164"/>
      <c r="ADT164"/>
      <c r="ADU164"/>
      <c r="ADV164"/>
      <c r="ADW164"/>
      <c r="ADX164"/>
      <c r="ADY164"/>
      <c r="ADZ164"/>
      <c r="AEA164"/>
      <c r="AEB164"/>
      <c r="AEC164"/>
      <c r="AED164"/>
      <c r="AEE164"/>
      <c r="AEF164"/>
      <c r="AEG164"/>
      <c r="AEH164"/>
      <c r="AEI164"/>
      <c r="AEJ164"/>
      <c r="AEK164"/>
      <c r="AEL164"/>
      <c r="AEM164"/>
      <c r="AEN164"/>
      <c r="AEO164"/>
      <c r="AEP164"/>
      <c r="AEQ164"/>
      <c r="AER164"/>
      <c r="AES164"/>
      <c r="AET164"/>
      <c r="AEU164"/>
      <c r="AEV164"/>
      <c r="AEW164"/>
      <c r="AEX164"/>
      <c r="AEY164"/>
      <c r="AEZ164"/>
      <c r="AFA164"/>
      <c r="AFB164"/>
      <c r="AFC164"/>
      <c r="AFD164"/>
      <c r="AFE164"/>
      <c r="AFF164"/>
      <c r="AFG164"/>
      <c r="AFH164"/>
      <c r="AFI164"/>
      <c r="AFJ164"/>
      <c r="AFK164"/>
      <c r="AFL164"/>
      <c r="AFM164"/>
      <c r="AFN164"/>
      <c r="AFO164"/>
      <c r="AFP164"/>
      <c r="AFQ164"/>
      <c r="AFR164"/>
      <c r="AFS164"/>
      <c r="AFT164"/>
      <c r="AFU164"/>
      <c r="AFV164"/>
      <c r="AFW164"/>
      <c r="AFX164"/>
      <c r="AFY164"/>
      <c r="AFZ164"/>
      <c r="AGA164"/>
      <c r="AGB164"/>
      <c r="AGC164"/>
      <c r="AGD164"/>
      <c r="AGE164"/>
      <c r="AGF164"/>
      <c r="AGG164"/>
      <c r="AGH164"/>
      <c r="AGI164"/>
      <c r="AGJ164"/>
      <c r="AGK164"/>
      <c r="AGL164"/>
      <c r="AGM164"/>
      <c r="AGN164"/>
      <c r="AGO164"/>
      <c r="AGP164"/>
      <c r="AGQ164"/>
      <c r="AGR164"/>
      <c r="AGS164"/>
      <c r="AGT164"/>
      <c r="AGU164"/>
      <c r="AGV164"/>
      <c r="AGW164"/>
      <c r="AGX164"/>
      <c r="AGY164"/>
      <c r="AGZ164"/>
      <c r="AHA164"/>
      <c r="AHB164"/>
      <c r="AHC164"/>
      <c r="AHD164"/>
      <c r="AHE164"/>
      <c r="AHF164"/>
      <c r="AHG164"/>
      <c r="AHH164"/>
      <c r="AHI164"/>
      <c r="AHJ164"/>
      <c r="AHK164"/>
      <c r="AHL164"/>
      <c r="AHM164"/>
      <c r="AHN164"/>
      <c r="AHO164"/>
      <c r="AHP164"/>
      <c r="AHQ164"/>
      <c r="AHR164"/>
      <c r="AHS164"/>
      <c r="AHT164"/>
      <c r="AHU164"/>
      <c r="AHV164"/>
      <c r="AHW164"/>
      <c r="AHX164"/>
      <c r="AHY164"/>
      <c r="AHZ164"/>
      <c r="AIA164"/>
      <c r="AIB164"/>
      <c r="AIC164"/>
      <c r="AID164"/>
      <c r="AIE164"/>
      <c r="AIF164"/>
      <c r="AIG164"/>
      <c r="AIH164"/>
      <c r="AII164"/>
      <c r="AIJ164"/>
      <c r="AIK164"/>
      <c r="AIL164"/>
      <c r="AIM164"/>
      <c r="AIN164"/>
      <c r="AIO164"/>
      <c r="AIP164"/>
      <c r="AIQ164"/>
      <c r="AIR164"/>
      <c r="AIS164"/>
      <c r="AIT164"/>
      <c r="AIU164"/>
      <c r="AIV164"/>
      <c r="AIW164"/>
      <c r="AIX164"/>
      <c r="AIY164"/>
      <c r="AIZ164"/>
      <c r="AJA164"/>
      <c r="AJB164"/>
      <c r="AJC164"/>
      <c r="AJD164"/>
      <c r="AJE164"/>
      <c r="AJF164"/>
      <c r="AJG164"/>
      <c r="AJH164"/>
      <c r="AJI164"/>
      <c r="AJJ164"/>
      <c r="AJK164"/>
      <c r="AJL164"/>
      <c r="AJM164"/>
      <c r="AJN164"/>
      <c r="AJO164"/>
      <c r="AJP164"/>
      <c r="AJQ164"/>
      <c r="AJR164"/>
      <c r="AJS164"/>
      <c r="AJT164"/>
      <c r="AJU164"/>
      <c r="AJV164"/>
      <c r="AJW164"/>
      <c r="AJX164"/>
      <c r="AJY164"/>
      <c r="AJZ164"/>
      <c r="AKA164"/>
      <c r="AKB164"/>
      <c r="AKC164"/>
      <c r="AKD164"/>
      <c r="AKE164"/>
      <c r="AKF164"/>
      <c r="AKG164"/>
      <c r="AKH164"/>
      <c r="AKI164"/>
      <c r="AKJ164"/>
      <c r="AKK164"/>
      <c r="AKL164"/>
      <c r="AKM164"/>
      <c r="AKN164"/>
      <c r="AKO164"/>
      <c r="AKP164"/>
      <c r="AKQ164"/>
      <c r="AKR164"/>
      <c r="AKS164"/>
      <c r="AKT164"/>
      <c r="AKU164"/>
      <c r="AKV164"/>
      <c r="AKW164"/>
      <c r="AKX164"/>
      <c r="AKY164"/>
      <c r="AKZ164"/>
      <c r="ALA164"/>
      <c r="ALB164"/>
      <c r="ALC164"/>
      <c r="ALD164"/>
      <c r="ALE164"/>
      <c r="ALF164"/>
      <c r="ALG164"/>
      <c r="ALH164"/>
      <c r="ALI164"/>
      <c r="ALJ164"/>
      <c r="ALK164"/>
      <c r="ALL164"/>
      <c r="ALM164"/>
      <c r="ALN164"/>
      <c r="ALO164"/>
      <c r="ALP164"/>
      <c r="ALQ164"/>
      <c r="ALR164"/>
      <c r="ALS164"/>
      <c r="ALT164"/>
      <c r="ALU164"/>
      <c r="ALV164"/>
      <c r="ALW164"/>
      <c r="ALX164"/>
      <c r="ALY164"/>
      <c r="ALZ164"/>
      <c r="AMA164"/>
      <c r="AMB164"/>
      <c r="AMC164"/>
      <c r="AMD164"/>
      <c r="AME164"/>
      <c r="AMF164"/>
      <c r="AMG164"/>
      <c r="AMH164"/>
      <c r="AMI164"/>
      <c r="AMJ164"/>
    </row>
    <row r="165" spans="1:1024" x14ac:dyDescent="0.25"/>
    <row r="166" spans="1:1024" x14ac:dyDescent="0.25"/>
    <row r="167" spans="1:1024" x14ac:dyDescent="0.25"/>
    <row r="168" spans="1:1024" x14ac:dyDescent="0.25"/>
    <row r="169" spans="1:1024" x14ac:dyDescent="0.25"/>
    <row r="170" spans="1:1024" x14ac:dyDescent="0.25"/>
    <row r="171" spans="1:1024" x14ac:dyDescent="0.25"/>
    <row r="172" spans="1:1024" x14ac:dyDescent="0.25"/>
    <row r="173" spans="1:1024" ht="30" x14ac:dyDescent="0.4">
      <c r="E173" s="88" t="s">
        <v>3431</v>
      </c>
    </row>
    <row r="174" spans="1:1024" ht="30" x14ac:dyDescent="0.4">
      <c r="E174" s="88"/>
    </row>
    <row r="175" spans="1:1024" ht="29.25" customHeight="1" x14ac:dyDescent="0.25">
      <c r="C175" s="253" t="s">
        <v>3432</v>
      </c>
      <c r="D175" s="253"/>
      <c r="E175" s="253"/>
      <c r="F175" s="253"/>
      <c r="G175" s="253"/>
      <c r="H175" s="253"/>
      <c r="I175" s="253"/>
      <c r="J175" s="253"/>
      <c r="K175" s="253"/>
      <c r="L175" s="253"/>
      <c r="M175" s="253"/>
      <c r="N175" s="253"/>
      <c r="O175" s="253"/>
      <c r="P175" s="253"/>
      <c r="Q175" s="253"/>
      <c r="R175" s="253"/>
      <c r="S175" s="253"/>
      <c r="T175" s="253"/>
      <c r="U175" s="253"/>
      <c r="V175" s="253"/>
      <c r="W175" s="253"/>
      <c r="X175" s="253"/>
      <c r="Y175" s="253"/>
      <c r="Z175" s="253"/>
      <c r="AA175" s="253"/>
      <c r="AB175" s="253"/>
      <c r="AC175" s="253"/>
      <c r="AD175" s="253"/>
      <c r="AE175" s="253"/>
      <c r="AF175" s="253"/>
      <c r="AG175" s="253"/>
      <c r="AH175" s="253"/>
      <c r="AI175" s="253"/>
      <c r="AJ175" s="253"/>
      <c r="AK175" s="253"/>
      <c r="AL175" s="253"/>
      <c r="AM175" s="253"/>
      <c r="AN175" s="253"/>
      <c r="AO175" s="253"/>
      <c r="AP175" s="253"/>
      <c r="AQ175" s="253"/>
      <c r="AR175" s="253"/>
      <c r="AS175" s="253"/>
      <c r="AT175" s="253"/>
      <c r="AU175" s="253"/>
      <c r="AV175" s="253"/>
      <c r="AW175" s="253"/>
      <c r="AX175" s="253"/>
      <c r="AY175" s="253"/>
      <c r="AZ175" s="253"/>
      <c r="BA175" s="253"/>
    </row>
    <row r="176" spans="1:1024" x14ac:dyDescent="0.25"/>
    <row r="177" spans="1:1024" ht="32.25" customHeight="1" x14ac:dyDescent="0.25">
      <c r="A177"/>
      <c r="B177"/>
      <c r="C177" s="253" t="s">
        <v>3447</v>
      </c>
      <c r="D177" s="253"/>
      <c r="E177" s="253"/>
      <c r="F177" s="253"/>
      <c r="G177" s="253"/>
      <c r="H177" s="253"/>
      <c r="I177" s="253"/>
      <c r="J177" s="253"/>
      <c r="K177" s="253"/>
      <c r="L177" s="253"/>
      <c r="M177" s="253"/>
      <c r="N177" s="253"/>
      <c r="O177" s="253"/>
      <c r="P177" s="253"/>
      <c r="Q177" s="253"/>
      <c r="R177" s="253"/>
      <c r="S177" s="253"/>
      <c r="T177" s="253"/>
      <c r="U177" s="253"/>
      <c r="V177" s="253"/>
      <c r="W177" s="253"/>
      <c r="X177" s="253"/>
      <c r="Y177" s="253"/>
      <c r="Z177" s="253"/>
      <c r="AA177" s="253"/>
      <c r="AB177" s="253"/>
      <c r="AC177" s="253"/>
      <c r="AD177" s="253"/>
      <c r="AE177" s="253"/>
      <c r="AF177" s="253"/>
      <c r="AG177" s="253"/>
      <c r="AH177" s="253"/>
      <c r="AI177" s="253"/>
      <c r="AJ177" s="253"/>
      <c r="AK177" s="253"/>
      <c r="AL177" s="253"/>
      <c r="AM177" s="253"/>
      <c r="AN177" s="253"/>
      <c r="AO177" s="253"/>
      <c r="AP177" s="253"/>
      <c r="AQ177" s="253"/>
      <c r="AR177" s="253"/>
      <c r="AS177" s="253"/>
      <c r="AT177" s="253"/>
      <c r="AU177" s="253"/>
      <c r="AV177" s="253"/>
      <c r="AW177" s="253"/>
      <c r="AX177" s="253"/>
      <c r="AY177" s="253"/>
      <c r="AZ177" s="253"/>
      <c r="BA177" s="253"/>
      <c r="BD177"/>
      <c r="BE177"/>
      <c r="BF177"/>
      <c r="BG177"/>
      <c r="BH177"/>
      <c r="BI177"/>
      <c r="BJ177"/>
      <c r="BK177"/>
      <c r="BL177"/>
      <c r="BM177"/>
      <c r="BN177"/>
      <c r="BO177"/>
      <c r="BP177"/>
      <c r="BQ177"/>
      <c r="BR177"/>
      <c r="BS177"/>
      <c r="BT177"/>
      <c r="BU177"/>
      <c r="BV177"/>
      <c r="BW177"/>
      <c r="BX177"/>
      <c r="BY177"/>
      <c r="BZ177"/>
      <c r="CA177"/>
      <c r="CB177"/>
      <c r="CC177"/>
      <c r="CD177"/>
      <c r="CE177"/>
      <c r="CF177"/>
      <c r="CG177"/>
      <c r="CH177"/>
      <c r="CI177"/>
      <c r="CJ177"/>
      <c r="CK177"/>
      <c r="CL177"/>
      <c r="CM177"/>
      <c r="CN177"/>
      <c r="CO177"/>
      <c r="CP177"/>
      <c r="CQ177"/>
      <c r="CR177"/>
      <c r="CS177"/>
      <c r="CT177"/>
      <c r="CU177"/>
      <c r="CV177"/>
      <c r="CW177"/>
      <c r="CX177"/>
      <c r="CY177"/>
      <c r="CZ177"/>
      <c r="DA177"/>
      <c r="DB177"/>
      <c r="DC177"/>
      <c r="DD177"/>
      <c r="DE177"/>
      <c r="DF177"/>
      <c r="DG177"/>
      <c r="DH177"/>
      <c r="DI177"/>
      <c r="DJ177"/>
      <c r="DK177"/>
      <c r="DL177"/>
      <c r="DM177"/>
      <c r="DN177"/>
      <c r="DO177"/>
      <c r="DP177"/>
      <c r="DQ177"/>
      <c r="DR177"/>
      <c r="DS177"/>
      <c r="DT177"/>
      <c r="DU177"/>
      <c r="DV177"/>
      <c r="DW177"/>
      <c r="DX177"/>
      <c r="DY177"/>
      <c r="DZ177"/>
      <c r="EA177"/>
      <c r="EB177"/>
      <c r="EC177"/>
      <c r="ED177"/>
      <c r="EE177"/>
      <c r="EF177"/>
      <c r="EG177"/>
      <c r="EH177"/>
      <c r="EI177"/>
      <c r="EJ177"/>
      <c r="EK177"/>
      <c r="EL177"/>
      <c r="EM177"/>
      <c r="EN177"/>
      <c r="EO177"/>
      <c r="EP177"/>
      <c r="EQ177"/>
      <c r="ER177"/>
      <c r="ES177"/>
      <c r="ET177"/>
      <c r="EU177"/>
      <c r="EV177"/>
      <c r="EW177"/>
      <c r="EX177"/>
      <c r="EY177"/>
      <c r="EZ177"/>
      <c r="FA177"/>
      <c r="FB177"/>
      <c r="FC177"/>
      <c r="FD177"/>
      <c r="FE177"/>
      <c r="FF177"/>
      <c r="FG177"/>
      <c r="FH177"/>
      <c r="FI177"/>
      <c r="FJ177"/>
      <c r="FK177"/>
      <c r="FL177"/>
      <c r="FM177"/>
      <c r="FN177"/>
      <c r="FO177"/>
      <c r="FP177"/>
      <c r="FQ177"/>
      <c r="FR177"/>
      <c r="FS177"/>
      <c r="FT177"/>
      <c r="FU177"/>
      <c r="FV177"/>
      <c r="FW177"/>
      <c r="FX177"/>
      <c r="FY177"/>
      <c r="FZ177"/>
      <c r="GA177"/>
      <c r="GB177"/>
      <c r="GC177"/>
      <c r="GD177"/>
      <c r="GE177"/>
      <c r="GF177"/>
      <c r="GG177"/>
      <c r="GH177"/>
      <c r="GI177"/>
      <c r="GJ177"/>
      <c r="GK177"/>
      <c r="GL177"/>
      <c r="GM177"/>
      <c r="GN177"/>
      <c r="GO177"/>
      <c r="GP177"/>
      <c r="GQ177"/>
      <c r="GR177"/>
      <c r="GS177"/>
      <c r="GT177"/>
      <c r="GU177"/>
      <c r="GV177"/>
      <c r="GW177"/>
      <c r="GX177"/>
      <c r="GY177"/>
      <c r="GZ177"/>
      <c r="HA177"/>
      <c r="HB177"/>
      <c r="HC177"/>
      <c r="HD177"/>
      <c r="HE177"/>
      <c r="HF177"/>
      <c r="HG177"/>
      <c r="HH177"/>
      <c r="HI177"/>
      <c r="HJ177"/>
      <c r="HK177"/>
      <c r="HL177"/>
      <c r="HM177"/>
      <c r="HN177"/>
      <c r="HO177"/>
      <c r="HP177"/>
      <c r="HQ177"/>
      <c r="HR177"/>
      <c r="HS177"/>
      <c r="HT177"/>
      <c r="HU177"/>
      <c r="HV177"/>
      <c r="HW177"/>
      <c r="HX177"/>
      <c r="HY177"/>
      <c r="HZ177"/>
      <c r="IA177"/>
      <c r="IB177"/>
      <c r="IC177"/>
      <c r="ID177"/>
      <c r="IE177"/>
      <c r="IF177"/>
      <c r="IG177"/>
      <c r="IH177"/>
      <c r="II177"/>
      <c r="IJ177"/>
      <c r="IK177"/>
      <c r="IL177"/>
      <c r="IM177"/>
      <c r="IN177"/>
      <c r="IO177"/>
      <c r="IP177"/>
      <c r="IQ177"/>
      <c r="IR177"/>
      <c r="IS177"/>
      <c r="IT177"/>
      <c r="IU177"/>
      <c r="IV177"/>
      <c r="IW177"/>
      <c r="IX177"/>
      <c r="IY177"/>
      <c r="IZ177"/>
      <c r="JA177"/>
      <c r="JB177"/>
      <c r="JC177"/>
      <c r="JD177"/>
      <c r="JE177"/>
      <c r="JF177"/>
      <c r="JG177"/>
      <c r="JH177"/>
      <c r="JI177"/>
      <c r="JJ177"/>
      <c r="JK177"/>
      <c r="JL177"/>
      <c r="JM177"/>
      <c r="JN177"/>
      <c r="JO177"/>
      <c r="JP177"/>
      <c r="JQ177"/>
      <c r="JR177"/>
      <c r="JS177"/>
      <c r="JT177"/>
      <c r="JU177"/>
      <c r="JV177"/>
      <c r="JW177"/>
      <c r="JX177"/>
      <c r="JY177"/>
      <c r="JZ177"/>
      <c r="KA177"/>
      <c r="KB177"/>
      <c r="KC177"/>
      <c r="KD177"/>
      <c r="KE177"/>
      <c r="KF177"/>
      <c r="KG177"/>
      <c r="KH177"/>
      <c r="KI177"/>
      <c r="KJ177"/>
      <c r="KK177"/>
      <c r="KL177"/>
      <c r="KM177"/>
      <c r="KN177"/>
      <c r="KO177"/>
      <c r="KP177"/>
      <c r="KQ177"/>
      <c r="KR177"/>
      <c r="KS177"/>
      <c r="KT177"/>
      <c r="KU177"/>
      <c r="KV177"/>
      <c r="KW177"/>
      <c r="KX177"/>
      <c r="KY177"/>
      <c r="KZ177"/>
      <c r="LA177"/>
      <c r="LB177"/>
      <c r="LC177"/>
      <c r="LD177"/>
      <c r="LE177"/>
      <c r="LF177"/>
      <c r="LG177"/>
      <c r="LH177"/>
      <c r="LI177"/>
      <c r="LJ177"/>
      <c r="LK177"/>
      <c r="LL177"/>
      <c r="LM177"/>
      <c r="LN177"/>
      <c r="LO177"/>
      <c r="LP177"/>
      <c r="LQ177"/>
      <c r="LR177"/>
      <c r="LS177"/>
      <c r="LT177"/>
      <c r="LU177"/>
      <c r="LV177"/>
      <c r="LW177"/>
      <c r="LX177"/>
      <c r="LY177"/>
      <c r="LZ177"/>
      <c r="MA177"/>
      <c r="MB177"/>
      <c r="MC177"/>
      <c r="MD177"/>
      <c r="ME177"/>
      <c r="MF177"/>
      <c r="MG177"/>
      <c r="MH177"/>
      <c r="MI177"/>
      <c r="MJ177"/>
      <c r="MK177"/>
      <c r="ML177"/>
      <c r="MM177"/>
      <c r="MN177"/>
      <c r="MO177"/>
      <c r="MP177"/>
      <c r="MQ177"/>
      <c r="MR177"/>
      <c r="MS177"/>
      <c r="MT177"/>
      <c r="MU177"/>
      <c r="MV177"/>
      <c r="MW177"/>
      <c r="MX177"/>
      <c r="MY177"/>
      <c r="MZ177"/>
      <c r="NA177"/>
      <c r="NB177"/>
      <c r="NC177"/>
      <c r="ND177"/>
      <c r="NE177"/>
      <c r="NF177"/>
      <c r="NG177"/>
      <c r="NH177"/>
      <c r="NI177"/>
      <c r="NJ177"/>
      <c r="NK177"/>
      <c r="NL177"/>
      <c r="NM177"/>
      <c r="NN177"/>
      <c r="NO177"/>
      <c r="NP177"/>
      <c r="NQ177"/>
      <c r="NR177"/>
      <c r="NS177"/>
      <c r="NT177"/>
      <c r="NU177"/>
      <c r="NV177"/>
      <c r="NW177"/>
      <c r="NX177"/>
      <c r="NY177"/>
      <c r="NZ177"/>
      <c r="OA177"/>
      <c r="OB177"/>
      <c r="OC177"/>
      <c r="OD177"/>
      <c r="OE177"/>
      <c r="OF177"/>
      <c r="OG177"/>
      <c r="OH177"/>
      <c r="OI177"/>
      <c r="OJ177"/>
      <c r="OK177"/>
      <c r="OL177"/>
      <c r="OM177"/>
      <c r="ON177"/>
      <c r="OO177"/>
      <c r="OP177"/>
      <c r="OQ177"/>
      <c r="OR177"/>
      <c r="OS177"/>
      <c r="OT177"/>
      <c r="OU177"/>
      <c r="OV177"/>
      <c r="OW177"/>
      <c r="OX177"/>
      <c r="OY177"/>
      <c r="OZ177"/>
      <c r="PA177"/>
      <c r="PB177"/>
      <c r="PC177"/>
      <c r="PD177"/>
      <c r="PE177"/>
      <c r="PF177"/>
      <c r="PG177"/>
      <c r="PH177"/>
      <c r="PI177"/>
      <c r="PJ177"/>
      <c r="PK177"/>
      <c r="PL177"/>
      <c r="PM177"/>
      <c r="PN177"/>
      <c r="PO177"/>
      <c r="PP177"/>
      <c r="PQ177"/>
      <c r="PR177"/>
      <c r="PS177"/>
      <c r="PT177"/>
      <c r="PU177"/>
      <c r="PV177"/>
      <c r="PW177"/>
      <c r="PX177"/>
      <c r="PY177"/>
      <c r="PZ177"/>
      <c r="QA177"/>
      <c r="QB177"/>
      <c r="QC177"/>
      <c r="QD177"/>
      <c r="QE177"/>
      <c r="QF177"/>
      <c r="QG177"/>
      <c r="QH177"/>
      <c r="QI177"/>
      <c r="QJ177"/>
      <c r="QK177"/>
      <c r="QL177"/>
      <c r="QM177"/>
      <c r="QN177"/>
      <c r="QO177"/>
      <c r="QP177"/>
      <c r="QQ177"/>
      <c r="QR177"/>
      <c r="QS177"/>
      <c r="QT177"/>
      <c r="QU177"/>
      <c r="QV177"/>
      <c r="QW177"/>
      <c r="QX177"/>
      <c r="QY177"/>
      <c r="QZ177"/>
      <c r="RA177"/>
      <c r="RB177"/>
      <c r="RC177"/>
      <c r="RD177"/>
      <c r="RE177"/>
      <c r="RF177"/>
      <c r="RG177"/>
      <c r="RH177"/>
      <c r="RI177"/>
      <c r="RJ177"/>
      <c r="RK177"/>
      <c r="RL177"/>
      <c r="RM177"/>
      <c r="RN177"/>
      <c r="RO177"/>
      <c r="RP177"/>
      <c r="RQ177"/>
      <c r="RR177"/>
      <c r="RS177"/>
      <c r="RT177"/>
      <c r="RU177"/>
      <c r="RV177"/>
      <c r="RW177"/>
      <c r="RX177"/>
      <c r="RY177"/>
      <c r="RZ177"/>
      <c r="SA177"/>
      <c r="SB177"/>
      <c r="SC177"/>
      <c r="SD177"/>
      <c r="SE177"/>
      <c r="SF177"/>
      <c r="SG177"/>
      <c r="SH177"/>
      <c r="SI177"/>
      <c r="SJ177"/>
      <c r="SK177"/>
      <c r="SL177"/>
      <c r="SM177"/>
      <c r="SN177"/>
      <c r="SO177"/>
      <c r="SP177"/>
      <c r="SQ177"/>
      <c r="SR177"/>
      <c r="SS177"/>
      <c r="ST177"/>
      <c r="SU177"/>
      <c r="SV177"/>
      <c r="SW177"/>
      <c r="SX177"/>
      <c r="SY177"/>
      <c r="SZ177"/>
      <c r="TA177"/>
      <c r="TB177"/>
      <c r="TC177"/>
      <c r="TD177"/>
      <c r="TE177"/>
      <c r="TF177"/>
      <c r="TG177"/>
      <c r="TH177"/>
      <c r="TI177"/>
      <c r="TJ177"/>
      <c r="TK177"/>
      <c r="TL177"/>
      <c r="TM177"/>
      <c r="TN177"/>
      <c r="TO177"/>
      <c r="TP177"/>
      <c r="TQ177"/>
      <c r="TR177"/>
      <c r="TS177"/>
      <c r="TT177"/>
      <c r="TU177"/>
      <c r="TV177"/>
      <c r="TW177"/>
      <c r="TX177"/>
      <c r="TY177"/>
      <c r="TZ177"/>
      <c r="UA177"/>
      <c r="UB177"/>
      <c r="UC177"/>
      <c r="UD177"/>
      <c r="UE177"/>
      <c r="UF177"/>
      <c r="UG177"/>
      <c r="UH177"/>
      <c r="UI177"/>
      <c r="UJ177"/>
      <c r="UK177"/>
      <c r="UL177"/>
      <c r="UM177"/>
      <c r="UN177"/>
      <c r="UO177"/>
      <c r="UP177"/>
      <c r="UQ177"/>
      <c r="UR177"/>
      <c r="US177"/>
      <c r="UT177"/>
      <c r="UU177"/>
      <c r="UV177"/>
      <c r="UW177"/>
      <c r="UX177"/>
      <c r="UY177"/>
      <c r="UZ177"/>
      <c r="VA177"/>
      <c r="VB177"/>
      <c r="VC177"/>
      <c r="VD177"/>
      <c r="VE177"/>
      <c r="VF177"/>
      <c r="VG177"/>
      <c r="VH177"/>
      <c r="VI177"/>
      <c r="VJ177"/>
      <c r="VK177"/>
      <c r="VL177"/>
      <c r="VM177"/>
      <c r="VN177"/>
      <c r="VO177"/>
      <c r="VP177"/>
      <c r="VQ177"/>
      <c r="VR177"/>
      <c r="VS177"/>
      <c r="VT177"/>
      <c r="VU177"/>
      <c r="VV177"/>
      <c r="VW177"/>
      <c r="VX177"/>
      <c r="VY177"/>
      <c r="VZ177"/>
      <c r="WA177"/>
      <c r="WB177"/>
      <c r="WC177"/>
      <c r="WD177"/>
      <c r="WE177"/>
      <c r="WF177"/>
      <c r="WG177"/>
      <c r="WH177"/>
      <c r="WI177"/>
      <c r="WJ177"/>
      <c r="WK177"/>
      <c r="WL177"/>
      <c r="WM177"/>
      <c r="WN177"/>
      <c r="WO177"/>
      <c r="WP177"/>
      <c r="WQ177"/>
      <c r="WR177"/>
      <c r="WS177"/>
      <c r="WT177"/>
      <c r="WU177"/>
      <c r="WV177"/>
      <c r="WW177"/>
      <c r="WX177"/>
      <c r="WY177"/>
      <c r="WZ177"/>
      <c r="XA177"/>
      <c r="XB177"/>
      <c r="XC177"/>
      <c r="XD177"/>
      <c r="XE177"/>
      <c r="XF177"/>
      <c r="XG177"/>
      <c r="XH177"/>
      <c r="XI177"/>
      <c r="XJ177"/>
      <c r="XK177"/>
      <c r="XL177"/>
      <c r="XM177"/>
      <c r="XN177"/>
      <c r="XO177"/>
      <c r="XP177"/>
      <c r="XQ177"/>
      <c r="XR177"/>
      <c r="XS177"/>
      <c r="XT177"/>
      <c r="XU177"/>
      <c r="XV177"/>
      <c r="XW177"/>
      <c r="XX177"/>
      <c r="XY177"/>
      <c r="XZ177"/>
      <c r="YA177"/>
      <c r="YB177"/>
      <c r="YC177"/>
      <c r="YD177"/>
      <c r="YE177"/>
      <c r="YF177"/>
      <c r="YG177"/>
      <c r="YH177"/>
      <c r="YI177"/>
      <c r="YJ177"/>
      <c r="YK177"/>
      <c r="YL177"/>
      <c r="YM177"/>
      <c r="YN177"/>
      <c r="YO177"/>
      <c r="YP177"/>
      <c r="YQ177"/>
      <c r="YR177"/>
      <c r="YS177"/>
      <c r="YT177"/>
      <c r="YU177"/>
      <c r="YV177"/>
      <c r="YW177"/>
      <c r="YX177"/>
      <c r="YY177"/>
      <c r="YZ177"/>
      <c r="ZA177"/>
      <c r="ZB177"/>
      <c r="ZC177"/>
      <c r="ZD177"/>
      <c r="ZE177"/>
      <c r="ZF177"/>
      <c r="ZG177"/>
      <c r="ZH177"/>
      <c r="ZI177"/>
      <c r="ZJ177"/>
      <c r="ZK177"/>
      <c r="ZL177"/>
      <c r="ZM177"/>
      <c r="ZN177"/>
      <c r="ZO177"/>
      <c r="ZP177"/>
      <c r="ZQ177"/>
      <c r="ZR177"/>
      <c r="ZS177"/>
      <c r="ZT177"/>
      <c r="ZU177"/>
      <c r="ZV177"/>
      <c r="ZW177"/>
      <c r="ZX177"/>
      <c r="ZY177"/>
      <c r="ZZ177"/>
      <c r="AAA177"/>
      <c r="AAB177"/>
      <c r="AAC177"/>
      <c r="AAD177"/>
      <c r="AAE177"/>
      <c r="AAF177"/>
      <c r="AAG177"/>
      <c r="AAH177"/>
      <c r="AAI177"/>
      <c r="AAJ177"/>
      <c r="AAK177"/>
      <c r="AAL177"/>
      <c r="AAM177"/>
      <c r="AAN177"/>
      <c r="AAO177"/>
      <c r="AAP177"/>
      <c r="AAQ177"/>
      <c r="AAR177"/>
      <c r="AAS177"/>
      <c r="AAT177"/>
      <c r="AAU177"/>
      <c r="AAV177"/>
      <c r="AAW177"/>
      <c r="AAX177"/>
      <c r="AAY177"/>
      <c r="AAZ177"/>
      <c r="ABA177"/>
      <c r="ABB177"/>
      <c r="ABC177"/>
      <c r="ABD177"/>
      <c r="ABE177"/>
      <c r="ABF177"/>
      <c r="ABG177"/>
      <c r="ABH177"/>
      <c r="ABI177"/>
      <c r="ABJ177"/>
      <c r="ABK177"/>
      <c r="ABL177"/>
      <c r="ABM177"/>
      <c r="ABN177"/>
      <c r="ABO177"/>
      <c r="ABP177"/>
      <c r="ABQ177"/>
      <c r="ABR177"/>
      <c r="ABS177"/>
      <c r="ABT177"/>
      <c r="ABU177"/>
      <c r="ABV177"/>
      <c r="ABW177"/>
      <c r="ABX177"/>
      <c r="ABY177"/>
      <c r="ABZ177"/>
      <c r="ACA177"/>
      <c r="ACB177"/>
      <c r="ACC177"/>
      <c r="ACD177"/>
      <c r="ACE177"/>
      <c r="ACF177"/>
      <c r="ACG177"/>
      <c r="ACH177"/>
      <c r="ACI177"/>
      <c r="ACJ177"/>
      <c r="ACK177"/>
      <c r="ACL177"/>
      <c r="ACM177"/>
      <c r="ACN177"/>
      <c r="ACO177"/>
      <c r="ACP177"/>
      <c r="ACQ177"/>
      <c r="ACR177"/>
      <c r="ACS177"/>
      <c r="ACT177"/>
      <c r="ACU177"/>
      <c r="ACV177"/>
      <c r="ACW177"/>
      <c r="ACX177"/>
      <c r="ACY177"/>
      <c r="ACZ177"/>
      <c r="ADA177"/>
      <c r="ADB177"/>
      <c r="ADC177"/>
      <c r="ADD177"/>
      <c r="ADE177"/>
      <c r="ADF177"/>
      <c r="ADG177"/>
      <c r="ADH177"/>
      <c r="ADI177"/>
      <c r="ADJ177"/>
      <c r="ADK177"/>
      <c r="ADL177"/>
      <c r="ADM177"/>
      <c r="ADN177"/>
      <c r="ADO177"/>
      <c r="ADP177"/>
      <c r="ADQ177"/>
      <c r="ADR177"/>
      <c r="ADS177"/>
      <c r="ADT177"/>
      <c r="ADU177"/>
      <c r="ADV177"/>
      <c r="ADW177"/>
      <c r="ADX177"/>
      <c r="ADY177"/>
      <c r="ADZ177"/>
      <c r="AEA177"/>
      <c r="AEB177"/>
      <c r="AEC177"/>
      <c r="AED177"/>
      <c r="AEE177"/>
      <c r="AEF177"/>
      <c r="AEG177"/>
      <c r="AEH177"/>
      <c r="AEI177"/>
      <c r="AEJ177"/>
      <c r="AEK177"/>
      <c r="AEL177"/>
      <c r="AEM177"/>
      <c r="AEN177"/>
      <c r="AEO177"/>
      <c r="AEP177"/>
      <c r="AEQ177"/>
      <c r="AER177"/>
      <c r="AES177"/>
      <c r="AET177"/>
      <c r="AEU177"/>
      <c r="AEV177"/>
      <c r="AEW177"/>
      <c r="AEX177"/>
      <c r="AEY177"/>
      <c r="AEZ177"/>
      <c r="AFA177"/>
      <c r="AFB177"/>
      <c r="AFC177"/>
      <c r="AFD177"/>
      <c r="AFE177"/>
      <c r="AFF177"/>
      <c r="AFG177"/>
      <c r="AFH177"/>
      <c r="AFI177"/>
      <c r="AFJ177"/>
      <c r="AFK177"/>
      <c r="AFL177"/>
      <c r="AFM177"/>
      <c r="AFN177"/>
      <c r="AFO177"/>
      <c r="AFP177"/>
      <c r="AFQ177"/>
      <c r="AFR177"/>
      <c r="AFS177"/>
      <c r="AFT177"/>
      <c r="AFU177"/>
      <c r="AFV177"/>
      <c r="AFW177"/>
      <c r="AFX177"/>
      <c r="AFY177"/>
      <c r="AFZ177"/>
      <c r="AGA177"/>
      <c r="AGB177"/>
      <c r="AGC177"/>
      <c r="AGD177"/>
      <c r="AGE177"/>
      <c r="AGF177"/>
      <c r="AGG177"/>
      <c r="AGH177"/>
      <c r="AGI177"/>
      <c r="AGJ177"/>
      <c r="AGK177"/>
      <c r="AGL177"/>
      <c r="AGM177"/>
      <c r="AGN177"/>
      <c r="AGO177"/>
      <c r="AGP177"/>
      <c r="AGQ177"/>
      <c r="AGR177"/>
      <c r="AGS177"/>
      <c r="AGT177"/>
      <c r="AGU177"/>
      <c r="AGV177"/>
      <c r="AGW177"/>
      <c r="AGX177"/>
      <c r="AGY177"/>
      <c r="AGZ177"/>
      <c r="AHA177"/>
      <c r="AHB177"/>
      <c r="AHC177"/>
      <c r="AHD177"/>
      <c r="AHE177"/>
      <c r="AHF177"/>
      <c r="AHG177"/>
      <c r="AHH177"/>
      <c r="AHI177"/>
      <c r="AHJ177"/>
      <c r="AHK177"/>
      <c r="AHL177"/>
      <c r="AHM177"/>
      <c r="AHN177"/>
      <c r="AHO177"/>
      <c r="AHP177"/>
      <c r="AHQ177"/>
      <c r="AHR177"/>
      <c r="AHS177"/>
      <c r="AHT177"/>
      <c r="AHU177"/>
      <c r="AHV177"/>
      <c r="AHW177"/>
      <c r="AHX177"/>
      <c r="AHY177"/>
      <c r="AHZ177"/>
      <c r="AIA177"/>
      <c r="AIB177"/>
      <c r="AIC177"/>
      <c r="AID177"/>
      <c r="AIE177"/>
      <c r="AIF177"/>
      <c r="AIG177"/>
      <c r="AIH177"/>
      <c r="AII177"/>
      <c r="AIJ177"/>
      <c r="AIK177"/>
      <c r="AIL177"/>
      <c r="AIM177"/>
      <c r="AIN177"/>
      <c r="AIO177"/>
      <c r="AIP177"/>
      <c r="AIQ177"/>
      <c r="AIR177"/>
      <c r="AIS177"/>
      <c r="AIT177"/>
      <c r="AIU177"/>
      <c r="AIV177"/>
      <c r="AIW177"/>
      <c r="AIX177"/>
      <c r="AIY177"/>
      <c r="AIZ177"/>
      <c r="AJA177"/>
      <c r="AJB177"/>
      <c r="AJC177"/>
      <c r="AJD177"/>
      <c r="AJE177"/>
      <c r="AJF177"/>
      <c r="AJG177"/>
      <c r="AJH177"/>
      <c r="AJI177"/>
      <c r="AJJ177"/>
      <c r="AJK177"/>
      <c r="AJL177"/>
      <c r="AJM177"/>
      <c r="AJN177"/>
      <c r="AJO177"/>
      <c r="AJP177"/>
      <c r="AJQ177"/>
      <c r="AJR177"/>
      <c r="AJS177"/>
      <c r="AJT177"/>
      <c r="AJU177"/>
      <c r="AJV177"/>
      <c r="AJW177"/>
      <c r="AJX177"/>
      <c r="AJY177"/>
      <c r="AJZ177"/>
      <c r="AKA177"/>
      <c r="AKB177"/>
      <c r="AKC177"/>
      <c r="AKD177"/>
      <c r="AKE177"/>
      <c r="AKF177"/>
      <c r="AKG177"/>
      <c r="AKH177"/>
      <c r="AKI177"/>
      <c r="AKJ177"/>
      <c r="AKK177"/>
      <c r="AKL177"/>
      <c r="AKM177"/>
      <c r="AKN177"/>
      <c r="AKO177"/>
      <c r="AKP177"/>
      <c r="AKQ177"/>
      <c r="AKR177"/>
      <c r="AKS177"/>
      <c r="AKT177"/>
      <c r="AKU177"/>
      <c r="AKV177"/>
      <c r="AKW177"/>
      <c r="AKX177"/>
      <c r="AKY177"/>
      <c r="AKZ177"/>
      <c r="ALA177"/>
      <c r="ALB177"/>
      <c r="ALC177"/>
      <c r="ALD177"/>
      <c r="ALE177"/>
      <c r="ALF177"/>
      <c r="ALG177"/>
      <c r="ALH177"/>
      <c r="ALI177"/>
      <c r="ALJ177"/>
      <c r="ALK177"/>
      <c r="ALL177"/>
      <c r="ALM177"/>
      <c r="ALN177"/>
      <c r="ALO177"/>
      <c r="ALP177"/>
      <c r="ALQ177"/>
      <c r="ALR177"/>
      <c r="ALS177"/>
      <c r="ALT177"/>
      <c r="ALU177"/>
      <c r="ALV177"/>
      <c r="ALW177"/>
      <c r="ALX177"/>
      <c r="ALY177"/>
      <c r="ALZ177"/>
      <c r="AMA177"/>
      <c r="AMB177"/>
      <c r="AMC177"/>
      <c r="AMD177"/>
      <c r="AME177"/>
      <c r="AMF177"/>
      <c r="AMG177"/>
      <c r="AMH177"/>
      <c r="AMI177"/>
      <c r="AMJ177"/>
    </row>
    <row r="178" spans="1:1024" x14ac:dyDescent="0.25"/>
    <row r="179" spans="1:1024" ht="27" x14ac:dyDescent="0.35">
      <c r="A179"/>
      <c r="B179"/>
      <c r="C179" s="173"/>
      <c r="D179"/>
      <c r="E179" s="49" t="s">
        <v>3433</v>
      </c>
      <c r="BD179"/>
      <c r="BE179"/>
      <c r="BF179"/>
      <c r="BG179"/>
      <c r="BH179"/>
      <c r="BI179"/>
      <c r="BJ179"/>
      <c r="BK179"/>
      <c r="BL179"/>
      <c r="BM179"/>
      <c r="BN179"/>
      <c r="BO179"/>
      <c r="BP179"/>
      <c r="BQ179"/>
      <c r="BR179"/>
      <c r="BS179"/>
      <c r="BT179"/>
      <c r="BU179"/>
      <c r="BV179"/>
      <c r="BW179"/>
      <c r="BX179"/>
      <c r="BY179"/>
      <c r="BZ179"/>
      <c r="CA179"/>
      <c r="CB179"/>
      <c r="CC179"/>
      <c r="CD179"/>
      <c r="CE179"/>
      <c r="CF179"/>
      <c r="CG179"/>
      <c r="CH179"/>
      <c r="CI179"/>
      <c r="CJ179"/>
      <c r="CK179"/>
      <c r="CL179"/>
      <c r="CM179"/>
      <c r="CN179"/>
      <c r="CO179"/>
      <c r="CP179"/>
      <c r="CQ179"/>
      <c r="CR179"/>
      <c r="CS179"/>
      <c r="CT179"/>
      <c r="CU179"/>
      <c r="CV179"/>
      <c r="CW179"/>
      <c r="CX179"/>
      <c r="CY179"/>
      <c r="CZ179"/>
      <c r="DA179"/>
      <c r="DB179"/>
      <c r="DC179"/>
      <c r="DD179"/>
      <c r="DE179"/>
      <c r="DF179"/>
      <c r="DG179"/>
      <c r="DH179"/>
      <c r="DI179"/>
      <c r="DJ179"/>
      <c r="DK179"/>
      <c r="DL179"/>
      <c r="DM179"/>
      <c r="DN179"/>
      <c r="DO179"/>
      <c r="DP179"/>
      <c r="DQ179"/>
      <c r="DR179"/>
      <c r="DS179"/>
      <c r="DT179"/>
      <c r="DU179"/>
      <c r="DV179"/>
      <c r="DW179"/>
      <c r="DX179"/>
      <c r="DY179"/>
      <c r="DZ179"/>
      <c r="EA179"/>
      <c r="EB179"/>
      <c r="EC179"/>
      <c r="ED179"/>
      <c r="EE179"/>
      <c r="EF179"/>
      <c r="EG179"/>
      <c r="EH179"/>
      <c r="EI179"/>
      <c r="EJ179"/>
      <c r="EK179"/>
      <c r="EL179"/>
      <c r="EM179"/>
      <c r="EN179"/>
      <c r="EO179"/>
      <c r="EP179"/>
      <c r="EQ179"/>
      <c r="ER179"/>
      <c r="ES179"/>
      <c r="ET179"/>
      <c r="EU179"/>
      <c r="EV179"/>
      <c r="EW179"/>
      <c r="EX179"/>
      <c r="EY179"/>
      <c r="EZ179"/>
      <c r="FA179"/>
      <c r="FB179"/>
      <c r="FC179"/>
      <c r="FD179"/>
      <c r="FE179"/>
      <c r="FF179"/>
      <c r="FG179"/>
      <c r="FH179"/>
      <c r="FI179"/>
      <c r="FJ179"/>
      <c r="FK179"/>
      <c r="FL179"/>
      <c r="FM179"/>
      <c r="FN179"/>
      <c r="FO179"/>
      <c r="FP179"/>
      <c r="FQ179"/>
      <c r="FR179"/>
      <c r="FS179"/>
      <c r="FT179"/>
      <c r="FU179"/>
      <c r="FV179"/>
      <c r="FW179"/>
      <c r="FX179"/>
      <c r="FY179"/>
      <c r="FZ179"/>
      <c r="GA179"/>
      <c r="GB179"/>
      <c r="GC179"/>
      <c r="GD179"/>
      <c r="GE179"/>
      <c r="GF179"/>
      <c r="GG179"/>
      <c r="GH179"/>
      <c r="GI179"/>
      <c r="GJ179"/>
      <c r="GK179"/>
      <c r="GL179"/>
      <c r="GM179"/>
      <c r="GN179"/>
      <c r="GO179"/>
      <c r="GP179"/>
      <c r="GQ179"/>
      <c r="GR179"/>
      <c r="GS179"/>
      <c r="GT179"/>
      <c r="GU179"/>
      <c r="GV179"/>
      <c r="GW179"/>
      <c r="GX179"/>
      <c r="GY179"/>
      <c r="GZ179"/>
      <c r="HA179"/>
      <c r="HB179"/>
      <c r="HC179"/>
      <c r="HD179"/>
      <c r="HE179"/>
      <c r="HF179"/>
      <c r="HG179"/>
      <c r="HH179"/>
      <c r="HI179"/>
      <c r="HJ179"/>
      <c r="HK179"/>
      <c r="HL179"/>
      <c r="HM179"/>
      <c r="HN179"/>
      <c r="HO179"/>
      <c r="HP179"/>
      <c r="HQ179"/>
      <c r="HR179"/>
      <c r="HS179"/>
      <c r="HT179"/>
      <c r="HU179"/>
      <c r="HV179"/>
      <c r="HW179"/>
      <c r="HX179"/>
      <c r="HY179"/>
      <c r="HZ179"/>
      <c r="IA179"/>
      <c r="IB179"/>
      <c r="IC179"/>
      <c r="ID179"/>
      <c r="IE179"/>
      <c r="IF179"/>
      <c r="IG179"/>
      <c r="IH179"/>
      <c r="II179"/>
      <c r="IJ179"/>
      <c r="IK179"/>
      <c r="IL179"/>
      <c r="IM179"/>
      <c r="IN179"/>
      <c r="IO179"/>
      <c r="IP179"/>
      <c r="IQ179"/>
      <c r="IR179"/>
      <c r="IS179"/>
      <c r="IT179"/>
      <c r="IU179"/>
      <c r="IV179"/>
      <c r="IW179"/>
      <c r="IX179"/>
      <c r="IY179"/>
      <c r="IZ179"/>
      <c r="JA179"/>
      <c r="JB179"/>
      <c r="JC179"/>
      <c r="JD179"/>
      <c r="JE179"/>
      <c r="JF179"/>
      <c r="JG179"/>
      <c r="JH179"/>
      <c r="JI179"/>
      <c r="JJ179"/>
      <c r="JK179"/>
      <c r="JL179"/>
      <c r="JM179"/>
      <c r="JN179"/>
      <c r="JO179"/>
      <c r="JP179"/>
      <c r="JQ179"/>
      <c r="JR179"/>
      <c r="JS179"/>
      <c r="JT179"/>
      <c r="JU179"/>
      <c r="JV179"/>
      <c r="JW179"/>
      <c r="JX179"/>
      <c r="JY179"/>
      <c r="JZ179"/>
      <c r="KA179"/>
      <c r="KB179"/>
      <c r="KC179"/>
      <c r="KD179"/>
      <c r="KE179"/>
      <c r="KF179"/>
      <c r="KG179"/>
      <c r="KH179"/>
      <c r="KI179"/>
      <c r="KJ179"/>
      <c r="KK179"/>
      <c r="KL179"/>
      <c r="KM179"/>
      <c r="KN179"/>
      <c r="KO179"/>
      <c r="KP179"/>
      <c r="KQ179"/>
      <c r="KR179"/>
      <c r="KS179"/>
      <c r="KT179"/>
      <c r="KU179"/>
      <c r="KV179"/>
      <c r="KW179"/>
      <c r="KX179"/>
      <c r="KY179"/>
      <c r="KZ179"/>
      <c r="LA179"/>
      <c r="LB179"/>
      <c r="LC179"/>
      <c r="LD179"/>
      <c r="LE179"/>
      <c r="LF179"/>
      <c r="LG179"/>
      <c r="LH179"/>
      <c r="LI179"/>
      <c r="LJ179"/>
      <c r="LK179"/>
      <c r="LL179"/>
      <c r="LM179"/>
      <c r="LN179"/>
      <c r="LO179"/>
      <c r="LP179"/>
      <c r="LQ179"/>
      <c r="LR179"/>
      <c r="LS179"/>
      <c r="LT179"/>
      <c r="LU179"/>
      <c r="LV179"/>
      <c r="LW179"/>
      <c r="LX179"/>
      <c r="LY179"/>
      <c r="LZ179"/>
      <c r="MA179"/>
      <c r="MB179"/>
      <c r="MC179"/>
      <c r="MD179"/>
      <c r="ME179"/>
      <c r="MF179"/>
      <c r="MG179"/>
      <c r="MH179"/>
      <c r="MI179"/>
      <c r="MJ179"/>
      <c r="MK179"/>
      <c r="ML179"/>
      <c r="MM179"/>
      <c r="MN179"/>
      <c r="MO179"/>
      <c r="MP179"/>
      <c r="MQ179"/>
      <c r="MR179"/>
      <c r="MS179"/>
      <c r="MT179"/>
      <c r="MU179"/>
      <c r="MV179"/>
      <c r="MW179"/>
      <c r="MX179"/>
      <c r="MY179"/>
      <c r="MZ179"/>
      <c r="NA179"/>
      <c r="NB179"/>
      <c r="NC179"/>
      <c r="ND179"/>
      <c r="NE179"/>
      <c r="NF179"/>
      <c r="NG179"/>
      <c r="NH179"/>
      <c r="NI179"/>
      <c r="NJ179"/>
      <c r="NK179"/>
      <c r="NL179"/>
      <c r="NM179"/>
      <c r="NN179"/>
      <c r="NO179"/>
      <c r="NP179"/>
      <c r="NQ179"/>
      <c r="NR179"/>
      <c r="NS179"/>
      <c r="NT179"/>
      <c r="NU179"/>
      <c r="NV179"/>
      <c r="NW179"/>
      <c r="NX179"/>
      <c r="NY179"/>
      <c r="NZ179"/>
      <c r="OA179"/>
      <c r="OB179"/>
      <c r="OC179"/>
      <c r="OD179"/>
      <c r="OE179"/>
      <c r="OF179"/>
      <c r="OG179"/>
      <c r="OH179"/>
      <c r="OI179"/>
      <c r="OJ179"/>
      <c r="OK179"/>
      <c r="OL179"/>
      <c r="OM179"/>
      <c r="ON179"/>
      <c r="OO179"/>
      <c r="OP179"/>
      <c r="OQ179"/>
      <c r="OR179"/>
      <c r="OS179"/>
      <c r="OT179"/>
      <c r="OU179"/>
      <c r="OV179"/>
      <c r="OW179"/>
      <c r="OX179"/>
      <c r="OY179"/>
      <c r="OZ179"/>
      <c r="PA179"/>
      <c r="PB179"/>
      <c r="PC179"/>
      <c r="PD179"/>
      <c r="PE179"/>
      <c r="PF179"/>
      <c r="PG179"/>
      <c r="PH179"/>
      <c r="PI179"/>
      <c r="PJ179"/>
      <c r="PK179"/>
      <c r="PL179"/>
      <c r="PM179"/>
      <c r="PN179"/>
      <c r="PO179"/>
      <c r="PP179"/>
      <c r="PQ179"/>
      <c r="PR179"/>
      <c r="PS179"/>
      <c r="PT179"/>
      <c r="PU179"/>
      <c r="PV179"/>
      <c r="PW179"/>
      <c r="PX179"/>
      <c r="PY179"/>
      <c r="PZ179"/>
      <c r="QA179"/>
      <c r="QB179"/>
      <c r="QC179"/>
      <c r="QD179"/>
      <c r="QE179"/>
      <c r="QF179"/>
      <c r="QG179"/>
      <c r="QH179"/>
      <c r="QI179"/>
      <c r="QJ179"/>
      <c r="QK179"/>
      <c r="QL179"/>
      <c r="QM179"/>
      <c r="QN179"/>
      <c r="QO179"/>
      <c r="QP179"/>
      <c r="QQ179"/>
      <c r="QR179"/>
      <c r="QS179"/>
      <c r="QT179"/>
      <c r="QU179"/>
      <c r="QV179"/>
      <c r="QW179"/>
      <c r="QX179"/>
      <c r="QY179"/>
      <c r="QZ179"/>
      <c r="RA179"/>
      <c r="RB179"/>
      <c r="RC179"/>
      <c r="RD179"/>
      <c r="RE179"/>
      <c r="RF179"/>
      <c r="RG179"/>
      <c r="RH179"/>
      <c r="RI179"/>
      <c r="RJ179"/>
      <c r="RK179"/>
      <c r="RL179"/>
      <c r="RM179"/>
      <c r="RN179"/>
      <c r="RO179"/>
      <c r="RP179"/>
      <c r="RQ179"/>
      <c r="RR179"/>
      <c r="RS179"/>
      <c r="RT179"/>
      <c r="RU179"/>
      <c r="RV179"/>
      <c r="RW179"/>
      <c r="RX179"/>
      <c r="RY179"/>
      <c r="RZ179"/>
      <c r="SA179"/>
      <c r="SB179"/>
      <c r="SC179"/>
      <c r="SD179"/>
      <c r="SE179"/>
      <c r="SF179"/>
      <c r="SG179"/>
      <c r="SH179"/>
      <c r="SI179"/>
      <c r="SJ179"/>
      <c r="SK179"/>
      <c r="SL179"/>
      <c r="SM179"/>
      <c r="SN179"/>
      <c r="SO179"/>
      <c r="SP179"/>
      <c r="SQ179"/>
      <c r="SR179"/>
      <c r="SS179"/>
      <c r="ST179"/>
      <c r="SU179"/>
      <c r="SV179"/>
      <c r="SW179"/>
      <c r="SX179"/>
      <c r="SY179"/>
      <c r="SZ179"/>
      <c r="TA179"/>
      <c r="TB179"/>
      <c r="TC179"/>
      <c r="TD179"/>
      <c r="TE179"/>
      <c r="TF179"/>
      <c r="TG179"/>
      <c r="TH179"/>
      <c r="TI179"/>
      <c r="TJ179"/>
      <c r="TK179"/>
      <c r="TL179"/>
      <c r="TM179"/>
      <c r="TN179"/>
      <c r="TO179"/>
      <c r="TP179"/>
      <c r="TQ179"/>
      <c r="TR179"/>
      <c r="TS179"/>
      <c r="TT179"/>
      <c r="TU179"/>
      <c r="TV179"/>
      <c r="TW179"/>
      <c r="TX179"/>
      <c r="TY179"/>
      <c r="TZ179"/>
      <c r="UA179"/>
      <c r="UB179"/>
      <c r="UC179"/>
      <c r="UD179"/>
      <c r="UE179"/>
      <c r="UF179"/>
      <c r="UG179"/>
      <c r="UH179"/>
      <c r="UI179"/>
      <c r="UJ179"/>
      <c r="UK179"/>
      <c r="UL179"/>
      <c r="UM179"/>
      <c r="UN179"/>
      <c r="UO179"/>
      <c r="UP179"/>
      <c r="UQ179"/>
      <c r="UR179"/>
      <c r="US179"/>
      <c r="UT179"/>
      <c r="UU179"/>
      <c r="UV179"/>
      <c r="UW179"/>
      <c r="UX179"/>
      <c r="UY179"/>
      <c r="UZ179"/>
      <c r="VA179"/>
      <c r="VB179"/>
      <c r="VC179"/>
      <c r="VD179"/>
      <c r="VE179"/>
      <c r="VF179"/>
      <c r="VG179"/>
      <c r="VH179"/>
      <c r="VI179"/>
      <c r="VJ179"/>
      <c r="VK179"/>
      <c r="VL179"/>
      <c r="VM179"/>
      <c r="VN179"/>
      <c r="VO179"/>
      <c r="VP179"/>
      <c r="VQ179"/>
      <c r="VR179"/>
      <c r="VS179"/>
      <c r="VT179"/>
      <c r="VU179"/>
      <c r="VV179"/>
      <c r="VW179"/>
      <c r="VX179"/>
      <c r="VY179"/>
      <c r="VZ179"/>
      <c r="WA179"/>
      <c r="WB179"/>
      <c r="WC179"/>
      <c r="WD179"/>
      <c r="WE179"/>
      <c r="WF179"/>
      <c r="WG179"/>
      <c r="WH179"/>
      <c r="WI179"/>
      <c r="WJ179"/>
      <c r="WK179"/>
      <c r="WL179"/>
      <c r="WM179"/>
      <c r="WN179"/>
      <c r="WO179"/>
      <c r="WP179"/>
      <c r="WQ179"/>
      <c r="WR179"/>
      <c r="WS179"/>
      <c r="WT179"/>
      <c r="WU179"/>
      <c r="WV179"/>
      <c r="WW179"/>
      <c r="WX179"/>
      <c r="WY179"/>
      <c r="WZ179"/>
      <c r="XA179"/>
      <c r="XB179"/>
      <c r="XC179"/>
      <c r="XD179"/>
      <c r="XE179"/>
      <c r="XF179"/>
      <c r="XG179"/>
      <c r="XH179"/>
      <c r="XI179"/>
      <c r="XJ179"/>
      <c r="XK179"/>
      <c r="XL179"/>
      <c r="XM179"/>
      <c r="XN179"/>
      <c r="XO179"/>
      <c r="XP179"/>
      <c r="XQ179"/>
      <c r="XR179"/>
      <c r="XS179"/>
      <c r="XT179"/>
      <c r="XU179"/>
      <c r="XV179"/>
      <c r="XW179"/>
      <c r="XX179"/>
      <c r="XY179"/>
      <c r="XZ179"/>
      <c r="YA179"/>
      <c r="YB179"/>
      <c r="YC179"/>
      <c r="YD179"/>
      <c r="YE179"/>
      <c r="YF179"/>
      <c r="YG179"/>
      <c r="YH179"/>
      <c r="YI179"/>
      <c r="YJ179"/>
      <c r="YK179"/>
      <c r="YL179"/>
      <c r="YM179"/>
      <c r="YN179"/>
      <c r="YO179"/>
      <c r="YP179"/>
      <c r="YQ179"/>
      <c r="YR179"/>
      <c r="YS179"/>
      <c r="YT179"/>
      <c r="YU179"/>
      <c r="YV179"/>
      <c r="YW179"/>
      <c r="YX179"/>
      <c r="YY179"/>
      <c r="YZ179"/>
      <c r="ZA179"/>
      <c r="ZB179"/>
      <c r="ZC179"/>
      <c r="ZD179"/>
      <c r="ZE179"/>
      <c r="ZF179"/>
      <c r="ZG179"/>
      <c r="ZH179"/>
      <c r="ZI179"/>
      <c r="ZJ179"/>
      <c r="ZK179"/>
      <c r="ZL179"/>
      <c r="ZM179"/>
      <c r="ZN179"/>
      <c r="ZO179"/>
      <c r="ZP179"/>
      <c r="ZQ179"/>
      <c r="ZR179"/>
      <c r="ZS179"/>
      <c r="ZT179"/>
      <c r="ZU179"/>
      <c r="ZV179"/>
      <c r="ZW179"/>
      <c r="ZX179"/>
      <c r="ZY179"/>
      <c r="ZZ179"/>
      <c r="AAA179"/>
      <c r="AAB179"/>
      <c r="AAC179"/>
      <c r="AAD179"/>
      <c r="AAE179"/>
      <c r="AAF179"/>
      <c r="AAG179"/>
      <c r="AAH179"/>
      <c r="AAI179"/>
      <c r="AAJ179"/>
      <c r="AAK179"/>
      <c r="AAL179"/>
      <c r="AAM179"/>
      <c r="AAN179"/>
      <c r="AAO179"/>
      <c r="AAP179"/>
      <c r="AAQ179"/>
      <c r="AAR179"/>
      <c r="AAS179"/>
      <c r="AAT179"/>
      <c r="AAU179"/>
      <c r="AAV179"/>
      <c r="AAW179"/>
      <c r="AAX179"/>
      <c r="AAY179"/>
      <c r="AAZ179"/>
      <c r="ABA179"/>
      <c r="ABB179"/>
      <c r="ABC179"/>
      <c r="ABD179"/>
      <c r="ABE179"/>
      <c r="ABF179"/>
      <c r="ABG179"/>
      <c r="ABH179"/>
      <c r="ABI179"/>
      <c r="ABJ179"/>
      <c r="ABK179"/>
      <c r="ABL179"/>
      <c r="ABM179"/>
      <c r="ABN179"/>
      <c r="ABO179"/>
      <c r="ABP179"/>
      <c r="ABQ179"/>
      <c r="ABR179"/>
      <c r="ABS179"/>
      <c r="ABT179"/>
      <c r="ABU179"/>
      <c r="ABV179"/>
      <c r="ABW179"/>
      <c r="ABX179"/>
      <c r="ABY179"/>
      <c r="ABZ179"/>
      <c r="ACA179"/>
      <c r="ACB179"/>
      <c r="ACC179"/>
      <c r="ACD179"/>
      <c r="ACE179"/>
      <c r="ACF179"/>
      <c r="ACG179"/>
      <c r="ACH179"/>
      <c r="ACI179"/>
      <c r="ACJ179"/>
      <c r="ACK179"/>
      <c r="ACL179"/>
      <c r="ACM179"/>
      <c r="ACN179"/>
      <c r="ACO179"/>
      <c r="ACP179"/>
      <c r="ACQ179"/>
      <c r="ACR179"/>
      <c r="ACS179"/>
      <c r="ACT179"/>
      <c r="ACU179"/>
      <c r="ACV179"/>
      <c r="ACW179"/>
      <c r="ACX179"/>
      <c r="ACY179"/>
      <c r="ACZ179"/>
      <c r="ADA179"/>
      <c r="ADB179"/>
      <c r="ADC179"/>
      <c r="ADD179"/>
      <c r="ADE179"/>
      <c r="ADF179"/>
      <c r="ADG179"/>
      <c r="ADH179"/>
      <c r="ADI179"/>
      <c r="ADJ179"/>
      <c r="ADK179"/>
      <c r="ADL179"/>
      <c r="ADM179"/>
      <c r="ADN179"/>
      <c r="ADO179"/>
      <c r="ADP179"/>
      <c r="ADQ179"/>
      <c r="ADR179"/>
      <c r="ADS179"/>
      <c r="ADT179"/>
      <c r="ADU179"/>
      <c r="ADV179"/>
      <c r="ADW179"/>
      <c r="ADX179"/>
      <c r="ADY179"/>
      <c r="ADZ179"/>
      <c r="AEA179"/>
      <c r="AEB179"/>
      <c r="AEC179"/>
      <c r="AED179"/>
      <c r="AEE179"/>
      <c r="AEF179"/>
      <c r="AEG179"/>
      <c r="AEH179"/>
      <c r="AEI179"/>
      <c r="AEJ179"/>
      <c r="AEK179"/>
      <c r="AEL179"/>
      <c r="AEM179"/>
      <c r="AEN179"/>
      <c r="AEO179"/>
      <c r="AEP179"/>
      <c r="AEQ179"/>
      <c r="AER179"/>
      <c r="AES179"/>
      <c r="AET179"/>
      <c r="AEU179"/>
      <c r="AEV179"/>
      <c r="AEW179"/>
      <c r="AEX179"/>
      <c r="AEY179"/>
      <c r="AEZ179"/>
      <c r="AFA179"/>
      <c r="AFB179"/>
      <c r="AFC179"/>
      <c r="AFD179"/>
      <c r="AFE179"/>
      <c r="AFF179"/>
      <c r="AFG179"/>
      <c r="AFH179"/>
      <c r="AFI179"/>
      <c r="AFJ179"/>
      <c r="AFK179"/>
      <c r="AFL179"/>
      <c r="AFM179"/>
      <c r="AFN179"/>
      <c r="AFO179"/>
      <c r="AFP179"/>
      <c r="AFQ179"/>
      <c r="AFR179"/>
      <c r="AFS179"/>
      <c r="AFT179"/>
      <c r="AFU179"/>
      <c r="AFV179"/>
      <c r="AFW179"/>
      <c r="AFX179"/>
      <c r="AFY179"/>
      <c r="AFZ179"/>
      <c r="AGA179"/>
      <c r="AGB179"/>
      <c r="AGC179"/>
      <c r="AGD179"/>
      <c r="AGE179"/>
      <c r="AGF179"/>
      <c r="AGG179"/>
      <c r="AGH179"/>
      <c r="AGI179"/>
      <c r="AGJ179"/>
      <c r="AGK179"/>
      <c r="AGL179"/>
      <c r="AGM179"/>
      <c r="AGN179"/>
      <c r="AGO179"/>
      <c r="AGP179"/>
      <c r="AGQ179"/>
      <c r="AGR179"/>
      <c r="AGS179"/>
      <c r="AGT179"/>
      <c r="AGU179"/>
      <c r="AGV179"/>
      <c r="AGW179"/>
      <c r="AGX179"/>
      <c r="AGY179"/>
      <c r="AGZ179"/>
      <c r="AHA179"/>
      <c r="AHB179"/>
      <c r="AHC179"/>
      <c r="AHD179"/>
      <c r="AHE179"/>
      <c r="AHF179"/>
      <c r="AHG179"/>
      <c r="AHH179"/>
      <c r="AHI179"/>
      <c r="AHJ179"/>
      <c r="AHK179"/>
      <c r="AHL179"/>
      <c r="AHM179"/>
      <c r="AHN179"/>
      <c r="AHO179"/>
      <c r="AHP179"/>
      <c r="AHQ179"/>
      <c r="AHR179"/>
      <c r="AHS179"/>
      <c r="AHT179"/>
      <c r="AHU179"/>
      <c r="AHV179"/>
      <c r="AHW179"/>
      <c r="AHX179"/>
      <c r="AHY179"/>
      <c r="AHZ179"/>
      <c r="AIA179"/>
      <c r="AIB179"/>
      <c r="AIC179"/>
      <c r="AID179"/>
      <c r="AIE179"/>
      <c r="AIF179"/>
      <c r="AIG179"/>
      <c r="AIH179"/>
      <c r="AII179"/>
      <c r="AIJ179"/>
      <c r="AIK179"/>
      <c r="AIL179"/>
      <c r="AIM179"/>
      <c r="AIN179"/>
      <c r="AIO179"/>
      <c r="AIP179"/>
      <c r="AIQ179"/>
      <c r="AIR179"/>
      <c r="AIS179"/>
      <c r="AIT179"/>
      <c r="AIU179"/>
      <c r="AIV179"/>
      <c r="AIW179"/>
      <c r="AIX179"/>
      <c r="AIY179"/>
      <c r="AIZ179"/>
      <c r="AJA179"/>
      <c r="AJB179"/>
      <c r="AJC179"/>
      <c r="AJD179"/>
      <c r="AJE179"/>
      <c r="AJF179"/>
      <c r="AJG179"/>
      <c r="AJH179"/>
      <c r="AJI179"/>
      <c r="AJJ179"/>
      <c r="AJK179"/>
      <c r="AJL179"/>
      <c r="AJM179"/>
      <c r="AJN179"/>
      <c r="AJO179"/>
      <c r="AJP179"/>
      <c r="AJQ179"/>
      <c r="AJR179"/>
      <c r="AJS179"/>
      <c r="AJT179"/>
      <c r="AJU179"/>
      <c r="AJV179"/>
      <c r="AJW179"/>
      <c r="AJX179"/>
      <c r="AJY179"/>
      <c r="AJZ179"/>
      <c r="AKA179"/>
      <c r="AKB179"/>
      <c r="AKC179"/>
      <c r="AKD179"/>
      <c r="AKE179"/>
      <c r="AKF179"/>
      <c r="AKG179"/>
      <c r="AKH179"/>
      <c r="AKI179"/>
      <c r="AKJ179"/>
      <c r="AKK179"/>
      <c r="AKL179"/>
      <c r="AKM179"/>
      <c r="AKN179"/>
      <c r="AKO179"/>
      <c r="AKP179"/>
      <c r="AKQ179"/>
      <c r="AKR179"/>
      <c r="AKS179"/>
      <c r="AKT179"/>
      <c r="AKU179"/>
      <c r="AKV179"/>
      <c r="AKW179"/>
      <c r="AKX179"/>
      <c r="AKY179"/>
      <c r="AKZ179"/>
      <c r="ALA179"/>
      <c r="ALB179"/>
      <c r="ALC179"/>
      <c r="ALD179"/>
      <c r="ALE179"/>
      <c r="ALF179"/>
      <c r="ALG179"/>
      <c r="ALH179"/>
      <c r="ALI179"/>
      <c r="ALJ179"/>
      <c r="ALK179"/>
      <c r="ALL179"/>
      <c r="ALM179"/>
      <c r="ALN179"/>
      <c r="ALO179"/>
      <c r="ALP179"/>
      <c r="ALQ179"/>
      <c r="ALR179"/>
      <c r="ALS179"/>
      <c r="ALT179"/>
      <c r="ALU179"/>
      <c r="ALV179"/>
      <c r="ALW179"/>
      <c r="ALX179"/>
      <c r="ALY179"/>
      <c r="ALZ179"/>
      <c r="AMA179"/>
      <c r="AMB179"/>
      <c r="AMC179"/>
      <c r="AMD179"/>
      <c r="AME179"/>
      <c r="AMF179"/>
      <c r="AMG179"/>
      <c r="AMH179"/>
      <c r="AMI179"/>
      <c r="AMJ179"/>
    </row>
    <row r="180" spans="1:1024" ht="27" x14ac:dyDescent="0.35">
      <c r="A180"/>
      <c r="B180"/>
      <c r="C180" s="173" t="s">
        <v>3442</v>
      </c>
      <c r="D180"/>
      <c r="G180" s="49" t="s">
        <v>3347</v>
      </c>
      <c r="H180" s="49" t="s">
        <v>3434</v>
      </c>
      <c r="BD180"/>
      <c r="BE180"/>
      <c r="BF180"/>
      <c r="BG180"/>
      <c r="BH180"/>
      <c r="BI180"/>
      <c r="BJ180"/>
      <c r="BK180"/>
      <c r="BL180"/>
      <c r="BM180"/>
      <c r="BN180"/>
      <c r="BO180"/>
      <c r="BP180"/>
      <c r="BQ180"/>
      <c r="BR180"/>
      <c r="BS180"/>
      <c r="BT180"/>
      <c r="BU180"/>
      <c r="BV180"/>
      <c r="BW180"/>
      <c r="BX180"/>
      <c r="BY180"/>
      <c r="BZ180"/>
      <c r="CA180"/>
      <c r="CB180"/>
      <c r="CC180"/>
      <c r="CD180"/>
      <c r="CE180"/>
      <c r="CF180"/>
      <c r="CG180"/>
      <c r="CH180"/>
      <c r="CI180"/>
      <c r="CJ180"/>
      <c r="CK180"/>
      <c r="CL180"/>
      <c r="CM180"/>
      <c r="CN180"/>
      <c r="CO180"/>
      <c r="CP180"/>
      <c r="CQ180"/>
      <c r="CR180"/>
      <c r="CS180"/>
      <c r="CT180"/>
      <c r="CU180"/>
      <c r="CV180"/>
      <c r="CW180"/>
      <c r="CX180"/>
      <c r="CY180"/>
      <c r="CZ180"/>
      <c r="DA180"/>
      <c r="DB180"/>
      <c r="DC180"/>
      <c r="DD180"/>
      <c r="DE180"/>
      <c r="DF180"/>
      <c r="DG180"/>
      <c r="DH180"/>
      <c r="DI180"/>
      <c r="DJ180"/>
      <c r="DK180"/>
      <c r="DL180"/>
      <c r="DM180"/>
      <c r="DN180"/>
      <c r="DO180"/>
      <c r="DP180"/>
      <c r="DQ180"/>
      <c r="DR180"/>
      <c r="DS180"/>
      <c r="DT180"/>
      <c r="DU180"/>
      <c r="DV180"/>
      <c r="DW180"/>
      <c r="DX180"/>
      <c r="DY180"/>
      <c r="DZ180"/>
      <c r="EA180"/>
      <c r="EB180"/>
      <c r="EC180"/>
      <c r="ED180"/>
      <c r="EE180"/>
      <c r="EF180"/>
      <c r="EG180"/>
      <c r="EH180"/>
      <c r="EI180"/>
      <c r="EJ180"/>
      <c r="EK180"/>
      <c r="EL180"/>
      <c r="EM180"/>
      <c r="EN180"/>
      <c r="EO180"/>
      <c r="EP180"/>
      <c r="EQ180"/>
      <c r="ER180"/>
      <c r="ES180"/>
      <c r="ET180"/>
      <c r="EU180"/>
      <c r="EV180"/>
      <c r="EW180"/>
      <c r="EX180"/>
      <c r="EY180"/>
      <c r="EZ180"/>
      <c r="FA180"/>
      <c r="FB180"/>
      <c r="FC180"/>
      <c r="FD180"/>
      <c r="FE180"/>
      <c r="FF180"/>
      <c r="FG180"/>
      <c r="FH180"/>
      <c r="FI180"/>
      <c r="FJ180"/>
      <c r="FK180"/>
      <c r="FL180"/>
      <c r="FM180"/>
      <c r="FN180"/>
      <c r="FO180"/>
      <c r="FP180"/>
      <c r="FQ180"/>
      <c r="FR180"/>
      <c r="FS180"/>
      <c r="FT180"/>
      <c r="FU180"/>
      <c r="FV180"/>
      <c r="FW180"/>
      <c r="FX180"/>
      <c r="FY180"/>
      <c r="FZ180"/>
      <c r="GA180"/>
      <c r="GB180"/>
      <c r="GC180"/>
      <c r="GD180"/>
      <c r="GE180"/>
      <c r="GF180"/>
      <c r="GG180"/>
      <c r="GH180"/>
      <c r="GI180"/>
      <c r="GJ180"/>
      <c r="GK180"/>
      <c r="GL180"/>
      <c r="GM180"/>
      <c r="GN180"/>
      <c r="GO180"/>
      <c r="GP180"/>
      <c r="GQ180"/>
      <c r="GR180"/>
      <c r="GS180"/>
      <c r="GT180"/>
      <c r="GU180"/>
      <c r="GV180"/>
      <c r="GW180"/>
      <c r="GX180"/>
      <c r="GY180"/>
      <c r="GZ180"/>
      <c r="HA180"/>
      <c r="HB180"/>
      <c r="HC180"/>
      <c r="HD180"/>
      <c r="HE180"/>
      <c r="HF180"/>
      <c r="HG180"/>
      <c r="HH180"/>
      <c r="HI180"/>
      <c r="HJ180"/>
      <c r="HK180"/>
      <c r="HL180"/>
      <c r="HM180"/>
      <c r="HN180"/>
      <c r="HO180"/>
      <c r="HP180"/>
      <c r="HQ180"/>
      <c r="HR180"/>
      <c r="HS180"/>
      <c r="HT180"/>
      <c r="HU180"/>
      <c r="HV180"/>
      <c r="HW180"/>
      <c r="HX180"/>
      <c r="HY180"/>
      <c r="HZ180"/>
      <c r="IA180"/>
      <c r="IB180"/>
      <c r="IC180"/>
      <c r="ID180"/>
      <c r="IE180"/>
      <c r="IF180"/>
      <c r="IG180"/>
      <c r="IH180"/>
      <c r="II180"/>
      <c r="IJ180"/>
      <c r="IK180"/>
      <c r="IL180"/>
      <c r="IM180"/>
      <c r="IN180"/>
      <c r="IO180"/>
      <c r="IP180"/>
      <c r="IQ180"/>
      <c r="IR180"/>
      <c r="IS180"/>
      <c r="IT180"/>
      <c r="IU180"/>
      <c r="IV180"/>
      <c r="IW180"/>
      <c r="IX180"/>
      <c r="IY180"/>
      <c r="IZ180"/>
      <c r="JA180"/>
      <c r="JB180"/>
      <c r="JC180"/>
      <c r="JD180"/>
      <c r="JE180"/>
      <c r="JF180"/>
      <c r="JG180"/>
      <c r="JH180"/>
      <c r="JI180"/>
      <c r="JJ180"/>
      <c r="JK180"/>
      <c r="JL180"/>
      <c r="JM180"/>
      <c r="JN180"/>
      <c r="JO180"/>
      <c r="JP180"/>
      <c r="JQ180"/>
      <c r="JR180"/>
      <c r="JS180"/>
      <c r="JT180"/>
      <c r="JU180"/>
      <c r="JV180"/>
      <c r="JW180"/>
      <c r="JX180"/>
      <c r="JY180"/>
      <c r="JZ180"/>
      <c r="KA180"/>
      <c r="KB180"/>
      <c r="KC180"/>
      <c r="KD180"/>
      <c r="KE180"/>
      <c r="KF180"/>
      <c r="KG180"/>
      <c r="KH180"/>
      <c r="KI180"/>
      <c r="KJ180"/>
      <c r="KK180"/>
      <c r="KL180"/>
      <c r="KM180"/>
      <c r="KN180"/>
      <c r="KO180"/>
      <c r="KP180"/>
      <c r="KQ180"/>
      <c r="KR180"/>
      <c r="KS180"/>
      <c r="KT180"/>
      <c r="KU180"/>
      <c r="KV180"/>
      <c r="KW180"/>
      <c r="KX180"/>
      <c r="KY180"/>
      <c r="KZ180"/>
      <c r="LA180"/>
      <c r="LB180"/>
      <c r="LC180"/>
      <c r="LD180"/>
      <c r="LE180"/>
      <c r="LF180"/>
      <c r="LG180"/>
      <c r="LH180"/>
      <c r="LI180"/>
      <c r="LJ180"/>
      <c r="LK180"/>
      <c r="LL180"/>
      <c r="LM180"/>
      <c r="LN180"/>
      <c r="LO180"/>
      <c r="LP180"/>
      <c r="LQ180"/>
      <c r="LR180"/>
      <c r="LS180"/>
      <c r="LT180"/>
      <c r="LU180"/>
      <c r="LV180"/>
      <c r="LW180"/>
      <c r="LX180"/>
      <c r="LY180"/>
      <c r="LZ180"/>
      <c r="MA180"/>
      <c r="MB180"/>
      <c r="MC180"/>
      <c r="MD180"/>
      <c r="ME180"/>
      <c r="MF180"/>
      <c r="MG180"/>
      <c r="MH180"/>
      <c r="MI180"/>
      <c r="MJ180"/>
      <c r="MK180"/>
      <c r="ML180"/>
      <c r="MM180"/>
      <c r="MN180"/>
      <c r="MO180"/>
      <c r="MP180"/>
      <c r="MQ180"/>
      <c r="MR180"/>
      <c r="MS180"/>
      <c r="MT180"/>
      <c r="MU180"/>
      <c r="MV180"/>
      <c r="MW180"/>
      <c r="MX180"/>
      <c r="MY180"/>
      <c r="MZ180"/>
      <c r="NA180"/>
      <c r="NB180"/>
      <c r="NC180"/>
      <c r="ND180"/>
      <c r="NE180"/>
      <c r="NF180"/>
      <c r="NG180"/>
      <c r="NH180"/>
      <c r="NI180"/>
      <c r="NJ180"/>
      <c r="NK180"/>
      <c r="NL180"/>
      <c r="NM180"/>
      <c r="NN180"/>
      <c r="NO180"/>
      <c r="NP180"/>
      <c r="NQ180"/>
      <c r="NR180"/>
      <c r="NS180"/>
      <c r="NT180"/>
      <c r="NU180"/>
      <c r="NV180"/>
      <c r="NW180"/>
      <c r="NX180"/>
      <c r="NY180"/>
      <c r="NZ180"/>
      <c r="OA180"/>
      <c r="OB180"/>
      <c r="OC180"/>
      <c r="OD180"/>
      <c r="OE180"/>
      <c r="OF180"/>
      <c r="OG180"/>
      <c r="OH180"/>
      <c r="OI180"/>
      <c r="OJ180"/>
      <c r="OK180"/>
      <c r="OL180"/>
      <c r="OM180"/>
      <c r="ON180"/>
      <c r="OO180"/>
      <c r="OP180"/>
      <c r="OQ180"/>
      <c r="OR180"/>
      <c r="OS180"/>
      <c r="OT180"/>
      <c r="OU180"/>
      <c r="OV180"/>
      <c r="OW180"/>
      <c r="OX180"/>
      <c r="OY180"/>
      <c r="OZ180"/>
      <c r="PA180"/>
      <c r="PB180"/>
      <c r="PC180"/>
      <c r="PD180"/>
      <c r="PE180"/>
      <c r="PF180"/>
      <c r="PG180"/>
      <c r="PH180"/>
      <c r="PI180"/>
      <c r="PJ180"/>
      <c r="PK180"/>
      <c r="PL180"/>
      <c r="PM180"/>
      <c r="PN180"/>
      <c r="PO180"/>
      <c r="PP180"/>
      <c r="PQ180"/>
      <c r="PR180"/>
      <c r="PS180"/>
      <c r="PT180"/>
      <c r="PU180"/>
      <c r="PV180"/>
      <c r="PW180"/>
      <c r="PX180"/>
      <c r="PY180"/>
      <c r="PZ180"/>
      <c r="QA180"/>
      <c r="QB180"/>
      <c r="QC180"/>
      <c r="QD180"/>
      <c r="QE180"/>
      <c r="QF180"/>
      <c r="QG180"/>
      <c r="QH180"/>
      <c r="QI180"/>
      <c r="QJ180"/>
      <c r="QK180"/>
      <c r="QL180"/>
      <c r="QM180"/>
      <c r="QN180"/>
      <c r="QO180"/>
      <c r="QP180"/>
      <c r="QQ180"/>
      <c r="QR180"/>
      <c r="QS180"/>
      <c r="QT180"/>
      <c r="QU180"/>
      <c r="QV180"/>
      <c r="QW180"/>
      <c r="QX180"/>
      <c r="QY180"/>
      <c r="QZ180"/>
      <c r="RA180"/>
      <c r="RB180"/>
      <c r="RC180"/>
      <c r="RD180"/>
      <c r="RE180"/>
      <c r="RF180"/>
      <c r="RG180"/>
      <c r="RH180"/>
      <c r="RI180"/>
      <c r="RJ180"/>
      <c r="RK180"/>
      <c r="RL180"/>
      <c r="RM180"/>
      <c r="RN180"/>
      <c r="RO180"/>
      <c r="RP180"/>
      <c r="RQ180"/>
      <c r="RR180"/>
      <c r="RS180"/>
      <c r="RT180"/>
      <c r="RU180"/>
      <c r="RV180"/>
      <c r="RW180"/>
      <c r="RX180"/>
      <c r="RY180"/>
      <c r="RZ180"/>
      <c r="SA180"/>
      <c r="SB180"/>
      <c r="SC180"/>
      <c r="SD180"/>
      <c r="SE180"/>
      <c r="SF180"/>
      <c r="SG180"/>
      <c r="SH180"/>
      <c r="SI180"/>
      <c r="SJ180"/>
      <c r="SK180"/>
      <c r="SL180"/>
      <c r="SM180"/>
      <c r="SN180"/>
      <c r="SO180"/>
      <c r="SP180"/>
      <c r="SQ180"/>
      <c r="SR180"/>
      <c r="SS180"/>
      <c r="ST180"/>
      <c r="SU180"/>
      <c r="SV180"/>
      <c r="SW180"/>
      <c r="SX180"/>
      <c r="SY180"/>
      <c r="SZ180"/>
      <c r="TA180"/>
      <c r="TB180"/>
      <c r="TC180"/>
      <c r="TD180"/>
      <c r="TE180"/>
      <c r="TF180"/>
      <c r="TG180"/>
      <c r="TH180"/>
      <c r="TI180"/>
      <c r="TJ180"/>
      <c r="TK180"/>
      <c r="TL180"/>
      <c r="TM180"/>
      <c r="TN180"/>
      <c r="TO180"/>
      <c r="TP180"/>
      <c r="TQ180"/>
      <c r="TR180"/>
      <c r="TS180"/>
      <c r="TT180"/>
      <c r="TU180"/>
      <c r="TV180"/>
      <c r="TW180"/>
      <c r="TX180"/>
      <c r="TY180"/>
      <c r="TZ180"/>
      <c r="UA180"/>
      <c r="UB180"/>
      <c r="UC180"/>
      <c r="UD180"/>
      <c r="UE180"/>
      <c r="UF180"/>
      <c r="UG180"/>
      <c r="UH180"/>
      <c r="UI180"/>
      <c r="UJ180"/>
      <c r="UK180"/>
      <c r="UL180"/>
      <c r="UM180"/>
      <c r="UN180"/>
      <c r="UO180"/>
      <c r="UP180"/>
      <c r="UQ180"/>
      <c r="UR180"/>
      <c r="US180"/>
      <c r="UT180"/>
      <c r="UU180"/>
      <c r="UV180"/>
      <c r="UW180"/>
      <c r="UX180"/>
      <c r="UY180"/>
      <c r="UZ180"/>
      <c r="VA180"/>
      <c r="VB180"/>
      <c r="VC180"/>
      <c r="VD180"/>
      <c r="VE180"/>
      <c r="VF180"/>
      <c r="VG180"/>
      <c r="VH180"/>
      <c r="VI180"/>
      <c r="VJ180"/>
      <c r="VK180"/>
      <c r="VL180"/>
      <c r="VM180"/>
      <c r="VN180"/>
      <c r="VO180"/>
      <c r="VP180"/>
      <c r="VQ180"/>
      <c r="VR180"/>
      <c r="VS180"/>
      <c r="VT180"/>
      <c r="VU180"/>
      <c r="VV180"/>
      <c r="VW180"/>
      <c r="VX180"/>
      <c r="VY180"/>
      <c r="VZ180"/>
      <c r="WA180"/>
      <c r="WB180"/>
      <c r="WC180"/>
      <c r="WD180"/>
      <c r="WE180"/>
      <c r="WF180"/>
      <c r="WG180"/>
      <c r="WH180"/>
      <c r="WI180"/>
      <c r="WJ180"/>
      <c r="WK180"/>
      <c r="WL180"/>
      <c r="WM180"/>
      <c r="WN180"/>
      <c r="WO180"/>
      <c r="WP180"/>
      <c r="WQ180"/>
      <c r="WR180"/>
      <c r="WS180"/>
      <c r="WT180"/>
      <c r="WU180"/>
      <c r="WV180"/>
      <c r="WW180"/>
      <c r="WX180"/>
      <c r="WY180"/>
      <c r="WZ180"/>
      <c r="XA180"/>
      <c r="XB180"/>
      <c r="XC180"/>
      <c r="XD180"/>
      <c r="XE180"/>
      <c r="XF180"/>
      <c r="XG180"/>
      <c r="XH180"/>
      <c r="XI180"/>
      <c r="XJ180"/>
      <c r="XK180"/>
      <c r="XL180"/>
      <c r="XM180"/>
      <c r="XN180"/>
      <c r="XO180"/>
      <c r="XP180"/>
      <c r="XQ180"/>
      <c r="XR180"/>
      <c r="XS180"/>
      <c r="XT180"/>
      <c r="XU180"/>
      <c r="XV180"/>
      <c r="XW180"/>
      <c r="XX180"/>
      <c r="XY180"/>
      <c r="XZ180"/>
      <c r="YA180"/>
      <c r="YB180"/>
      <c r="YC180"/>
      <c r="YD180"/>
      <c r="YE180"/>
      <c r="YF180"/>
      <c r="YG180"/>
      <c r="YH180"/>
      <c r="YI180"/>
      <c r="YJ180"/>
      <c r="YK180"/>
      <c r="YL180"/>
      <c r="YM180"/>
      <c r="YN180"/>
      <c r="YO180"/>
      <c r="YP180"/>
      <c r="YQ180"/>
      <c r="YR180"/>
      <c r="YS180"/>
      <c r="YT180"/>
      <c r="YU180"/>
      <c r="YV180"/>
      <c r="YW180"/>
      <c r="YX180"/>
      <c r="YY180"/>
      <c r="YZ180"/>
      <c r="ZA180"/>
      <c r="ZB180"/>
      <c r="ZC180"/>
      <c r="ZD180"/>
      <c r="ZE180"/>
      <c r="ZF180"/>
      <c r="ZG180"/>
      <c r="ZH180"/>
      <c r="ZI180"/>
      <c r="ZJ180"/>
      <c r="ZK180"/>
      <c r="ZL180"/>
      <c r="ZM180"/>
      <c r="ZN180"/>
      <c r="ZO180"/>
      <c r="ZP180"/>
      <c r="ZQ180"/>
      <c r="ZR180"/>
      <c r="ZS180"/>
      <c r="ZT180"/>
      <c r="ZU180"/>
      <c r="ZV180"/>
      <c r="ZW180"/>
      <c r="ZX180"/>
      <c r="ZY180"/>
      <c r="ZZ180"/>
      <c r="AAA180"/>
      <c r="AAB180"/>
      <c r="AAC180"/>
      <c r="AAD180"/>
      <c r="AAE180"/>
      <c r="AAF180"/>
      <c r="AAG180"/>
      <c r="AAH180"/>
      <c r="AAI180"/>
      <c r="AAJ180"/>
      <c r="AAK180"/>
      <c r="AAL180"/>
      <c r="AAM180"/>
      <c r="AAN180"/>
      <c r="AAO180"/>
      <c r="AAP180"/>
      <c r="AAQ180"/>
      <c r="AAR180"/>
      <c r="AAS180"/>
      <c r="AAT180"/>
      <c r="AAU180"/>
      <c r="AAV180"/>
      <c r="AAW180"/>
      <c r="AAX180"/>
      <c r="AAY180"/>
      <c r="AAZ180"/>
      <c r="ABA180"/>
      <c r="ABB180"/>
      <c r="ABC180"/>
      <c r="ABD180"/>
      <c r="ABE180"/>
      <c r="ABF180"/>
      <c r="ABG180"/>
      <c r="ABH180"/>
      <c r="ABI180"/>
      <c r="ABJ180"/>
      <c r="ABK180"/>
      <c r="ABL180"/>
      <c r="ABM180"/>
      <c r="ABN180"/>
      <c r="ABO180"/>
      <c r="ABP180"/>
      <c r="ABQ180"/>
      <c r="ABR180"/>
      <c r="ABS180"/>
      <c r="ABT180"/>
      <c r="ABU180"/>
      <c r="ABV180"/>
      <c r="ABW180"/>
      <c r="ABX180"/>
      <c r="ABY180"/>
      <c r="ABZ180"/>
      <c r="ACA180"/>
      <c r="ACB180"/>
      <c r="ACC180"/>
      <c r="ACD180"/>
      <c r="ACE180"/>
      <c r="ACF180"/>
      <c r="ACG180"/>
      <c r="ACH180"/>
      <c r="ACI180"/>
      <c r="ACJ180"/>
      <c r="ACK180"/>
      <c r="ACL180"/>
      <c r="ACM180"/>
      <c r="ACN180"/>
      <c r="ACO180"/>
      <c r="ACP180"/>
      <c r="ACQ180"/>
      <c r="ACR180"/>
      <c r="ACS180"/>
      <c r="ACT180"/>
      <c r="ACU180"/>
      <c r="ACV180"/>
      <c r="ACW180"/>
      <c r="ACX180"/>
      <c r="ACY180"/>
      <c r="ACZ180"/>
      <c r="ADA180"/>
      <c r="ADB180"/>
      <c r="ADC180"/>
      <c r="ADD180"/>
      <c r="ADE180"/>
      <c r="ADF180"/>
      <c r="ADG180"/>
      <c r="ADH180"/>
      <c r="ADI180"/>
      <c r="ADJ180"/>
      <c r="ADK180"/>
      <c r="ADL180"/>
      <c r="ADM180"/>
      <c r="ADN180"/>
      <c r="ADO180"/>
      <c r="ADP180"/>
      <c r="ADQ180"/>
      <c r="ADR180"/>
      <c r="ADS180"/>
      <c r="ADT180"/>
      <c r="ADU180"/>
      <c r="ADV180"/>
      <c r="ADW180"/>
      <c r="ADX180"/>
      <c r="ADY180"/>
      <c r="ADZ180"/>
      <c r="AEA180"/>
      <c r="AEB180"/>
      <c r="AEC180"/>
      <c r="AED180"/>
      <c r="AEE180"/>
      <c r="AEF180"/>
      <c r="AEG180"/>
      <c r="AEH180"/>
      <c r="AEI180"/>
      <c r="AEJ180"/>
      <c r="AEK180"/>
      <c r="AEL180"/>
      <c r="AEM180"/>
      <c r="AEN180"/>
      <c r="AEO180"/>
      <c r="AEP180"/>
      <c r="AEQ180"/>
      <c r="AER180"/>
      <c r="AES180"/>
      <c r="AET180"/>
      <c r="AEU180"/>
      <c r="AEV180"/>
      <c r="AEW180"/>
      <c r="AEX180"/>
      <c r="AEY180"/>
      <c r="AEZ180"/>
      <c r="AFA180"/>
      <c r="AFB180"/>
      <c r="AFC180"/>
      <c r="AFD180"/>
      <c r="AFE180"/>
      <c r="AFF180"/>
      <c r="AFG180"/>
      <c r="AFH180"/>
      <c r="AFI180"/>
      <c r="AFJ180"/>
      <c r="AFK180"/>
      <c r="AFL180"/>
      <c r="AFM180"/>
      <c r="AFN180"/>
      <c r="AFO180"/>
      <c r="AFP180"/>
      <c r="AFQ180"/>
      <c r="AFR180"/>
      <c r="AFS180"/>
      <c r="AFT180"/>
      <c r="AFU180"/>
      <c r="AFV180"/>
      <c r="AFW180"/>
      <c r="AFX180"/>
      <c r="AFY180"/>
      <c r="AFZ180"/>
      <c r="AGA180"/>
      <c r="AGB180"/>
      <c r="AGC180"/>
      <c r="AGD180"/>
      <c r="AGE180"/>
      <c r="AGF180"/>
      <c r="AGG180"/>
      <c r="AGH180"/>
      <c r="AGI180"/>
      <c r="AGJ180"/>
      <c r="AGK180"/>
      <c r="AGL180"/>
      <c r="AGM180"/>
      <c r="AGN180"/>
      <c r="AGO180"/>
      <c r="AGP180"/>
      <c r="AGQ180"/>
      <c r="AGR180"/>
      <c r="AGS180"/>
      <c r="AGT180"/>
      <c r="AGU180"/>
      <c r="AGV180"/>
      <c r="AGW180"/>
      <c r="AGX180"/>
      <c r="AGY180"/>
      <c r="AGZ180"/>
      <c r="AHA180"/>
      <c r="AHB180"/>
      <c r="AHC180"/>
      <c r="AHD180"/>
      <c r="AHE180"/>
      <c r="AHF180"/>
      <c r="AHG180"/>
      <c r="AHH180"/>
      <c r="AHI180"/>
      <c r="AHJ180"/>
      <c r="AHK180"/>
      <c r="AHL180"/>
      <c r="AHM180"/>
      <c r="AHN180"/>
      <c r="AHO180"/>
      <c r="AHP180"/>
      <c r="AHQ180"/>
      <c r="AHR180"/>
      <c r="AHS180"/>
      <c r="AHT180"/>
      <c r="AHU180"/>
      <c r="AHV180"/>
      <c r="AHW180"/>
      <c r="AHX180"/>
      <c r="AHY180"/>
      <c r="AHZ180"/>
      <c r="AIA180"/>
      <c r="AIB180"/>
      <c r="AIC180"/>
      <c r="AID180"/>
      <c r="AIE180"/>
      <c r="AIF180"/>
      <c r="AIG180"/>
      <c r="AIH180"/>
      <c r="AII180"/>
      <c r="AIJ180"/>
      <c r="AIK180"/>
      <c r="AIL180"/>
      <c r="AIM180"/>
      <c r="AIN180"/>
      <c r="AIO180"/>
      <c r="AIP180"/>
      <c r="AIQ180"/>
      <c r="AIR180"/>
      <c r="AIS180"/>
      <c r="AIT180"/>
      <c r="AIU180"/>
      <c r="AIV180"/>
      <c r="AIW180"/>
      <c r="AIX180"/>
      <c r="AIY180"/>
      <c r="AIZ180"/>
      <c r="AJA180"/>
      <c r="AJB180"/>
      <c r="AJC180"/>
      <c r="AJD180"/>
      <c r="AJE180"/>
      <c r="AJF180"/>
      <c r="AJG180"/>
      <c r="AJH180"/>
      <c r="AJI180"/>
      <c r="AJJ180"/>
      <c r="AJK180"/>
      <c r="AJL180"/>
      <c r="AJM180"/>
      <c r="AJN180"/>
      <c r="AJO180"/>
      <c r="AJP180"/>
      <c r="AJQ180"/>
      <c r="AJR180"/>
      <c r="AJS180"/>
      <c r="AJT180"/>
      <c r="AJU180"/>
      <c r="AJV180"/>
      <c r="AJW180"/>
      <c r="AJX180"/>
      <c r="AJY180"/>
      <c r="AJZ180"/>
      <c r="AKA180"/>
      <c r="AKB180"/>
      <c r="AKC180"/>
      <c r="AKD180"/>
      <c r="AKE180"/>
      <c r="AKF180"/>
      <c r="AKG180"/>
      <c r="AKH180"/>
      <c r="AKI180"/>
      <c r="AKJ180"/>
      <c r="AKK180"/>
      <c r="AKL180"/>
      <c r="AKM180"/>
      <c r="AKN180"/>
      <c r="AKO180"/>
      <c r="AKP180"/>
      <c r="AKQ180"/>
      <c r="AKR180"/>
      <c r="AKS180"/>
      <c r="AKT180"/>
      <c r="AKU180"/>
      <c r="AKV180"/>
      <c r="AKW180"/>
      <c r="AKX180"/>
      <c r="AKY180"/>
      <c r="AKZ180"/>
      <c r="ALA180"/>
      <c r="ALB180"/>
      <c r="ALC180"/>
      <c r="ALD180"/>
      <c r="ALE180"/>
      <c r="ALF180"/>
      <c r="ALG180"/>
      <c r="ALH180"/>
      <c r="ALI180"/>
      <c r="ALJ180"/>
      <c r="ALK180"/>
      <c r="ALL180"/>
      <c r="ALM180"/>
      <c r="ALN180"/>
      <c r="ALO180"/>
      <c r="ALP180"/>
      <c r="ALQ180"/>
      <c r="ALR180"/>
      <c r="ALS180"/>
      <c r="ALT180"/>
      <c r="ALU180"/>
      <c r="ALV180"/>
      <c r="ALW180"/>
      <c r="ALX180"/>
      <c r="ALY180"/>
      <c r="ALZ180"/>
      <c r="AMA180"/>
      <c r="AMB180"/>
      <c r="AMC180"/>
      <c r="AMD180"/>
      <c r="AME180"/>
      <c r="AMF180"/>
      <c r="AMG180"/>
      <c r="AMH180"/>
      <c r="AMI180"/>
      <c r="AMJ180"/>
    </row>
    <row r="181" spans="1:1024" ht="28.5" customHeight="1" x14ac:dyDescent="0.25">
      <c r="A181"/>
      <c r="B181"/>
      <c r="C181"/>
      <c r="D181"/>
      <c r="G181" s="89" t="s">
        <v>3347</v>
      </c>
      <c r="H181" s="253" t="s">
        <v>3435</v>
      </c>
      <c r="I181" s="253"/>
      <c r="J181" s="253"/>
      <c r="K181" s="253"/>
      <c r="L181" s="253"/>
      <c r="M181" s="253"/>
      <c r="N181" s="253"/>
      <c r="O181" s="253"/>
      <c r="P181" s="253"/>
      <c r="Q181" s="253"/>
      <c r="R181" s="253"/>
      <c r="S181" s="253"/>
      <c r="T181" s="253"/>
      <c r="U181" s="253"/>
      <c r="V181" s="253"/>
      <c r="W181" s="253"/>
      <c r="X181" s="253"/>
      <c r="Y181" s="253"/>
      <c r="Z181" s="253"/>
      <c r="AA181" s="253"/>
      <c r="AB181" s="253"/>
      <c r="AC181" s="253"/>
      <c r="AD181" s="253"/>
      <c r="AE181" s="253"/>
      <c r="AF181" s="253"/>
      <c r="AG181" s="253"/>
      <c r="AH181" s="253"/>
      <c r="AI181" s="253"/>
      <c r="AJ181" s="253"/>
      <c r="AK181" s="253"/>
      <c r="AL181" s="253"/>
      <c r="AM181" s="253"/>
      <c r="AN181" s="253"/>
      <c r="AO181" s="253"/>
      <c r="AP181" s="253"/>
      <c r="AQ181" s="253"/>
      <c r="AR181" s="253"/>
      <c r="AS181" s="253"/>
      <c r="AT181" s="253"/>
      <c r="AU181" s="253"/>
      <c r="AV181" s="253"/>
      <c r="AW181" s="253"/>
      <c r="AX181" s="253"/>
      <c r="AY181" s="253"/>
      <c r="AZ181" s="253"/>
      <c r="BA181" s="253"/>
      <c r="BB181" s="253"/>
      <c r="BC181" s="253"/>
      <c r="BD181"/>
      <c r="BE181"/>
      <c r="BF181"/>
      <c r="BG181"/>
      <c r="BH181"/>
      <c r="BI181"/>
      <c r="BJ181"/>
      <c r="BK181"/>
      <c r="BL181"/>
      <c r="BM181"/>
      <c r="BN181"/>
      <c r="BO181"/>
      <c r="BP181"/>
      <c r="BQ181"/>
      <c r="BR181"/>
      <c r="BS181"/>
      <c r="BT181"/>
      <c r="BU181"/>
      <c r="BV181"/>
      <c r="BW181"/>
      <c r="BX181"/>
      <c r="BY181"/>
      <c r="BZ181"/>
      <c r="CA181"/>
      <c r="CB181"/>
      <c r="CC181"/>
      <c r="CD181"/>
      <c r="CE181"/>
      <c r="CF181"/>
      <c r="CG181"/>
      <c r="CH181"/>
      <c r="CI181"/>
      <c r="CJ181"/>
      <c r="CK181"/>
      <c r="CL181"/>
      <c r="CM181"/>
      <c r="CN181"/>
      <c r="CO181"/>
      <c r="CP181"/>
      <c r="CQ181"/>
      <c r="CR181"/>
      <c r="CS181"/>
      <c r="CT181"/>
      <c r="CU181"/>
      <c r="CV181"/>
      <c r="CW181"/>
      <c r="CX181"/>
      <c r="CY181"/>
      <c r="CZ181"/>
      <c r="DA181"/>
      <c r="DB181"/>
      <c r="DC181"/>
      <c r="DD181"/>
      <c r="DE181"/>
      <c r="DF181"/>
      <c r="DG181"/>
      <c r="DH181"/>
      <c r="DI181"/>
      <c r="DJ181"/>
      <c r="DK181"/>
      <c r="DL181"/>
      <c r="DM181"/>
      <c r="DN181"/>
      <c r="DO181"/>
      <c r="DP181"/>
      <c r="DQ181"/>
      <c r="DR181"/>
      <c r="DS181"/>
      <c r="DT181"/>
      <c r="DU181"/>
      <c r="DV181"/>
      <c r="DW181"/>
      <c r="DX181"/>
      <c r="DY181"/>
      <c r="DZ181"/>
      <c r="EA181"/>
      <c r="EB181"/>
      <c r="EC181"/>
      <c r="ED181"/>
      <c r="EE181"/>
      <c r="EF181"/>
      <c r="EG181"/>
      <c r="EH181"/>
      <c r="EI181"/>
      <c r="EJ181"/>
      <c r="EK181"/>
      <c r="EL181"/>
      <c r="EM181"/>
      <c r="EN181"/>
      <c r="EO181"/>
      <c r="EP181"/>
      <c r="EQ181"/>
      <c r="ER181"/>
      <c r="ES181"/>
      <c r="ET181"/>
      <c r="EU181"/>
      <c r="EV181"/>
      <c r="EW181"/>
      <c r="EX181"/>
      <c r="EY181"/>
      <c r="EZ181"/>
      <c r="FA181"/>
      <c r="FB181"/>
      <c r="FC181"/>
      <c r="FD181"/>
      <c r="FE181"/>
      <c r="FF181"/>
      <c r="FG181"/>
      <c r="FH181"/>
      <c r="FI181"/>
      <c r="FJ181"/>
      <c r="FK181"/>
      <c r="FL181"/>
      <c r="FM181"/>
      <c r="FN181"/>
      <c r="FO181"/>
      <c r="FP181"/>
      <c r="FQ181"/>
      <c r="FR181"/>
      <c r="FS181"/>
      <c r="FT181"/>
      <c r="FU181"/>
      <c r="FV181"/>
      <c r="FW181"/>
      <c r="FX181"/>
      <c r="FY181"/>
      <c r="FZ181"/>
      <c r="GA181"/>
      <c r="GB181"/>
      <c r="GC181"/>
      <c r="GD181"/>
      <c r="GE181"/>
      <c r="GF181"/>
      <c r="GG181"/>
      <c r="GH181"/>
      <c r="GI181"/>
      <c r="GJ181"/>
      <c r="GK181"/>
      <c r="GL181"/>
      <c r="GM181"/>
      <c r="GN181"/>
      <c r="GO181"/>
      <c r="GP181"/>
      <c r="GQ181"/>
      <c r="GR181"/>
      <c r="GS181"/>
      <c r="GT181"/>
      <c r="GU181"/>
      <c r="GV181"/>
      <c r="GW181"/>
      <c r="GX181"/>
      <c r="GY181"/>
      <c r="GZ181"/>
      <c r="HA181"/>
      <c r="HB181"/>
      <c r="HC181"/>
      <c r="HD181"/>
      <c r="HE181"/>
      <c r="HF181"/>
      <c r="HG181"/>
      <c r="HH181"/>
      <c r="HI181"/>
      <c r="HJ181"/>
      <c r="HK181"/>
      <c r="HL181"/>
      <c r="HM181"/>
      <c r="HN181"/>
      <c r="HO181"/>
      <c r="HP181"/>
      <c r="HQ181"/>
      <c r="HR181"/>
      <c r="HS181"/>
      <c r="HT181"/>
      <c r="HU181"/>
      <c r="HV181"/>
      <c r="HW181"/>
      <c r="HX181"/>
      <c r="HY181"/>
      <c r="HZ181"/>
      <c r="IA181"/>
      <c r="IB181"/>
      <c r="IC181"/>
      <c r="ID181"/>
      <c r="IE181"/>
      <c r="IF181"/>
      <c r="IG181"/>
      <c r="IH181"/>
      <c r="II181"/>
      <c r="IJ181"/>
      <c r="IK181"/>
      <c r="IL181"/>
      <c r="IM181"/>
      <c r="IN181"/>
      <c r="IO181"/>
      <c r="IP181"/>
      <c r="IQ181"/>
      <c r="IR181"/>
      <c r="IS181"/>
      <c r="IT181"/>
      <c r="IU181"/>
      <c r="IV181"/>
      <c r="IW181"/>
      <c r="IX181"/>
      <c r="IY181"/>
      <c r="IZ181"/>
      <c r="JA181"/>
      <c r="JB181"/>
      <c r="JC181"/>
      <c r="JD181"/>
      <c r="JE181"/>
      <c r="JF181"/>
      <c r="JG181"/>
      <c r="JH181"/>
      <c r="JI181"/>
      <c r="JJ181"/>
      <c r="JK181"/>
      <c r="JL181"/>
      <c r="JM181"/>
      <c r="JN181"/>
      <c r="JO181"/>
      <c r="JP181"/>
      <c r="JQ181"/>
      <c r="JR181"/>
      <c r="JS181"/>
      <c r="JT181"/>
      <c r="JU181"/>
      <c r="JV181"/>
      <c r="JW181"/>
      <c r="JX181"/>
      <c r="JY181"/>
      <c r="JZ181"/>
      <c r="KA181"/>
      <c r="KB181"/>
      <c r="KC181"/>
      <c r="KD181"/>
      <c r="KE181"/>
      <c r="KF181"/>
      <c r="KG181"/>
      <c r="KH181"/>
      <c r="KI181"/>
      <c r="KJ181"/>
      <c r="KK181"/>
      <c r="KL181"/>
      <c r="KM181"/>
      <c r="KN181"/>
      <c r="KO181"/>
      <c r="KP181"/>
      <c r="KQ181"/>
      <c r="KR181"/>
      <c r="KS181"/>
      <c r="KT181"/>
      <c r="KU181"/>
      <c r="KV181"/>
      <c r="KW181"/>
      <c r="KX181"/>
      <c r="KY181"/>
      <c r="KZ181"/>
      <c r="LA181"/>
      <c r="LB181"/>
      <c r="LC181"/>
      <c r="LD181"/>
      <c r="LE181"/>
      <c r="LF181"/>
      <c r="LG181"/>
      <c r="LH181"/>
      <c r="LI181"/>
      <c r="LJ181"/>
      <c r="LK181"/>
      <c r="LL181"/>
      <c r="LM181"/>
      <c r="LN181"/>
      <c r="LO181"/>
      <c r="LP181"/>
      <c r="LQ181"/>
      <c r="LR181"/>
      <c r="LS181"/>
      <c r="LT181"/>
      <c r="LU181"/>
      <c r="LV181"/>
      <c r="LW181"/>
      <c r="LX181"/>
      <c r="LY181"/>
      <c r="LZ181"/>
      <c r="MA181"/>
      <c r="MB181"/>
      <c r="MC181"/>
      <c r="MD181"/>
      <c r="ME181"/>
      <c r="MF181"/>
      <c r="MG181"/>
      <c r="MH181"/>
      <c r="MI181"/>
      <c r="MJ181"/>
      <c r="MK181"/>
      <c r="ML181"/>
      <c r="MM181"/>
      <c r="MN181"/>
      <c r="MO181"/>
      <c r="MP181"/>
      <c r="MQ181"/>
      <c r="MR181"/>
      <c r="MS181"/>
      <c r="MT181"/>
      <c r="MU181"/>
      <c r="MV181"/>
      <c r="MW181"/>
      <c r="MX181"/>
      <c r="MY181"/>
      <c r="MZ181"/>
      <c r="NA181"/>
      <c r="NB181"/>
      <c r="NC181"/>
      <c r="ND181"/>
      <c r="NE181"/>
      <c r="NF181"/>
      <c r="NG181"/>
      <c r="NH181"/>
      <c r="NI181"/>
      <c r="NJ181"/>
      <c r="NK181"/>
      <c r="NL181"/>
      <c r="NM181"/>
      <c r="NN181"/>
      <c r="NO181"/>
      <c r="NP181"/>
      <c r="NQ181"/>
      <c r="NR181"/>
      <c r="NS181"/>
      <c r="NT181"/>
      <c r="NU181"/>
      <c r="NV181"/>
      <c r="NW181"/>
      <c r="NX181"/>
      <c r="NY181"/>
      <c r="NZ181"/>
      <c r="OA181"/>
      <c r="OB181"/>
      <c r="OC181"/>
      <c r="OD181"/>
      <c r="OE181"/>
      <c r="OF181"/>
      <c r="OG181"/>
      <c r="OH181"/>
      <c r="OI181"/>
      <c r="OJ181"/>
      <c r="OK181"/>
      <c r="OL181"/>
      <c r="OM181"/>
      <c r="ON181"/>
      <c r="OO181"/>
      <c r="OP181"/>
      <c r="OQ181"/>
      <c r="OR181"/>
      <c r="OS181"/>
      <c r="OT181"/>
      <c r="OU181"/>
      <c r="OV181"/>
      <c r="OW181"/>
      <c r="OX181"/>
      <c r="OY181"/>
      <c r="OZ181"/>
      <c r="PA181"/>
      <c r="PB181"/>
      <c r="PC181"/>
      <c r="PD181"/>
      <c r="PE181"/>
      <c r="PF181"/>
      <c r="PG181"/>
      <c r="PH181"/>
      <c r="PI181"/>
      <c r="PJ181"/>
      <c r="PK181"/>
      <c r="PL181"/>
      <c r="PM181"/>
      <c r="PN181"/>
      <c r="PO181"/>
      <c r="PP181"/>
      <c r="PQ181"/>
      <c r="PR181"/>
      <c r="PS181"/>
      <c r="PT181"/>
      <c r="PU181"/>
      <c r="PV181"/>
      <c r="PW181"/>
      <c r="PX181"/>
      <c r="PY181"/>
      <c r="PZ181"/>
      <c r="QA181"/>
      <c r="QB181"/>
      <c r="QC181"/>
      <c r="QD181"/>
      <c r="QE181"/>
      <c r="QF181"/>
      <c r="QG181"/>
      <c r="QH181"/>
      <c r="QI181"/>
      <c r="QJ181"/>
      <c r="QK181"/>
      <c r="QL181"/>
      <c r="QM181"/>
      <c r="QN181"/>
      <c r="QO181"/>
      <c r="QP181"/>
      <c r="QQ181"/>
      <c r="QR181"/>
      <c r="QS181"/>
      <c r="QT181"/>
      <c r="QU181"/>
      <c r="QV181"/>
      <c r="QW181"/>
      <c r="QX181"/>
      <c r="QY181"/>
      <c r="QZ181"/>
      <c r="RA181"/>
      <c r="RB181"/>
      <c r="RC181"/>
      <c r="RD181"/>
      <c r="RE181"/>
      <c r="RF181"/>
      <c r="RG181"/>
      <c r="RH181"/>
      <c r="RI181"/>
      <c r="RJ181"/>
      <c r="RK181"/>
      <c r="RL181"/>
      <c r="RM181"/>
      <c r="RN181"/>
      <c r="RO181"/>
      <c r="RP181"/>
      <c r="RQ181"/>
      <c r="RR181"/>
      <c r="RS181"/>
      <c r="RT181"/>
      <c r="RU181"/>
      <c r="RV181"/>
      <c r="RW181"/>
      <c r="RX181"/>
      <c r="RY181"/>
      <c r="RZ181"/>
      <c r="SA181"/>
      <c r="SB181"/>
      <c r="SC181"/>
      <c r="SD181"/>
      <c r="SE181"/>
      <c r="SF181"/>
      <c r="SG181"/>
      <c r="SH181"/>
      <c r="SI181"/>
      <c r="SJ181"/>
      <c r="SK181"/>
      <c r="SL181"/>
      <c r="SM181"/>
      <c r="SN181"/>
      <c r="SO181"/>
      <c r="SP181"/>
      <c r="SQ181"/>
      <c r="SR181"/>
      <c r="SS181"/>
      <c r="ST181"/>
      <c r="SU181"/>
      <c r="SV181"/>
      <c r="SW181"/>
      <c r="SX181"/>
      <c r="SY181"/>
      <c r="SZ181"/>
      <c r="TA181"/>
      <c r="TB181"/>
      <c r="TC181"/>
      <c r="TD181"/>
      <c r="TE181"/>
      <c r="TF181"/>
      <c r="TG181"/>
      <c r="TH181"/>
      <c r="TI181"/>
      <c r="TJ181"/>
      <c r="TK181"/>
      <c r="TL181"/>
      <c r="TM181"/>
      <c r="TN181"/>
      <c r="TO181"/>
      <c r="TP181"/>
      <c r="TQ181"/>
      <c r="TR181"/>
      <c r="TS181"/>
      <c r="TT181"/>
      <c r="TU181"/>
      <c r="TV181"/>
      <c r="TW181"/>
      <c r="TX181"/>
      <c r="TY181"/>
      <c r="TZ181"/>
      <c r="UA181"/>
      <c r="UB181"/>
      <c r="UC181"/>
      <c r="UD181"/>
      <c r="UE181"/>
      <c r="UF181"/>
      <c r="UG181"/>
      <c r="UH181"/>
      <c r="UI181"/>
      <c r="UJ181"/>
      <c r="UK181"/>
      <c r="UL181"/>
      <c r="UM181"/>
      <c r="UN181"/>
      <c r="UO181"/>
      <c r="UP181"/>
      <c r="UQ181"/>
      <c r="UR181"/>
      <c r="US181"/>
      <c r="UT181"/>
      <c r="UU181"/>
      <c r="UV181"/>
      <c r="UW181"/>
      <c r="UX181"/>
      <c r="UY181"/>
      <c r="UZ181"/>
      <c r="VA181"/>
      <c r="VB181"/>
      <c r="VC181"/>
      <c r="VD181"/>
      <c r="VE181"/>
      <c r="VF181"/>
      <c r="VG181"/>
      <c r="VH181"/>
      <c r="VI181"/>
      <c r="VJ181"/>
      <c r="VK181"/>
      <c r="VL181"/>
      <c r="VM181"/>
      <c r="VN181"/>
      <c r="VO181"/>
      <c r="VP181"/>
      <c r="VQ181"/>
      <c r="VR181"/>
      <c r="VS181"/>
      <c r="VT181"/>
      <c r="VU181"/>
      <c r="VV181"/>
      <c r="VW181"/>
      <c r="VX181"/>
      <c r="VY181"/>
      <c r="VZ181"/>
      <c r="WA181"/>
      <c r="WB181"/>
      <c r="WC181"/>
      <c r="WD181"/>
      <c r="WE181"/>
      <c r="WF181"/>
      <c r="WG181"/>
      <c r="WH181"/>
      <c r="WI181"/>
      <c r="WJ181"/>
      <c r="WK181"/>
      <c r="WL181"/>
      <c r="WM181"/>
      <c r="WN181"/>
      <c r="WO181"/>
      <c r="WP181"/>
      <c r="WQ181"/>
      <c r="WR181"/>
      <c r="WS181"/>
      <c r="WT181"/>
      <c r="WU181"/>
      <c r="WV181"/>
      <c r="WW181"/>
      <c r="WX181"/>
      <c r="WY181"/>
      <c r="WZ181"/>
      <c r="XA181"/>
      <c r="XB181"/>
      <c r="XC181"/>
      <c r="XD181"/>
      <c r="XE181"/>
      <c r="XF181"/>
      <c r="XG181"/>
      <c r="XH181"/>
      <c r="XI181"/>
      <c r="XJ181"/>
      <c r="XK181"/>
      <c r="XL181"/>
      <c r="XM181"/>
      <c r="XN181"/>
      <c r="XO181"/>
      <c r="XP181"/>
      <c r="XQ181"/>
      <c r="XR181"/>
      <c r="XS181"/>
      <c r="XT181"/>
      <c r="XU181"/>
      <c r="XV181"/>
      <c r="XW181"/>
      <c r="XX181"/>
      <c r="XY181"/>
      <c r="XZ181"/>
      <c r="YA181"/>
      <c r="YB181"/>
      <c r="YC181"/>
      <c r="YD181"/>
      <c r="YE181"/>
      <c r="YF181"/>
      <c r="YG181"/>
      <c r="YH181"/>
      <c r="YI181"/>
      <c r="YJ181"/>
      <c r="YK181"/>
      <c r="YL181"/>
      <c r="YM181"/>
      <c r="YN181"/>
      <c r="YO181"/>
      <c r="YP181"/>
      <c r="YQ181"/>
      <c r="YR181"/>
      <c r="YS181"/>
      <c r="YT181"/>
      <c r="YU181"/>
      <c r="YV181"/>
      <c r="YW181"/>
      <c r="YX181"/>
      <c r="YY181"/>
      <c r="YZ181"/>
      <c r="ZA181"/>
      <c r="ZB181"/>
      <c r="ZC181"/>
      <c r="ZD181"/>
      <c r="ZE181"/>
      <c r="ZF181"/>
      <c r="ZG181"/>
      <c r="ZH181"/>
      <c r="ZI181"/>
      <c r="ZJ181"/>
      <c r="ZK181"/>
      <c r="ZL181"/>
      <c r="ZM181"/>
      <c r="ZN181"/>
      <c r="ZO181"/>
      <c r="ZP181"/>
      <c r="ZQ181"/>
      <c r="ZR181"/>
      <c r="ZS181"/>
      <c r="ZT181"/>
      <c r="ZU181"/>
      <c r="ZV181"/>
      <c r="ZW181"/>
      <c r="ZX181"/>
      <c r="ZY181"/>
      <c r="ZZ181"/>
      <c r="AAA181"/>
      <c r="AAB181"/>
      <c r="AAC181"/>
      <c r="AAD181"/>
      <c r="AAE181"/>
      <c r="AAF181"/>
      <c r="AAG181"/>
      <c r="AAH181"/>
      <c r="AAI181"/>
      <c r="AAJ181"/>
      <c r="AAK181"/>
      <c r="AAL181"/>
      <c r="AAM181"/>
      <c r="AAN181"/>
      <c r="AAO181"/>
      <c r="AAP181"/>
      <c r="AAQ181"/>
      <c r="AAR181"/>
      <c r="AAS181"/>
      <c r="AAT181"/>
      <c r="AAU181"/>
      <c r="AAV181"/>
      <c r="AAW181"/>
      <c r="AAX181"/>
      <c r="AAY181"/>
      <c r="AAZ181"/>
      <c r="ABA181"/>
      <c r="ABB181"/>
      <c r="ABC181"/>
      <c r="ABD181"/>
      <c r="ABE181"/>
      <c r="ABF181"/>
      <c r="ABG181"/>
      <c r="ABH181"/>
      <c r="ABI181"/>
      <c r="ABJ181"/>
      <c r="ABK181"/>
      <c r="ABL181"/>
      <c r="ABM181"/>
      <c r="ABN181"/>
      <c r="ABO181"/>
      <c r="ABP181"/>
      <c r="ABQ181"/>
      <c r="ABR181"/>
      <c r="ABS181"/>
      <c r="ABT181"/>
      <c r="ABU181"/>
      <c r="ABV181"/>
      <c r="ABW181"/>
      <c r="ABX181"/>
      <c r="ABY181"/>
      <c r="ABZ181"/>
      <c r="ACA181"/>
      <c r="ACB181"/>
      <c r="ACC181"/>
      <c r="ACD181"/>
      <c r="ACE181"/>
      <c r="ACF181"/>
      <c r="ACG181"/>
      <c r="ACH181"/>
      <c r="ACI181"/>
      <c r="ACJ181"/>
      <c r="ACK181"/>
      <c r="ACL181"/>
      <c r="ACM181"/>
      <c r="ACN181"/>
      <c r="ACO181"/>
      <c r="ACP181"/>
      <c r="ACQ181"/>
      <c r="ACR181"/>
      <c r="ACS181"/>
      <c r="ACT181"/>
      <c r="ACU181"/>
      <c r="ACV181"/>
      <c r="ACW181"/>
      <c r="ACX181"/>
      <c r="ACY181"/>
      <c r="ACZ181"/>
      <c r="ADA181"/>
      <c r="ADB181"/>
      <c r="ADC181"/>
      <c r="ADD181"/>
      <c r="ADE181"/>
      <c r="ADF181"/>
      <c r="ADG181"/>
      <c r="ADH181"/>
      <c r="ADI181"/>
      <c r="ADJ181"/>
      <c r="ADK181"/>
      <c r="ADL181"/>
      <c r="ADM181"/>
      <c r="ADN181"/>
      <c r="ADO181"/>
      <c r="ADP181"/>
      <c r="ADQ181"/>
      <c r="ADR181"/>
      <c r="ADS181"/>
      <c r="ADT181"/>
      <c r="ADU181"/>
      <c r="ADV181"/>
      <c r="ADW181"/>
      <c r="ADX181"/>
      <c r="ADY181"/>
      <c r="ADZ181"/>
      <c r="AEA181"/>
      <c r="AEB181"/>
      <c r="AEC181"/>
      <c r="AED181"/>
      <c r="AEE181"/>
      <c r="AEF181"/>
      <c r="AEG181"/>
      <c r="AEH181"/>
      <c r="AEI181"/>
      <c r="AEJ181"/>
      <c r="AEK181"/>
      <c r="AEL181"/>
      <c r="AEM181"/>
      <c r="AEN181"/>
      <c r="AEO181"/>
      <c r="AEP181"/>
      <c r="AEQ181"/>
      <c r="AER181"/>
      <c r="AES181"/>
      <c r="AET181"/>
      <c r="AEU181"/>
      <c r="AEV181"/>
      <c r="AEW181"/>
      <c r="AEX181"/>
      <c r="AEY181"/>
      <c r="AEZ181"/>
      <c r="AFA181"/>
      <c r="AFB181"/>
      <c r="AFC181"/>
      <c r="AFD181"/>
      <c r="AFE181"/>
      <c r="AFF181"/>
      <c r="AFG181"/>
      <c r="AFH181"/>
      <c r="AFI181"/>
      <c r="AFJ181"/>
      <c r="AFK181"/>
      <c r="AFL181"/>
      <c r="AFM181"/>
      <c r="AFN181"/>
      <c r="AFO181"/>
      <c r="AFP181"/>
      <c r="AFQ181"/>
      <c r="AFR181"/>
      <c r="AFS181"/>
      <c r="AFT181"/>
      <c r="AFU181"/>
      <c r="AFV181"/>
      <c r="AFW181"/>
      <c r="AFX181"/>
      <c r="AFY181"/>
      <c r="AFZ181"/>
      <c r="AGA181"/>
      <c r="AGB181"/>
      <c r="AGC181"/>
      <c r="AGD181"/>
      <c r="AGE181"/>
      <c r="AGF181"/>
      <c r="AGG181"/>
      <c r="AGH181"/>
      <c r="AGI181"/>
      <c r="AGJ181"/>
      <c r="AGK181"/>
      <c r="AGL181"/>
      <c r="AGM181"/>
      <c r="AGN181"/>
      <c r="AGO181"/>
      <c r="AGP181"/>
      <c r="AGQ181"/>
      <c r="AGR181"/>
      <c r="AGS181"/>
      <c r="AGT181"/>
      <c r="AGU181"/>
      <c r="AGV181"/>
      <c r="AGW181"/>
      <c r="AGX181"/>
      <c r="AGY181"/>
      <c r="AGZ181"/>
      <c r="AHA181"/>
      <c r="AHB181"/>
      <c r="AHC181"/>
      <c r="AHD181"/>
      <c r="AHE181"/>
      <c r="AHF181"/>
      <c r="AHG181"/>
      <c r="AHH181"/>
      <c r="AHI181"/>
      <c r="AHJ181"/>
      <c r="AHK181"/>
      <c r="AHL181"/>
      <c r="AHM181"/>
      <c r="AHN181"/>
      <c r="AHO181"/>
      <c r="AHP181"/>
      <c r="AHQ181"/>
      <c r="AHR181"/>
      <c r="AHS181"/>
      <c r="AHT181"/>
      <c r="AHU181"/>
      <c r="AHV181"/>
      <c r="AHW181"/>
      <c r="AHX181"/>
      <c r="AHY181"/>
      <c r="AHZ181"/>
      <c r="AIA181"/>
      <c r="AIB181"/>
      <c r="AIC181"/>
      <c r="AID181"/>
      <c r="AIE181"/>
      <c r="AIF181"/>
      <c r="AIG181"/>
      <c r="AIH181"/>
      <c r="AII181"/>
      <c r="AIJ181"/>
      <c r="AIK181"/>
      <c r="AIL181"/>
      <c r="AIM181"/>
      <c r="AIN181"/>
      <c r="AIO181"/>
      <c r="AIP181"/>
      <c r="AIQ181"/>
      <c r="AIR181"/>
      <c r="AIS181"/>
      <c r="AIT181"/>
      <c r="AIU181"/>
      <c r="AIV181"/>
      <c r="AIW181"/>
      <c r="AIX181"/>
      <c r="AIY181"/>
      <c r="AIZ181"/>
      <c r="AJA181"/>
      <c r="AJB181"/>
      <c r="AJC181"/>
      <c r="AJD181"/>
      <c r="AJE181"/>
      <c r="AJF181"/>
      <c r="AJG181"/>
      <c r="AJH181"/>
      <c r="AJI181"/>
      <c r="AJJ181"/>
      <c r="AJK181"/>
      <c r="AJL181"/>
      <c r="AJM181"/>
      <c r="AJN181"/>
      <c r="AJO181"/>
      <c r="AJP181"/>
      <c r="AJQ181"/>
      <c r="AJR181"/>
      <c r="AJS181"/>
      <c r="AJT181"/>
      <c r="AJU181"/>
      <c r="AJV181"/>
      <c r="AJW181"/>
      <c r="AJX181"/>
      <c r="AJY181"/>
      <c r="AJZ181"/>
      <c r="AKA181"/>
      <c r="AKB181"/>
      <c r="AKC181"/>
      <c r="AKD181"/>
      <c r="AKE181"/>
      <c r="AKF181"/>
      <c r="AKG181"/>
      <c r="AKH181"/>
      <c r="AKI181"/>
      <c r="AKJ181"/>
      <c r="AKK181"/>
      <c r="AKL181"/>
      <c r="AKM181"/>
      <c r="AKN181"/>
      <c r="AKO181"/>
      <c r="AKP181"/>
      <c r="AKQ181"/>
      <c r="AKR181"/>
      <c r="AKS181"/>
      <c r="AKT181"/>
      <c r="AKU181"/>
      <c r="AKV181"/>
      <c r="AKW181"/>
      <c r="AKX181"/>
      <c r="AKY181"/>
      <c r="AKZ181"/>
      <c r="ALA181"/>
      <c r="ALB181"/>
      <c r="ALC181"/>
      <c r="ALD181"/>
      <c r="ALE181"/>
      <c r="ALF181"/>
      <c r="ALG181"/>
      <c r="ALH181"/>
      <c r="ALI181"/>
      <c r="ALJ181"/>
      <c r="ALK181"/>
      <c r="ALL181"/>
      <c r="ALM181"/>
      <c r="ALN181"/>
      <c r="ALO181"/>
      <c r="ALP181"/>
      <c r="ALQ181"/>
      <c r="ALR181"/>
      <c r="ALS181"/>
      <c r="ALT181"/>
      <c r="ALU181"/>
      <c r="ALV181"/>
      <c r="ALW181"/>
      <c r="ALX181"/>
      <c r="ALY181"/>
      <c r="ALZ181"/>
      <c r="AMA181"/>
      <c r="AMB181"/>
      <c r="AMC181"/>
      <c r="AMD181"/>
      <c r="AME181"/>
      <c r="AMF181"/>
      <c r="AMG181"/>
      <c r="AMH181"/>
      <c r="AMI181"/>
      <c r="AMJ181"/>
    </row>
    <row r="182" spans="1:1024" ht="9.6" customHeight="1" x14ac:dyDescent="0.25"/>
    <row r="183" spans="1:1024" x14ac:dyDescent="0.25">
      <c r="A183"/>
      <c r="B183"/>
      <c r="C183"/>
      <c r="D183"/>
      <c r="G183" s="49" t="s">
        <v>3347</v>
      </c>
      <c r="H183" s="49" t="s">
        <v>3436</v>
      </c>
      <c r="BD183"/>
      <c r="BE183"/>
      <c r="BF183"/>
      <c r="BG183"/>
      <c r="BH183"/>
      <c r="BI183"/>
      <c r="BJ183"/>
      <c r="BK183"/>
      <c r="BL183"/>
      <c r="BM183"/>
      <c r="BN183"/>
      <c r="BO183"/>
      <c r="BP183"/>
      <c r="BQ183"/>
      <c r="BR183"/>
      <c r="BS183"/>
      <c r="BT183"/>
      <c r="BU183"/>
      <c r="BV183"/>
      <c r="BW183"/>
      <c r="BX183"/>
      <c r="BY183"/>
      <c r="BZ183"/>
      <c r="CA183"/>
      <c r="CB183"/>
      <c r="CC183"/>
      <c r="CD183"/>
      <c r="CE183"/>
      <c r="CF183"/>
      <c r="CG183"/>
      <c r="CH183"/>
      <c r="CI183"/>
      <c r="CJ183"/>
      <c r="CK183"/>
      <c r="CL183"/>
      <c r="CM183"/>
      <c r="CN183"/>
      <c r="CO183"/>
      <c r="CP183"/>
      <c r="CQ183"/>
      <c r="CR183"/>
      <c r="CS183"/>
      <c r="CT183"/>
      <c r="CU183"/>
      <c r="CV183"/>
      <c r="CW183"/>
      <c r="CX183"/>
      <c r="CY183"/>
      <c r="CZ183"/>
      <c r="DA183"/>
      <c r="DB183"/>
      <c r="DC183"/>
      <c r="DD183"/>
      <c r="DE183"/>
      <c r="DF183"/>
      <c r="DG183"/>
      <c r="DH183"/>
      <c r="DI183"/>
      <c r="DJ183"/>
      <c r="DK183"/>
      <c r="DL183"/>
      <c r="DM183"/>
      <c r="DN183"/>
      <c r="DO183"/>
      <c r="DP183"/>
      <c r="DQ183"/>
      <c r="DR183"/>
      <c r="DS183"/>
      <c r="DT183"/>
      <c r="DU183"/>
      <c r="DV183"/>
      <c r="DW183"/>
      <c r="DX183"/>
      <c r="DY183"/>
      <c r="DZ183"/>
      <c r="EA183"/>
      <c r="EB183"/>
      <c r="EC183"/>
      <c r="ED183"/>
      <c r="EE183"/>
      <c r="EF183"/>
      <c r="EG183"/>
      <c r="EH183"/>
      <c r="EI183"/>
      <c r="EJ183"/>
      <c r="EK183"/>
      <c r="EL183"/>
      <c r="EM183"/>
      <c r="EN183"/>
      <c r="EO183"/>
      <c r="EP183"/>
      <c r="EQ183"/>
      <c r="ER183"/>
      <c r="ES183"/>
      <c r="ET183"/>
      <c r="EU183"/>
      <c r="EV183"/>
      <c r="EW183"/>
      <c r="EX183"/>
      <c r="EY183"/>
      <c r="EZ183"/>
      <c r="FA183"/>
      <c r="FB183"/>
      <c r="FC183"/>
      <c r="FD183"/>
      <c r="FE183"/>
      <c r="FF183"/>
      <c r="FG183"/>
      <c r="FH183"/>
      <c r="FI183"/>
      <c r="FJ183"/>
      <c r="FK183"/>
      <c r="FL183"/>
      <c r="FM183"/>
      <c r="FN183"/>
      <c r="FO183"/>
      <c r="FP183"/>
      <c r="FQ183"/>
      <c r="FR183"/>
      <c r="FS183"/>
      <c r="FT183"/>
      <c r="FU183"/>
      <c r="FV183"/>
      <c r="FW183"/>
      <c r="FX183"/>
      <c r="FY183"/>
      <c r="FZ183"/>
      <c r="GA183"/>
      <c r="GB183"/>
      <c r="GC183"/>
      <c r="GD183"/>
      <c r="GE183"/>
      <c r="GF183"/>
      <c r="GG183"/>
      <c r="GH183"/>
      <c r="GI183"/>
      <c r="GJ183"/>
      <c r="GK183"/>
      <c r="GL183"/>
      <c r="GM183"/>
      <c r="GN183"/>
      <c r="GO183"/>
      <c r="GP183"/>
      <c r="GQ183"/>
      <c r="GR183"/>
      <c r="GS183"/>
      <c r="GT183"/>
      <c r="GU183"/>
      <c r="GV183"/>
      <c r="GW183"/>
      <c r="GX183"/>
      <c r="GY183"/>
      <c r="GZ183"/>
      <c r="HA183"/>
      <c r="HB183"/>
      <c r="HC183"/>
      <c r="HD183"/>
      <c r="HE183"/>
      <c r="HF183"/>
      <c r="HG183"/>
      <c r="HH183"/>
      <c r="HI183"/>
      <c r="HJ183"/>
      <c r="HK183"/>
      <c r="HL183"/>
      <c r="HM183"/>
      <c r="HN183"/>
      <c r="HO183"/>
      <c r="HP183"/>
      <c r="HQ183"/>
      <c r="HR183"/>
      <c r="HS183"/>
      <c r="HT183"/>
      <c r="HU183"/>
      <c r="HV183"/>
      <c r="HW183"/>
      <c r="HX183"/>
      <c r="HY183"/>
      <c r="HZ183"/>
      <c r="IA183"/>
      <c r="IB183"/>
      <c r="IC183"/>
      <c r="ID183"/>
      <c r="IE183"/>
      <c r="IF183"/>
      <c r="IG183"/>
      <c r="IH183"/>
      <c r="II183"/>
      <c r="IJ183"/>
      <c r="IK183"/>
      <c r="IL183"/>
      <c r="IM183"/>
      <c r="IN183"/>
      <c r="IO183"/>
      <c r="IP183"/>
      <c r="IQ183"/>
      <c r="IR183"/>
      <c r="IS183"/>
      <c r="IT183"/>
      <c r="IU183"/>
      <c r="IV183"/>
      <c r="IW183"/>
      <c r="IX183"/>
      <c r="IY183"/>
      <c r="IZ183"/>
      <c r="JA183"/>
      <c r="JB183"/>
      <c r="JC183"/>
      <c r="JD183"/>
      <c r="JE183"/>
      <c r="JF183"/>
      <c r="JG183"/>
      <c r="JH183"/>
      <c r="JI183"/>
      <c r="JJ183"/>
      <c r="JK183"/>
      <c r="JL183"/>
      <c r="JM183"/>
      <c r="JN183"/>
      <c r="JO183"/>
      <c r="JP183"/>
      <c r="JQ183"/>
      <c r="JR183"/>
      <c r="JS183"/>
      <c r="JT183"/>
      <c r="JU183"/>
      <c r="JV183"/>
      <c r="JW183"/>
      <c r="JX183"/>
      <c r="JY183"/>
      <c r="JZ183"/>
      <c r="KA183"/>
      <c r="KB183"/>
      <c r="KC183"/>
      <c r="KD183"/>
      <c r="KE183"/>
      <c r="KF183"/>
      <c r="KG183"/>
      <c r="KH183"/>
      <c r="KI183"/>
      <c r="KJ183"/>
      <c r="KK183"/>
      <c r="KL183"/>
      <c r="KM183"/>
      <c r="KN183"/>
      <c r="KO183"/>
      <c r="KP183"/>
      <c r="KQ183"/>
      <c r="KR183"/>
      <c r="KS183"/>
      <c r="KT183"/>
      <c r="KU183"/>
      <c r="KV183"/>
      <c r="KW183"/>
      <c r="KX183"/>
      <c r="KY183"/>
      <c r="KZ183"/>
      <c r="LA183"/>
      <c r="LB183"/>
      <c r="LC183"/>
      <c r="LD183"/>
      <c r="LE183"/>
      <c r="LF183"/>
      <c r="LG183"/>
      <c r="LH183"/>
      <c r="LI183"/>
      <c r="LJ183"/>
      <c r="LK183"/>
      <c r="LL183"/>
      <c r="LM183"/>
      <c r="LN183"/>
      <c r="LO183"/>
      <c r="LP183"/>
      <c r="LQ183"/>
      <c r="LR183"/>
      <c r="LS183"/>
      <c r="LT183"/>
      <c r="LU183"/>
      <c r="LV183"/>
      <c r="LW183"/>
      <c r="LX183"/>
      <c r="LY183"/>
      <c r="LZ183"/>
      <c r="MA183"/>
      <c r="MB183"/>
      <c r="MC183"/>
      <c r="MD183"/>
      <c r="ME183"/>
      <c r="MF183"/>
      <c r="MG183"/>
      <c r="MH183"/>
      <c r="MI183"/>
      <c r="MJ183"/>
      <c r="MK183"/>
      <c r="ML183"/>
      <c r="MM183"/>
      <c r="MN183"/>
      <c r="MO183"/>
      <c r="MP183"/>
      <c r="MQ183"/>
      <c r="MR183"/>
      <c r="MS183"/>
      <c r="MT183"/>
      <c r="MU183"/>
      <c r="MV183"/>
      <c r="MW183"/>
      <c r="MX183"/>
      <c r="MY183"/>
      <c r="MZ183"/>
      <c r="NA183"/>
      <c r="NB183"/>
      <c r="NC183"/>
      <c r="ND183"/>
      <c r="NE183"/>
      <c r="NF183"/>
      <c r="NG183"/>
      <c r="NH183"/>
      <c r="NI183"/>
      <c r="NJ183"/>
      <c r="NK183"/>
      <c r="NL183"/>
      <c r="NM183"/>
      <c r="NN183"/>
      <c r="NO183"/>
      <c r="NP183"/>
      <c r="NQ183"/>
      <c r="NR183"/>
      <c r="NS183"/>
      <c r="NT183"/>
      <c r="NU183"/>
      <c r="NV183"/>
      <c r="NW183"/>
      <c r="NX183"/>
      <c r="NY183"/>
      <c r="NZ183"/>
      <c r="OA183"/>
      <c r="OB183"/>
      <c r="OC183"/>
      <c r="OD183"/>
      <c r="OE183"/>
      <c r="OF183"/>
      <c r="OG183"/>
      <c r="OH183"/>
      <c r="OI183"/>
      <c r="OJ183"/>
      <c r="OK183"/>
      <c r="OL183"/>
      <c r="OM183"/>
      <c r="ON183"/>
      <c r="OO183"/>
      <c r="OP183"/>
      <c r="OQ183"/>
      <c r="OR183"/>
      <c r="OS183"/>
      <c r="OT183"/>
      <c r="OU183"/>
      <c r="OV183"/>
      <c r="OW183"/>
      <c r="OX183"/>
      <c r="OY183"/>
      <c r="OZ183"/>
      <c r="PA183"/>
      <c r="PB183"/>
      <c r="PC183"/>
      <c r="PD183"/>
      <c r="PE183"/>
      <c r="PF183"/>
      <c r="PG183"/>
      <c r="PH183"/>
      <c r="PI183"/>
      <c r="PJ183"/>
      <c r="PK183"/>
      <c r="PL183"/>
      <c r="PM183"/>
      <c r="PN183"/>
      <c r="PO183"/>
      <c r="PP183"/>
      <c r="PQ183"/>
      <c r="PR183"/>
      <c r="PS183"/>
      <c r="PT183"/>
      <c r="PU183"/>
      <c r="PV183"/>
      <c r="PW183"/>
      <c r="PX183"/>
      <c r="PY183"/>
      <c r="PZ183"/>
      <c r="QA183"/>
      <c r="QB183"/>
      <c r="QC183"/>
      <c r="QD183"/>
      <c r="QE183"/>
      <c r="QF183"/>
      <c r="QG183"/>
      <c r="QH183"/>
      <c r="QI183"/>
      <c r="QJ183"/>
      <c r="QK183"/>
      <c r="QL183"/>
      <c r="QM183"/>
      <c r="QN183"/>
      <c r="QO183"/>
      <c r="QP183"/>
      <c r="QQ183"/>
      <c r="QR183"/>
      <c r="QS183"/>
      <c r="QT183"/>
      <c r="QU183"/>
      <c r="QV183"/>
      <c r="QW183"/>
      <c r="QX183"/>
      <c r="QY183"/>
      <c r="QZ183"/>
      <c r="RA183"/>
      <c r="RB183"/>
      <c r="RC183"/>
      <c r="RD183"/>
      <c r="RE183"/>
      <c r="RF183"/>
      <c r="RG183"/>
      <c r="RH183"/>
      <c r="RI183"/>
      <c r="RJ183"/>
      <c r="RK183"/>
      <c r="RL183"/>
      <c r="RM183"/>
      <c r="RN183"/>
      <c r="RO183"/>
      <c r="RP183"/>
      <c r="RQ183"/>
      <c r="RR183"/>
      <c r="RS183"/>
      <c r="RT183"/>
      <c r="RU183"/>
      <c r="RV183"/>
      <c r="RW183"/>
      <c r="RX183"/>
      <c r="RY183"/>
      <c r="RZ183"/>
      <c r="SA183"/>
      <c r="SB183"/>
      <c r="SC183"/>
      <c r="SD183"/>
      <c r="SE183"/>
      <c r="SF183"/>
      <c r="SG183"/>
      <c r="SH183"/>
      <c r="SI183"/>
      <c r="SJ183"/>
      <c r="SK183"/>
      <c r="SL183"/>
      <c r="SM183"/>
      <c r="SN183"/>
      <c r="SO183"/>
      <c r="SP183"/>
      <c r="SQ183"/>
      <c r="SR183"/>
      <c r="SS183"/>
      <c r="ST183"/>
      <c r="SU183"/>
      <c r="SV183"/>
      <c r="SW183"/>
      <c r="SX183"/>
      <c r="SY183"/>
      <c r="SZ183"/>
      <c r="TA183"/>
      <c r="TB183"/>
      <c r="TC183"/>
      <c r="TD183"/>
      <c r="TE183"/>
      <c r="TF183"/>
      <c r="TG183"/>
      <c r="TH183"/>
      <c r="TI183"/>
      <c r="TJ183"/>
      <c r="TK183"/>
      <c r="TL183"/>
      <c r="TM183"/>
      <c r="TN183"/>
      <c r="TO183"/>
      <c r="TP183"/>
      <c r="TQ183"/>
      <c r="TR183"/>
      <c r="TS183"/>
      <c r="TT183"/>
      <c r="TU183"/>
      <c r="TV183"/>
      <c r="TW183"/>
      <c r="TX183"/>
      <c r="TY183"/>
      <c r="TZ183"/>
      <c r="UA183"/>
      <c r="UB183"/>
      <c r="UC183"/>
      <c r="UD183"/>
      <c r="UE183"/>
      <c r="UF183"/>
      <c r="UG183"/>
      <c r="UH183"/>
      <c r="UI183"/>
      <c r="UJ183"/>
      <c r="UK183"/>
      <c r="UL183"/>
      <c r="UM183"/>
      <c r="UN183"/>
      <c r="UO183"/>
      <c r="UP183"/>
      <c r="UQ183"/>
      <c r="UR183"/>
      <c r="US183"/>
      <c r="UT183"/>
      <c r="UU183"/>
      <c r="UV183"/>
      <c r="UW183"/>
      <c r="UX183"/>
      <c r="UY183"/>
      <c r="UZ183"/>
      <c r="VA183"/>
      <c r="VB183"/>
      <c r="VC183"/>
      <c r="VD183"/>
      <c r="VE183"/>
      <c r="VF183"/>
      <c r="VG183"/>
      <c r="VH183"/>
      <c r="VI183"/>
      <c r="VJ183"/>
      <c r="VK183"/>
      <c r="VL183"/>
      <c r="VM183"/>
      <c r="VN183"/>
      <c r="VO183"/>
      <c r="VP183"/>
      <c r="VQ183"/>
      <c r="VR183"/>
      <c r="VS183"/>
      <c r="VT183"/>
      <c r="VU183"/>
      <c r="VV183"/>
      <c r="VW183"/>
      <c r="VX183"/>
      <c r="VY183"/>
      <c r="VZ183"/>
      <c r="WA183"/>
      <c r="WB183"/>
      <c r="WC183"/>
      <c r="WD183"/>
      <c r="WE183"/>
      <c r="WF183"/>
      <c r="WG183"/>
      <c r="WH183"/>
      <c r="WI183"/>
      <c r="WJ183"/>
      <c r="WK183"/>
      <c r="WL183"/>
      <c r="WM183"/>
      <c r="WN183"/>
      <c r="WO183"/>
      <c r="WP183"/>
      <c r="WQ183"/>
      <c r="WR183"/>
      <c r="WS183"/>
      <c r="WT183"/>
      <c r="WU183"/>
      <c r="WV183"/>
      <c r="WW183"/>
      <c r="WX183"/>
      <c r="WY183"/>
      <c r="WZ183"/>
      <c r="XA183"/>
      <c r="XB183"/>
      <c r="XC183"/>
      <c r="XD183"/>
      <c r="XE183"/>
      <c r="XF183"/>
      <c r="XG183"/>
      <c r="XH183"/>
      <c r="XI183"/>
      <c r="XJ183"/>
      <c r="XK183"/>
      <c r="XL183"/>
      <c r="XM183"/>
      <c r="XN183"/>
      <c r="XO183"/>
      <c r="XP183"/>
      <c r="XQ183"/>
      <c r="XR183"/>
      <c r="XS183"/>
      <c r="XT183"/>
      <c r="XU183"/>
      <c r="XV183"/>
      <c r="XW183"/>
      <c r="XX183"/>
      <c r="XY183"/>
      <c r="XZ183"/>
      <c r="YA183"/>
      <c r="YB183"/>
      <c r="YC183"/>
      <c r="YD183"/>
      <c r="YE183"/>
      <c r="YF183"/>
      <c r="YG183"/>
      <c r="YH183"/>
      <c r="YI183"/>
      <c r="YJ183"/>
      <c r="YK183"/>
      <c r="YL183"/>
      <c r="YM183"/>
      <c r="YN183"/>
      <c r="YO183"/>
      <c r="YP183"/>
      <c r="YQ183"/>
      <c r="YR183"/>
      <c r="YS183"/>
      <c r="YT183"/>
      <c r="YU183"/>
      <c r="YV183"/>
      <c r="YW183"/>
      <c r="YX183"/>
      <c r="YY183"/>
      <c r="YZ183"/>
      <c r="ZA183"/>
      <c r="ZB183"/>
      <c r="ZC183"/>
      <c r="ZD183"/>
      <c r="ZE183"/>
      <c r="ZF183"/>
      <c r="ZG183"/>
      <c r="ZH183"/>
      <c r="ZI183"/>
      <c r="ZJ183"/>
      <c r="ZK183"/>
      <c r="ZL183"/>
      <c r="ZM183"/>
      <c r="ZN183"/>
      <c r="ZO183"/>
      <c r="ZP183"/>
      <c r="ZQ183"/>
      <c r="ZR183"/>
      <c r="ZS183"/>
      <c r="ZT183"/>
      <c r="ZU183"/>
      <c r="ZV183"/>
      <c r="ZW183"/>
      <c r="ZX183"/>
      <c r="ZY183"/>
      <c r="ZZ183"/>
      <c r="AAA183"/>
      <c r="AAB183"/>
      <c r="AAC183"/>
      <c r="AAD183"/>
      <c r="AAE183"/>
      <c r="AAF183"/>
      <c r="AAG183"/>
      <c r="AAH183"/>
      <c r="AAI183"/>
      <c r="AAJ183"/>
      <c r="AAK183"/>
      <c r="AAL183"/>
      <c r="AAM183"/>
      <c r="AAN183"/>
      <c r="AAO183"/>
      <c r="AAP183"/>
      <c r="AAQ183"/>
      <c r="AAR183"/>
      <c r="AAS183"/>
      <c r="AAT183"/>
      <c r="AAU183"/>
      <c r="AAV183"/>
      <c r="AAW183"/>
      <c r="AAX183"/>
      <c r="AAY183"/>
      <c r="AAZ183"/>
      <c r="ABA183"/>
      <c r="ABB183"/>
      <c r="ABC183"/>
      <c r="ABD183"/>
      <c r="ABE183"/>
      <c r="ABF183"/>
      <c r="ABG183"/>
      <c r="ABH183"/>
      <c r="ABI183"/>
      <c r="ABJ183"/>
      <c r="ABK183"/>
      <c r="ABL183"/>
      <c r="ABM183"/>
      <c r="ABN183"/>
      <c r="ABO183"/>
      <c r="ABP183"/>
      <c r="ABQ183"/>
      <c r="ABR183"/>
      <c r="ABS183"/>
      <c r="ABT183"/>
      <c r="ABU183"/>
      <c r="ABV183"/>
      <c r="ABW183"/>
      <c r="ABX183"/>
      <c r="ABY183"/>
      <c r="ABZ183"/>
      <c r="ACA183"/>
      <c r="ACB183"/>
      <c r="ACC183"/>
      <c r="ACD183"/>
      <c r="ACE183"/>
      <c r="ACF183"/>
      <c r="ACG183"/>
      <c r="ACH183"/>
      <c r="ACI183"/>
      <c r="ACJ183"/>
      <c r="ACK183"/>
      <c r="ACL183"/>
      <c r="ACM183"/>
      <c r="ACN183"/>
      <c r="ACO183"/>
      <c r="ACP183"/>
      <c r="ACQ183"/>
      <c r="ACR183"/>
      <c r="ACS183"/>
      <c r="ACT183"/>
      <c r="ACU183"/>
      <c r="ACV183"/>
      <c r="ACW183"/>
      <c r="ACX183"/>
      <c r="ACY183"/>
      <c r="ACZ183"/>
      <c r="ADA183"/>
      <c r="ADB183"/>
      <c r="ADC183"/>
      <c r="ADD183"/>
      <c r="ADE183"/>
      <c r="ADF183"/>
      <c r="ADG183"/>
      <c r="ADH183"/>
      <c r="ADI183"/>
      <c r="ADJ183"/>
      <c r="ADK183"/>
      <c r="ADL183"/>
      <c r="ADM183"/>
      <c r="ADN183"/>
      <c r="ADO183"/>
      <c r="ADP183"/>
      <c r="ADQ183"/>
      <c r="ADR183"/>
      <c r="ADS183"/>
      <c r="ADT183"/>
      <c r="ADU183"/>
      <c r="ADV183"/>
      <c r="ADW183"/>
      <c r="ADX183"/>
      <c r="ADY183"/>
      <c r="ADZ183"/>
      <c r="AEA183"/>
      <c r="AEB183"/>
      <c r="AEC183"/>
      <c r="AED183"/>
      <c r="AEE183"/>
      <c r="AEF183"/>
      <c r="AEG183"/>
      <c r="AEH183"/>
      <c r="AEI183"/>
      <c r="AEJ183"/>
      <c r="AEK183"/>
      <c r="AEL183"/>
      <c r="AEM183"/>
      <c r="AEN183"/>
      <c r="AEO183"/>
      <c r="AEP183"/>
      <c r="AEQ183"/>
      <c r="AER183"/>
      <c r="AES183"/>
      <c r="AET183"/>
      <c r="AEU183"/>
      <c r="AEV183"/>
      <c r="AEW183"/>
      <c r="AEX183"/>
      <c r="AEY183"/>
      <c r="AEZ183"/>
      <c r="AFA183"/>
      <c r="AFB183"/>
      <c r="AFC183"/>
      <c r="AFD183"/>
      <c r="AFE183"/>
      <c r="AFF183"/>
      <c r="AFG183"/>
      <c r="AFH183"/>
      <c r="AFI183"/>
      <c r="AFJ183"/>
      <c r="AFK183"/>
      <c r="AFL183"/>
      <c r="AFM183"/>
      <c r="AFN183"/>
      <c r="AFO183"/>
      <c r="AFP183"/>
      <c r="AFQ183"/>
      <c r="AFR183"/>
      <c r="AFS183"/>
      <c r="AFT183"/>
      <c r="AFU183"/>
      <c r="AFV183"/>
      <c r="AFW183"/>
      <c r="AFX183"/>
      <c r="AFY183"/>
      <c r="AFZ183"/>
      <c r="AGA183"/>
      <c r="AGB183"/>
      <c r="AGC183"/>
      <c r="AGD183"/>
      <c r="AGE183"/>
      <c r="AGF183"/>
      <c r="AGG183"/>
      <c r="AGH183"/>
      <c r="AGI183"/>
      <c r="AGJ183"/>
      <c r="AGK183"/>
      <c r="AGL183"/>
      <c r="AGM183"/>
      <c r="AGN183"/>
      <c r="AGO183"/>
      <c r="AGP183"/>
      <c r="AGQ183"/>
      <c r="AGR183"/>
      <c r="AGS183"/>
      <c r="AGT183"/>
      <c r="AGU183"/>
      <c r="AGV183"/>
      <c r="AGW183"/>
      <c r="AGX183"/>
      <c r="AGY183"/>
      <c r="AGZ183"/>
      <c r="AHA183"/>
      <c r="AHB183"/>
      <c r="AHC183"/>
      <c r="AHD183"/>
      <c r="AHE183"/>
      <c r="AHF183"/>
      <c r="AHG183"/>
      <c r="AHH183"/>
      <c r="AHI183"/>
      <c r="AHJ183"/>
      <c r="AHK183"/>
      <c r="AHL183"/>
      <c r="AHM183"/>
      <c r="AHN183"/>
      <c r="AHO183"/>
      <c r="AHP183"/>
      <c r="AHQ183"/>
      <c r="AHR183"/>
      <c r="AHS183"/>
      <c r="AHT183"/>
      <c r="AHU183"/>
      <c r="AHV183"/>
      <c r="AHW183"/>
      <c r="AHX183"/>
      <c r="AHY183"/>
      <c r="AHZ183"/>
      <c r="AIA183"/>
      <c r="AIB183"/>
      <c r="AIC183"/>
      <c r="AID183"/>
      <c r="AIE183"/>
      <c r="AIF183"/>
      <c r="AIG183"/>
      <c r="AIH183"/>
      <c r="AII183"/>
      <c r="AIJ183"/>
      <c r="AIK183"/>
      <c r="AIL183"/>
      <c r="AIM183"/>
      <c r="AIN183"/>
      <c r="AIO183"/>
      <c r="AIP183"/>
      <c r="AIQ183"/>
      <c r="AIR183"/>
      <c r="AIS183"/>
      <c r="AIT183"/>
      <c r="AIU183"/>
      <c r="AIV183"/>
      <c r="AIW183"/>
      <c r="AIX183"/>
      <c r="AIY183"/>
      <c r="AIZ183"/>
      <c r="AJA183"/>
      <c r="AJB183"/>
      <c r="AJC183"/>
      <c r="AJD183"/>
      <c r="AJE183"/>
      <c r="AJF183"/>
      <c r="AJG183"/>
      <c r="AJH183"/>
      <c r="AJI183"/>
      <c r="AJJ183"/>
      <c r="AJK183"/>
      <c r="AJL183"/>
      <c r="AJM183"/>
      <c r="AJN183"/>
      <c r="AJO183"/>
      <c r="AJP183"/>
      <c r="AJQ183"/>
      <c r="AJR183"/>
      <c r="AJS183"/>
      <c r="AJT183"/>
      <c r="AJU183"/>
      <c r="AJV183"/>
      <c r="AJW183"/>
      <c r="AJX183"/>
      <c r="AJY183"/>
      <c r="AJZ183"/>
      <c r="AKA183"/>
      <c r="AKB183"/>
      <c r="AKC183"/>
      <c r="AKD183"/>
      <c r="AKE183"/>
      <c r="AKF183"/>
      <c r="AKG183"/>
      <c r="AKH183"/>
      <c r="AKI183"/>
      <c r="AKJ183"/>
      <c r="AKK183"/>
      <c r="AKL183"/>
      <c r="AKM183"/>
      <c r="AKN183"/>
      <c r="AKO183"/>
      <c r="AKP183"/>
      <c r="AKQ183"/>
      <c r="AKR183"/>
      <c r="AKS183"/>
      <c r="AKT183"/>
      <c r="AKU183"/>
      <c r="AKV183"/>
      <c r="AKW183"/>
      <c r="AKX183"/>
      <c r="AKY183"/>
      <c r="AKZ183"/>
      <c r="ALA183"/>
      <c r="ALB183"/>
      <c r="ALC183"/>
      <c r="ALD183"/>
      <c r="ALE183"/>
      <c r="ALF183"/>
      <c r="ALG183"/>
      <c r="ALH183"/>
      <c r="ALI183"/>
      <c r="ALJ183"/>
      <c r="ALK183"/>
      <c r="ALL183"/>
      <c r="ALM183"/>
      <c r="ALN183"/>
      <c r="ALO183"/>
      <c r="ALP183"/>
      <c r="ALQ183"/>
      <c r="ALR183"/>
      <c r="ALS183"/>
      <c r="ALT183"/>
      <c r="ALU183"/>
      <c r="ALV183"/>
      <c r="ALW183"/>
      <c r="ALX183"/>
      <c r="ALY183"/>
      <c r="ALZ183"/>
      <c r="AMA183"/>
      <c r="AMB183"/>
      <c r="AMC183"/>
      <c r="AMD183"/>
      <c r="AME183"/>
      <c r="AMF183"/>
      <c r="AMG183"/>
      <c r="AMH183"/>
      <c r="AMI183"/>
      <c r="AMJ183"/>
    </row>
    <row r="184" spans="1:1024" ht="24.75" customHeight="1" x14ac:dyDescent="0.25">
      <c r="A184"/>
      <c r="B184"/>
      <c r="C184"/>
      <c r="D184"/>
      <c r="G184" s="89" t="s">
        <v>3347</v>
      </c>
      <c r="H184" s="253" t="s">
        <v>3437</v>
      </c>
      <c r="I184" s="253"/>
      <c r="J184" s="253"/>
      <c r="K184" s="253"/>
      <c r="L184" s="253"/>
      <c r="M184" s="253"/>
      <c r="N184" s="253"/>
      <c r="O184" s="253"/>
      <c r="P184" s="253"/>
      <c r="Q184" s="253"/>
      <c r="R184" s="253"/>
      <c r="S184" s="253"/>
      <c r="T184" s="253"/>
      <c r="U184" s="253"/>
      <c r="V184" s="253"/>
      <c r="W184" s="253"/>
      <c r="X184" s="253"/>
      <c r="Y184" s="253"/>
      <c r="Z184" s="253"/>
      <c r="AA184" s="253"/>
      <c r="AB184" s="253"/>
      <c r="AC184" s="253"/>
      <c r="AD184" s="253"/>
      <c r="AE184" s="253"/>
      <c r="AF184" s="253"/>
      <c r="AG184" s="253"/>
      <c r="AH184" s="253"/>
      <c r="AI184" s="253"/>
      <c r="AJ184" s="253"/>
      <c r="AK184" s="253"/>
      <c r="AL184" s="253"/>
      <c r="AM184" s="253"/>
      <c r="AN184" s="253"/>
      <c r="AO184" s="253"/>
      <c r="AP184" s="253"/>
      <c r="AQ184" s="253"/>
      <c r="AR184" s="253"/>
      <c r="AS184" s="253"/>
      <c r="AT184" s="253"/>
      <c r="AU184" s="253"/>
      <c r="AV184" s="253"/>
      <c r="AW184" s="253"/>
      <c r="AX184" s="253"/>
      <c r="AY184" s="253"/>
      <c r="AZ184" s="253"/>
      <c r="BA184" s="253"/>
      <c r="BB184" s="253"/>
      <c r="BC184" s="253"/>
      <c r="BD184"/>
      <c r="BE184"/>
      <c r="BF184"/>
      <c r="BG184"/>
      <c r="BH184"/>
      <c r="BI184"/>
      <c r="BJ184"/>
      <c r="BK184"/>
      <c r="BL184"/>
      <c r="BM184"/>
      <c r="BN184"/>
      <c r="BO184"/>
      <c r="BP184"/>
      <c r="BQ184"/>
      <c r="BR184"/>
      <c r="BS184"/>
      <c r="BT184"/>
      <c r="BU184"/>
      <c r="BV184"/>
      <c r="BW184"/>
      <c r="BX184"/>
      <c r="BY184"/>
      <c r="BZ184"/>
      <c r="CA184"/>
      <c r="CB184"/>
      <c r="CC184"/>
      <c r="CD184"/>
      <c r="CE184"/>
      <c r="CF184"/>
      <c r="CG184"/>
      <c r="CH184"/>
      <c r="CI184"/>
      <c r="CJ184"/>
      <c r="CK184"/>
      <c r="CL184"/>
      <c r="CM184"/>
      <c r="CN184"/>
      <c r="CO184"/>
      <c r="CP184"/>
      <c r="CQ184"/>
      <c r="CR184"/>
      <c r="CS184"/>
      <c r="CT184"/>
      <c r="CU184"/>
      <c r="CV184"/>
      <c r="CW184"/>
      <c r="CX184"/>
      <c r="CY184"/>
      <c r="CZ184"/>
      <c r="DA184"/>
      <c r="DB184"/>
      <c r="DC184"/>
      <c r="DD184"/>
      <c r="DE184"/>
      <c r="DF184"/>
      <c r="DG184"/>
      <c r="DH184"/>
      <c r="DI184"/>
      <c r="DJ184"/>
      <c r="DK184"/>
      <c r="DL184"/>
      <c r="DM184"/>
      <c r="DN184"/>
      <c r="DO184"/>
      <c r="DP184"/>
      <c r="DQ184"/>
      <c r="DR184"/>
      <c r="DS184"/>
      <c r="DT184"/>
      <c r="DU184"/>
      <c r="DV184"/>
      <c r="DW184"/>
      <c r="DX184"/>
      <c r="DY184"/>
      <c r="DZ184"/>
      <c r="EA184"/>
      <c r="EB184"/>
      <c r="EC184"/>
      <c r="ED184"/>
      <c r="EE184"/>
      <c r="EF184"/>
      <c r="EG184"/>
      <c r="EH184"/>
      <c r="EI184"/>
      <c r="EJ184"/>
      <c r="EK184"/>
      <c r="EL184"/>
      <c r="EM184"/>
      <c r="EN184"/>
      <c r="EO184"/>
      <c r="EP184"/>
      <c r="EQ184"/>
      <c r="ER184"/>
      <c r="ES184"/>
      <c r="ET184"/>
      <c r="EU184"/>
      <c r="EV184"/>
      <c r="EW184"/>
      <c r="EX184"/>
      <c r="EY184"/>
      <c r="EZ184"/>
      <c r="FA184"/>
      <c r="FB184"/>
      <c r="FC184"/>
      <c r="FD184"/>
      <c r="FE184"/>
      <c r="FF184"/>
      <c r="FG184"/>
      <c r="FH184"/>
      <c r="FI184"/>
      <c r="FJ184"/>
      <c r="FK184"/>
      <c r="FL184"/>
      <c r="FM184"/>
      <c r="FN184"/>
      <c r="FO184"/>
      <c r="FP184"/>
      <c r="FQ184"/>
      <c r="FR184"/>
      <c r="FS184"/>
      <c r="FT184"/>
      <c r="FU184"/>
      <c r="FV184"/>
      <c r="FW184"/>
      <c r="FX184"/>
      <c r="FY184"/>
      <c r="FZ184"/>
      <c r="GA184"/>
      <c r="GB184"/>
      <c r="GC184"/>
      <c r="GD184"/>
      <c r="GE184"/>
      <c r="GF184"/>
      <c r="GG184"/>
      <c r="GH184"/>
      <c r="GI184"/>
      <c r="GJ184"/>
      <c r="GK184"/>
      <c r="GL184"/>
      <c r="GM184"/>
      <c r="GN184"/>
      <c r="GO184"/>
      <c r="GP184"/>
      <c r="GQ184"/>
      <c r="GR184"/>
      <c r="GS184"/>
      <c r="GT184"/>
      <c r="GU184"/>
      <c r="GV184"/>
      <c r="GW184"/>
      <c r="GX184"/>
      <c r="GY184"/>
      <c r="GZ184"/>
      <c r="HA184"/>
      <c r="HB184"/>
      <c r="HC184"/>
      <c r="HD184"/>
      <c r="HE184"/>
      <c r="HF184"/>
      <c r="HG184"/>
      <c r="HH184"/>
      <c r="HI184"/>
      <c r="HJ184"/>
      <c r="HK184"/>
      <c r="HL184"/>
      <c r="HM184"/>
      <c r="HN184"/>
      <c r="HO184"/>
      <c r="HP184"/>
      <c r="HQ184"/>
      <c r="HR184"/>
      <c r="HS184"/>
      <c r="HT184"/>
      <c r="HU184"/>
      <c r="HV184"/>
      <c r="HW184"/>
      <c r="HX184"/>
      <c r="HY184"/>
      <c r="HZ184"/>
      <c r="IA184"/>
      <c r="IB184"/>
      <c r="IC184"/>
      <c r="ID184"/>
      <c r="IE184"/>
      <c r="IF184"/>
      <c r="IG184"/>
      <c r="IH184"/>
      <c r="II184"/>
      <c r="IJ184"/>
      <c r="IK184"/>
      <c r="IL184"/>
      <c r="IM184"/>
      <c r="IN184"/>
      <c r="IO184"/>
      <c r="IP184"/>
      <c r="IQ184"/>
      <c r="IR184"/>
      <c r="IS184"/>
      <c r="IT184"/>
      <c r="IU184"/>
      <c r="IV184"/>
      <c r="IW184"/>
      <c r="IX184"/>
      <c r="IY184"/>
      <c r="IZ184"/>
      <c r="JA184"/>
      <c r="JB184"/>
      <c r="JC184"/>
      <c r="JD184"/>
      <c r="JE184"/>
      <c r="JF184"/>
      <c r="JG184"/>
      <c r="JH184"/>
      <c r="JI184"/>
      <c r="JJ184"/>
      <c r="JK184"/>
      <c r="JL184"/>
      <c r="JM184"/>
      <c r="JN184"/>
      <c r="JO184"/>
      <c r="JP184"/>
      <c r="JQ184"/>
      <c r="JR184"/>
      <c r="JS184"/>
      <c r="JT184"/>
      <c r="JU184"/>
      <c r="JV184"/>
      <c r="JW184"/>
      <c r="JX184"/>
      <c r="JY184"/>
      <c r="JZ184"/>
      <c r="KA184"/>
      <c r="KB184"/>
      <c r="KC184"/>
      <c r="KD184"/>
      <c r="KE184"/>
      <c r="KF184"/>
      <c r="KG184"/>
      <c r="KH184"/>
      <c r="KI184"/>
      <c r="KJ184"/>
      <c r="KK184"/>
      <c r="KL184"/>
      <c r="KM184"/>
      <c r="KN184"/>
      <c r="KO184"/>
      <c r="KP184"/>
      <c r="KQ184"/>
      <c r="KR184"/>
      <c r="KS184"/>
      <c r="KT184"/>
      <c r="KU184"/>
      <c r="KV184"/>
      <c r="KW184"/>
      <c r="KX184"/>
      <c r="KY184"/>
      <c r="KZ184"/>
      <c r="LA184"/>
      <c r="LB184"/>
      <c r="LC184"/>
      <c r="LD184"/>
      <c r="LE184"/>
      <c r="LF184"/>
      <c r="LG184"/>
      <c r="LH184"/>
      <c r="LI184"/>
      <c r="LJ184"/>
      <c r="LK184"/>
      <c r="LL184"/>
      <c r="LM184"/>
      <c r="LN184"/>
      <c r="LO184"/>
      <c r="LP184"/>
      <c r="LQ184"/>
      <c r="LR184"/>
      <c r="LS184"/>
      <c r="LT184"/>
      <c r="LU184"/>
      <c r="LV184"/>
      <c r="LW184"/>
      <c r="LX184"/>
      <c r="LY184"/>
      <c r="LZ184"/>
      <c r="MA184"/>
      <c r="MB184"/>
      <c r="MC184"/>
      <c r="MD184"/>
      <c r="ME184"/>
      <c r="MF184"/>
      <c r="MG184"/>
      <c r="MH184"/>
      <c r="MI184"/>
      <c r="MJ184"/>
      <c r="MK184"/>
      <c r="ML184"/>
      <c r="MM184"/>
      <c r="MN184"/>
      <c r="MO184"/>
      <c r="MP184"/>
      <c r="MQ184"/>
      <c r="MR184"/>
      <c r="MS184"/>
      <c r="MT184"/>
      <c r="MU184"/>
      <c r="MV184"/>
      <c r="MW184"/>
      <c r="MX184"/>
      <c r="MY184"/>
      <c r="MZ184"/>
      <c r="NA184"/>
      <c r="NB184"/>
      <c r="NC184"/>
      <c r="ND184"/>
      <c r="NE184"/>
      <c r="NF184"/>
      <c r="NG184"/>
      <c r="NH184"/>
      <c r="NI184"/>
      <c r="NJ184"/>
      <c r="NK184"/>
      <c r="NL184"/>
      <c r="NM184"/>
      <c r="NN184"/>
      <c r="NO184"/>
      <c r="NP184"/>
      <c r="NQ184"/>
      <c r="NR184"/>
      <c r="NS184"/>
      <c r="NT184"/>
      <c r="NU184"/>
      <c r="NV184"/>
      <c r="NW184"/>
      <c r="NX184"/>
      <c r="NY184"/>
      <c r="NZ184"/>
      <c r="OA184"/>
      <c r="OB184"/>
      <c r="OC184"/>
      <c r="OD184"/>
      <c r="OE184"/>
      <c r="OF184"/>
      <c r="OG184"/>
      <c r="OH184"/>
      <c r="OI184"/>
      <c r="OJ184"/>
      <c r="OK184"/>
      <c r="OL184"/>
      <c r="OM184"/>
      <c r="ON184"/>
      <c r="OO184"/>
      <c r="OP184"/>
      <c r="OQ184"/>
      <c r="OR184"/>
      <c r="OS184"/>
      <c r="OT184"/>
      <c r="OU184"/>
      <c r="OV184"/>
      <c r="OW184"/>
      <c r="OX184"/>
      <c r="OY184"/>
      <c r="OZ184"/>
      <c r="PA184"/>
      <c r="PB184"/>
      <c r="PC184"/>
      <c r="PD184"/>
      <c r="PE184"/>
      <c r="PF184"/>
      <c r="PG184"/>
      <c r="PH184"/>
      <c r="PI184"/>
      <c r="PJ184"/>
      <c r="PK184"/>
      <c r="PL184"/>
      <c r="PM184"/>
      <c r="PN184"/>
      <c r="PO184"/>
      <c r="PP184"/>
      <c r="PQ184"/>
      <c r="PR184"/>
      <c r="PS184"/>
      <c r="PT184"/>
      <c r="PU184"/>
      <c r="PV184"/>
      <c r="PW184"/>
      <c r="PX184"/>
      <c r="PY184"/>
      <c r="PZ184"/>
      <c r="QA184"/>
      <c r="QB184"/>
      <c r="QC184"/>
      <c r="QD184"/>
      <c r="QE184"/>
      <c r="QF184"/>
      <c r="QG184"/>
      <c r="QH184"/>
      <c r="QI184"/>
      <c r="QJ184"/>
      <c r="QK184"/>
      <c r="QL184"/>
      <c r="QM184"/>
      <c r="QN184"/>
      <c r="QO184"/>
      <c r="QP184"/>
      <c r="QQ184"/>
      <c r="QR184"/>
      <c r="QS184"/>
      <c r="QT184"/>
      <c r="QU184"/>
      <c r="QV184"/>
      <c r="QW184"/>
      <c r="QX184"/>
      <c r="QY184"/>
      <c r="QZ184"/>
      <c r="RA184"/>
      <c r="RB184"/>
      <c r="RC184"/>
      <c r="RD184"/>
      <c r="RE184"/>
      <c r="RF184"/>
      <c r="RG184"/>
      <c r="RH184"/>
      <c r="RI184"/>
      <c r="RJ184"/>
      <c r="RK184"/>
      <c r="RL184"/>
      <c r="RM184"/>
      <c r="RN184"/>
      <c r="RO184"/>
      <c r="RP184"/>
      <c r="RQ184"/>
      <c r="RR184"/>
      <c r="RS184"/>
      <c r="RT184"/>
      <c r="RU184"/>
      <c r="RV184"/>
      <c r="RW184"/>
      <c r="RX184"/>
      <c r="RY184"/>
      <c r="RZ184"/>
      <c r="SA184"/>
      <c r="SB184"/>
      <c r="SC184"/>
      <c r="SD184"/>
      <c r="SE184"/>
      <c r="SF184"/>
      <c r="SG184"/>
      <c r="SH184"/>
      <c r="SI184"/>
      <c r="SJ184"/>
      <c r="SK184"/>
      <c r="SL184"/>
      <c r="SM184"/>
      <c r="SN184"/>
      <c r="SO184"/>
      <c r="SP184"/>
      <c r="SQ184"/>
      <c r="SR184"/>
      <c r="SS184"/>
      <c r="ST184"/>
      <c r="SU184"/>
      <c r="SV184"/>
      <c r="SW184"/>
      <c r="SX184"/>
      <c r="SY184"/>
      <c r="SZ184"/>
      <c r="TA184"/>
      <c r="TB184"/>
      <c r="TC184"/>
      <c r="TD184"/>
      <c r="TE184"/>
      <c r="TF184"/>
      <c r="TG184"/>
      <c r="TH184"/>
      <c r="TI184"/>
      <c r="TJ184"/>
      <c r="TK184"/>
      <c r="TL184"/>
      <c r="TM184"/>
      <c r="TN184"/>
      <c r="TO184"/>
      <c r="TP184"/>
      <c r="TQ184"/>
      <c r="TR184"/>
      <c r="TS184"/>
      <c r="TT184"/>
      <c r="TU184"/>
      <c r="TV184"/>
      <c r="TW184"/>
      <c r="TX184"/>
      <c r="TY184"/>
      <c r="TZ184"/>
      <c r="UA184"/>
      <c r="UB184"/>
      <c r="UC184"/>
      <c r="UD184"/>
      <c r="UE184"/>
      <c r="UF184"/>
      <c r="UG184"/>
      <c r="UH184"/>
      <c r="UI184"/>
      <c r="UJ184"/>
      <c r="UK184"/>
      <c r="UL184"/>
      <c r="UM184"/>
      <c r="UN184"/>
      <c r="UO184"/>
      <c r="UP184"/>
      <c r="UQ184"/>
      <c r="UR184"/>
      <c r="US184"/>
      <c r="UT184"/>
      <c r="UU184"/>
      <c r="UV184"/>
      <c r="UW184"/>
      <c r="UX184"/>
      <c r="UY184"/>
      <c r="UZ184"/>
      <c r="VA184"/>
      <c r="VB184"/>
      <c r="VC184"/>
      <c r="VD184"/>
      <c r="VE184"/>
      <c r="VF184"/>
      <c r="VG184"/>
      <c r="VH184"/>
      <c r="VI184"/>
      <c r="VJ184"/>
      <c r="VK184"/>
      <c r="VL184"/>
      <c r="VM184"/>
      <c r="VN184"/>
      <c r="VO184"/>
      <c r="VP184"/>
      <c r="VQ184"/>
      <c r="VR184"/>
      <c r="VS184"/>
      <c r="VT184"/>
      <c r="VU184"/>
      <c r="VV184"/>
      <c r="VW184"/>
      <c r="VX184"/>
      <c r="VY184"/>
      <c r="VZ184"/>
      <c r="WA184"/>
      <c r="WB184"/>
      <c r="WC184"/>
      <c r="WD184"/>
      <c r="WE184"/>
      <c r="WF184"/>
      <c r="WG184"/>
      <c r="WH184"/>
      <c r="WI184"/>
      <c r="WJ184"/>
      <c r="WK184"/>
      <c r="WL184"/>
      <c r="WM184"/>
      <c r="WN184"/>
      <c r="WO184"/>
      <c r="WP184"/>
      <c r="WQ184"/>
      <c r="WR184"/>
      <c r="WS184"/>
      <c r="WT184"/>
      <c r="WU184"/>
      <c r="WV184"/>
      <c r="WW184"/>
      <c r="WX184"/>
      <c r="WY184"/>
      <c r="WZ184"/>
      <c r="XA184"/>
      <c r="XB184"/>
      <c r="XC184"/>
      <c r="XD184"/>
      <c r="XE184"/>
      <c r="XF184"/>
      <c r="XG184"/>
      <c r="XH184"/>
      <c r="XI184"/>
      <c r="XJ184"/>
      <c r="XK184"/>
      <c r="XL184"/>
      <c r="XM184"/>
      <c r="XN184"/>
      <c r="XO184"/>
      <c r="XP184"/>
      <c r="XQ184"/>
      <c r="XR184"/>
      <c r="XS184"/>
      <c r="XT184"/>
      <c r="XU184"/>
      <c r="XV184"/>
      <c r="XW184"/>
      <c r="XX184"/>
      <c r="XY184"/>
      <c r="XZ184"/>
      <c r="YA184"/>
      <c r="YB184"/>
      <c r="YC184"/>
      <c r="YD184"/>
      <c r="YE184"/>
      <c r="YF184"/>
      <c r="YG184"/>
      <c r="YH184"/>
      <c r="YI184"/>
      <c r="YJ184"/>
      <c r="YK184"/>
      <c r="YL184"/>
      <c r="YM184"/>
      <c r="YN184"/>
      <c r="YO184"/>
      <c r="YP184"/>
      <c r="YQ184"/>
      <c r="YR184"/>
      <c r="YS184"/>
      <c r="YT184"/>
      <c r="YU184"/>
      <c r="YV184"/>
      <c r="YW184"/>
      <c r="YX184"/>
      <c r="YY184"/>
      <c r="YZ184"/>
      <c r="ZA184"/>
      <c r="ZB184"/>
      <c r="ZC184"/>
      <c r="ZD184"/>
      <c r="ZE184"/>
      <c r="ZF184"/>
      <c r="ZG184"/>
      <c r="ZH184"/>
      <c r="ZI184"/>
      <c r="ZJ184"/>
      <c r="ZK184"/>
      <c r="ZL184"/>
      <c r="ZM184"/>
      <c r="ZN184"/>
      <c r="ZO184"/>
      <c r="ZP184"/>
      <c r="ZQ184"/>
      <c r="ZR184"/>
      <c r="ZS184"/>
      <c r="ZT184"/>
      <c r="ZU184"/>
      <c r="ZV184"/>
      <c r="ZW184"/>
      <c r="ZX184"/>
      <c r="ZY184"/>
      <c r="ZZ184"/>
      <c r="AAA184"/>
      <c r="AAB184"/>
      <c r="AAC184"/>
      <c r="AAD184"/>
      <c r="AAE184"/>
      <c r="AAF184"/>
      <c r="AAG184"/>
      <c r="AAH184"/>
      <c r="AAI184"/>
      <c r="AAJ184"/>
      <c r="AAK184"/>
      <c r="AAL184"/>
      <c r="AAM184"/>
      <c r="AAN184"/>
      <c r="AAO184"/>
      <c r="AAP184"/>
      <c r="AAQ184"/>
      <c r="AAR184"/>
      <c r="AAS184"/>
      <c r="AAT184"/>
      <c r="AAU184"/>
      <c r="AAV184"/>
      <c r="AAW184"/>
      <c r="AAX184"/>
      <c r="AAY184"/>
      <c r="AAZ184"/>
      <c r="ABA184"/>
      <c r="ABB184"/>
      <c r="ABC184"/>
      <c r="ABD184"/>
      <c r="ABE184"/>
      <c r="ABF184"/>
      <c r="ABG184"/>
      <c r="ABH184"/>
      <c r="ABI184"/>
      <c r="ABJ184"/>
      <c r="ABK184"/>
      <c r="ABL184"/>
      <c r="ABM184"/>
      <c r="ABN184"/>
      <c r="ABO184"/>
      <c r="ABP184"/>
      <c r="ABQ184"/>
      <c r="ABR184"/>
      <c r="ABS184"/>
      <c r="ABT184"/>
      <c r="ABU184"/>
      <c r="ABV184"/>
      <c r="ABW184"/>
      <c r="ABX184"/>
      <c r="ABY184"/>
      <c r="ABZ184"/>
      <c r="ACA184"/>
      <c r="ACB184"/>
      <c r="ACC184"/>
      <c r="ACD184"/>
      <c r="ACE184"/>
      <c r="ACF184"/>
      <c r="ACG184"/>
      <c r="ACH184"/>
      <c r="ACI184"/>
      <c r="ACJ184"/>
      <c r="ACK184"/>
      <c r="ACL184"/>
      <c r="ACM184"/>
      <c r="ACN184"/>
      <c r="ACO184"/>
      <c r="ACP184"/>
      <c r="ACQ184"/>
      <c r="ACR184"/>
      <c r="ACS184"/>
      <c r="ACT184"/>
      <c r="ACU184"/>
      <c r="ACV184"/>
      <c r="ACW184"/>
      <c r="ACX184"/>
      <c r="ACY184"/>
      <c r="ACZ184"/>
      <c r="ADA184"/>
      <c r="ADB184"/>
      <c r="ADC184"/>
      <c r="ADD184"/>
      <c r="ADE184"/>
      <c r="ADF184"/>
      <c r="ADG184"/>
      <c r="ADH184"/>
      <c r="ADI184"/>
      <c r="ADJ184"/>
      <c r="ADK184"/>
      <c r="ADL184"/>
      <c r="ADM184"/>
      <c r="ADN184"/>
      <c r="ADO184"/>
      <c r="ADP184"/>
      <c r="ADQ184"/>
      <c r="ADR184"/>
      <c r="ADS184"/>
      <c r="ADT184"/>
      <c r="ADU184"/>
      <c r="ADV184"/>
      <c r="ADW184"/>
      <c r="ADX184"/>
      <c r="ADY184"/>
      <c r="ADZ184"/>
      <c r="AEA184"/>
      <c r="AEB184"/>
      <c r="AEC184"/>
      <c r="AED184"/>
      <c r="AEE184"/>
      <c r="AEF184"/>
      <c r="AEG184"/>
      <c r="AEH184"/>
      <c r="AEI184"/>
      <c r="AEJ184"/>
      <c r="AEK184"/>
      <c r="AEL184"/>
      <c r="AEM184"/>
      <c r="AEN184"/>
      <c r="AEO184"/>
      <c r="AEP184"/>
      <c r="AEQ184"/>
      <c r="AER184"/>
      <c r="AES184"/>
      <c r="AET184"/>
      <c r="AEU184"/>
      <c r="AEV184"/>
      <c r="AEW184"/>
      <c r="AEX184"/>
      <c r="AEY184"/>
      <c r="AEZ184"/>
      <c r="AFA184"/>
      <c r="AFB184"/>
      <c r="AFC184"/>
      <c r="AFD184"/>
      <c r="AFE184"/>
      <c r="AFF184"/>
      <c r="AFG184"/>
      <c r="AFH184"/>
      <c r="AFI184"/>
      <c r="AFJ184"/>
      <c r="AFK184"/>
      <c r="AFL184"/>
      <c r="AFM184"/>
      <c r="AFN184"/>
      <c r="AFO184"/>
      <c r="AFP184"/>
      <c r="AFQ184"/>
      <c r="AFR184"/>
      <c r="AFS184"/>
      <c r="AFT184"/>
      <c r="AFU184"/>
      <c r="AFV184"/>
      <c r="AFW184"/>
      <c r="AFX184"/>
      <c r="AFY184"/>
      <c r="AFZ184"/>
      <c r="AGA184"/>
      <c r="AGB184"/>
      <c r="AGC184"/>
      <c r="AGD184"/>
      <c r="AGE184"/>
      <c r="AGF184"/>
      <c r="AGG184"/>
      <c r="AGH184"/>
      <c r="AGI184"/>
      <c r="AGJ184"/>
      <c r="AGK184"/>
      <c r="AGL184"/>
      <c r="AGM184"/>
      <c r="AGN184"/>
      <c r="AGO184"/>
      <c r="AGP184"/>
      <c r="AGQ184"/>
      <c r="AGR184"/>
      <c r="AGS184"/>
      <c r="AGT184"/>
      <c r="AGU184"/>
      <c r="AGV184"/>
      <c r="AGW184"/>
      <c r="AGX184"/>
      <c r="AGY184"/>
      <c r="AGZ184"/>
      <c r="AHA184"/>
      <c r="AHB184"/>
      <c r="AHC184"/>
      <c r="AHD184"/>
      <c r="AHE184"/>
      <c r="AHF184"/>
      <c r="AHG184"/>
      <c r="AHH184"/>
      <c r="AHI184"/>
      <c r="AHJ184"/>
      <c r="AHK184"/>
      <c r="AHL184"/>
      <c r="AHM184"/>
      <c r="AHN184"/>
      <c r="AHO184"/>
      <c r="AHP184"/>
      <c r="AHQ184"/>
      <c r="AHR184"/>
      <c r="AHS184"/>
      <c r="AHT184"/>
      <c r="AHU184"/>
      <c r="AHV184"/>
      <c r="AHW184"/>
      <c r="AHX184"/>
      <c r="AHY184"/>
      <c r="AHZ184"/>
      <c r="AIA184"/>
      <c r="AIB184"/>
      <c r="AIC184"/>
      <c r="AID184"/>
      <c r="AIE184"/>
      <c r="AIF184"/>
      <c r="AIG184"/>
      <c r="AIH184"/>
      <c r="AII184"/>
      <c r="AIJ184"/>
      <c r="AIK184"/>
      <c r="AIL184"/>
      <c r="AIM184"/>
      <c r="AIN184"/>
      <c r="AIO184"/>
      <c r="AIP184"/>
      <c r="AIQ184"/>
      <c r="AIR184"/>
      <c r="AIS184"/>
      <c r="AIT184"/>
      <c r="AIU184"/>
      <c r="AIV184"/>
      <c r="AIW184"/>
      <c r="AIX184"/>
      <c r="AIY184"/>
      <c r="AIZ184"/>
      <c r="AJA184"/>
      <c r="AJB184"/>
      <c r="AJC184"/>
      <c r="AJD184"/>
      <c r="AJE184"/>
      <c r="AJF184"/>
      <c r="AJG184"/>
      <c r="AJH184"/>
      <c r="AJI184"/>
      <c r="AJJ184"/>
      <c r="AJK184"/>
      <c r="AJL184"/>
      <c r="AJM184"/>
      <c r="AJN184"/>
      <c r="AJO184"/>
      <c r="AJP184"/>
      <c r="AJQ184"/>
      <c r="AJR184"/>
      <c r="AJS184"/>
      <c r="AJT184"/>
      <c r="AJU184"/>
      <c r="AJV184"/>
      <c r="AJW184"/>
      <c r="AJX184"/>
      <c r="AJY184"/>
      <c r="AJZ184"/>
      <c r="AKA184"/>
      <c r="AKB184"/>
      <c r="AKC184"/>
      <c r="AKD184"/>
      <c r="AKE184"/>
      <c r="AKF184"/>
      <c r="AKG184"/>
      <c r="AKH184"/>
      <c r="AKI184"/>
      <c r="AKJ184"/>
      <c r="AKK184"/>
      <c r="AKL184"/>
      <c r="AKM184"/>
      <c r="AKN184"/>
      <c r="AKO184"/>
      <c r="AKP184"/>
      <c r="AKQ184"/>
      <c r="AKR184"/>
      <c r="AKS184"/>
      <c r="AKT184"/>
      <c r="AKU184"/>
      <c r="AKV184"/>
      <c r="AKW184"/>
      <c r="AKX184"/>
      <c r="AKY184"/>
      <c r="AKZ184"/>
      <c r="ALA184"/>
      <c r="ALB184"/>
      <c r="ALC184"/>
      <c r="ALD184"/>
      <c r="ALE184"/>
      <c r="ALF184"/>
      <c r="ALG184"/>
      <c r="ALH184"/>
      <c r="ALI184"/>
      <c r="ALJ184"/>
      <c r="ALK184"/>
      <c r="ALL184"/>
      <c r="ALM184"/>
      <c r="ALN184"/>
      <c r="ALO184"/>
      <c r="ALP184"/>
      <c r="ALQ184"/>
      <c r="ALR184"/>
      <c r="ALS184"/>
      <c r="ALT184"/>
      <c r="ALU184"/>
      <c r="ALV184"/>
      <c r="ALW184"/>
      <c r="ALX184"/>
      <c r="ALY184"/>
      <c r="ALZ184"/>
      <c r="AMA184"/>
      <c r="AMB184"/>
      <c r="AMC184"/>
      <c r="AMD184"/>
      <c r="AME184"/>
      <c r="AMF184"/>
      <c r="AMG184"/>
      <c r="AMH184"/>
      <c r="AMI184"/>
      <c r="AMJ184"/>
    </row>
    <row r="185" spans="1:1024" x14ac:dyDescent="0.25"/>
    <row r="186" spans="1:1024" ht="27" x14ac:dyDescent="0.35">
      <c r="A186"/>
      <c r="B186"/>
      <c r="C186" s="173" t="s">
        <v>3442</v>
      </c>
      <c r="D186"/>
      <c r="E186" s="49" t="s">
        <v>3443</v>
      </c>
      <c r="BD186"/>
      <c r="BE186"/>
      <c r="BF186"/>
      <c r="BG186"/>
      <c r="BH186"/>
      <c r="BI186"/>
      <c r="BJ186"/>
      <c r="BK186"/>
      <c r="BL186"/>
      <c r="BM186"/>
      <c r="BN186"/>
      <c r="BO186"/>
      <c r="BP186"/>
      <c r="BQ186"/>
      <c r="BR186"/>
      <c r="BS186"/>
      <c r="BT186"/>
      <c r="BU186"/>
      <c r="BV186"/>
      <c r="BW186"/>
      <c r="BX186"/>
      <c r="BY186"/>
      <c r="BZ186"/>
      <c r="CA186"/>
      <c r="CB186"/>
      <c r="CC186"/>
      <c r="CD186"/>
      <c r="CE186"/>
      <c r="CF186"/>
      <c r="CG186"/>
      <c r="CH186"/>
      <c r="CI186"/>
      <c r="CJ186"/>
      <c r="CK186"/>
      <c r="CL186"/>
      <c r="CM186"/>
      <c r="CN186"/>
      <c r="CO186"/>
      <c r="CP186"/>
      <c r="CQ186"/>
      <c r="CR186"/>
      <c r="CS186"/>
      <c r="CT186"/>
      <c r="CU186"/>
      <c r="CV186"/>
      <c r="CW186"/>
      <c r="CX186"/>
      <c r="CY186"/>
      <c r="CZ186"/>
      <c r="DA186"/>
      <c r="DB186"/>
      <c r="DC186"/>
      <c r="DD186"/>
      <c r="DE186"/>
      <c r="DF186"/>
      <c r="DG186"/>
      <c r="DH186"/>
      <c r="DI186"/>
      <c r="DJ186"/>
      <c r="DK186"/>
      <c r="DL186"/>
      <c r="DM186"/>
      <c r="DN186"/>
      <c r="DO186"/>
      <c r="DP186"/>
      <c r="DQ186"/>
      <c r="DR186"/>
      <c r="DS186"/>
      <c r="DT186"/>
      <c r="DU186"/>
      <c r="DV186"/>
      <c r="DW186"/>
      <c r="DX186"/>
      <c r="DY186"/>
      <c r="DZ186"/>
      <c r="EA186"/>
      <c r="EB186"/>
      <c r="EC186"/>
      <c r="ED186"/>
      <c r="EE186"/>
      <c r="EF186"/>
      <c r="EG186"/>
      <c r="EH186"/>
      <c r="EI186"/>
      <c r="EJ186"/>
      <c r="EK186"/>
      <c r="EL186"/>
      <c r="EM186"/>
      <c r="EN186"/>
      <c r="EO186"/>
      <c r="EP186"/>
      <c r="EQ186"/>
      <c r="ER186"/>
      <c r="ES186"/>
      <c r="ET186"/>
      <c r="EU186"/>
      <c r="EV186"/>
      <c r="EW186"/>
      <c r="EX186"/>
      <c r="EY186"/>
      <c r="EZ186"/>
      <c r="FA186"/>
      <c r="FB186"/>
      <c r="FC186"/>
      <c r="FD186"/>
      <c r="FE186"/>
      <c r="FF186"/>
      <c r="FG186"/>
      <c r="FH186"/>
      <c r="FI186"/>
      <c r="FJ186"/>
      <c r="FK186"/>
      <c r="FL186"/>
      <c r="FM186"/>
      <c r="FN186"/>
      <c r="FO186"/>
      <c r="FP186"/>
      <c r="FQ186"/>
      <c r="FR186"/>
      <c r="FS186"/>
      <c r="FT186"/>
      <c r="FU186"/>
      <c r="FV186"/>
      <c r="FW186"/>
      <c r="FX186"/>
      <c r="FY186"/>
      <c r="FZ186"/>
      <c r="GA186"/>
      <c r="GB186"/>
      <c r="GC186"/>
      <c r="GD186"/>
      <c r="GE186"/>
      <c r="GF186"/>
      <c r="GG186"/>
      <c r="GH186"/>
      <c r="GI186"/>
      <c r="GJ186"/>
      <c r="GK186"/>
      <c r="GL186"/>
      <c r="GM186"/>
      <c r="GN186"/>
      <c r="GO186"/>
      <c r="GP186"/>
      <c r="GQ186"/>
      <c r="GR186"/>
      <c r="GS186"/>
      <c r="GT186"/>
      <c r="GU186"/>
      <c r="GV186"/>
      <c r="GW186"/>
      <c r="GX186"/>
      <c r="GY186"/>
      <c r="GZ186"/>
      <c r="HA186"/>
      <c r="HB186"/>
      <c r="HC186"/>
      <c r="HD186"/>
      <c r="HE186"/>
      <c r="HF186"/>
      <c r="HG186"/>
      <c r="HH186"/>
      <c r="HI186"/>
      <c r="HJ186"/>
      <c r="HK186"/>
      <c r="HL186"/>
      <c r="HM186"/>
      <c r="HN186"/>
      <c r="HO186"/>
      <c r="HP186"/>
      <c r="HQ186"/>
      <c r="HR186"/>
      <c r="HS186"/>
      <c r="HT186"/>
      <c r="HU186"/>
      <c r="HV186"/>
      <c r="HW186"/>
      <c r="HX186"/>
      <c r="HY186"/>
      <c r="HZ186"/>
      <c r="IA186"/>
      <c r="IB186"/>
      <c r="IC186"/>
      <c r="ID186"/>
      <c r="IE186"/>
      <c r="IF186"/>
      <c r="IG186"/>
      <c r="IH186"/>
      <c r="II186"/>
      <c r="IJ186"/>
      <c r="IK186"/>
      <c r="IL186"/>
      <c r="IM186"/>
      <c r="IN186"/>
      <c r="IO186"/>
      <c r="IP186"/>
      <c r="IQ186"/>
      <c r="IR186"/>
      <c r="IS186"/>
      <c r="IT186"/>
      <c r="IU186"/>
      <c r="IV186"/>
      <c r="IW186"/>
      <c r="IX186"/>
      <c r="IY186"/>
      <c r="IZ186"/>
      <c r="JA186"/>
      <c r="JB186"/>
      <c r="JC186"/>
      <c r="JD186"/>
      <c r="JE186"/>
      <c r="JF186"/>
      <c r="JG186"/>
      <c r="JH186"/>
      <c r="JI186"/>
      <c r="JJ186"/>
      <c r="JK186"/>
      <c r="JL186"/>
      <c r="JM186"/>
      <c r="JN186"/>
      <c r="JO186"/>
      <c r="JP186"/>
      <c r="JQ186"/>
      <c r="JR186"/>
      <c r="JS186"/>
      <c r="JT186"/>
      <c r="JU186"/>
      <c r="JV186"/>
      <c r="JW186"/>
      <c r="JX186"/>
      <c r="JY186"/>
      <c r="JZ186"/>
      <c r="KA186"/>
      <c r="KB186"/>
      <c r="KC186"/>
      <c r="KD186"/>
      <c r="KE186"/>
      <c r="KF186"/>
      <c r="KG186"/>
      <c r="KH186"/>
      <c r="KI186"/>
      <c r="KJ186"/>
      <c r="KK186"/>
      <c r="KL186"/>
      <c r="KM186"/>
      <c r="KN186"/>
      <c r="KO186"/>
      <c r="KP186"/>
      <c r="KQ186"/>
      <c r="KR186"/>
      <c r="KS186"/>
      <c r="KT186"/>
      <c r="KU186"/>
      <c r="KV186"/>
      <c r="KW186"/>
      <c r="KX186"/>
      <c r="KY186"/>
      <c r="KZ186"/>
      <c r="LA186"/>
      <c r="LB186"/>
      <c r="LC186"/>
      <c r="LD186"/>
      <c r="LE186"/>
      <c r="LF186"/>
      <c r="LG186"/>
      <c r="LH186"/>
      <c r="LI186"/>
      <c r="LJ186"/>
      <c r="LK186"/>
      <c r="LL186"/>
      <c r="LM186"/>
      <c r="LN186"/>
      <c r="LO186"/>
      <c r="LP186"/>
      <c r="LQ186"/>
      <c r="LR186"/>
      <c r="LS186"/>
      <c r="LT186"/>
      <c r="LU186"/>
      <c r="LV186"/>
      <c r="LW186"/>
      <c r="LX186"/>
      <c r="LY186"/>
      <c r="LZ186"/>
      <c r="MA186"/>
      <c r="MB186"/>
      <c r="MC186"/>
      <c r="MD186"/>
      <c r="ME186"/>
      <c r="MF186"/>
      <c r="MG186"/>
      <c r="MH186"/>
      <c r="MI186"/>
      <c r="MJ186"/>
      <c r="MK186"/>
      <c r="ML186"/>
      <c r="MM186"/>
      <c r="MN186"/>
      <c r="MO186"/>
      <c r="MP186"/>
      <c r="MQ186"/>
      <c r="MR186"/>
      <c r="MS186"/>
      <c r="MT186"/>
      <c r="MU186"/>
      <c r="MV186"/>
      <c r="MW186"/>
      <c r="MX186"/>
      <c r="MY186"/>
      <c r="MZ186"/>
      <c r="NA186"/>
      <c r="NB186"/>
      <c r="NC186"/>
      <c r="ND186"/>
      <c r="NE186"/>
      <c r="NF186"/>
      <c r="NG186"/>
      <c r="NH186"/>
      <c r="NI186"/>
      <c r="NJ186"/>
      <c r="NK186"/>
      <c r="NL186"/>
      <c r="NM186"/>
      <c r="NN186"/>
      <c r="NO186"/>
      <c r="NP186"/>
      <c r="NQ186"/>
      <c r="NR186"/>
      <c r="NS186"/>
      <c r="NT186"/>
      <c r="NU186"/>
      <c r="NV186"/>
      <c r="NW186"/>
      <c r="NX186"/>
      <c r="NY186"/>
      <c r="NZ186"/>
      <c r="OA186"/>
      <c r="OB186"/>
      <c r="OC186"/>
      <c r="OD186"/>
      <c r="OE186"/>
      <c r="OF186"/>
      <c r="OG186"/>
      <c r="OH186"/>
      <c r="OI186"/>
      <c r="OJ186"/>
      <c r="OK186"/>
      <c r="OL186"/>
      <c r="OM186"/>
      <c r="ON186"/>
      <c r="OO186"/>
      <c r="OP186"/>
      <c r="OQ186"/>
      <c r="OR186"/>
      <c r="OS186"/>
      <c r="OT186"/>
      <c r="OU186"/>
      <c r="OV186"/>
      <c r="OW186"/>
      <c r="OX186"/>
      <c r="OY186"/>
      <c r="OZ186"/>
      <c r="PA186"/>
      <c r="PB186"/>
      <c r="PC186"/>
      <c r="PD186"/>
      <c r="PE186"/>
      <c r="PF186"/>
      <c r="PG186"/>
      <c r="PH186"/>
      <c r="PI186"/>
      <c r="PJ186"/>
      <c r="PK186"/>
      <c r="PL186"/>
      <c r="PM186"/>
      <c r="PN186"/>
      <c r="PO186"/>
      <c r="PP186"/>
      <c r="PQ186"/>
      <c r="PR186"/>
      <c r="PS186"/>
      <c r="PT186"/>
      <c r="PU186"/>
      <c r="PV186"/>
      <c r="PW186"/>
      <c r="PX186"/>
      <c r="PY186"/>
      <c r="PZ186"/>
      <c r="QA186"/>
      <c r="QB186"/>
      <c r="QC186"/>
      <c r="QD186"/>
      <c r="QE186"/>
      <c r="QF186"/>
      <c r="QG186"/>
      <c r="QH186"/>
      <c r="QI186"/>
      <c r="QJ186"/>
      <c r="QK186"/>
      <c r="QL186"/>
      <c r="QM186"/>
      <c r="QN186"/>
      <c r="QO186"/>
      <c r="QP186"/>
      <c r="QQ186"/>
      <c r="QR186"/>
      <c r="QS186"/>
      <c r="QT186"/>
      <c r="QU186"/>
      <c r="QV186"/>
      <c r="QW186"/>
      <c r="QX186"/>
      <c r="QY186"/>
      <c r="QZ186"/>
      <c r="RA186"/>
      <c r="RB186"/>
      <c r="RC186"/>
      <c r="RD186"/>
      <c r="RE186"/>
      <c r="RF186"/>
      <c r="RG186"/>
      <c r="RH186"/>
      <c r="RI186"/>
      <c r="RJ186"/>
      <c r="RK186"/>
      <c r="RL186"/>
      <c r="RM186"/>
      <c r="RN186"/>
      <c r="RO186"/>
      <c r="RP186"/>
      <c r="RQ186"/>
      <c r="RR186"/>
      <c r="RS186"/>
      <c r="RT186"/>
      <c r="RU186"/>
      <c r="RV186"/>
      <c r="RW186"/>
      <c r="RX186"/>
      <c r="RY186"/>
      <c r="RZ186"/>
      <c r="SA186"/>
      <c r="SB186"/>
      <c r="SC186"/>
      <c r="SD186"/>
      <c r="SE186"/>
      <c r="SF186"/>
      <c r="SG186"/>
      <c r="SH186"/>
      <c r="SI186"/>
      <c r="SJ186"/>
      <c r="SK186"/>
      <c r="SL186"/>
      <c r="SM186"/>
      <c r="SN186"/>
      <c r="SO186"/>
      <c r="SP186"/>
      <c r="SQ186"/>
      <c r="SR186"/>
      <c r="SS186"/>
      <c r="ST186"/>
      <c r="SU186"/>
      <c r="SV186"/>
      <c r="SW186"/>
      <c r="SX186"/>
      <c r="SY186"/>
      <c r="SZ186"/>
      <c r="TA186"/>
      <c r="TB186"/>
      <c r="TC186"/>
      <c r="TD186"/>
      <c r="TE186"/>
      <c r="TF186"/>
      <c r="TG186"/>
      <c r="TH186"/>
      <c r="TI186"/>
      <c r="TJ186"/>
      <c r="TK186"/>
      <c r="TL186"/>
      <c r="TM186"/>
      <c r="TN186"/>
      <c r="TO186"/>
      <c r="TP186"/>
      <c r="TQ186"/>
      <c r="TR186"/>
      <c r="TS186"/>
      <c r="TT186"/>
      <c r="TU186"/>
      <c r="TV186"/>
      <c r="TW186"/>
      <c r="TX186"/>
      <c r="TY186"/>
      <c r="TZ186"/>
      <c r="UA186"/>
      <c r="UB186"/>
      <c r="UC186"/>
      <c r="UD186"/>
      <c r="UE186"/>
      <c r="UF186"/>
      <c r="UG186"/>
      <c r="UH186"/>
      <c r="UI186"/>
      <c r="UJ186"/>
      <c r="UK186"/>
      <c r="UL186"/>
      <c r="UM186"/>
      <c r="UN186"/>
      <c r="UO186"/>
      <c r="UP186"/>
      <c r="UQ186"/>
      <c r="UR186"/>
      <c r="US186"/>
      <c r="UT186"/>
      <c r="UU186"/>
      <c r="UV186"/>
      <c r="UW186"/>
      <c r="UX186"/>
      <c r="UY186"/>
      <c r="UZ186"/>
      <c r="VA186"/>
      <c r="VB186"/>
      <c r="VC186"/>
      <c r="VD186"/>
      <c r="VE186"/>
      <c r="VF186"/>
      <c r="VG186"/>
      <c r="VH186"/>
      <c r="VI186"/>
      <c r="VJ186"/>
      <c r="VK186"/>
      <c r="VL186"/>
      <c r="VM186"/>
      <c r="VN186"/>
      <c r="VO186"/>
      <c r="VP186"/>
      <c r="VQ186"/>
      <c r="VR186"/>
      <c r="VS186"/>
      <c r="VT186"/>
      <c r="VU186"/>
      <c r="VV186"/>
      <c r="VW186"/>
      <c r="VX186"/>
      <c r="VY186"/>
      <c r="VZ186"/>
      <c r="WA186"/>
      <c r="WB186"/>
      <c r="WC186"/>
      <c r="WD186"/>
      <c r="WE186"/>
      <c r="WF186"/>
      <c r="WG186"/>
      <c r="WH186"/>
      <c r="WI186"/>
      <c r="WJ186"/>
      <c r="WK186"/>
      <c r="WL186"/>
      <c r="WM186"/>
      <c r="WN186"/>
      <c r="WO186"/>
      <c r="WP186"/>
      <c r="WQ186"/>
      <c r="WR186"/>
      <c r="WS186"/>
      <c r="WT186"/>
      <c r="WU186"/>
      <c r="WV186"/>
      <c r="WW186"/>
      <c r="WX186"/>
      <c r="WY186"/>
      <c r="WZ186"/>
      <c r="XA186"/>
      <c r="XB186"/>
      <c r="XC186"/>
      <c r="XD186"/>
      <c r="XE186"/>
      <c r="XF186"/>
      <c r="XG186"/>
      <c r="XH186"/>
      <c r="XI186"/>
      <c r="XJ186"/>
      <c r="XK186"/>
      <c r="XL186"/>
      <c r="XM186"/>
      <c r="XN186"/>
      <c r="XO186"/>
      <c r="XP186"/>
      <c r="XQ186"/>
      <c r="XR186"/>
      <c r="XS186"/>
      <c r="XT186"/>
      <c r="XU186"/>
      <c r="XV186"/>
      <c r="XW186"/>
      <c r="XX186"/>
      <c r="XY186"/>
      <c r="XZ186"/>
      <c r="YA186"/>
      <c r="YB186"/>
      <c r="YC186"/>
      <c r="YD186"/>
      <c r="YE186"/>
      <c r="YF186"/>
      <c r="YG186"/>
      <c r="YH186"/>
      <c r="YI186"/>
      <c r="YJ186"/>
      <c r="YK186"/>
      <c r="YL186"/>
      <c r="YM186"/>
      <c r="YN186"/>
      <c r="YO186"/>
      <c r="YP186"/>
      <c r="YQ186"/>
      <c r="YR186"/>
      <c r="YS186"/>
      <c r="YT186"/>
      <c r="YU186"/>
      <c r="YV186"/>
      <c r="YW186"/>
      <c r="YX186"/>
      <c r="YY186"/>
      <c r="YZ186"/>
      <c r="ZA186"/>
      <c r="ZB186"/>
      <c r="ZC186"/>
      <c r="ZD186"/>
      <c r="ZE186"/>
      <c r="ZF186"/>
      <c r="ZG186"/>
      <c r="ZH186"/>
      <c r="ZI186"/>
      <c r="ZJ186"/>
      <c r="ZK186"/>
      <c r="ZL186"/>
      <c r="ZM186"/>
      <c r="ZN186"/>
      <c r="ZO186"/>
      <c r="ZP186"/>
      <c r="ZQ186"/>
      <c r="ZR186"/>
      <c r="ZS186"/>
      <c r="ZT186"/>
      <c r="ZU186"/>
      <c r="ZV186"/>
      <c r="ZW186"/>
      <c r="ZX186"/>
      <c r="ZY186"/>
      <c r="ZZ186"/>
      <c r="AAA186"/>
      <c r="AAB186"/>
      <c r="AAC186"/>
      <c r="AAD186"/>
      <c r="AAE186"/>
      <c r="AAF186"/>
      <c r="AAG186"/>
      <c r="AAH186"/>
      <c r="AAI186"/>
      <c r="AAJ186"/>
      <c r="AAK186"/>
      <c r="AAL186"/>
      <c r="AAM186"/>
      <c r="AAN186"/>
      <c r="AAO186"/>
      <c r="AAP186"/>
      <c r="AAQ186"/>
      <c r="AAR186"/>
      <c r="AAS186"/>
      <c r="AAT186"/>
      <c r="AAU186"/>
      <c r="AAV186"/>
      <c r="AAW186"/>
      <c r="AAX186"/>
      <c r="AAY186"/>
      <c r="AAZ186"/>
      <c r="ABA186"/>
      <c r="ABB186"/>
      <c r="ABC186"/>
      <c r="ABD186"/>
      <c r="ABE186"/>
      <c r="ABF186"/>
      <c r="ABG186"/>
      <c r="ABH186"/>
      <c r="ABI186"/>
      <c r="ABJ186"/>
      <c r="ABK186"/>
      <c r="ABL186"/>
      <c r="ABM186"/>
      <c r="ABN186"/>
      <c r="ABO186"/>
      <c r="ABP186"/>
      <c r="ABQ186"/>
      <c r="ABR186"/>
      <c r="ABS186"/>
      <c r="ABT186"/>
      <c r="ABU186"/>
      <c r="ABV186"/>
      <c r="ABW186"/>
      <c r="ABX186"/>
      <c r="ABY186"/>
      <c r="ABZ186"/>
      <c r="ACA186"/>
      <c r="ACB186"/>
      <c r="ACC186"/>
      <c r="ACD186"/>
      <c r="ACE186"/>
      <c r="ACF186"/>
      <c r="ACG186"/>
      <c r="ACH186"/>
      <c r="ACI186"/>
      <c r="ACJ186"/>
      <c r="ACK186"/>
      <c r="ACL186"/>
      <c r="ACM186"/>
      <c r="ACN186"/>
      <c r="ACO186"/>
      <c r="ACP186"/>
      <c r="ACQ186"/>
      <c r="ACR186"/>
      <c r="ACS186"/>
      <c r="ACT186"/>
      <c r="ACU186"/>
      <c r="ACV186"/>
      <c r="ACW186"/>
      <c r="ACX186"/>
      <c r="ACY186"/>
      <c r="ACZ186"/>
      <c r="ADA186"/>
      <c r="ADB186"/>
      <c r="ADC186"/>
      <c r="ADD186"/>
      <c r="ADE186"/>
      <c r="ADF186"/>
      <c r="ADG186"/>
      <c r="ADH186"/>
      <c r="ADI186"/>
      <c r="ADJ186"/>
      <c r="ADK186"/>
      <c r="ADL186"/>
      <c r="ADM186"/>
      <c r="ADN186"/>
      <c r="ADO186"/>
      <c r="ADP186"/>
      <c r="ADQ186"/>
      <c r="ADR186"/>
      <c r="ADS186"/>
      <c r="ADT186"/>
      <c r="ADU186"/>
      <c r="ADV186"/>
      <c r="ADW186"/>
      <c r="ADX186"/>
      <c r="ADY186"/>
      <c r="ADZ186"/>
      <c r="AEA186"/>
      <c r="AEB186"/>
      <c r="AEC186"/>
      <c r="AED186"/>
      <c r="AEE186"/>
      <c r="AEF186"/>
      <c r="AEG186"/>
      <c r="AEH186"/>
      <c r="AEI186"/>
      <c r="AEJ186"/>
      <c r="AEK186"/>
      <c r="AEL186"/>
      <c r="AEM186"/>
      <c r="AEN186"/>
      <c r="AEO186"/>
      <c r="AEP186"/>
      <c r="AEQ186"/>
      <c r="AER186"/>
      <c r="AES186"/>
      <c r="AET186"/>
      <c r="AEU186"/>
      <c r="AEV186"/>
      <c r="AEW186"/>
      <c r="AEX186"/>
      <c r="AEY186"/>
      <c r="AEZ186"/>
      <c r="AFA186"/>
      <c r="AFB186"/>
      <c r="AFC186"/>
      <c r="AFD186"/>
      <c r="AFE186"/>
      <c r="AFF186"/>
      <c r="AFG186"/>
      <c r="AFH186"/>
      <c r="AFI186"/>
      <c r="AFJ186"/>
      <c r="AFK186"/>
      <c r="AFL186"/>
      <c r="AFM186"/>
      <c r="AFN186"/>
      <c r="AFO186"/>
      <c r="AFP186"/>
      <c r="AFQ186"/>
      <c r="AFR186"/>
      <c r="AFS186"/>
      <c r="AFT186"/>
      <c r="AFU186"/>
      <c r="AFV186"/>
      <c r="AFW186"/>
      <c r="AFX186"/>
      <c r="AFY186"/>
      <c r="AFZ186"/>
      <c r="AGA186"/>
      <c r="AGB186"/>
      <c r="AGC186"/>
      <c r="AGD186"/>
      <c r="AGE186"/>
      <c r="AGF186"/>
      <c r="AGG186"/>
      <c r="AGH186"/>
      <c r="AGI186"/>
      <c r="AGJ186"/>
      <c r="AGK186"/>
      <c r="AGL186"/>
      <c r="AGM186"/>
      <c r="AGN186"/>
      <c r="AGO186"/>
      <c r="AGP186"/>
      <c r="AGQ186"/>
      <c r="AGR186"/>
      <c r="AGS186"/>
      <c r="AGT186"/>
      <c r="AGU186"/>
      <c r="AGV186"/>
      <c r="AGW186"/>
      <c r="AGX186"/>
      <c r="AGY186"/>
      <c r="AGZ186"/>
      <c r="AHA186"/>
      <c r="AHB186"/>
      <c r="AHC186"/>
      <c r="AHD186"/>
      <c r="AHE186"/>
      <c r="AHF186"/>
      <c r="AHG186"/>
      <c r="AHH186"/>
      <c r="AHI186"/>
      <c r="AHJ186"/>
      <c r="AHK186"/>
      <c r="AHL186"/>
      <c r="AHM186"/>
      <c r="AHN186"/>
      <c r="AHO186"/>
      <c r="AHP186"/>
      <c r="AHQ186"/>
      <c r="AHR186"/>
      <c r="AHS186"/>
      <c r="AHT186"/>
      <c r="AHU186"/>
      <c r="AHV186"/>
      <c r="AHW186"/>
      <c r="AHX186"/>
      <c r="AHY186"/>
      <c r="AHZ186"/>
      <c r="AIA186"/>
      <c r="AIB186"/>
      <c r="AIC186"/>
      <c r="AID186"/>
      <c r="AIE186"/>
      <c r="AIF186"/>
      <c r="AIG186"/>
      <c r="AIH186"/>
      <c r="AII186"/>
      <c r="AIJ186"/>
      <c r="AIK186"/>
      <c r="AIL186"/>
      <c r="AIM186"/>
      <c r="AIN186"/>
      <c r="AIO186"/>
      <c r="AIP186"/>
      <c r="AIQ186"/>
      <c r="AIR186"/>
      <c r="AIS186"/>
      <c r="AIT186"/>
      <c r="AIU186"/>
      <c r="AIV186"/>
      <c r="AIW186"/>
      <c r="AIX186"/>
      <c r="AIY186"/>
      <c r="AIZ186"/>
      <c r="AJA186"/>
      <c r="AJB186"/>
      <c r="AJC186"/>
      <c r="AJD186"/>
      <c r="AJE186"/>
      <c r="AJF186"/>
      <c r="AJG186"/>
      <c r="AJH186"/>
      <c r="AJI186"/>
      <c r="AJJ186"/>
      <c r="AJK186"/>
      <c r="AJL186"/>
      <c r="AJM186"/>
      <c r="AJN186"/>
      <c r="AJO186"/>
      <c r="AJP186"/>
      <c r="AJQ186"/>
      <c r="AJR186"/>
      <c r="AJS186"/>
      <c r="AJT186"/>
      <c r="AJU186"/>
      <c r="AJV186"/>
      <c r="AJW186"/>
      <c r="AJX186"/>
      <c r="AJY186"/>
      <c r="AJZ186"/>
      <c r="AKA186"/>
      <c r="AKB186"/>
      <c r="AKC186"/>
      <c r="AKD186"/>
      <c r="AKE186"/>
      <c r="AKF186"/>
      <c r="AKG186"/>
      <c r="AKH186"/>
      <c r="AKI186"/>
      <c r="AKJ186"/>
      <c r="AKK186"/>
      <c r="AKL186"/>
      <c r="AKM186"/>
      <c r="AKN186"/>
      <c r="AKO186"/>
      <c r="AKP186"/>
      <c r="AKQ186"/>
      <c r="AKR186"/>
      <c r="AKS186"/>
      <c r="AKT186"/>
      <c r="AKU186"/>
      <c r="AKV186"/>
      <c r="AKW186"/>
      <c r="AKX186"/>
      <c r="AKY186"/>
      <c r="AKZ186"/>
      <c r="ALA186"/>
      <c r="ALB186"/>
      <c r="ALC186"/>
      <c r="ALD186"/>
      <c r="ALE186"/>
      <c r="ALF186"/>
      <c r="ALG186"/>
      <c r="ALH186"/>
      <c r="ALI186"/>
      <c r="ALJ186"/>
      <c r="ALK186"/>
      <c r="ALL186"/>
      <c r="ALM186"/>
      <c r="ALN186"/>
      <c r="ALO186"/>
      <c r="ALP186"/>
      <c r="ALQ186"/>
      <c r="ALR186"/>
      <c r="ALS186"/>
      <c r="ALT186"/>
      <c r="ALU186"/>
      <c r="ALV186"/>
      <c r="ALW186"/>
      <c r="ALX186"/>
      <c r="ALY186"/>
      <c r="ALZ186"/>
      <c r="AMA186"/>
      <c r="AMB186"/>
      <c r="AMC186"/>
      <c r="AMD186"/>
      <c r="AME186"/>
      <c r="AMF186"/>
      <c r="AMG186"/>
      <c r="AMH186"/>
      <c r="AMI186"/>
      <c r="AMJ186"/>
    </row>
    <row r="187" spans="1:1024" ht="53.1" customHeight="1" x14ac:dyDescent="0.25">
      <c r="A187"/>
      <c r="B187"/>
      <c r="C187"/>
      <c r="D187"/>
      <c r="G187" s="252" t="s">
        <v>3444</v>
      </c>
      <c r="H187" s="252"/>
      <c r="I187" s="252"/>
      <c r="J187" s="252"/>
      <c r="K187" s="252"/>
      <c r="L187" s="252"/>
      <c r="M187" s="252"/>
      <c r="N187" s="252"/>
      <c r="O187" s="252"/>
      <c r="P187" s="252"/>
      <c r="Q187" s="252"/>
      <c r="R187" s="252"/>
      <c r="S187" s="252"/>
      <c r="T187" s="252"/>
      <c r="U187" s="252"/>
      <c r="V187" s="252"/>
      <c r="W187" s="252"/>
      <c r="X187" s="252"/>
      <c r="Y187" s="252"/>
      <c r="Z187" s="252"/>
      <c r="AA187" s="252"/>
      <c r="AB187" s="252"/>
      <c r="AC187" s="252"/>
      <c r="AD187" s="252"/>
      <c r="AE187" s="252"/>
      <c r="AF187" s="252"/>
      <c r="AG187" s="252"/>
      <c r="AH187" s="252"/>
      <c r="AI187" s="252"/>
      <c r="AJ187" s="252"/>
      <c r="AK187" s="252"/>
      <c r="AL187" s="252"/>
      <c r="AM187" s="252"/>
      <c r="AN187" s="252"/>
      <c r="AO187" s="252"/>
      <c r="AP187" s="252"/>
      <c r="AQ187" s="252"/>
      <c r="AR187" s="252"/>
      <c r="AS187" s="252"/>
      <c r="AT187" s="252"/>
      <c r="AU187" s="252"/>
      <c r="AV187" s="252"/>
      <c r="AW187" s="252"/>
      <c r="AX187" s="252"/>
      <c r="AY187" s="252"/>
      <c r="AZ187" s="252"/>
      <c r="BA187" s="252"/>
      <c r="BB187" s="252"/>
      <c r="BC187" s="252"/>
      <c r="BD187"/>
      <c r="BE187"/>
      <c r="BF187"/>
      <c r="BG187"/>
      <c r="BH187"/>
      <c r="BI187"/>
      <c r="BJ187"/>
      <c r="BK187"/>
      <c r="BL187"/>
      <c r="BM187"/>
      <c r="BN187"/>
      <c r="BO187"/>
      <c r="BP187"/>
      <c r="BQ187"/>
      <c r="BR187"/>
      <c r="BS187"/>
      <c r="BT187"/>
      <c r="BU187"/>
      <c r="BV187"/>
      <c r="BW187"/>
      <c r="BX187"/>
      <c r="BY187"/>
      <c r="BZ187"/>
      <c r="CA187"/>
      <c r="CB187"/>
      <c r="CC187"/>
      <c r="CD187"/>
      <c r="CE187"/>
      <c r="CF187"/>
      <c r="CG187"/>
      <c r="CH187"/>
      <c r="CI187"/>
      <c r="CJ187"/>
      <c r="CK187"/>
      <c r="CL187"/>
      <c r="CM187"/>
      <c r="CN187"/>
      <c r="CO187"/>
      <c r="CP187"/>
      <c r="CQ187"/>
      <c r="CR187"/>
      <c r="CS187"/>
      <c r="CT187"/>
      <c r="CU187"/>
      <c r="CV187"/>
      <c r="CW187"/>
      <c r="CX187"/>
      <c r="CY187"/>
      <c r="CZ187"/>
      <c r="DA187"/>
      <c r="DB187"/>
      <c r="DC187"/>
      <c r="DD187"/>
      <c r="DE187"/>
      <c r="DF187"/>
      <c r="DG187"/>
      <c r="DH187"/>
      <c r="DI187"/>
      <c r="DJ187"/>
      <c r="DK187"/>
      <c r="DL187"/>
      <c r="DM187"/>
      <c r="DN187"/>
      <c r="DO187"/>
      <c r="DP187"/>
      <c r="DQ187"/>
      <c r="DR187"/>
      <c r="DS187"/>
      <c r="DT187"/>
      <c r="DU187"/>
      <c r="DV187"/>
      <c r="DW187"/>
      <c r="DX187"/>
      <c r="DY187"/>
      <c r="DZ187"/>
      <c r="EA187"/>
      <c r="EB187"/>
      <c r="EC187"/>
      <c r="ED187"/>
      <c r="EE187"/>
      <c r="EF187"/>
      <c r="EG187"/>
      <c r="EH187"/>
      <c r="EI187"/>
      <c r="EJ187"/>
      <c r="EK187"/>
      <c r="EL187"/>
      <c r="EM187"/>
      <c r="EN187"/>
      <c r="EO187"/>
      <c r="EP187"/>
      <c r="EQ187"/>
      <c r="ER187"/>
      <c r="ES187"/>
      <c r="ET187"/>
      <c r="EU187"/>
      <c r="EV187"/>
      <c r="EW187"/>
      <c r="EX187"/>
      <c r="EY187"/>
      <c r="EZ187"/>
      <c r="FA187"/>
      <c r="FB187"/>
      <c r="FC187"/>
      <c r="FD187"/>
      <c r="FE187"/>
      <c r="FF187"/>
      <c r="FG187"/>
      <c r="FH187"/>
      <c r="FI187"/>
      <c r="FJ187"/>
      <c r="FK187"/>
      <c r="FL187"/>
      <c r="FM187"/>
      <c r="FN187"/>
      <c r="FO187"/>
      <c r="FP187"/>
      <c r="FQ187"/>
      <c r="FR187"/>
      <c r="FS187"/>
      <c r="FT187"/>
      <c r="FU187"/>
      <c r="FV187"/>
      <c r="FW187"/>
      <c r="FX187"/>
      <c r="FY187"/>
      <c r="FZ187"/>
      <c r="GA187"/>
      <c r="GB187"/>
      <c r="GC187"/>
      <c r="GD187"/>
      <c r="GE187"/>
      <c r="GF187"/>
      <c r="GG187"/>
      <c r="GH187"/>
      <c r="GI187"/>
      <c r="GJ187"/>
      <c r="GK187"/>
      <c r="GL187"/>
      <c r="GM187"/>
      <c r="GN187"/>
      <c r="GO187"/>
      <c r="GP187"/>
      <c r="GQ187"/>
      <c r="GR187"/>
      <c r="GS187"/>
      <c r="GT187"/>
      <c r="GU187"/>
      <c r="GV187"/>
      <c r="GW187"/>
      <c r="GX187"/>
      <c r="GY187"/>
      <c r="GZ187"/>
      <c r="HA187"/>
      <c r="HB187"/>
      <c r="HC187"/>
      <c r="HD187"/>
      <c r="HE187"/>
      <c r="HF187"/>
      <c r="HG187"/>
      <c r="HH187"/>
      <c r="HI187"/>
      <c r="HJ187"/>
      <c r="HK187"/>
      <c r="HL187"/>
      <c r="HM187"/>
      <c r="HN187"/>
      <c r="HO187"/>
      <c r="HP187"/>
      <c r="HQ187"/>
      <c r="HR187"/>
      <c r="HS187"/>
      <c r="HT187"/>
      <c r="HU187"/>
      <c r="HV187"/>
      <c r="HW187"/>
      <c r="HX187"/>
      <c r="HY187"/>
      <c r="HZ187"/>
      <c r="IA187"/>
      <c r="IB187"/>
      <c r="IC187"/>
      <c r="ID187"/>
      <c r="IE187"/>
      <c r="IF187"/>
      <c r="IG187"/>
      <c r="IH187"/>
      <c r="II187"/>
      <c r="IJ187"/>
      <c r="IK187"/>
      <c r="IL187"/>
      <c r="IM187"/>
      <c r="IN187"/>
      <c r="IO187"/>
      <c r="IP187"/>
      <c r="IQ187"/>
      <c r="IR187"/>
      <c r="IS187"/>
      <c r="IT187"/>
      <c r="IU187"/>
      <c r="IV187"/>
      <c r="IW187"/>
      <c r="IX187"/>
      <c r="IY187"/>
      <c r="IZ187"/>
      <c r="JA187"/>
      <c r="JB187"/>
      <c r="JC187"/>
      <c r="JD187"/>
      <c r="JE187"/>
      <c r="JF187"/>
      <c r="JG187"/>
      <c r="JH187"/>
      <c r="JI187"/>
      <c r="JJ187"/>
      <c r="JK187"/>
      <c r="JL187"/>
      <c r="JM187"/>
      <c r="JN187"/>
      <c r="JO187"/>
      <c r="JP187"/>
      <c r="JQ187"/>
      <c r="JR187"/>
      <c r="JS187"/>
      <c r="JT187"/>
      <c r="JU187"/>
      <c r="JV187"/>
      <c r="JW187"/>
      <c r="JX187"/>
      <c r="JY187"/>
      <c r="JZ187"/>
      <c r="KA187"/>
      <c r="KB187"/>
      <c r="KC187"/>
      <c r="KD187"/>
      <c r="KE187"/>
      <c r="KF187"/>
      <c r="KG187"/>
      <c r="KH187"/>
      <c r="KI187"/>
      <c r="KJ187"/>
      <c r="KK187"/>
      <c r="KL187"/>
      <c r="KM187"/>
      <c r="KN187"/>
      <c r="KO187"/>
      <c r="KP187"/>
      <c r="KQ187"/>
      <c r="KR187"/>
      <c r="KS187"/>
      <c r="KT187"/>
      <c r="KU187"/>
      <c r="KV187"/>
      <c r="KW187"/>
      <c r="KX187"/>
      <c r="KY187"/>
      <c r="KZ187"/>
      <c r="LA187"/>
      <c r="LB187"/>
      <c r="LC187"/>
      <c r="LD187"/>
      <c r="LE187"/>
      <c r="LF187"/>
      <c r="LG187"/>
      <c r="LH187"/>
      <c r="LI187"/>
      <c r="LJ187"/>
      <c r="LK187"/>
      <c r="LL187"/>
      <c r="LM187"/>
      <c r="LN187"/>
      <c r="LO187"/>
      <c r="LP187"/>
      <c r="LQ187"/>
      <c r="LR187"/>
      <c r="LS187"/>
      <c r="LT187"/>
      <c r="LU187"/>
      <c r="LV187"/>
      <c r="LW187"/>
      <c r="LX187"/>
      <c r="LY187"/>
      <c r="LZ187"/>
      <c r="MA187"/>
      <c r="MB187"/>
      <c r="MC187"/>
      <c r="MD187"/>
      <c r="ME187"/>
      <c r="MF187"/>
      <c r="MG187"/>
      <c r="MH187"/>
      <c r="MI187"/>
      <c r="MJ187"/>
      <c r="MK187"/>
      <c r="ML187"/>
      <c r="MM187"/>
      <c r="MN187"/>
      <c r="MO187"/>
      <c r="MP187"/>
      <c r="MQ187"/>
      <c r="MR187"/>
      <c r="MS187"/>
      <c r="MT187"/>
      <c r="MU187"/>
      <c r="MV187"/>
      <c r="MW187"/>
      <c r="MX187"/>
      <c r="MY187"/>
      <c r="MZ187"/>
      <c r="NA187"/>
      <c r="NB187"/>
      <c r="NC187"/>
      <c r="ND187"/>
      <c r="NE187"/>
      <c r="NF187"/>
      <c r="NG187"/>
      <c r="NH187"/>
      <c r="NI187"/>
      <c r="NJ187"/>
      <c r="NK187"/>
      <c r="NL187"/>
      <c r="NM187"/>
      <c r="NN187"/>
      <c r="NO187"/>
      <c r="NP187"/>
      <c r="NQ187"/>
      <c r="NR187"/>
      <c r="NS187"/>
      <c r="NT187"/>
      <c r="NU187"/>
      <c r="NV187"/>
      <c r="NW187"/>
      <c r="NX187"/>
      <c r="NY187"/>
      <c r="NZ187"/>
      <c r="OA187"/>
      <c r="OB187"/>
      <c r="OC187"/>
      <c r="OD187"/>
      <c r="OE187"/>
      <c r="OF187"/>
      <c r="OG187"/>
      <c r="OH187"/>
      <c r="OI187"/>
      <c r="OJ187"/>
      <c r="OK187"/>
      <c r="OL187"/>
      <c r="OM187"/>
      <c r="ON187"/>
      <c r="OO187"/>
      <c r="OP187"/>
      <c r="OQ187"/>
      <c r="OR187"/>
      <c r="OS187"/>
      <c r="OT187"/>
      <c r="OU187"/>
      <c r="OV187"/>
      <c r="OW187"/>
      <c r="OX187"/>
      <c r="OY187"/>
      <c r="OZ187"/>
      <c r="PA187"/>
      <c r="PB187"/>
      <c r="PC187"/>
      <c r="PD187"/>
      <c r="PE187"/>
      <c r="PF187"/>
      <c r="PG187"/>
      <c r="PH187"/>
      <c r="PI187"/>
      <c r="PJ187"/>
      <c r="PK187"/>
      <c r="PL187"/>
      <c r="PM187"/>
      <c r="PN187"/>
      <c r="PO187"/>
      <c r="PP187"/>
      <c r="PQ187"/>
      <c r="PR187"/>
      <c r="PS187"/>
      <c r="PT187"/>
      <c r="PU187"/>
      <c r="PV187"/>
      <c r="PW187"/>
      <c r="PX187"/>
      <c r="PY187"/>
      <c r="PZ187"/>
      <c r="QA187"/>
      <c r="QB187"/>
      <c r="QC187"/>
      <c r="QD187"/>
      <c r="QE187"/>
      <c r="QF187"/>
      <c r="QG187"/>
      <c r="QH187"/>
      <c r="QI187"/>
      <c r="QJ187"/>
      <c r="QK187"/>
      <c r="QL187"/>
      <c r="QM187"/>
      <c r="QN187"/>
      <c r="QO187"/>
      <c r="QP187"/>
      <c r="QQ187"/>
      <c r="QR187"/>
      <c r="QS187"/>
      <c r="QT187"/>
      <c r="QU187"/>
      <c r="QV187"/>
      <c r="QW187"/>
      <c r="QX187"/>
      <c r="QY187"/>
      <c r="QZ187"/>
      <c r="RA187"/>
      <c r="RB187"/>
      <c r="RC187"/>
      <c r="RD187"/>
      <c r="RE187"/>
      <c r="RF187"/>
      <c r="RG187"/>
      <c r="RH187"/>
      <c r="RI187"/>
      <c r="RJ187"/>
      <c r="RK187"/>
      <c r="RL187"/>
      <c r="RM187"/>
      <c r="RN187"/>
      <c r="RO187"/>
      <c r="RP187"/>
      <c r="RQ187"/>
      <c r="RR187"/>
      <c r="RS187"/>
      <c r="RT187"/>
      <c r="RU187"/>
      <c r="RV187"/>
      <c r="RW187"/>
      <c r="RX187"/>
      <c r="RY187"/>
      <c r="RZ187"/>
      <c r="SA187"/>
      <c r="SB187"/>
      <c r="SC187"/>
      <c r="SD187"/>
      <c r="SE187"/>
      <c r="SF187"/>
      <c r="SG187"/>
      <c r="SH187"/>
      <c r="SI187"/>
      <c r="SJ187"/>
      <c r="SK187"/>
      <c r="SL187"/>
      <c r="SM187"/>
      <c r="SN187"/>
      <c r="SO187"/>
      <c r="SP187"/>
      <c r="SQ187"/>
      <c r="SR187"/>
      <c r="SS187"/>
      <c r="ST187"/>
      <c r="SU187"/>
      <c r="SV187"/>
      <c r="SW187"/>
      <c r="SX187"/>
      <c r="SY187"/>
      <c r="SZ187"/>
      <c r="TA187"/>
      <c r="TB187"/>
      <c r="TC187"/>
      <c r="TD187"/>
      <c r="TE187"/>
      <c r="TF187"/>
      <c r="TG187"/>
      <c r="TH187"/>
      <c r="TI187"/>
      <c r="TJ187"/>
      <c r="TK187"/>
      <c r="TL187"/>
      <c r="TM187"/>
      <c r="TN187"/>
      <c r="TO187"/>
      <c r="TP187"/>
      <c r="TQ187"/>
      <c r="TR187"/>
      <c r="TS187"/>
      <c r="TT187"/>
      <c r="TU187"/>
      <c r="TV187"/>
      <c r="TW187"/>
      <c r="TX187"/>
      <c r="TY187"/>
      <c r="TZ187"/>
      <c r="UA187"/>
      <c r="UB187"/>
      <c r="UC187"/>
      <c r="UD187"/>
      <c r="UE187"/>
      <c r="UF187"/>
      <c r="UG187"/>
      <c r="UH187"/>
      <c r="UI187"/>
      <c r="UJ187"/>
      <c r="UK187"/>
      <c r="UL187"/>
      <c r="UM187"/>
      <c r="UN187"/>
      <c r="UO187"/>
      <c r="UP187"/>
      <c r="UQ187"/>
      <c r="UR187"/>
      <c r="US187"/>
      <c r="UT187"/>
      <c r="UU187"/>
      <c r="UV187"/>
      <c r="UW187"/>
      <c r="UX187"/>
      <c r="UY187"/>
      <c r="UZ187"/>
      <c r="VA187"/>
      <c r="VB187"/>
      <c r="VC187"/>
      <c r="VD187"/>
      <c r="VE187"/>
      <c r="VF187"/>
      <c r="VG187"/>
      <c r="VH187"/>
      <c r="VI187"/>
      <c r="VJ187"/>
      <c r="VK187"/>
      <c r="VL187"/>
      <c r="VM187"/>
      <c r="VN187"/>
      <c r="VO187"/>
      <c r="VP187"/>
      <c r="VQ187"/>
      <c r="VR187"/>
      <c r="VS187"/>
      <c r="VT187"/>
      <c r="VU187"/>
      <c r="VV187"/>
      <c r="VW187"/>
      <c r="VX187"/>
      <c r="VY187"/>
      <c r="VZ187"/>
      <c r="WA187"/>
      <c r="WB187"/>
      <c r="WC187"/>
      <c r="WD187"/>
      <c r="WE187"/>
      <c r="WF187"/>
      <c r="WG187"/>
      <c r="WH187"/>
      <c r="WI187"/>
      <c r="WJ187"/>
      <c r="WK187"/>
      <c r="WL187"/>
      <c r="WM187"/>
      <c r="WN187"/>
      <c r="WO187"/>
      <c r="WP187"/>
      <c r="WQ187"/>
      <c r="WR187"/>
      <c r="WS187"/>
      <c r="WT187"/>
      <c r="WU187"/>
      <c r="WV187"/>
      <c r="WW187"/>
      <c r="WX187"/>
      <c r="WY187"/>
      <c r="WZ187"/>
      <c r="XA187"/>
      <c r="XB187"/>
      <c r="XC187"/>
      <c r="XD187"/>
      <c r="XE187"/>
      <c r="XF187"/>
      <c r="XG187"/>
      <c r="XH187"/>
      <c r="XI187"/>
      <c r="XJ187"/>
      <c r="XK187"/>
      <c r="XL187"/>
      <c r="XM187"/>
      <c r="XN187"/>
      <c r="XO187"/>
      <c r="XP187"/>
      <c r="XQ187"/>
      <c r="XR187"/>
      <c r="XS187"/>
      <c r="XT187"/>
      <c r="XU187"/>
      <c r="XV187"/>
      <c r="XW187"/>
      <c r="XX187"/>
      <c r="XY187"/>
      <c r="XZ187"/>
      <c r="YA187"/>
      <c r="YB187"/>
      <c r="YC187"/>
      <c r="YD187"/>
      <c r="YE187"/>
      <c r="YF187"/>
      <c r="YG187"/>
      <c r="YH187"/>
      <c r="YI187"/>
      <c r="YJ187"/>
      <c r="YK187"/>
      <c r="YL187"/>
      <c r="YM187"/>
      <c r="YN187"/>
      <c r="YO187"/>
      <c r="YP187"/>
      <c r="YQ187"/>
      <c r="YR187"/>
      <c r="YS187"/>
      <c r="YT187"/>
      <c r="YU187"/>
      <c r="YV187"/>
      <c r="YW187"/>
      <c r="YX187"/>
      <c r="YY187"/>
      <c r="YZ187"/>
      <c r="ZA187"/>
      <c r="ZB187"/>
      <c r="ZC187"/>
      <c r="ZD187"/>
      <c r="ZE187"/>
      <c r="ZF187"/>
      <c r="ZG187"/>
      <c r="ZH187"/>
      <c r="ZI187"/>
      <c r="ZJ187"/>
      <c r="ZK187"/>
      <c r="ZL187"/>
      <c r="ZM187"/>
      <c r="ZN187"/>
      <c r="ZO187"/>
      <c r="ZP187"/>
      <c r="ZQ187"/>
      <c r="ZR187"/>
      <c r="ZS187"/>
      <c r="ZT187"/>
      <c r="ZU187"/>
      <c r="ZV187"/>
      <c r="ZW187"/>
      <c r="ZX187"/>
      <c r="ZY187"/>
      <c r="ZZ187"/>
      <c r="AAA187"/>
      <c r="AAB187"/>
      <c r="AAC187"/>
      <c r="AAD187"/>
      <c r="AAE187"/>
      <c r="AAF187"/>
      <c r="AAG187"/>
      <c r="AAH187"/>
      <c r="AAI187"/>
      <c r="AAJ187"/>
      <c r="AAK187"/>
      <c r="AAL187"/>
      <c r="AAM187"/>
      <c r="AAN187"/>
      <c r="AAO187"/>
      <c r="AAP187"/>
      <c r="AAQ187"/>
      <c r="AAR187"/>
      <c r="AAS187"/>
      <c r="AAT187"/>
      <c r="AAU187"/>
      <c r="AAV187"/>
      <c r="AAW187"/>
      <c r="AAX187"/>
      <c r="AAY187"/>
      <c r="AAZ187"/>
      <c r="ABA187"/>
      <c r="ABB187"/>
      <c r="ABC187"/>
      <c r="ABD187"/>
      <c r="ABE187"/>
      <c r="ABF187"/>
      <c r="ABG187"/>
      <c r="ABH187"/>
      <c r="ABI187"/>
      <c r="ABJ187"/>
      <c r="ABK187"/>
      <c r="ABL187"/>
      <c r="ABM187"/>
      <c r="ABN187"/>
      <c r="ABO187"/>
      <c r="ABP187"/>
      <c r="ABQ187"/>
      <c r="ABR187"/>
      <c r="ABS187"/>
      <c r="ABT187"/>
      <c r="ABU187"/>
      <c r="ABV187"/>
      <c r="ABW187"/>
      <c r="ABX187"/>
      <c r="ABY187"/>
      <c r="ABZ187"/>
      <c r="ACA187"/>
      <c r="ACB187"/>
      <c r="ACC187"/>
      <c r="ACD187"/>
      <c r="ACE187"/>
      <c r="ACF187"/>
      <c r="ACG187"/>
      <c r="ACH187"/>
      <c r="ACI187"/>
      <c r="ACJ187"/>
      <c r="ACK187"/>
      <c r="ACL187"/>
      <c r="ACM187"/>
      <c r="ACN187"/>
      <c r="ACO187"/>
      <c r="ACP187"/>
      <c r="ACQ187"/>
      <c r="ACR187"/>
      <c r="ACS187"/>
      <c r="ACT187"/>
      <c r="ACU187"/>
      <c r="ACV187"/>
      <c r="ACW187"/>
      <c r="ACX187"/>
      <c r="ACY187"/>
      <c r="ACZ187"/>
      <c r="ADA187"/>
      <c r="ADB187"/>
      <c r="ADC187"/>
      <c r="ADD187"/>
      <c r="ADE187"/>
      <c r="ADF187"/>
      <c r="ADG187"/>
      <c r="ADH187"/>
      <c r="ADI187"/>
      <c r="ADJ187"/>
      <c r="ADK187"/>
      <c r="ADL187"/>
      <c r="ADM187"/>
      <c r="ADN187"/>
      <c r="ADO187"/>
      <c r="ADP187"/>
      <c r="ADQ187"/>
      <c r="ADR187"/>
      <c r="ADS187"/>
      <c r="ADT187"/>
      <c r="ADU187"/>
      <c r="ADV187"/>
      <c r="ADW187"/>
      <c r="ADX187"/>
      <c r="ADY187"/>
      <c r="ADZ187"/>
      <c r="AEA187"/>
      <c r="AEB187"/>
      <c r="AEC187"/>
      <c r="AED187"/>
      <c r="AEE187"/>
      <c r="AEF187"/>
      <c r="AEG187"/>
      <c r="AEH187"/>
      <c r="AEI187"/>
      <c r="AEJ187"/>
      <c r="AEK187"/>
      <c r="AEL187"/>
      <c r="AEM187"/>
      <c r="AEN187"/>
      <c r="AEO187"/>
      <c r="AEP187"/>
      <c r="AEQ187"/>
      <c r="AER187"/>
      <c r="AES187"/>
      <c r="AET187"/>
      <c r="AEU187"/>
      <c r="AEV187"/>
      <c r="AEW187"/>
      <c r="AEX187"/>
      <c r="AEY187"/>
      <c r="AEZ187"/>
      <c r="AFA187"/>
      <c r="AFB187"/>
      <c r="AFC187"/>
      <c r="AFD187"/>
      <c r="AFE187"/>
      <c r="AFF187"/>
      <c r="AFG187"/>
      <c r="AFH187"/>
      <c r="AFI187"/>
      <c r="AFJ187"/>
      <c r="AFK187"/>
      <c r="AFL187"/>
      <c r="AFM187"/>
      <c r="AFN187"/>
      <c r="AFO187"/>
      <c r="AFP187"/>
      <c r="AFQ187"/>
      <c r="AFR187"/>
      <c r="AFS187"/>
      <c r="AFT187"/>
      <c r="AFU187"/>
      <c r="AFV187"/>
      <c r="AFW187"/>
      <c r="AFX187"/>
      <c r="AFY187"/>
      <c r="AFZ187"/>
      <c r="AGA187"/>
      <c r="AGB187"/>
      <c r="AGC187"/>
      <c r="AGD187"/>
      <c r="AGE187"/>
      <c r="AGF187"/>
      <c r="AGG187"/>
      <c r="AGH187"/>
      <c r="AGI187"/>
      <c r="AGJ187"/>
      <c r="AGK187"/>
      <c r="AGL187"/>
      <c r="AGM187"/>
      <c r="AGN187"/>
      <c r="AGO187"/>
      <c r="AGP187"/>
      <c r="AGQ187"/>
      <c r="AGR187"/>
      <c r="AGS187"/>
      <c r="AGT187"/>
      <c r="AGU187"/>
      <c r="AGV187"/>
      <c r="AGW187"/>
      <c r="AGX187"/>
      <c r="AGY187"/>
      <c r="AGZ187"/>
      <c r="AHA187"/>
      <c r="AHB187"/>
      <c r="AHC187"/>
      <c r="AHD187"/>
      <c r="AHE187"/>
      <c r="AHF187"/>
      <c r="AHG187"/>
      <c r="AHH187"/>
      <c r="AHI187"/>
      <c r="AHJ187"/>
      <c r="AHK187"/>
      <c r="AHL187"/>
      <c r="AHM187"/>
      <c r="AHN187"/>
      <c r="AHO187"/>
      <c r="AHP187"/>
      <c r="AHQ187"/>
      <c r="AHR187"/>
      <c r="AHS187"/>
      <c r="AHT187"/>
      <c r="AHU187"/>
      <c r="AHV187"/>
      <c r="AHW187"/>
      <c r="AHX187"/>
      <c r="AHY187"/>
      <c r="AHZ187"/>
      <c r="AIA187"/>
      <c r="AIB187"/>
      <c r="AIC187"/>
      <c r="AID187"/>
      <c r="AIE187"/>
      <c r="AIF187"/>
      <c r="AIG187"/>
      <c r="AIH187"/>
      <c r="AII187"/>
      <c r="AIJ187"/>
      <c r="AIK187"/>
      <c r="AIL187"/>
      <c r="AIM187"/>
      <c r="AIN187"/>
      <c r="AIO187"/>
      <c r="AIP187"/>
      <c r="AIQ187"/>
      <c r="AIR187"/>
      <c r="AIS187"/>
      <c r="AIT187"/>
      <c r="AIU187"/>
      <c r="AIV187"/>
      <c r="AIW187"/>
      <c r="AIX187"/>
      <c r="AIY187"/>
      <c r="AIZ187"/>
      <c r="AJA187"/>
      <c r="AJB187"/>
      <c r="AJC187"/>
      <c r="AJD187"/>
      <c r="AJE187"/>
      <c r="AJF187"/>
      <c r="AJG187"/>
      <c r="AJH187"/>
      <c r="AJI187"/>
      <c r="AJJ187"/>
      <c r="AJK187"/>
      <c r="AJL187"/>
      <c r="AJM187"/>
      <c r="AJN187"/>
      <c r="AJO187"/>
      <c r="AJP187"/>
      <c r="AJQ187"/>
      <c r="AJR187"/>
      <c r="AJS187"/>
      <c r="AJT187"/>
      <c r="AJU187"/>
      <c r="AJV187"/>
      <c r="AJW187"/>
      <c r="AJX187"/>
      <c r="AJY187"/>
      <c r="AJZ187"/>
      <c r="AKA187"/>
      <c r="AKB187"/>
      <c r="AKC187"/>
      <c r="AKD187"/>
      <c r="AKE187"/>
      <c r="AKF187"/>
      <c r="AKG187"/>
      <c r="AKH187"/>
      <c r="AKI187"/>
      <c r="AKJ187"/>
      <c r="AKK187"/>
      <c r="AKL187"/>
      <c r="AKM187"/>
      <c r="AKN187"/>
      <c r="AKO187"/>
      <c r="AKP187"/>
      <c r="AKQ187"/>
      <c r="AKR187"/>
      <c r="AKS187"/>
      <c r="AKT187"/>
      <c r="AKU187"/>
      <c r="AKV187"/>
      <c r="AKW187"/>
      <c r="AKX187"/>
      <c r="AKY187"/>
      <c r="AKZ187"/>
      <c r="ALA187"/>
      <c r="ALB187"/>
      <c r="ALC187"/>
      <c r="ALD187"/>
      <c r="ALE187"/>
      <c r="ALF187"/>
      <c r="ALG187"/>
      <c r="ALH187"/>
      <c r="ALI187"/>
      <c r="ALJ187"/>
      <c r="ALK187"/>
      <c r="ALL187"/>
      <c r="ALM187"/>
      <c r="ALN187"/>
      <c r="ALO187"/>
      <c r="ALP187"/>
      <c r="ALQ187"/>
      <c r="ALR187"/>
      <c r="ALS187"/>
      <c r="ALT187"/>
      <c r="ALU187"/>
      <c r="ALV187"/>
      <c r="ALW187"/>
      <c r="ALX187"/>
      <c r="ALY187"/>
      <c r="ALZ187"/>
      <c r="AMA187"/>
      <c r="AMB187"/>
      <c r="AMC187"/>
      <c r="AMD187"/>
      <c r="AME187"/>
      <c r="AMF187"/>
      <c r="AMG187"/>
      <c r="AMH187"/>
      <c r="AMI187"/>
      <c r="AMJ187"/>
    </row>
    <row r="188" spans="1:1024" x14ac:dyDescent="0.25">
      <c r="A188"/>
      <c r="B188"/>
      <c r="C188"/>
      <c r="D188"/>
      <c r="BD188"/>
      <c r="BE188"/>
      <c r="BF188"/>
      <c r="BG188"/>
      <c r="BH188"/>
      <c r="BI188"/>
      <c r="BJ188"/>
      <c r="BK188"/>
      <c r="BL188"/>
      <c r="BM188"/>
      <c r="BN188"/>
      <c r="BO188"/>
      <c r="BP188"/>
      <c r="BQ188"/>
      <c r="BR188"/>
      <c r="BS188"/>
      <c r="BT188"/>
      <c r="BU188"/>
      <c r="BV188"/>
      <c r="BW188"/>
      <c r="BX188"/>
      <c r="BY188"/>
      <c r="BZ188"/>
      <c r="CA188"/>
      <c r="CB188"/>
      <c r="CC188"/>
      <c r="CD188"/>
      <c r="CE188"/>
      <c r="CF188"/>
      <c r="CG188"/>
      <c r="CH188"/>
      <c r="CI188"/>
      <c r="CJ188"/>
      <c r="CK188"/>
      <c r="CL188"/>
      <c r="CM188"/>
      <c r="CN188"/>
      <c r="CO188"/>
      <c r="CP188"/>
      <c r="CQ188"/>
      <c r="CR188"/>
      <c r="CS188"/>
      <c r="CT188"/>
      <c r="CU188"/>
      <c r="CV188"/>
      <c r="CW188"/>
      <c r="CX188"/>
      <c r="CY188"/>
      <c r="CZ188"/>
      <c r="DA188"/>
      <c r="DB188"/>
      <c r="DC188"/>
      <c r="DD188"/>
      <c r="DE188"/>
      <c r="DF188"/>
      <c r="DG188"/>
      <c r="DH188"/>
      <c r="DI188"/>
      <c r="DJ188"/>
      <c r="DK188"/>
      <c r="DL188"/>
      <c r="DM188"/>
      <c r="DN188"/>
      <c r="DO188"/>
      <c r="DP188"/>
      <c r="DQ188"/>
      <c r="DR188"/>
      <c r="DS188"/>
      <c r="DT188"/>
      <c r="DU188"/>
      <c r="DV188"/>
      <c r="DW188"/>
      <c r="DX188"/>
      <c r="DY188"/>
      <c r="DZ188"/>
      <c r="EA188"/>
      <c r="EB188"/>
      <c r="EC188"/>
      <c r="ED188"/>
      <c r="EE188"/>
      <c r="EF188"/>
      <c r="EG188"/>
      <c r="EH188"/>
      <c r="EI188"/>
      <c r="EJ188"/>
      <c r="EK188"/>
      <c r="EL188"/>
      <c r="EM188"/>
      <c r="EN188"/>
      <c r="EO188"/>
      <c r="EP188"/>
      <c r="EQ188"/>
      <c r="ER188"/>
      <c r="ES188"/>
      <c r="ET188"/>
      <c r="EU188"/>
      <c r="EV188"/>
      <c r="EW188"/>
      <c r="EX188"/>
      <c r="EY188"/>
      <c r="EZ188"/>
      <c r="FA188"/>
      <c r="FB188"/>
      <c r="FC188"/>
      <c r="FD188"/>
      <c r="FE188"/>
      <c r="FF188"/>
      <c r="FG188"/>
      <c r="FH188"/>
      <c r="FI188"/>
      <c r="FJ188"/>
      <c r="FK188"/>
      <c r="FL188"/>
      <c r="FM188"/>
      <c r="FN188"/>
      <c r="FO188"/>
      <c r="FP188"/>
      <c r="FQ188"/>
      <c r="FR188"/>
      <c r="FS188"/>
      <c r="FT188"/>
      <c r="FU188"/>
      <c r="FV188"/>
      <c r="FW188"/>
      <c r="FX188"/>
      <c r="FY188"/>
      <c r="FZ188"/>
      <c r="GA188"/>
      <c r="GB188"/>
      <c r="GC188"/>
      <c r="GD188"/>
      <c r="GE188"/>
      <c r="GF188"/>
      <c r="GG188"/>
      <c r="GH188"/>
      <c r="GI188"/>
      <c r="GJ188"/>
      <c r="GK188"/>
      <c r="GL188"/>
      <c r="GM188"/>
      <c r="GN188"/>
      <c r="GO188"/>
      <c r="GP188"/>
      <c r="GQ188"/>
      <c r="GR188"/>
      <c r="GS188"/>
      <c r="GT188"/>
      <c r="GU188"/>
      <c r="GV188"/>
      <c r="GW188"/>
      <c r="GX188"/>
      <c r="GY188"/>
      <c r="GZ188"/>
      <c r="HA188"/>
      <c r="HB188"/>
      <c r="HC188"/>
      <c r="HD188"/>
      <c r="HE188"/>
      <c r="HF188"/>
      <c r="HG188"/>
      <c r="HH188"/>
      <c r="HI188"/>
      <c r="HJ188"/>
      <c r="HK188"/>
      <c r="HL188"/>
      <c r="HM188"/>
      <c r="HN188"/>
      <c r="HO188"/>
      <c r="HP188"/>
      <c r="HQ188"/>
      <c r="HR188"/>
      <c r="HS188"/>
      <c r="HT188"/>
      <c r="HU188"/>
      <c r="HV188"/>
      <c r="HW188"/>
      <c r="HX188"/>
      <c r="HY188"/>
      <c r="HZ188"/>
      <c r="IA188"/>
      <c r="IB188"/>
      <c r="IC188"/>
      <c r="ID188"/>
      <c r="IE188"/>
      <c r="IF188"/>
      <c r="IG188"/>
      <c r="IH188"/>
      <c r="II188"/>
      <c r="IJ188"/>
      <c r="IK188"/>
      <c r="IL188"/>
      <c r="IM188"/>
      <c r="IN188"/>
      <c r="IO188"/>
      <c r="IP188"/>
      <c r="IQ188"/>
      <c r="IR188"/>
      <c r="IS188"/>
      <c r="IT188"/>
      <c r="IU188"/>
      <c r="IV188"/>
      <c r="IW188"/>
      <c r="IX188"/>
      <c r="IY188"/>
      <c r="IZ188"/>
      <c r="JA188"/>
      <c r="JB188"/>
      <c r="JC188"/>
      <c r="JD188"/>
      <c r="JE188"/>
      <c r="JF188"/>
      <c r="JG188"/>
      <c r="JH188"/>
      <c r="JI188"/>
      <c r="JJ188"/>
      <c r="JK188"/>
      <c r="JL188"/>
      <c r="JM188"/>
      <c r="JN188"/>
      <c r="JO188"/>
      <c r="JP188"/>
      <c r="JQ188"/>
      <c r="JR188"/>
      <c r="JS188"/>
      <c r="JT188"/>
      <c r="JU188"/>
      <c r="JV188"/>
      <c r="JW188"/>
      <c r="JX188"/>
      <c r="JY188"/>
      <c r="JZ188"/>
      <c r="KA188"/>
      <c r="KB188"/>
      <c r="KC188"/>
      <c r="KD188"/>
      <c r="KE188"/>
      <c r="KF188"/>
      <c r="KG188"/>
      <c r="KH188"/>
      <c r="KI188"/>
      <c r="KJ188"/>
      <c r="KK188"/>
      <c r="KL188"/>
      <c r="KM188"/>
      <c r="KN188"/>
      <c r="KO188"/>
      <c r="KP188"/>
      <c r="KQ188"/>
      <c r="KR188"/>
      <c r="KS188"/>
      <c r="KT188"/>
      <c r="KU188"/>
      <c r="KV188"/>
      <c r="KW188"/>
      <c r="KX188"/>
      <c r="KY188"/>
      <c r="KZ188"/>
      <c r="LA188"/>
      <c r="LB188"/>
      <c r="LC188"/>
      <c r="LD188"/>
      <c r="LE188"/>
      <c r="LF188"/>
      <c r="LG188"/>
      <c r="LH188"/>
      <c r="LI188"/>
      <c r="LJ188"/>
      <c r="LK188"/>
      <c r="LL188"/>
      <c r="LM188"/>
      <c r="LN188"/>
      <c r="LO188"/>
      <c r="LP188"/>
      <c r="LQ188"/>
      <c r="LR188"/>
      <c r="LS188"/>
      <c r="LT188"/>
      <c r="LU188"/>
      <c r="LV188"/>
      <c r="LW188"/>
      <c r="LX188"/>
      <c r="LY188"/>
      <c r="LZ188"/>
      <c r="MA188"/>
      <c r="MB188"/>
      <c r="MC188"/>
      <c r="MD188"/>
      <c r="ME188"/>
      <c r="MF188"/>
      <c r="MG188"/>
      <c r="MH188"/>
      <c r="MI188"/>
      <c r="MJ188"/>
      <c r="MK188"/>
      <c r="ML188"/>
      <c r="MM188"/>
      <c r="MN188"/>
      <c r="MO188"/>
      <c r="MP188"/>
      <c r="MQ188"/>
      <c r="MR188"/>
      <c r="MS188"/>
      <c r="MT188"/>
      <c r="MU188"/>
      <c r="MV188"/>
      <c r="MW188"/>
      <c r="MX188"/>
      <c r="MY188"/>
      <c r="MZ188"/>
      <c r="NA188"/>
      <c r="NB188"/>
      <c r="NC188"/>
      <c r="ND188"/>
      <c r="NE188"/>
      <c r="NF188"/>
      <c r="NG188"/>
      <c r="NH188"/>
      <c r="NI188"/>
      <c r="NJ188"/>
      <c r="NK188"/>
      <c r="NL188"/>
      <c r="NM188"/>
      <c r="NN188"/>
      <c r="NO188"/>
      <c r="NP188"/>
      <c r="NQ188"/>
      <c r="NR188"/>
      <c r="NS188"/>
      <c r="NT188"/>
      <c r="NU188"/>
      <c r="NV188"/>
      <c r="NW188"/>
      <c r="NX188"/>
      <c r="NY188"/>
      <c r="NZ188"/>
      <c r="OA188"/>
      <c r="OB188"/>
      <c r="OC188"/>
      <c r="OD188"/>
      <c r="OE188"/>
      <c r="OF188"/>
      <c r="OG188"/>
      <c r="OH188"/>
      <c r="OI188"/>
      <c r="OJ188"/>
      <c r="OK188"/>
      <c r="OL188"/>
      <c r="OM188"/>
      <c r="ON188"/>
      <c r="OO188"/>
      <c r="OP188"/>
      <c r="OQ188"/>
      <c r="OR188"/>
      <c r="OS188"/>
      <c r="OT188"/>
      <c r="OU188"/>
      <c r="OV188"/>
      <c r="OW188"/>
      <c r="OX188"/>
      <c r="OY188"/>
      <c r="OZ188"/>
      <c r="PA188"/>
      <c r="PB188"/>
      <c r="PC188"/>
      <c r="PD188"/>
      <c r="PE188"/>
      <c r="PF188"/>
      <c r="PG188"/>
      <c r="PH188"/>
      <c r="PI188"/>
      <c r="PJ188"/>
      <c r="PK188"/>
      <c r="PL188"/>
      <c r="PM188"/>
      <c r="PN188"/>
      <c r="PO188"/>
      <c r="PP188"/>
      <c r="PQ188"/>
      <c r="PR188"/>
      <c r="PS188"/>
      <c r="PT188"/>
      <c r="PU188"/>
      <c r="PV188"/>
      <c r="PW188"/>
      <c r="PX188"/>
      <c r="PY188"/>
      <c r="PZ188"/>
      <c r="QA188"/>
      <c r="QB188"/>
      <c r="QC188"/>
      <c r="QD188"/>
      <c r="QE188"/>
      <c r="QF188"/>
      <c r="QG188"/>
      <c r="QH188"/>
      <c r="QI188"/>
      <c r="QJ188"/>
      <c r="QK188"/>
      <c r="QL188"/>
      <c r="QM188"/>
      <c r="QN188"/>
      <c r="QO188"/>
      <c r="QP188"/>
      <c r="QQ188"/>
      <c r="QR188"/>
      <c r="QS188"/>
      <c r="QT188"/>
      <c r="QU188"/>
      <c r="QV188"/>
      <c r="QW188"/>
      <c r="QX188"/>
      <c r="QY188"/>
      <c r="QZ188"/>
      <c r="RA188"/>
      <c r="RB188"/>
      <c r="RC188"/>
      <c r="RD188"/>
      <c r="RE188"/>
      <c r="RF188"/>
      <c r="RG188"/>
      <c r="RH188"/>
      <c r="RI188"/>
      <c r="RJ188"/>
      <c r="RK188"/>
      <c r="RL188"/>
      <c r="RM188"/>
      <c r="RN188"/>
      <c r="RO188"/>
      <c r="RP188"/>
      <c r="RQ188"/>
      <c r="RR188"/>
      <c r="RS188"/>
      <c r="RT188"/>
      <c r="RU188"/>
      <c r="RV188"/>
      <c r="RW188"/>
      <c r="RX188"/>
      <c r="RY188"/>
      <c r="RZ188"/>
      <c r="SA188"/>
      <c r="SB188"/>
      <c r="SC188"/>
      <c r="SD188"/>
      <c r="SE188"/>
      <c r="SF188"/>
      <c r="SG188"/>
      <c r="SH188"/>
      <c r="SI188"/>
      <c r="SJ188"/>
      <c r="SK188"/>
      <c r="SL188"/>
      <c r="SM188"/>
      <c r="SN188"/>
      <c r="SO188"/>
      <c r="SP188"/>
      <c r="SQ188"/>
      <c r="SR188"/>
      <c r="SS188"/>
      <c r="ST188"/>
      <c r="SU188"/>
      <c r="SV188"/>
      <c r="SW188"/>
      <c r="SX188"/>
      <c r="SY188"/>
      <c r="SZ188"/>
      <c r="TA188"/>
      <c r="TB188"/>
      <c r="TC188"/>
      <c r="TD188"/>
      <c r="TE188"/>
      <c r="TF188"/>
      <c r="TG188"/>
      <c r="TH188"/>
      <c r="TI188"/>
      <c r="TJ188"/>
      <c r="TK188"/>
      <c r="TL188"/>
      <c r="TM188"/>
      <c r="TN188"/>
      <c r="TO188"/>
      <c r="TP188"/>
      <c r="TQ188"/>
      <c r="TR188"/>
      <c r="TS188"/>
      <c r="TT188"/>
      <c r="TU188"/>
      <c r="TV188"/>
      <c r="TW188"/>
      <c r="TX188"/>
      <c r="TY188"/>
      <c r="TZ188"/>
      <c r="UA188"/>
      <c r="UB188"/>
      <c r="UC188"/>
      <c r="UD188"/>
      <c r="UE188"/>
      <c r="UF188"/>
      <c r="UG188"/>
      <c r="UH188"/>
      <c r="UI188"/>
      <c r="UJ188"/>
      <c r="UK188"/>
      <c r="UL188"/>
      <c r="UM188"/>
      <c r="UN188"/>
      <c r="UO188"/>
      <c r="UP188"/>
      <c r="UQ188"/>
      <c r="UR188"/>
      <c r="US188"/>
      <c r="UT188"/>
      <c r="UU188"/>
      <c r="UV188"/>
      <c r="UW188"/>
      <c r="UX188"/>
      <c r="UY188"/>
      <c r="UZ188"/>
      <c r="VA188"/>
      <c r="VB188"/>
      <c r="VC188"/>
      <c r="VD188"/>
      <c r="VE188"/>
      <c r="VF188"/>
      <c r="VG188"/>
      <c r="VH188"/>
      <c r="VI188"/>
      <c r="VJ188"/>
      <c r="VK188"/>
      <c r="VL188"/>
      <c r="VM188"/>
      <c r="VN188"/>
      <c r="VO188"/>
      <c r="VP188"/>
      <c r="VQ188"/>
      <c r="VR188"/>
      <c r="VS188"/>
      <c r="VT188"/>
      <c r="VU188"/>
      <c r="VV188"/>
      <c r="VW188"/>
      <c r="VX188"/>
      <c r="VY188"/>
      <c r="VZ188"/>
      <c r="WA188"/>
      <c r="WB188"/>
      <c r="WC188"/>
      <c r="WD188"/>
      <c r="WE188"/>
      <c r="WF188"/>
      <c r="WG188"/>
      <c r="WH188"/>
      <c r="WI188"/>
      <c r="WJ188"/>
      <c r="WK188"/>
      <c r="WL188"/>
      <c r="WM188"/>
      <c r="WN188"/>
      <c r="WO188"/>
      <c r="WP188"/>
      <c r="WQ188"/>
      <c r="WR188"/>
      <c r="WS188"/>
      <c r="WT188"/>
      <c r="WU188"/>
      <c r="WV188"/>
      <c r="WW188"/>
      <c r="WX188"/>
      <c r="WY188"/>
      <c r="WZ188"/>
      <c r="XA188"/>
      <c r="XB188"/>
      <c r="XC188"/>
      <c r="XD188"/>
      <c r="XE188"/>
      <c r="XF188"/>
      <c r="XG188"/>
      <c r="XH188"/>
      <c r="XI188"/>
      <c r="XJ188"/>
      <c r="XK188"/>
      <c r="XL188"/>
      <c r="XM188"/>
      <c r="XN188"/>
      <c r="XO188"/>
      <c r="XP188"/>
      <c r="XQ188"/>
      <c r="XR188"/>
      <c r="XS188"/>
      <c r="XT188"/>
      <c r="XU188"/>
      <c r="XV188"/>
      <c r="XW188"/>
      <c r="XX188"/>
      <c r="XY188"/>
      <c r="XZ188"/>
      <c r="YA188"/>
      <c r="YB188"/>
      <c r="YC188"/>
      <c r="YD188"/>
      <c r="YE188"/>
      <c r="YF188"/>
      <c r="YG188"/>
      <c r="YH188"/>
      <c r="YI188"/>
      <c r="YJ188"/>
      <c r="YK188"/>
      <c r="YL188"/>
      <c r="YM188"/>
      <c r="YN188"/>
      <c r="YO188"/>
      <c r="YP188"/>
      <c r="YQ188"/>
      <c r="YR188"/>
      <c r="YS188"/>
      <c r="YT188"/>
      <c r="YU188"/>
      <c r="YV188"/>
      <c r="YW188"/>
      <c r="YX188"/>
      <c r="YY188"/>
      <c r="YZ188"/>
      <c r="ZA188"/>
      <c r="ZB188"/>
      <c r="ZC188"/>
      <c r="ZD188"/>
      <c r="ZE188"/>
      <c r="ZF188"/>
      <c r="ZG188"/>
      <c r="ZH188"/>
      <c r="ZI188"/>
      <c r="ZJ188"/>
      <c r="ZK188"/>
      <c r="ZL188"/>
      <c r="ZM188"/>
      <c r="ZN188"/>
      <c r="ZO188"/>
      <c r="ZP188"/>
      <c r="ZQ188"/>
      <c r="ZR188"/>
      <c r="ZS188"/>
      <c r="ZT188"/>
      <c r="ZU188"/>
      <c r="ZV188"/>
      <c r="ZW188"/>
      <c r="ZX188"/>
      <c r="ZY188"/>
      <c r="ZZ188"/>
      <c r="AAA188"/>
      <c r="AAB188"/>
      <c r="AAC188"/>
      <c r="AAD188"/>
      <c r="AAE188"/>
      <c r="AAF188"/>
      <c r="AAG188"/>
      <c r="AAH188"/>
      <c r="AAI188"/>
      <c r="AAJ188"/>
      <c r="AAK188"/>
      <c r="AAL188"/>
      <c r="AAM188"/>
      <c r="AAN188"/>
      <c r="AAO188"/>
      <c r="AAP188"/>
      <c r="AAQ188"/>
      <c r="AAR188"/>
      <c r="AAS188"/>
      <c r="AAT188"/>
      <c r="AAU188"/>
      <c r="AAV188"/>
      <c r="AAW188"/>
      <c r="AAX188"/>
      <c r="AAY188"/>
      <c r="AAZ188"/>
      <c r="ABA188"/>
      <c r="ABB188"/>
      <c r="ABC188"/>
      <c r="ABD188"/>
      <c r="ABE188"/>
      <c r="ABF188"/>
      <c r="ABG188"/>
      <c r="ABH188"/>
      <c r="ABI188"/>
      <c r="ABJ188"/>
      <c r="ABK188"/>
      <c r="ABL188"/>
      <c r="ABM188"/>
      <c r="ABN188"/>
      <c r="ABO188"/>
      <c r="ABP188"/>
      <c r="ABQ188"/>
      <c r="ABR188"/>
      <c r="ABS188"/>
      <c r="ABT188"/>
      <c r="ABU188"/>
      <c r="ABV188"/>
      <c r="ABW188"/>
      <c r="ABX188"/>
      <c r="ABY188"/>
      <c r="ABZ188"/>
      <c r="ACA188"/>
      <c r="ACB188"/>
      <c r="ACC188"/>
      <c r="ACD188"/>
      <c r="ACE188"/>
      <c r="ACF188"/>
      <c r="ACG188"/>
      <c r="ACH188"/>
      <c r="ACI188"/>
      <c r="ACJ188"/>
      <c r="ACK188"/>
      <c r="ACL188"/>
      <c r="ACM188"/>
      <c r="ACN188"/>
      <c r="ACO188"/>
      <c r="ACP188"/>
      <c r="ACQ188"/>
      <c r="ACR188"/>
      <c r="ACS188"/>
      <c r="ACT188"/>
      <c r="ACU188"/>
      <c r="ACV188"/>
      <c r="ACW188"/>
      <c r="ACX188"/>
      <c r="ACY188"/>
      <c r="ACZ188"/>
      <c r="ADA188"/>
      <c r="ADB188"/>
      <c r="ADC188"/>
      <c r="ADD188"/>
      <c r="ADE188"/>
      <c r="ADF188"/>
      <c r="ADG188"/>
      <c r="ADH188"/>
      <c r="ADI188"/>
      <c r="ADJ188"/>
      <c r="ADK188"/>
      <c r="ADL188"/>
      <c r="ADM188"/>
      <c r="ADN188"/>
      <c r="ADO188"/>
      <c r="ADP188"/>
      <c r="ADQ188"/>
      <c r="ADR188"/>
      <c r="ADS188"/>
      <c r="ADT188"/>
      <c r="ADU188"/>
      <c r="ADV188"/>
      <c r="ADW188"/>
      <c r="ADX188"/>
      <c r="ADY188"/>
      <c r="ADZ188"/>
      <c r="AEA188"/>
      <c r="AEB188"/>
      <c r="AEC188"/>
      <c r="AED188"/>
      <c r="AEE188"/>
      <c r="AEF188"/>
      <c r="AEG188"/>
      <c r="AEH188"/>
      <c r="AEI188"/>
      <c r="AEJ188"/>
      <c r="AEK188"/>
      <c r="AEL188"/>
      <c r="AEM188"/>
      <c r="AEN188"/>
      <c r="AEO188"/>
      <c r="AEP188"/>
      <c r="AEQ188"/>
      <c r="AER188"/>
      <c r="AES188"/>
      <c r="AET188"/>
      <c r="AEU188"/>
      <c r="AEV188"/>
      <c r="AEW188"/>
      <c r="AEX188"/>
      <c r="AEY188"/>
      <c r="AEZ188"/>
      <c r="AFA188"/>
      <c r="AFB188"/>
      <c r="AFC188"/>
      <c r="AFD188"/>
      <c r="AFE188"/>
      <c r="AFF188"/>
      <c r="AFG188"/>
      <c r="AFH188"/>
      <c r="AFI188"/>
      <c r="AFJ188"/>
      <c r="AFK188"/>
      <c r="AFL188"/>
      <c r="AFM188"/>
      <c r="AFN188"/>
      <c r="AFO188"/>
      <c r="AFP188"/>
      <c r="AFQ188"/>
      <c r="AFR188"/>
      <c r="AFS188"/>
      <c r="AFT188"/>
      <c r="AFU188"/>
      <c r="AFV188"/>
      <c r="AFW188"/>
      <c r="AFX188"/>
      <c r="AFY188"/>
      <c r="AFZ188"/>
      <c r="AGA188"/>
      <c r="AGB188"/>
      <c r="AGC188"/>
      <c r="AGD188"/>
      <c r="AGE188"/>
      <c r="AGF188"/>
      <c r="AGG188"/>
      <c r="AGH188"/>
      <c r="AGI188"/>
      <c r="AGJ188"/>
      <c r="AGK188"/>
      <c r="AGL188"/>
      <c r="AGM188"/>
      <c r="AGN188"/>
      <c r="AGO188"/>
      <c r="AGP188"/>
      <c r="AGQ188"/>
      <c r="AGR188"/>
      <c r="AGS188"/>
      <c r="AGT188"/>
      <c r="AGU188"/>
      <c r="AGV188"/>
      <c r="AGW188"/>
      <c r="AGX188"/>
      <c r="AGY188"/>
      <c r="AGZ188"/>
      <c r="AHA188"/>
      <c r="AHB188"/>
      <c r="AHC188"/>
      <c r="AHD188"/>
      <c r="AHE188"/>
      <c r="AHF188"/>
      <c r="AHG188"/>
      <c r="AHH188"/>
      <c r="AHI188"/>
      <c r="AHJ188"/>
      <c r="AHK188"/>
      <c r="AHL188"/>
      <c r="AHM188"/>
      <c r="AHN188"/>
      <c r="AHO188"/>
      <c r="AHP188"/>
      <c r="AHQ188"/>
      <c r="AHR188"/>
      <c r="AHS188"/>
      <c r="AHT188"/>
      <c r="AHU188"/>
      <c r="AHV188"/>
      <c r="AHW188"/>
      <c r="AHX188"/>
      <c r="AHY188"/>
      <c r="AHZ188"/>
      <c r="AIA188"/>
      <c r="AIB188"/>
      <c r="AIC188"/>
      <c r="AID188"/>
      <c r="AIE188"/>
      <c r="AIF188"/>
      <c r="AIG188"/>
      <c r="AIH188"/>
      <c r="AII188"/>
      <c r="AIJ188"/>
      <c r="AIK188"/>
      <c r="AIL188"/>
      <c r="AIM188"/>
      <c r="AIN188"/>
      <c r="AIO188"/>
      <c r="AIP188"/>
      <c r="AIQ188"/>
      <c r="AIR188"/>
      <c r="AIS188"/>
      <c r="AIT188"/>
      <c r="AIU188"/>
      <c r="AIV188"/>
      <c r="AIW188"/>
      <c r="AIX188"/>
      <c r="AIY188"/>
      <c r="AIZ188"/>
      <c r="AJA188"/>
      <c r="AJB188"/>
      <c r="AJC188"/>
      <c r="AJD188"/>
      <c r="AJE188"/>
      <c r="AJF188"/>
      <c r="AJG188"/>
      <c r="AJH188"/>
      <c r="AJI188"/>
      <c r="AJJ188"/>
      <c r="AJK188"/>
      <c r="AJL188"/>
      <c r="AJM188"/>
      <c r="AJN188"/>
      <c r="AJO188"/>
      <c r="AJP188"/>
      <c r="AJQ188"/>
      <c r="AJR188"/>
      <c r="AJS188"/>
      <c r="AJT188"/>
      <c r="AJU188"/>
      <c r="AJV188"/>
      <c r="AJW188"/>
      <c r="AJX188"/>
      <c r="AJY188"/>
      <c r="AJZ188"/>
      <c r="AKA188"/>
      <c r="AKB188"/>
      <c r="AKC188"/>
      <c r="AKD188"/>
      <c r="AKE188"/>
      <c r="AKF188"/>
      <c r="AKG188"/>
      <c r="AKH188"/>
      <c r="AKI188"/>
      <c r="AKJ188"/>
      <c r="AKK188"/>
      <c r="AKL188"/>
      <c r="AKM188"/>
      <c r="AKN188"/>
      <c r="AKO188"/>
      <c r="AKP188"/>
      <c r="AKQ188"/>
      <c r="AKR188"/>
      <c r="AKS188"/>
      <c r="AKT188"/>
      <c r="AKU188"/>
      <c r="AKV188"/>
      <c r="AKW188"/>
      <c r="AKX188"/>
      <c r="AKY188"/>
      <c r="AKZ188"/>
      <c r="ALA188"/>
      <c r="ALB188"/>
      <c r="ALC188"/>
      <c r="ALD188"/>
      <c r="ALE188"/>
      <c r="ALF188"/>
      <c r="ALG188"/>
      <c r="ALH188"/>
      <c r="ALI188"/>
      <c r="ALJ188"/>
      <c r="ALK188"/>
      <c r="ALL188"/>
      <c r="ALM188"/>
      <c r="ALN188"/>
      <c r="ALO188"/>
      <c r="ALP188"/>
      <c r="ALQ188"/>
      <c r="ALR188"/>
      <c r="ALS188"/>
      <c r="ALT188"/>
      <c r="ALU188"/>
      <c r="ALV188"/>
      <c r="ALW188"/>
      <c r="ALX188"/>
      <c r="ALY188"/>
      <c r="ALZ188"/>
      <c r="AMA188"/>
      <c r="AMB188"/>
      <c r="AMC188"/>
      <c r="AMD188"/>
      <c r="AME188"/>
      <c r="AMF188"/>
      <c r="AMG188"/>
      <c r="AMH188"/>
      <c r="AMI188"/>
      <c r="AMJ188"/>
    </row>
    <row r="189" spans="1:1024" x14ac:dyDescent="0.25">
      <c r="A189"/>
      <c r="B189"/>
      <c r="C189"/>
      <c r="D189"/>
      <c r="E189" s="49" t="s">
        <v>3445</v>
      </c>
      <c r="BD189"/>
      <c r="BE189"/>
      <c r="BF189"/>
      <c r="BG189"/>
      <c r="BH189"/>
      <c r="BI189"/>
      <c r="BJ189"/>
      <c r="BK189"/>
      <c r="BL189"/>
      <c r="BM189"/>
      <c r="BN189"/>
      <c r="BO189"/>
      <c r="BP189"/>
      <c r="BQ189"/>
      <c r="BR189"/>
      <c r="BS189"/>
      <c r="BT189"/>
      <c r="BU189"/>
      <c r="BV189"/>
      <c r="BW189"/>
      <c r="BX189"/>
      <c r="BY189"/>
      <c r="BZ189"/>
      <c r="CA189"/>
      <c r="CB189"/>
      <c r="CC189"/>
      <c r="CD189"/>
      <c r="CE189"/>
      <c r="CF189"/>
      <c r="CG189"/>
      <c r="CH189"/>
      <c r="CI189"/>
      <c r="CJ189"/>
      <c r="CK189"/>
      <c r="CL189"/>
      <c r="CM189"/>
      <c r="CN189"/>
      <c r="CO189"/>
      <c r="CP189"/>
      <c r="CQ189"/>
      <c r="CR189"/>
      <c r="CS189"/>
      <c r="CT189"/>
      <c r="CU189"/>
      <c r="CV189"/>
      <c r="CW189"/>
      <c r="CX189"/>
      <c r="CY189"/>
      <c r="CZ189"/>
      <c r="DA189"/>
      <c r="DB189"/>
      <c r="DC189"/>
      <c r="DD189"/>
      <c r="DE189"/>
      <c r="DF189"/>
      <c r="DG189"/>
      <c r="DH189"/>
      <c r="DI189"/>
      <c r="DJ189"/>
      <c r="DK189"/>
      <c r="DL189"/>
      <c r="DM189"/>
      <c r="DN189"/>
      <c r="DO189"/>
      <c r="DP189"/>
      <c r="DQ189"/>
      <c r="DR189"/>
      <c r="DS189"/>
      <c r="DT189"/>
      <c r="DU189"/>
      <c r="DV189"/>
      <c r="DW189"/>
      <c r="DX189"/>
      <c r="DY189"/>
      <c r="DZ189"/>
      <c r="EA189"/>
      <c r="EB189"/>
      <c r="EC189"/>
      <c r="ED189"/>
      <c r="EE189"/>
      <c r="EF189"/>
      <c r="EG189"/>
      <c r="EH189"/>
      <c r="EI189"/>
      <c r="EJ189"/>
      <c r="EK189"/>
      <c r="EL189"/>
      <c r="EM189"/>
      <c r="EN189"/>
      <c r="EO189"/>
      <c r="EP189"/>
      <c r="EQ189"/>
      <c r="ER189"/>
      <c r="ES189"/>
      <c r="ET189"/>
      <c r="EU189"/>
      <c r="EV189"/>
      <c r="EW189"/>
      <c r="EX189"/>
      <c r="EY189"/>
      <c r="EZ189"/>
      <c r="FA189"/>
      <c r="FB189"/>
      <c r="FC189"/>
      <c r="FD189"/>
      <c r="FE189"/>
      <c r="FF189"/>
      <c r="FG189"/>
      <c r="FH189"/>
      <c r="FI189"/>
      <c r="FJ189"/>
      <c r="FK189"/>
      <c r="FL189"/>
      <c r="FM189"/>
      <c r="FN189"/>
      <c r="FO189"/>
      <c r="FP189"/>
      <c r="FQ189"/>
      <c r="FR189"/>
      <c r="FS189"/>
      <c r="FT189"/>
      <c r="FU189"/>
      <c r="FV189"/>
      <c r="FW189"/>
      <c r="FX189"/>
      <c r="FY189"/>
      <c r="FZ189"/>
      <c r="GA189"/>
      <c r="GB189"/>
      <c r="GC189"/>
      <c r="GD189"/>
      <c r="GE189"/>
      <c r="GF189"/>
      <c r="GG189"/>
      <c r="GH189"/>
      <c r="GI189"/>
      <c r="GJ189"/>
      <c r="GK189"/>
      <c r="GL189"/>
      <c r="GM189"/>
      <c r="GN189"/>
      <c r="GO189"/>
      <c r="GP189"/>
      <c r="GQ189"/>
      <c r="GR189"/>
      <c r="GS189"/>
      <c r="GT189"/>
      <c r="GU189"/>
      <c r="GV189"/>
      <c r="GW189"/>
      <c r="GX189"/>
      <c r="GY189"/>
      <c r="GZ189"/>
      <c r="HA189"/>
      <c r="HB189"/>
      <c r="HC189"/>
      <c r="HD189"/>
      <c r="HE189"/>
      <c r="HF189"/>
      <c r="HG189"/>
      <c r="HH189"/>
      <c r="HI189"/>
      <c r="HJ189"/>
      <c r="HK189"/>
      <c r="HL189"/>
      <c r="HM189"/>
      <c r="HN189"/>
      <c r="HO189"/>
      <c r="HP189"/>
      <c r="HQ189"/>
      <c r="HR189"/>
      <c r="HS189"/>
      <c r="HT189"/>
      <c r="HU189"/>
      <c r="HV189"/>
      <c r="HW189"/>
      <c r="HX189"/>
      <c r="HY189"/>
      <c r="HZ189"/>
      <c r="IA189"/>
      <c r="IB189"/>
      <c r="IC189"/>
      <c r="ID189"/>
      <c r="IE189"/>
      <c r="IF189"/>
      <c r="IG189"/>
      <c r="IH189"/>
      <c r="II189"/>
      <c r="IJ189"/>
      <c r="IK189"/>
      <c r="IL189"/>
      <c r="IM189"/>
      <c r="IN189"/>
      <c r="IO189"/>
      <c r="IP189"/>
      <c r="IQ189"/>
      <c r="IR189"/>
      <c r="IS189"/>
      <c r="IT189"/>
      <c r="IU189"/>
      <c r="IV189"/>
      <c r="IW189"/>
      <c r="IX189"/>
      <c r="IY189"/>
      <c r="IZ189"/>
      <c r="JA189"/>
      <c r="JB189"/>
      <c r="JC189"/>
      <c r="JD189"/>
      <c r="JE189"/>
      <c r="JF189"/>
      <c r="JG189"/>
      <c r="JH189"/>
      <c r="JI189"/>
      <c r="JJ189"/>
      <c r="JK189"/>
      <c r="JL189"/>
      <c r="JM189"/>
      <c r="JN189"/>
      <c r="JO189"/>
      <c r="JP189"/>
      <c r="JQ189"/>
      <c r="JR189"/>
      <c r="JS189"/>
      <c r="JT189"/>
      <c r="JU189"/>
      <c r="JV189"/>
      <c r="JW189"/>
      <c r="JX189"/>
      <c r="JY189"/>
      <c r="JZ189"/>
      <c r="KA189"/>
      <c r="KB189"/>
      <c r="KC189"/>
      <c r="KD189"/>
      <c r="KE189"/>
      <c r="KF189"/>
      <c r="KG189"/>
      <c r="KH189"/>
      <c r="KI189"/>
      <c r="KJ189"/>
      <c r="KK189"/>
      <c r="KL189"/>
      <c r="KM189"/>
      <c r="KN189"/>
      <c r="KO189"/>
      <c r="KP189"/>
      <c r="KQ189"/>
      <c r="KR189"/>
      <c r="KS189"/>
      <c r="KT189"/>
      <c r="KU189"/>
      <c r="KV189"/>
      <c r="KW189"/>
      <c r="KX189"/>
      <c r="KY189"/>
      <c r="KZ189"/>
      <c r="LA189"/>
      <c r="LB189"/>
      <c r="LC189"/>
      <c r="LD189"/>
      <c r="LE189"/>
      <c r="LF189"/>
      <c r="LG189"/>
      <c r="LH189"/>
      <c r="LI189"/>
      <c r="LJ189"/>
      <c r="LK189"/>
      <c r="LL189"/>
      <c r="LM189"/>
      <c r="LN189"/>
      <c r="LO189"/>
      <c r="LP189"/>
      <c r="LQ189"/>
      <c r="LR189"/>
      <c r="LS189"/>
      <c r="LT189"/>
      <c r="LU189"/>
      <c r="LV189"/>
      <c r="LW189"/>
      <c r="LX189"/>
      <c r="LY189"/>
      <c r="LZ189"/>
      <c r="MA189"/>
      <c r="MB189"/>
      <c r="MC189"/>
      <c r="MD189"/>
      <c r="ME189"/>
      <c r="MF189"/>
      <c r="MG189"/>
      <c r="MH189"/>
      <c r="MI189"/>
      <c r="MJ189"/>
      <c r="MK189"/>
      <c r="ML189"/>
      <c r="MM189"/>
      <c r="MN189"/>
      <c r="MO189"/>
      <c r="MP189"/>
      <c r="MQ189"/>
      <c r="MR189"/>
      <c r="MS189"/>
      <c r="MT189"/>
      <c r="MU189"/>
      <c r="MV189"/>
      <c r="MW189"/>
      <c r="MX189"/>
      <c r="MY189"/>
      <c r="MZ189"/>
      <c r="NA189"/>
      <c r="NB189"/>
      <c r="NC189"/>
      <c r="ND189"/>
      <c r="NE189"/>
      <c r="NF189"/>
      <c r="NG189"/>
      <c r="NH189"/>
      <c r="NI189"/>
      <c r="NJ189"/>
      <c r="NK189"/>
      <c r="NL189"/>
      <c r="NM189"/>
      <c r="NN189"/>
      <c r="NO189"/>
      <c r="NP189"/>
      <c r="NQ189"/>
      <c r="NR189"/>
      <c r="NS189"/>
      <c r="NT189"/>
      <c r="NU189"/>
      <c r="NV189"/>
      <c r="NW189"/>
      <c r="NX189"/>
      <c r="NY189"/>
      <c r="NZ189"/>
      <c r="OA189"/>
      <c r="OB189"/>
      <c r="OC189"/>
      <c r="OD189"/>
      <c r="OE189"/>
      <c r="OF189"/>
      <c r="OG189"/>
      <c r="OH189"/>
      <c r="OI189"/>
      <c r="OJ189"/>
      <c r="OK189"/>
      <c r="OL189"/>
      <c r="OM189"/>
      <c r="ON189"/>
      <c r="OO189"/>
      <c r="OP189"/>
      <c r="OQ189"/>
      <c r="OR189"/>
      <c r="OS189"/>
      <c r="OT189"/>
      <c r="OU189"/>
      <c r="OV189"/>
      <c r="OW189"/>
      <c r="OX189"/>
      <c r="OY189"/>
      <c r="OZ189"/>
      <c r="PA189"/>
      <c r="PB189"/>
      <c r="PC189"/>
      <c r="PD189"/>
      <c r="PE189"/>
      <c r="PF189"/>
      <c r="PG189"/>
      <c r="PH189"/>
      <c r="PI189"/>
      <c r="PJ189"/>
      <c r="PK189"/>
      <c r="PL189"/>
      <c r="PM189"/>
      <c r="PN189"/>
      <c r="PO189"/>
      <c r="PP189"/>
      <c r="PQ189"/>
      <c r="PR189"/>
      <c r="PS189"/>
      <c r="PT189"/>
      <c r="PU189"/>
      <c r="PV189"/>
      <c r="PW189"/>
      <c r="PX189"/>
      <c r="PY189"/>
      <c r="PZ189"/>
      <c r="QA189"/>
      <c r="QB189"/>
      <c r="QC189"/>
      <c r="QD189"/>
      <c r="QE189"/>
      <c r="QF189"/>
      <c r="QG189"/>
      <c r="QH189"/>
      <c r="QI189"/>
      <c r="QJ189"/>
      <c r="QK189"/>
      <c r="QL189"/>
      <c r="QM189"/>
      <c r="QN189"/>
      <c r="QO189"/>
      <c r="QP189"/>
      <c r="QQ189"/>
      <c r="QR189"/>
      <c r="QS189"/>
      <c r="QT189"/>
      <c r="QU189"/>
      <c r="QV189"/>
      <c r="QW189"/>
      <c r="QX189"/>
      <c r="QY189"/>
      <c r="QZ189"/>
      <c r="RA189"/>
      <c r="RB189"/>
      <c r="RC189"/>
      <c r="RD189"/>
      <c r="RE189"/>
      <c r="RF189"/>
      <c r="RG189"/>
      <c r="RH189"/>
      <c r="RI189"/>
      <c r="RJ189"/>
      <c r="RK189"/>
      <c r="RL189"/>
      <c r="RM189"/>
      <c r="RN189"/>
      <c r="RO189"/>
      <c r="RP189"/>
      <c r="RQ189"/>
      <c r="RR189"/>
      <c r="RS189"/>
      <c r="RT189"/>
      <c r="RU189"/>
      <c r="RV189"/>
      <c r="RW189"/>
      <c r="RX189"/>
      <c r="RY189"/>
      <c r="RZ189"/>
      <c r="SA189"/>
      <c r="SB189"/>
      <c r="SC189"/>
      <c r="SD189"/>
      <c r="SE189"/>
      <c r="SF189"/>
      <c r="SG189"/>
      <c r="SH189"/>
      <c r="SI189"/>
      <c r="SJ189"/>
      <c r="SK189"/>
      <c r="SL189"/>
      <c r="SM189"/>
      <c r="SN189"/>
      <c r="SO189"/>
      <c r="SP189"/>
      <c r="SQ189"/>
      <c r="SR189"/>
      <c r="SS189"/>
      <c r="ST189"/>
      <c r="SU189"/>
      <c r="SV189"/>
      <c r="SW189"/>
      <c r="SX189"/>
      <c r="SY189"/>
      <c r="SZ189"/>
      <c r="TA189"/>
      <c r="TB189"/>
      <c r="TC189"/>
      <c r="TD189"/>
      <c r="TE189"/>
      <c r="TF189"/>
      <c r="TG189"/>
      <c r="TH189"/>
      <c r="TI189"/>
      <c r="TJ189"/>
      <c r="TK189"/>
      <c r="TL189"/>
      <c r="TM189"/>
      <c r="TN189"/>
      <c r="TO189"/>
      <c r="TP189"/>
      <c r="TQ189"/>
      <c r="TR189"/>
      <c r="TS189"/>
      <c r="TT189"/>
      <c r="TU189"/>
      <c r="TV189"/>
      <c r="TW189"/>
      <c r="TX189"/>
      <c r="TY189"/>
      <c r="TZ189"/>
      <c r="UA189"/>
      <c r="UB189"/>
      <c r="UC189"/>
      <c r="UD189"/>
      <c r="UE189"/>
      <c r="UF189"/>
      <c r="UG189"/>
      <c r="UH189"/>
      <c r="UI189"/>
      <c r="UJ189"/>
      <c r="UK189"/>
      <c r="UL189"/>
      <c r="UM189"/>
      <c r="UN189"/>
      <c r="UO189"/>
      <c r="UP189"/>
      <c r="UQ189"/>
      <c r="UR189"/>
      <c r="US189"/>
      <c r="UT189"/>
      <c r="UU189"/>
      <c r="UV189"/>
      <c r="UW189"/>
      <c r="UX189"/>
      <c r="UY189"/>
      <c r="UZ189"/>
      <c r="VA189"/>
      <c r="VB189"/>
      <c r="VC189"/>
      <c r="VD189"/>
      <c r="VE189"/>
      <c r="VF189"/>
      <c r="VG189"/>
      <c r="VH189"/>
      <c r="VI189"/>
      <c r="VJ189"/>
      <c r="VK189"/>
      <c r="VL189"/>
      <c r="VM189"/>
      <c r="VN189"/>
      <c r="VO189"/>
      <c r="VP189"/>
      <c r="VQ189"/>
      <c r="VR189"/>
      <c r="VS189"/>
      <c r="VT189"/>
      <c r="VU189"/>
      <c r="VV189"/>
      <c r="VW189"/>
      <c r="VX189"/>
      <c r="VY189"/>
      <c r="VZ189"/>
      <c r="WA189"/>
      <c r="WB189"/>
      <c r="WC189"/>
      <c r="WD189"/>
      <c r="WE189"/>
      <c r="WF189"/>
      <c r="WG189"/>
      <c r="WH189"/>
      <c r="WI189"/>
      <c r="WJ189"/>
      <c r="WK189"/>
      <c r="WL189"/>
      <c r="WM189"/>
      <c r="WN189"/>
      <c r="WO189"/>
      <c r="WP189"/>
      <c r="WQ189"/>
      <c r="WR189"/>
      <c r="WS189"/>
      <c r="WT189"/>
      <c r="WU189"/>
      <c r="WV189"/>
      <c r="WW189"/>
      <c r="WX189"/>
      <c r="WY189"/>
      <c r="WZ189"/>
      <c r="XA189"/>
      <c r="XB189"/>
      <c r="XC189"/>
      <c r="XD189"/>
      <c r="XE189"/>
      <c r="XF189"/>
      <c r="XG189"/>
      <c r="XH189"/>
      <c r="XI189"/>
      <c r="XJ189"/>
      <c r="XK189"/>
      <c r="XL189"/>
      <c r="XM189"/>
      <c r="XN189"/>
      <c r="XO189"/>
      <c r="XP189"/>
      <c r="XQ189"/>
      <c r="XR189"/>
      <c r="XS189"/>
      <c r="XT189"/>
      <c r="XU189"/>
      <c r="XV189"/>
      <c r="XW189"/>
      <c r="XX189"/>
      <c r="XY189"/>
      <c r="XZ189"/>
      <c r="YA189"/>
      <c r="YB189"/>
      <c r="YC189"/>
      <c r="YD189"/>
      <c r="YE189"/>
      <c r="YF189"/>
      <c r="YG189"/>
      <c r="YH189"/>
      <c r="YI189"/>
      <c r="YJ189"/>
      <c r="YK189"/>
      <c r="YL189"/>
      <c r="YM189"/>
      <c r="YN189"/>
      <c r="YO189"/>
      <c r="YP189"/>
      <c r="YQ189"/>
      <c r="YR189"/>
      <c r="YS189"/>
      <c r="YT189"/>
      <c r="YU189"/>
      <c r="YV189"/>
      <c r="YW189"/>
      <c r="YX189"/>
      <c r="YY189"/>
      <c r="YZ189"/>
      <c r="ZA189"/>
      <c r="ZB189"/>
      <c r="ZC189"/>
      <c r="ZD189"/>
      <c r="ZE189"/>
      <c r="ZF189"/>
      <c r="ZG189"/>
      <c r="ZH189"/>
      <c r="ZI189"/>
      <c r="ZJ189"/>
      <c r="ZK189"/>
      <c r="ZL189"/>
      <c r="ZM189"/>
      <c r="ZN189"/>
      <c r="ZO189"/>
      <c r="ZP189"/>
      <c r="ZQ189"/>
      <c r="ZR189"/>
      <c r="ZS189"/>
      <c r="ZT189"/>
      <c r="ZU189"/>
      <c r="ZV189"/>
      <c r="ZW189"/>
      <c r="ZX189"/>
      <c r="ZY189"/>
      <c r="ZZ189"/>
      <c r="AAA189"/>
      <c r="AAB189"/>
      <c r="AAC189"/>
      <c r="AAD189"/>
      <c r="AAE189"/>
      <c r="AAF189"/>
      <c r="AAG189"/>
      <c r="AAH189"/>
      <c r="AAI189"/>
      <c r="AAJ189"/>
      <c r="AAK189"/>
      <c r="AAL189"/>
      <c r="AAM189"/>
      <c r="AAN189"/>
      <c r="AAO189"/>
      <c r="AAP189"/>
      <c r="AAQ189"/>
      <c r="AAR189"/>
      <c r="AAS189"/>
      <c r="AAT189"/>
      <c r="AAU189"/>
      <c r="AAV189"/>
      <c r="AAW189"/>
      <c r="AAX189"/>
      <c r="AAY189"/>
      <c r="AAZ189"/>
      <c r="ABA189"/>
      <c r="ABB189"/>
      <c r="ABC189"/>
      <c r="ABD189"/>
      <c r="ABE189"/>
      <c r="ABF189"/>
      <c r="ABG189"/>
      <c r="ABH189"/>
      <c r="ABI189"/>
      <c r="ABJ189"/>
      <c r="ABK189"/>
      <c r="ABL189"/>
      <c r="ABM189"/>
      <c r="ABN189"/>
      <c r="ABO189"/>
      <c r="ABP189"/>
      <c r="ABQ189"/>
      <c r="ABR189"/>
      <c r="ABS189"/>
      <c r="ABT189"/>
      <c r="ABU189"/>
      <c r="ABV189"/>
      <c r="ABW189"/>
      <c r="ABX189"/>
      <c r="ABY189"/>
      <c r="ABZ189"/>
      <c r="ACA189"/>
      <c r="ACB189"/>
      <c r="ACC189"/>
      <c r="ACD189"/>
      <c r="ACE189"/>
      <c r="ACF189"/>
      <c r="ACG189"/>
      <c r="ACH189"/>
      <c r="ACI189"/>
      <c r="ACJ189"/>
      <c r="ACK189"/>
      <c r="ACL189"/>
      <c r="ACM189"/>
      <c r="ACN189"/>
      <c r="ACO189"/>
      <c r="ACP189"/>
      <c r="ACQ189"/>
      <c r="ACR189"/>
      <c r="ACS189"/>
      <c r="ACT189"/>
      <c r="ACU189"/>
      <c r="ACV189"/>
      <c r="ACW189"/>
      <c r="ACX189"/>
      <c r="ACY189"/>
      <c r="ACZ189"/>
      <c r="ADA189"/>
      <c r="ADB189"/>
      <c r="ADC189"/>
      <c r="ADD189"/>
      <c r="ADE189"/>
      <c r="ADF189"/>
      <c r="ADG189"/>
      <c r="ADH189"/>
      <c r="ADI189"/>
      <c r="ADJ189"/>
      <c r="ADK189"/>
      <c r="ADL189"/>
      <c r="ADM189"/>
      <c r="ADN189"/>
      <c r="ADO189"/>
      <c r="ADP189"/>
      <c r="ADQ189"/>
      <c r="ADR189"/>
      <c r="ADS189"/>
      <c r="ADT189"/>
      <c r="ADU189"/>
      <c r="ADV189"/>
      <c r="ADW189"/>
      <c r="ADX189"/>
      <c r="ADY189"/>
      <c r="ADZ189"/>
      <c r="AEA189"/>
      <c r="AEB189"/>
      <c r="AEC189"/>
      <c r="AED189"/>
      <c r="AEE189"/>
      <c r="AEF189"/>
      <c r="AEG189"/>
      <c r="AEH189"/>
      <c r="AEI189"/>
      <c r="AEJ189"/>
      <c r="AEK189"/>
      <c r="AEL189"/>
      <c r="AEM189"/>
      <c r="AEN189"/>
      <c r="AEO189"/>
      <c r="AEP189"/>
      <c r="AEQ189"/>
      <c r="AER189"/>
      <c r="AES189"/>
      <c r="AET189"/>
      <c r="AEU189"/>
      <c r="AEV189"/>
      <c r="AEW189"/>
      <c r="AEX189"/>
      <c r="AEY189"/>
      <c r="AEZ189"/>
      <c r="AFA189"/>
      <c r="AFB189"/>
      <c r="AFC189"/>
      <c r="AFD189"/>
      <c r="AFE189"/>
      <c r="AFF189"/>
      <c r="AFG189"/>
      <c r="AFH189"/>
      <c r="AFI189"/>
      <c r="AFJ189"/>
      <c r="AFK189"/>
      <c r="AFL189"/>
      <c r="AFM189"/>
      <c r="AFN189"/>
      <c r="AFO189"/>
      <c r="AFP189"/>
      <c r="AFQ189"/>
      <c r="AFR189"/>
      <c r="AFS189"/>
      <c r="AFT189"/>
      <c r="AFU189"/>
      <c r="AFV189"/>
      <c r="AFW189"/>
      <c r="AFX189"/>
      <c r="AFY189"/>
      <c r="AFZ189"/>
      <c r="AGA189"/>
      <c r="AGB189"/>
      <c r="AGC189"/>
      <c r="AGD189"/>
      <c r="AGE189"/>
      <c r="AGF189"/>
      <c r="AGG189"/>
      <c r="AGH189"/>
      <c r="AGI189"/>
      <c r="AGJ189"/>
      <c r="AGK189"/>
      <c r="AGL189"/>
      <c r="AGM189"/>
      <c r="AGN189"/>
      <c r="AGO189"/>
      <c r="AGP189"/>
      <c r="AGQ189"/>
      <c r="AGR189"/>
      <c r="AGS189"/>
      <c r="AGT189"/>
      <c r="AGU189"/>
      <c r="AGV189"/>
      <c r="AGW189"/>
      <c r="AGX189"/>
      <c r="AGY189"/>
      <c r="AGZ189"/>
      <c r="AHA189"/>
      <c r="AHB189"/>
      <c r="AHC189"/>
      <c r="AHD189"/>
      <c r="AHE189"/>
      <c r="AHF189"/>
      <c r="AHG189"/>
      <c r="AHH189"/>
      <c r="AHI189"/>
      <c r="AHJ189"/>
      <c r="AHK189"/>
      <c r="AHL189"/>
      <c r="AHM189"/>
      <c r="AHN189"/>
      <c r="AHO189"/>
      <c r="AHP189"/>
      <c r="AHQ189"/>
      <c r="AHR189"/>
      <c r="AHS189"/>
      <c r="AHT189"/>
      <c r="AHU189"/>
      <c r="AHV189"/>
      <c r="AHW189"/>
      <c r="AHX189"/>
      <c r="AHY189"/>
      <c r="AHZ189"/>
      <c r="AIA189"/>
      <c r="AIB189"/>
      <c r="AIC189"/>
      <c r="AID189"/>
      <c r="AIE189"/>
      <c r="AIF189"/>
      <c r="AIG189"/>
      <c r="AIH189"/>
      <c r="AII189"/>
      <c r="AIJ189"/>
      <c r="AIK189"/>
      <c r="AIL189"/>
      <c r="AIM189"/>
      <c r="AIN189"/>
      <c r="AIO189"/>
      <c r="AIP189"/>
      <c r="AIQ189"/>
      <c r="AIR189"/>
      <c r="AIS189"/>
      <c r="AIT189"/>
      <c r="AIU189"/>
      <c r="AIV189"/>
      <c r="AIW189"/>
      <c r="AIX189"/>
      <c r="AIY189"/>
      <c r="AIZ189"/>
      <c r="AJA189"/>
      <c r="AJB189"/>
      <c r="AJC189"/>
      <c r="AJD189"/>
      <c r="AJE189"/>
      <c r="AJF189"/>
      <c r="AJG189"/>
      <c r="AJH189"/>
      <c r="AJI189"/>
      <c r="AJJ189"/>
      <c r="AJK189"/>
      <c r="AJL189"/>
      <c r="AJM189"/>
      <c r="AJN189"/>
      <c r="AJO189"/>
      <c r="AJP189"/>
      <c r="AJQ189"/>
      <c r="AJR189"/>
      <c r="AJS189"/>
      <c r="AJT189"/>
      <c r="AJU189"/>
      <c r="AJV189"/>
      <c r="AJW189"/>
      <c r="AJX189"/>
      <c r="AJY189"/>
      <c r="AJZ189"/>
      <c r="AKA189"/>
      <c r="AKB189"/>
      <c r="AKC189"/>
      <c r="AKD189"/>
      <c r="AKE189"/>
      <c r="AKF189"/>
      <c r="AKG189"/>
      <c r="AKH189"/>
      <c r="AKI189"/>
      <c r="AKJ189"/>
      <c r="AKK189"/>
      <c r="AKL189"/>
      <c r="AKM189"/>
      <c r="AKN189"/>
      <c r="AKO189"/>
      <c r="AKP189"/>
      <c r="AKQ189"/>
      <c r="AKR189"/>
      <c r="AKS189"/>
      <c r="AKT189"/>
      <c r="AKU189"/>
      <c r="AKV189"/>
      <c r="AKW189"/>
      <c r="AKX189"/>
      <c r="AKY189"/>
      <c r="AKZ189"/>
      <c r="ALA189"/>
      <c r="ALB189"/>
      <c r="ALC189"/>
      <c r="ALD189"/>
      <c r="ALE189"/>
      <c r="ALF189"/>
      <c r="ALG189"/>
      <c r="ALH189"/>
      <c r="ALI189"/>
      <c r="ALJ189"/>
      <c r="ALK189"/>
      <c r="ALL189"/>
      <c r="ALM189"/>
      <c r="ALN189"/>
      <c r="ALO189"/>
      <c r="ALP189"/>
      <c r="ALQ189"/>
      <c r="ALR189"/>
      <c r="ALS189"/>
      <c r="ALT189"/>
      <c r="ALU189"/>
      <c r="ALV189"/>
      <c r="ALW189"/>
      <c r="ALX189"/>
      <c r="ALY189"/>
      <c r="ALZ189"/>
      <c r="AMA189"/>
      <c r="AMB189"/>
      <c r="AMC189"/>
      <c r="AMD189"/>
      <c r="AME189"/>
      <c r="AMF189"/>
      <c r="AMG189"/>
      <c r="AMH189"/>
      <c r="AMI189"/>
      <c r="AMJ189"/>
    </row>
    <row r="190" spans="1:1024" x14ac:dyDescent="0.25">
      <c r="A190"/>
      <c r="B190"/>
      <c r="C190"/>
      <c r="D190"/>
      <c r="BD190"/>
      <c r="BE190"/>
      <c r="BF190"/>
      <c r="BG190"/>
      <c r="BH190"/>
      <c r="BI190"/>
      <c r="BJ190"/>
      <c r="BK190"/>
      <c r="BL190"/>
      <c r="BM190"/>
      <c r="BN190"/>
      <c r="BO190"/>
      <c r="BP190"/>
      <c r="BQ190"/>
      <c r="BR190"/>
      <c r="BS190"/>
      <c r="BT190"/>
      <c r="BU190"/>
      <c r="BV190"/>
      <c r="BW190"/>
      <c r="BX190"/>
      <c r="BY190"/>
      <c r="BZ190"/>
      <c r="CA190"/>
      <c r="CB190"/>
      <c r="CC190"/>
      <c r="CD190"/>
      <c r="CE190"/>
      <c r="CF190"/>
      <c r="CG190"/>
      <c r="CH190"/>
      <c r="CI190"/>
      <c r="CJ190"/>
      <c r="CK190"/>
      <c r="CL190"/>
      <c r="CM190"/>
      <c r="CN190"/>
      <c r="CO190"/>
      <c r="CP190"/>
      <c r="CQ190"/>
      <c r="CR190"/>
      <c r="CS190"/>
      <c r="CT190"/>
      <c r="CU190"/>
      <c r="CV190"/>
      <c r="CW190"/>
      <c r="CX190"/>
      <c r="CY190"/>
      <c r="CZ190"/>
      <c r="DA190"/>
      <c r="DB190"/>
      <c r="DC190"/>
      <c r="DD190"/>
      <c r="DE190"/>
      <c r="DF190"/>
      <c r="DG190"/>
      <c r="DH190"/>
      <c r="DI190"/>
      <c r="DJ190"/>
      <c r="DK190"/>
      <c r="DL190"/>
      <c r="DM190"/>
      <c r="DN190"/>
      <c r="DO190"/>
      <c r="DP190"/>
      <c r="DQ190"/>
      <c r="DR190"/>
      <c r="DS190"/>
      <c r="DT190"/>
      <c r="DU190"/>
      <c r="DV190"/>
      <c r="DW190"/>
      <c r="DX190"/>
      <c r="DY190"/>
      <c r="DZ190"/>
      <c r="EA190"/>
      <c r="EB190"/>
      <c r="EC190"/>
      <c r="ED190"/>
      <c r="EE190"/>
      <c r="EF190"/>
      <c r="EG190"/>
      <c r="EH190"/>
      <c r="EI190"/>
      <c r="EJ190"/>
      <c r="EK190"/>
      <c r="EL190"/>
      <c r="EM190"/>
      <c r="EN190"/>
      <c r="EO190"/>
      <c r="EP190"/>
      <c r="EQ190"/>
      <c r="ER190"/>
      <c r="ES190"/>
      <c r="ET190"/>
      <c r="EU190"/>
      <c r="EV190"/>
      <c r="EW190"/>
      <c r="EX190"/>
      <c r="EY190"/>
      <c r="EZ190"/>
      <c r="FA190"/>
      <c r="FB190"/>
      <c r="FC190"/>
      <c r="FD190"/>
      <c r="FE190"/>
      <c r="FF190"/>
      <c r="FG190"/>
      <c r="FH190"/>
      <c r="FI190"/>
      <c r="FJ190"/>
      <c r="FK190"/>
      <c r="FL190"/>
      <c r="FM190"/>
      <c r="FN190"/>
      <c r="FO190"/>
      <c r="FP190"/>
      <c r="FQ190"/>
      <c r="FR190"/>
      <c r="FS190"/>
      <c r="FT190"/>
      <c r="FU190"/>
      <c r="FV190"/>
      <c r="FW190"/>
      <c r="FX190"/>
      <c r="FY190"/>
      <c r="FZ190"/>
      <c r="GA190"/>
      <c r="GB190"/>
      <c r="GC190"/>
      <c r="GD190"/>
      <c r="GE190"/>
      <c r="GF190"/>
      <c r="GG190"/>
      <c r="GH190"/>
      <c r="GI190"/>
      <c r="GJ190"/>
      <c r="GK190"/>
      <c r="GL190"/>
      <c r="GM190"/>
      <c r="GN190"/>
      <c r="GO190"/>
      <c r="GP190"/>
      <c r="GQ190"/>
      <c r="GR190"/>
      <c r="GS190"/>
      <c r="GT190"/>
      <c r="GU190"/>
      <c r="GV190"/>
      <c r="GW190"/>
      <c r="GX190"/>
      <c r="GY190"/>
      <c r="GZ190"/>
      <c r="HA190"/>
      <c r="HB190"/>
      <c r="HC190"/>
      <c r="HD190"/>
      <c r="HE190"/>
      <c r="HF190"/>
      <c r="HG190"/>
      <c r="HH190"/>
      <c r="HI190"/>
      <c r="HJ190"/>
      <c r="HK190"/>
      <c r="HL190"/>
      <c r="HM190"/>
      <c r="HN190"/>
      <c r="HO190"/>
      <c r="HP190"/>
      <c r="HQ190"/>
      <c r="HR190"/>
      <c r="HS190"/>
      <c r="HT190"/>
      <c r="HU190"/>
      <c r="HV190"/>
      <c r="HW190"/>
      <c r="HX190"/>
      <c r="HY190"/>
      <c r="HZ190"/>
      <c r="IA190"/>
      <c r="IB190"/>
      <c r="IC190"/>
      <c r="ID190"/>
      <c r="IE190"/>
      <c r="IF190"/>
      <c r="IG190"/>
      <c r="IH190"/>
      <c r="II190"/>
      <c r="IJ190"/>
      <c r="IK190"/>
      <c r="IL190"/>
      <c r="IM190"/>
      <c r="IN190"/>
      <c r="IO190"/>
      <c r="IP190"/>
      <c r="IQ190"/>
      <c r="IR190"/>
      <c r="IS190"/>
      <c r="IT190"/>
      <c r="IU190"/>
      <c r="IV190"/>
      <c r="IW190"/>
      <c r="IX190"/>
      <c r="IY190"/>
      <c r="IZ190"/>
      <c r="JA190"/>
      <c r="JB190"/>
      <c r="JC190"/>
      <c r="JD190"/>
      <c r="JE190"/>
      <c r="JF190"/>
      <c r="JG190"/>
      <c r="JH190"/>
      <c r="JI190"/>
      <c r="JJ190"/>
      <c r="JK190"/>
      <c r="JL190"/>
      <c r="JM190"/>
      <c r="JN190"/>
      <c r="JO190"/>
      <c r="JP190"/>
      <c r="JQ190"/>
      <c r="JR190"/>
      <c r="JS190"/>
      <c r="JT190"/>
      <c r="JU190"/>
      <c r="JV190"/>
      <c r="JW190"/>
      <c r="JX190"/>
      <c r="JY190"/>
      <c r="JZ190"/>
      <c r="KA190"/>
      <c r="KB190"/>
      <c r="KC190"/>
      <c r="KD190"/>
      <c r="KE190"/>
      <c r="KF190"/>
      <c r="KG190"/>
      <c r="KH190"/>
      <c r="KI190"/>
      <c r="KJ190"/>
      <c r="KK190"/>
      <c r="KL190"/>
      <c r="KM190"/>
      <c r="KN190"/>
      <c r="KO190"/>
      <c r="KP190"/>
      <c r="KQ190"/>
      <c r="KR190"/>
      <c r="KS190"/>
      <c r="KT190"/>
      <c r="KU190"/>
      <c r="KV190"/>
      <c r="KW190"/>
      <c r="KX190"/>
      <c r="KY190"/>
      <c r="KZ190"/>
      <c r="LA190"/>
      <c r="LB190"/>
      <c r="LC190"/>
      <c r="LD190"/>
      <c r="LE190"/>
      <c r="LF190"/>
      <c r="LG190"/>
      <c r="LH190"/>
      <c r="LI190"/>
      <c r="LJ190"/>
      <c r="LK190"/>
      <c r="LL190"/>
      <c r="LM190"/>
      <c r="LN190"/>
      <c r="LO190"/>
      <c r="LP190"/>
      <c r="LQ190"/>
      <c r="LR190"/>
      <c r="LS190"/>
      <c r="LT190"/>
      <c r="LU190"/>
      <c r="LV190"/>
      <c r="LW190"/>
      <c r="LX190"/>
      <c r="LY190"/>
      <c r="LZ190"/>
      <c r="MA190"/>
      <c r="MB190"/>
      <c r="MC190"/>
      <c r="MD190"/>
      <c r="ME190"/>
      <c r="MF190"/>
      <c r="MG190"/>
      <c r="MH190"/>
      <c r="MI190"/>
      <c r="MJ190"/>
      <c r="MK190"/>
      <c r="ML190"/>
      <c r="MM190"/>
      <c r="MN190"/>
      <c r="MO190"/>
      <c r="MP190"/>
      <c r="MQ190"/>
      <c r="MR190"/>
      <c r="MS190"/>
      <c r="MT190"/>
      <c r="MU190"/>
      <c r="MV190"/>
      <c r="MW190"/>
      <c r="MX190"/>
      <c r="MY190"/>
      <c r="MZ190"/>
      <c r="NA190"/>
      <c r="NB190"/>
      <c r="NC190"/>
      <c r="ND190"/>
      <c r="NE190"/>
      <c r="NF190"/>
      <c r="NG190"/>
      <c r="NH190"/>
      <c r="NI190"/>
      <c r="NJ190"/>
      <c r="NK190"/>
      <c r="NL190"/>
      <c r="NM190"/>
      <c r="NN190"/>
      <c r="NO190"/>
      <c r="NP190"/>
      <c r="NQ190"/>
      <c r="NR190"/>
      <c r="NS190"/>
      <c r="NT190"/>
      <c r="NU190"/>
      <c r="NV190"/>
      <c r="NW190"/>
      <c r="NX190"/>
      <c r="NY190"/>
      <c r="NZ190"/>
      <c r="OA190"/>
      <c r="OB190"/>
      <c r="OC190"/>
      <c r="OD190"/>
      <c r="OE190"/>
      <c r="OF190"/>
      <c r="OG190"/>
      <c r="OH190"/>
      <c r="OI190"/>
      <c r="OJ190"/>
      <c r="OK190"/>
      <c r="OL190"/>
      <c r="OM190"/>
      <c r="ON190"/>
      <c r="OO190"/>
      <c r="OP190"/>
      <c r="OQ190"/>
      <c r="OR190"/>
      <c r="OS190"/>
      <c r="OT190"/>
      <c r="OU190"/>
      <c r="OV190"/>
      <c r="OW190"/>
      <c r="OX190"/>
      <c r="OY190"/>
      <c r="OZ190"/>
      <c r="PA190"/>
      <c r="PB190"/>
      <c r="PC190"/>
      <c r="PD190"/>
      <c r="PE190"/>
      <c r="PF190"/>
      <c r="PG190"/>
      <c r="PH190"/>
      <c r="PI190"/>
      <c r="PJ190"/>
      <c r="PK190"/>
      <c r="PL190"/>
      <c r="PM190"/>
      <c r="PN190"/>
      <c r="PO190"/>
      <c r="PP190"/>
      <c r="PQ190"/>
      <c r="PR190"/>
      <c r="PS190"/>
      <c r="PT190"/>
      <c r="PU190"/>
      <c r="PV190"/>
      <c r="PW190"/>
      <c r="PX190"/>
      <c r="PY190"/>
      <c r="PZ190"/>
      <c r="QA190"/>
      <c r="QB190"/>
      <c r="QC190"/>
      <c r="QD190"/>
      <c r="QE190"/>
      <c r="QF190"/>
      <c r="QG190"/>
      <c r="QH190"/>
      <c r="QI190"/>
      <c r="QJ190"/>
      <c r="QK190"/>
      <c r="QL190"/>
      <c r="QM190"/>
      <c r="QN190"/>
      <c r="QO190"/>
      <c r="QP190"/>
      <c r="QQ190"/>
      <c r="QR190"/>
      <c r="QS190"/>
      <c r="QT190"/>
      <c r="QU190"/>
      <c r="QV190"/>
      <c r="QW190"/>
      <c r="QX190"/>
      <c r="QY190"/>
      <c r="QZ190"/>
      <c r="RA190"/>
      <c r="RB190"/>
      <c r="RC190"/>
      <c r="RD190"/>
      <c r="RE190"/>
      <c r="RF190"/>
      <c r="RG190"/>
      <c r="RH190"/>
      <c r="RI190"/>
      <c r="RJ190"/>
      <c r="RK190"/>
      <c r="RL190"/>
      <c r="RM190"/>
      <c r="RN190"/>
      <c r="RO190"/>
      <c r="RP190"/>
      <c r="RQ190"/>
      <c r="RR190"/>
      <c r="RS190"/>
      <c r="RT190"/>
      <c r="RU190"/>
      <c r="RV190"/>
      <c r="RW190"/>
      <c r="RX190"/>
      <c r="RY190"/>
      <c r="RZ190"/>
      <c r="SA190"/>
      <c r="SB190"/>
      <c r="SC190"/>
      <c r="SD190"/>
      <c r="SE190"/>
      <c r="SF190"/>
      <c r="SG190"/>
      <c r="SH190"/>
      <c r="SI190"/>
      <c r="SJ190"/>
      <c r="SK190"/>
      <c r="SL190"/>
      <c r="SM190"/>
      <c r="SN190"/>
      <c r="SO190"/>
      <c r="SP190"/>
      <c r="SQ190"/>
      <c r="SR190"/>
      <c r="SS190"/>
      <c r="ST190"/>
      <c r="SU190"/>
      <c r="SV190"/>
      <c r="SW190"/>
      <c r="SX190"/>
      <c r="SY190"/>
      <c r="SZ190"/>
      <c r="TA190"/>
      <c r="TB190"/>
      <c r="TC190"/>
      <c r="TD190"/>
      <c r="TE190"/>
      <c r="TF190"/>
      <c r="TG190"/>
      <c r="TH190"/>
      <c r="TI190"/>
      <c r="TJ190"/>
      <c r="TK190"/>
      <c r="TL190"/>
      <c r="TM190"/>
      <c r="TN190"/>
      <c r="TO190"/>
      <c r="TP190"/>
      <c r="TQ190"/>
      <c r="TR190"/>
      <c r="TS190"/>
      <c r="TT190"/>
      <c r="TU190"/>
      <c r="TV190"/>
      <c r="TW190"/>
      <c r="TX190"/>
      <c r="TY190"/>
      <c r="TZ190"/>
      <c r="UA190"/>
      <c r="UB190"/>
      <c r="UC190"/>
      <c r="UD190"/>
      <c r="UE190"/>
      <c r="UF190"/>
      <c r="UG190"/>
      <c r="UH190"/>
      <c r="UI190"/>
      <c r="UJ190"/>
      <c r="UK190"/>
      <c r="UL190"/>
      <c r="UM190"/>
      <c r="UN190"/>
      <c r="UO190"/>
      <c r="UP190"/>
      <c r="UQ190"/>
      <c r="UR190"/>
      <c r="US190"/>
      <c r="UT190"/>
      <c r="UU190"/>
      <c r="UV190"/>
      <c r="UW190"/>
      <c r="UX190"/>
      <c r="UY190"/>
      <c r="UZ190"/>
      <c r="VA190"/>
      <c r="VB190"/>
      <c r="VC190"/>
      <c r="VD190"/>
      <c r="VE190"/>
      <c r="VF190"/>
      <c r="VG190"/>
      <c r="VH190"/>
      <c r="VI190"/>
      <c r="VJ190"/>
      <c r="VK190"/>
      <c r="VL190"/>
      <c r="VM190"/>
      <c r="VN190"/>
      <c r="VO190"/>
      <c r="VP190"/>
      <c r="VQ190"/>
      <c r="VR190"/>
      <c r="VS190"/>
      <c r="VT190"/>
      <c r="VU190"/>
      <c r="VV190"/>
      <c r="VW190"/>
      <c r="VX190"/>
      <c r="VY190"/>
      <c r="VZ190"/>
      <c r="WA190"/>
      <c r="WB190"/>
      <c r="WC190"/>
      <c r="WD190"/>
      <c r="WE190"/>
      <c r="WF190"/>
      <c r="WG190"/>
      <c r="WH190"/>
      <c r="WI190"/>
      <c r="WJ190"/>
      <c r="WK190"/>
      <c r="WL190"/>
      <c r="WM190"/>
      <c r="WN190"/>
      <c r="WO190"/>
      <c r="WP190"/>
      <c r="WQ190"/>
      <c r="WR190"/>
      <c r="WS190"/>
      <c r="WT190"/>
      <c r="WU190"/>
      <c r="WV190"/>
      <c r="WW190"/>
      <c r="WX190"/>
      <c r="WY190"/>
      <c r="WZ190"/>
      <c r="XA190"/>
      <c r="XB190"/>
      <c r="XC190"/>
      <c r="XD190"/>
      <c r="XE190"/>
      <c r="XF190"/>
      <c r="XG190"/>
      <c r="XH190"/>
      <c r="XI190"/>
      <c r="XJ190"/>
      <c r="XK190"/>
      <c r="XL190"/>
      <c r="XM190"/>
      <c r="XN190"/>
      <c r="XO190"/>
      <c r="XP190"/>
      <c r="XQ190"/>
      <c r="XR190"/>
      <c r="XS190"/>
      <c r="XT190"/>
      <c r="XU190"/>
      <c r="XV190"/>
      <c r="XW190"/>
      <c r="XX190"/>
      <c r="XY190"/>
      <c r="XZ190"/>
      <c r="YA190"/>
      <c r="YB190"/>
      <c r="YC190"/>
      <c r="YD190"/>
      <c r="YE190"/>
      <c r="YF190"/>
      <c r="YG190"/>
      <c r="YH190"/>
      <c r="YI190"/>
      <c r="YJ190"/>
      <c r="YK190"/>
      <c r="YL190"/>
      <c r="YM190"/>
      <c r="YN190"/>
      <c r="YO190"/>
      <c r="YP190"/>
      <c r="YQ190"/>
      <c r="YR190"/>
      <c r="YS190"/>
      <c r="YT190"/>
      <c r="YU190"/>
      <c r="YV190"/>
      <c r="YW190"/>
      <c r="YX190"/>
      <c r="YY190"/>
      <c r="YZ190"/>
      <c r="ZA190"/>
      <c r="ZB190"/>
      <c r="ZC190"/>
      <c r="ZD190"/>
      <c r="ZE190"/>
      <c r="ZF190"/>
      <c r="ZG190"/>
      <c r="ZH190"/>
      <c r="ZI190"/>
      <c r="ZJ190"/>
      <c r="ZK190"/>
      <c r="ZL190"/>
      <c r="ZM190"/>
      <c r="ZN190"/>
      <c r="ZO190"/>
      <c r="ZP190"/>
      <c r="ZQ190"/>
      <c r="ZR190"/>
      <c r="ZS190"/>
      <c r="ZT190"/>
      <c r="ZU190"/>
      <c r="ZV190"/>
      <c r="ZW190"/>
      <c r="ZX190"/>
      <c r="ZY190"/>
      <c r="ZZ190"/>
      <c r="AAA190"/>
      <c r="AAB190"/>
      <c r="AAC190"/>
      <c r="AAD190"/>
      <c r="AAE190"/>
      <c r="AAF190"/>
      <c r="AAG190"/>
      <c r="AAH190"/>
      <c r="AAI190"/>
      <c r="AAJ190"/>
      <c r="AAK190"/>
      <c r="AAL190"/>
      <c r="AAM190"/>
      <c r="AAN190"/>
      <c r="AAO190"/>
      <c r="AAP190"/>
      <c r="AAQ190"/>
      <c r="AAR190"/>
      <c r="AAS190"/>
      <c r="AAT190"/>
      <c r="AAU190"/>
      <c r="AAV190"/>
      <c r="AAW190"/>
      <c r="AAX190"/>
      <c r="AAY190"/>
      <c r="AAZ190"/>
      <c r="ABA190"/>
      <c r="ABB190"/>
      <c r="ABC190"/>
      <c r="ABD190"/>
      <c r="ABE190"/>
      <c r="ABF190"/>
      <c r="ABG190"/>
      <c r="ABH190"/>
      <c r="ABI190"/>
      <c r="ABJ190"/>
      <c r="ABK190"/>
      <c r="ABL190"/>
      <c r="ABM190"/>
      <c r="ABN190"/>
      <c r="ABO190"/>
      <c r="ABP190"/>
      <c r="ABQ190"/>
      <c r="ABR190"/>
      <c r="ABS190"/>
      <c r="ABT190"/>
      <c r="ABU190"/>
      <c r="ABV190"/>
      <c r="ABW190"/>
      <c r="ABX190"/>
      <c r="ABY190"/>
      <c r="ABZ190"/>
      <c r="ACA190"/>
      <c r="ACB190"/>
      <c r="ACC190"/>
      <c r="ACD190"/>
      <c r="ACE190"/>
      <c r="ACF190"/>
      <c r="ACG190"/>
      <c r="ACH190"/>
      <c r="ACI190"/>
      <c r="ACJ190"/>
      <c r="ACK190"/>
      <c r="ACL190"/>
      <c r="ACM190"/>
      <c r="ACN190"/>
      <c r="ACO190"/>
      <c r="ACP190"/>
      <c r="ACQ190"/>
      <c r="ACR190"/>
      <c r="ACS190"/>
      <c r="ACT190"/>
      <c r="ACU190"/>
      <c r="ACV190"/>
      <c r="ACW190"/>
      <c r="ACX190"/>
      <c r="ACY190"/>
      <c r="ACZ190"/>
      <c r="ADA190"/>
      <c r="ADB190"/>
      <c r="ADC190"/>
      <c r="ADD190"/>
      <c r="ADE190"/>
      <c r="ADF190"/>
      <c r="ADG190"/>
      <c r="ADH190"/>
      <c r="ADI190"/>
      <c r="ADJ190"/>
      <c r="ADK190"/>
      <c r="ADL190"/>
      <c r="ADM190"/>
      <c r="ADN190"/>
      <c r="ADO190"/>
      <c r="ADP190"/>
      <c r="ADQ190"/>
      <c r="ADR190"/>
      <c r="ADS190"/>
      <c r="ADT190"/>
      <c r="ADU190"/>
      <c r="ADV190"/>
      <c r="ADW190"/>
      <c r="ADX190"/>
      <c r="ADY190"/>
      <c r="ADZ190"/>
      <c r="AEA190"/>
      <c r="AEB190"/>
      <c r="AEC190"/>
      <c r="AED190"/>
      <c r="AEE190"/>
      <c r="AEF190"/>
      <c r="AEG190"/>
      <c r="AEH190"/>
      <c r="AEI190"/>
      <c r="AEJ190"/>
      <c r="AEK190"/>
      <c r="AEL190"/>
      <c r="AEM190"/>
      <c r="AEN190"/>
      <c r="AEO190"/>
      <c r="AEP190"/>
      <c r="AEQ190"/>
      <c r="AER190"/>
      <c r="AES190"/>
      <c r="AET190"/>
      <c r="AEU190"/>
      <c r="AEV190"/>
      <c r="AEW190"/>
      <c r="AEX190"/>
      <c r="AEY190"/>
      <c r="AEZ190"/>
      <c r="AFA190"/>
      <c r="AFB190"/>
      <c r="AFC190"/>
      <c r="AFD190"/>
      <c r="AFE190"/>
      <c r="AFF190"/>
      <c r="AFG190"/>
      <c r="AFH190"/>
      <c r="AFI190"/>
      <c r="AFJ190"/>
      <c r="AFK190"/>
      <c r="AFL190"/>
      <c r="AFM190"/>
      <c r="AFN190"/>
      <c r="AFO190"/>
      <c r="AFP190"/>
      <c r="AFQ190"/>
      <c r="AFR190"/>
      <c r="AFS190"/>
      <c r="AFT190"/>
      <c r="AFU190"/>
      <c r="AFV190"/>
      <c r="AFW190"/>
      <c r="AFX190"/>
      <c r="AFY190"/>
      <c r="AFZ190"/>
      <c r="AGA190"/>
      <c r="AGB190"/>
      <c r="AGC190"/>
      <c r="AGD190"/>
      <c r="AGE190"/>
      <c r="AGF190"/>
      <c r="AGG190"/>
      <c r="AGH190"/>
      <c r="AGI190"/>
      <c r="AGJ190"/>
      <c r="AGK190"/>
      <c r="AGL190"/>
      <c r="AGM190"/>
      <c r="AGN190"/>
      <c r="AGO190"/>
      <c r="AGP190"/>
      <c r="AGQ190"/>
      <c r="AGR190"/>
      <c r="AGS190"/>
      <c r="AGT190"/>
      <c r="AGU190"/>
      <c r="AGV190"/>
      <c r="AGW190"/>
      <c r="AGX190"/>
      <c r="AGY190"/>
      <c r="AGZ190"/>
      <c r="AHA190"/>
      <c r="AHB190"/>
      <c r="AHC190"/>
      <c r="AHD190"/>
      <c r="AHE190"/>
      <c r="AHF190"/>
      <c r="AHG190"/>
      <c r="AHH190"/>
      <c r="AHI190"/>
      <c r="AHJ190"/>
      <c r="AHK190"/>
      <c r="AHL190"/>
      <c r="AHM190"/>
      <c r="AHN190"/>
      <c r="AHO190"/>
      <c r="AHP190"/>
      <c r="AHQ190"/>
      <c r="AHR190"/>
      <c r="AHS190"/>
      <c r="AHT190"/>
      <c r="AHU190"/>
      <c r="AHV190"/>
      <c r="AHW190"/>
      <c r="AHX190"/>
      <c r="AHY190"/>
      <c r="AHZ190"/>
      <c r="AIA190"/>
      <c r="AIB190"/>
      <c r="AIC190"/>
      <c r="AID190"/>
      <c r="AIE190"/>
      <c r="AIF190"/>
      <c r="AIG190"/>
      <c r="AIH190"/>
      <c r="AII190"/>
      <c r="AIJ190"/>
      <c r="AIK190"/>
      <c r="AIL190"/>
      <c r="AIM190"/>
      <c r="AIN190"/>
      <c r="AIO190"/>
      <c r="AIP190"/>
      <c r="AIQ190"/>
      <c r="AIR190"/>
      <c r="AIS190"/>
      <c r="AIT190"/>
      <c r="AIU190"/>
      <c r="AIV190"/>
      <c r="AIW190"/>
      <c r="AIX190"/>
      <c r="AIY190"/>
      <c r="AIZ190"/>
      <c r="AJA190"/>
      <c r="AJB190"/>
      <c r="AJC190"/>
      <c r="AJD190"/>
      <c r="AJE190"/>
      <c r="AJF190"/>
      <c r="AJG190"/>
      <c r="AJH190"/>
      <c r="AJI190"/>
      <c r="AJJ190"/>
      <c r="AJK190"/>
      <c r="AJL190"/>
      <c r="AJM190"/>
      <c r="AJN190"/>
      <c r="AJO190"/>
      <c r="AJP190"/>
      <c r="AJQ190"/>
      <c r="AJR190"/>
      <c r="AJS190"/>
      <c r="AJT190"/>
      <c r="AJU190"/>
      <c r="AJV190"/>
      <c r="AJW190"/>
      <c r="AJX190"/>
      <c r="AJY190"/>
      <c r="AJZ190"/>
      <c r="AKA190"/>
      <c r="AKB190"/>
      <c r="AKC190"/>
      <c r="AKD190"/>
      <c r="AKE190"/>
      <c r="AKF190"/>
      <c r="AKG190"/>
      <c r="AKH190"/>
      <c r="AKI190"/>
      <c r="AKJ190"/>
      <c r="AKK190"/>
      <c r="AKL190"/>
      <c r="AKM190"/>
      <c r="AKN190"/>
      <c r="AKO190"/>
      <c r="AKP190"/>
      <c r="AKQ190"/>
      <c r="AKR190"/>
      <c r="AKS190"/>
      <c r="AKT190"/>
      <c r="AKU190"/>
      <c r="AKV190"/>
      <c r="AKW190"/>
      <c r="AKX190"/>
      <c r="AKY190"/>
      <c r="AKZ190"/>
      <c r="ALA190"/>
      <c r="ALB190"/>
      <c r="ALC190"/>
      <c r="ALD190"/>
      <c r="ALE190"/>
      <c r="ALF190"/>
      <c r="ALG190"/>
      <c r="ALH190"/>
      <c r="ALI190"/>
      <c r="ALJ190"/>
      <c r="ALK190"/>
      <c r="ALL190"/>
      <c r="ALM190"/>
      <c r="ALN190"/>
      <c r="ALO190"/>
      <c r="ALP190"/>
      <c r="ALQ190"/>
      <c r="ALR190"/>
      <c r="ALS190"/>
      <c r="ALT190"/>
      <c r="ALU190"/>
      <c r="ALV190"/>
      <c r="ALW190"/>
      <c r="ALX190"/>
      <c r="ALY190"/>
      <c r="ALZ190"/>
      <c r="AMA190"/>
      <c r="AMB190"/>
      <c r="AMC190"/>
      <c r="AMD190"/>
      <c r="AME190"/>
      <c r="AMF190"/>
      <c r="AMG190"/>
      <c r="AMH190"/>
      <c r="AMI190"/>
      <c r="AMJ190"/>
    </row>
    <row r="191" spans="1:1024" ht="27" x14ac:dyDescent="0.35">
      <c r="A191"/>
      <c r="B191"/>
      <c r="C191" s="173" t="s">
        <v>3442</v>
      </c>
      <c r="D191"/>
      <c r="E191" s="49" t="s">
        <v>3438</v>
      </c>
      <c r="BD191"/>
      <c r="BE191"/>
      <c r="BF191"/>
      <c r="BG191"/>
      <c r="BH191"/>
      <c r="BI191"/>
      <c r="BJ191"/>
      <c r="BK191"/>
      <c r="BL191"/>
      <c r="BM191"/>
      <c r="BN191"/>
      <c r="BO191"/>
      <c r="BP191"/>
      <c r="BQ191"/>
      <c r="BR191"/>
      <c r="BS191"/>
      <c r="BT191"/>
      <c r="BU191"/>
      <c r="BV191"/>
      <c r="BW191"/>
      <c r="BX191"/>
      <c r="BY191"/>
      <c r="BZ191"/>
      <c r="CA191"/>
      <c r="CB191"/>
      <c r="CC191"/>
      <c r="CD191"/>
      <c r="CE191"/>
      <c r="CF191"/>
      <c r="CG191"/>
      <c r="CH191"/>
      <c r="CI191"/>
      <c r="CJ191"/>
      <c r="CK191"/>
      <c r="CL191"/>
      <c r="CM191"/>
      <c r="CN191"/>
      <c r="CO191"/>
      <c r="CP191"/>
      <c r="CQ191"/>
      <c r="CR191"/>
      <c r="CS191"/>
      <c r="CT191"/>
      <c r="CU191"/>
      <c r="CV191"/>
      <c r="CW191"/>
      <c r="CX191"/>
      <c r="CY191"/>
      <c r="CZ191"/>
      <c r="DA191"/>
      <c r="DB191"/>
      <c r="DC191"/>
      <c r="DD191"/>
      <c r="DE191"/>
      <c r="DF191"/>
      <c r="DG191"/>
      <c r="DH191"/>
      <c r="DI191"/>
      <c r="DJ191"/>
      <c r="DK191"/>
      <c r="DL191"/>
      <c r="DM191"/>
      <c r="DN191"/>
      <c r="DO191"/>
      <c r="DP191"/>
      <c r="DQ191"/>
      <c r="DR191"/>
      <c r="DS191"/>
      <c r="DT191"/>
      <c r="DU191"/>
      <c r="DV191"/>
      <c r="DW191"/>
      <c r="DX191"/>
      <c r="DY191"/>
      <c r="DZ191"/>
      <c r="EA191"/>
      <c r="EB191"/>
      <c r="EC191"/>
      <c r="ED191"/>
      <c r="EE191"/>
      <c r="EF191"/>
      <c r="EG191"/>
      <c r="EH191"/>
      <c r="EI191"/>
      <c r="EJ191"/>
      <c r="EK191"/>
      <c r="EL191"/>
      <c r="EM191"/>
      <c r="EN191"/>
      <c r="EO191"/>
      <c r="EP191"/>
      <c r="EQ191"/>
      <c r="ER191"/>
      <c r="ES191"/>
      <c r="ET191"/>
      <c r="EU191"/>
      <c r="EV191"/>
      <c r="EW191"/>
      <c r="EX191"/>
      <c r="EY191"/>
      <c r="EZ191"/>
      <c r="FA191"/>
      <c r="FB191"/>
      <c r="FC191"/>
      <c r="FD191"/>
      <c r="FE191"/>
      <c r="FF191"/>
      <c r="FG191"/>
      <c r="FH191"/>
      <c r="FI191"/>
      <c r="FJ191"/>
      <c r="FK191"/>
      <c r="FL191"/>
      <c r="FM191"/>
      <c r="FN191"/>
      <c r="FO191"/>
      <c r="FP191"/>
      <c r="FQ191"/>
      <c r="FR191"/>
      <c r="FS191"/>
      <c r="FT191"/>
      <c r="FU191"/>
      <c r="FV191"/>
      <c r="FW191"/>
      <c r="FX191"/>
      <c r="FY191"/>
      <c r="FZ191"/>
      <c r="GA191"/>
      <c r="GB191"/>
      <c r="GC191"/>
      <c r="GD191"/>
      <c r="GE191"/>
      <c r="GF191"/>
      <c r="GG191"/>
      <c r="GH191"/>
      <c r="GI191"/>
      <c r="GJ191"/>
      <c r="GK191"/>
      <c r="GL191"/>
      <c r="GM191"/>
      <c r="GN191"/>
      <c r="GO191"/>
      <c r="GP191"/>
      <c r="GQ191"/>
      <c r="GR191"/>
      <c r="GS191"/>
      <c r="GT191"/>
      <c r="GU191"/>
      <c r="GV191"/>
      <c r="GW191"/>
      <c r="GX191"/>
      <c r="GY191"/>
      <c r="GZ191"/>
      <c r="HA191"/>
      <c r="HB191"/>
      <c r="HC191"/>
      <c r="HD191"/>
      <c r="HE191"/>
      <c r="HF191"/>
      <c r="HG191"/>
      <c r="HH191"/>
      <c r="HI191"/>
      <c r="HJ191"/>
      <c r="HK191"/>
      <c r="HL191"/>
      <c r="HM191"/>
      <c r="HN191"/>
      <c r="HO191"/>
      <c r="HP191"/>
      <c r="HQ191"/>
      <c r="HR191"/>
      <c r="HS191"/>
      <c r="HT191"/>
      <c r="HU191"/>
      <c r="HV191"/>
      <c r="HW191"/>
      <c r="HX191"/>
      <c r="HY191"/>
      <c r="HZ191"/>
      <c r="IA191"/>
      <c r="IB191"/>
      <c r="IC191"/>
      <c r="ID191"/>
      <c r="IE191"/>
      <c r="IF191"/>
      <c r="IG191"/>
      <c r="IH191"/>
      <c r="II191"/>
      <c r="IJ191"/>
      <c r="IK191"/>
      <c r="IL191"/>
      <c r="IM191"/>
      <c r="IN191"/>
      <c r="IO191"/>
      <c r="IP191"/>
      <c r="IQ191"/>
      <c r="IR191"/>
      <c r="IS191"/>
      <c r="IT191"/>
      <c r="IU191"/>
      <c r="IV191"/>
      <c r="IW191"/>
      <c r="IX191"/>
      <c r="IY191"/>
      <c r="IZ191"/>
      <c r="JA191"/>
      <c r="JB191"/>
      <c r="JC191"/>
      <c r="JD191"/>
      <c r="JE191"/>
      <c r="JF191"/>
      <c r="JG191"/>
      <c r="JH191"/>
      <c r="JI191"/>
      <c r="JJ191"/>
      <c r="JK191"/>
      <c r="JL191"/>
      <c r="JM191"/>
      <c r="JN191"/>
      <c r="JO191"/>
      <c r="JP191"/>
      <c r="JQ191"/>
      <c r="JR191"/>
      <c r="JS191"/>
      <c r="JT191"/>
      <c r="JU191"/>
      <c r="JV191"/>
      <c r="JW191"/>
      <c r="JX191"/>
      <c r="JY191"/>
      <c r="JZ191"/>
      <c r="KA191"/>
      <c r="KB191"/>
      <c r="KC191"/>
      <c r="KD191"/>
      <c r="KE191"/>
      <c r="KF191"/>
      <c r="KG191"/>
      <c r="KH191"/>
      <c r="KI191"/>
      <c r="KJ191"/>
      <c r="KK191"/>
      <c r="KL191"/>
      <c r="KM191"/>
      <c r="KN191"/>
      <c r="KO191"/>
      <c r="KP191"/>
      <c r="KQ191"/>
      <c r="KR191"/>
      <c r="KS191"/>
      <c r="KT191"/>
      <c r="KU191"/>
      <c r="KV191"/>
      <c r="KW191"/>
      <c r="KX191"/>
      <c r="KY191"/>
      <c r="KZ191"/>
      <c r="LA191"/>
      <c r="LB191"/>
      <c r="LC191"/>
      <c r="LD191"/>
      <c r="LE191"/>
      <c r="LF191"/>
      <c r="LG191"/>
      <c r="LH191"/>
      <c r="LI191"/>
      <c r="LJ191"/>
      <c r="LK191"/>
      <c r="LL191"/>
      <c r="LM191"/>
      <c r="LN191"/>
      <c r="LO191"/>
      <c r="LP191"/>
      <c r="LQ191"/>
      <c r="LR191"/>
      <c r="LS191"/>
      <c r="LT191"/>
      <c r="LU191"/>
      <c r="LV191"/>
      <c r="LW191"/>
      <c r="LX191"/>
      <c r="LY191"/>
      <c r="LZ191"/>
      <c r="MA191"/>
      <c r="MB191"/>
      <c r="MC191"/>
      <c r="MD191"/>
      <c r="ME191"/>
      <c r="MF191"/>
      <c r="MG191"/>
      <c r="MH191"/>
      <c r="MI191"/>
      <c r="MJ191"/>
      <c r="MK191"/>
      <c r="ML191"/>
      <c r="MM191"/>
      <c r="MN191"/>
      <c r="MO191"/>
      <c r="MP191"/>
      <c r="MQ191"/>
      <c r="MR191"/>
      <c r="MS191"/>
      <c r="MT191"/>
      <c r="MU191"/>
      <c r="MV191"/>
      <c r="MW191"/>
      <c r="MX191"/>
      <c r="MY191"/>
      <c r="MZ191"/>
      <c r="NA191"/>
      <c r="NB191"/>
      <c r="NC191"/>
      <c r="ND191"/>
      <c r="NE191"/>
      <c r="NF191"/>
      <c r="NG191"/>
      <c r="NH191"/>
      <c r="NI191"/>
      <c r="NJ191"/>
      <c r="NK191"/>
      <c r="NL191"/>
      <c r="NM191"/>
      <c r="NN191"/>
      <c r="NO191"/>
      <c r="NP191"/>
      <c r="NQ191"/>
      <c r="NR191"/>
      <c r="NS191"/>
      <c r="NT191"/>
      <c r="NU191"/>
      <c r="NV191"/>
      <c r="NW191"/>
      <c r="NX191"/>
      <c r="NY191"/>
      <c r="NZ191"/>
      <c r="OA191"/>
      <c r="OB191"/>
      <c r="OC191"/>
      <c r="OD191"/>
      <c r="OE191"/>
      <c r="OF191"/>
      <c r="OG191"/>
      <c r="OH191"/>
      <c r="OI191"/>
      <c r="OJ191"/>
      <c r="OK191"/>
      <c r="OL191"/>
      <c r="OM191"/>
      <c r="ON191"/>
      <c r="OO191"/>
      <c r="OP191"/>
      <c r="OQ191"/>
      <c r="OR191"/>
      <c r="OS191"/>
      <c r="OT191"/>
      <c r="OU191"/>
      <c r="OV191"/>
      <c r="OW191"/>
      <c r="OX191"/>
      <c r="OY191"/>
      <c r="OZ191"/>
      <c r="PA191"/>
      <c r="PB191"/>
      <c r="PC191"/>
      <c r="PD191"/>
      <c r="PE191"/>
      <c r="PF191"/>
      <c r="PG191"/>
      <c r="PH191"/>
      <c r="PI191"/>
      <c r="PJ191"/>
      <c r="PK191"/>
      <c r="PL191"/>
      <c r="PM191"/>
      <c r="PN191"/>
      <c r="PO191"/>
      <c r="PP191"/>
      <c r="PQ191"/>
      <c r="PR191"/>
      <c r="PS191"/>
      <c r="PT191"/>
      <c r="PU191"/>
      <c r="PV191"/>
      <c r="PW191"/>
      <c r="PX191"/>
      <c r="PY191"/>
      <c r="PZ191"/>
      <c r="QA191"/>
      <c r="QB191"/>
      <c r="QC191"/>
      <c r="QD191"/>
      <c r="QE191"/>
      <c r="QF191"/>
      <c r="QG191"/>
      <c r="QH191"/>
      <c r="QI191"/>
      <c r="QJ191"/>
      <c r="QK191"/>
      <c r="QL191"/>
      <c r="QM191"/>
      <c r="QN191"/>
      <c r="QO191"/>
      <c r="QP191"/>
      <c r="QQ191"/>
      <c r="QR191"/>
      <c r="QS191"/>
      <c r="QT191"/>
      <c r="QU191"/>
      <c r="QV191"/>
      <c r="QW191"/>
      <c r="QX191"/>
      <c r="QY191"/>
      <c r="QZ191"/>
      <c r="RA191"/>
      <c r="RB191"/>
      <c r="RC191"/>
      <c r="RD191"/>
      <c r="RE191"/>
      <c r="RF191"/>
      <c r="RG191"/>
      <c r="RH191"/>
      <c r="RI191"/>
      <c r="RJ191"/>
      <c r="RK191"/>
      <c r="RL191"/>
      <c r="RM191"/>
      <c r="RN191"/>
      <c r="RO191"/>
      <c r="RP191"/>
      <c r="RQ191"/>
      <c r="RR191"/>
      <c r="RS191"/>
      <c r="RT191"/>
      <c r="RU191"/>
      <c r="RV191"/>
      <c r="RW191"/>
      <c r="RX191"/>
      <c r="RY191"/>
      <c r="RZ191"/>
      <c r="SA191"/>
      <c r="SB191"/>
      <c r="SC191"/>
      <c r="SD191"/>
      <c r="SE191"/>
      <c r="SF191"/>
      <c r="SG191"/>
      <c r="SH191"/>
      <c r="SI191"/>
      <c r="SJ191"/>
      <c r="SK191"/>
      <c r="SL191"/>
      <c r="SM191"/>
      <c r="SN191"/>
      <c r="SO191"/>
      <c r="SP191"/>
      <c r="SQ191"/>
      <c r="SR191"/>
      <c r="SS191"/>
      <c r="ST191"/>
      <c r="SU191"/>
      <c r="SV191"/>
      <c r="SW191"/>
      <c r="SX191"/>
      <c r="SY191"/>
      <c r="SZ191"/>
      <c r="TA191"/>
      <c r="TB191"/>
      <c r="TC191"/>
      <c r="TD191"/>
      <c r="TE191"/>
      <c r="TF191"/>
      <c r="TG191"/>
      <c r="TH191"/>
      <c r="TI191"/>
      <c r="TJ191"/>
      <c r="TK191"/>
      <c r="TL191"/>
      <c r="TM191"/>
      <c r="TN191"/>
      <c r="TO191"/>
      <c r="TP191"/>
      <c r="TQ191"/>
      <c r="TR191"/>
      <c r="TS191"/>
      <c r="TT191"/>
      <c r="TU191"/>
      <c r="TV191"/>
      <c r="TW191"/>
      <c r="TX191"/>
      <c r="TY191"/>
      <c r="TZ191"/>
      <c r="UA191"/>
      <c r="UB191"/>
      <c r="UC191"/>
      <c r="UD191"/>
      <c r="UE191"/>
      <c r="UF191"/>
      <c r="UG191"/>
      <c r="UH191"/>
      <c r="UI191"/>
      <c r="UJ191"/>
      <c r="UK191"/>
      <c r="UL191"/>
      <c r="UM191"/>
      <c r="UN191"/>
      <c r="UO191"/>
      <c r="UP191"/>
      <c r="UQ191"/>
      <c r="UR191"/>
      <c r="US191"/>
      <c r="UT191"/>
      <c r="UU191"/>
      <c r="UV191"/>
      <c r="UW191"/>
      <c r="UX191"/>
      <c r="UY191"/>
      <c r="UZ191"/>
      <c r="VA191"/>
      <c r="VB191"/>
      <c r="VC191"/>
      <c r="VD191"/>
      <c r="VE191"/>
      <c r="VF191"/>
      <c r="VG191"/>
      <c r="VH191"/>
      <c r="VI191"/>
      <c r="VJ191"/>
      <c r="VK191"/>
      <c r="VL191"/>
      <c r="VM191"/>
      <c r="VN191"/>
      <c r="VO191"/>
      <c r="VP191"/>
      <c r="VQ191"/>
      <c r="VR191"/>
      <c r="VS191"/>
      <c r="VT191"/>
      <c r="VU191"/>
      <c r="VV191"/>
      <c r="VW191"/>
      <c r="VX191"/>
      <c r="VY191"/>
      <c r="VZ191"/>
      <c r="WA191"/>
      <c r="WB191"/>
      <c r="WC191"/>
      <c r="WD191"/>
      <c r="WE191"/>
      <c r="WF191"/>
      <c r="WG191"/>
      <c r="WH191"/>
      <c r="WI191"/>
      <c r="WJ191"/>
      <c r="WK191"/>
      <c r="WL191"/>
      <c r="WM191"/>
      <c r="WN191"/>
      <c r="WO191"/>
      <c r="WP191"/>
      <c r="WQ191"/>
      <c r="WR191"/>
      <c r="WS191"/>
      <c r="WT191"/>
      <c r="WU191"/>
      <c r="WV191"/>
      <c r="WW191"/>
      <c r="WX191"/>
      <c r="WY191"/>
      <c r="WZ191"/>
      <c r="XA191"/>
      <c r="XB191"/>
      <c r="XC191"/>
      <c r="XD191"/>
      <c r="XE191"/>
      <c r="XF191"/>
      <c r="XG191"/>
      <c r="XH191"/>
      <c r="XI191"/>
      <c r="XJ191"/>
      <c r="XK191"/>
      <c r="XL191"/>
      <c r="XM191"/>
      <c r="XN191"/>
      <c r="XO191"/>
      <c r="XP191"/>
      <c r="XQ191"/>
      <c r="XR191"/>
      <c r="XS191"/>
      <c r="XT191"/>
      <c r="XU191"/>
      <c r="XV191"/>
      <c r="XW191"/>
      <c r="XX191"/>
      <c r="XY191"/>
      <c r="XZ191"/>
      <c r="YA191"/>
      <c r="YB191"/>
      <c r="YC191"/>
      <c r="YD191"/>
      <c r="YE191"/>
      <c r="YF191"/>
      <c r="YG191"/>
      <c r="YH191"/>
      <c r="YI191"/>
      <c r="YJ191"/>
      <c r="YK191"/>
      <c r="YL191"/>
      <c r="YM191"/>
      <c r="YN191"/>
      <c r="YO191"/>
      <c r="YP191"/>
      <c r="YQ191"/>
      <c r="YR191"/>
      <c r="YS191"/>
      <c r="YT191"/>
      <c r="YU191"/>
      <c r="YV191"/>
      <c r="YW191"/>
      <c r="YX191"/>
      <c r="YY191"/>
      <c r="YZ191"/>
      <c r="ZA191"/>
      <c r="ZB191"/>
      <c r="ZC191"/>
      <c r="ZD191"/>
      <c r="ZE191"/>
      <c r="ZF191"/>
      <c r="ZG191"/>
      <c r="ZH191"/>
      <c r="ZI191"/>
      <c r="ZJ191"/>
      <c r="ZK191"/>
      <c r="ZL191"/>
      <c r="ZM191"/>
      <c r="ZN191"/>
      <c r="ZO191"/>
      <c r="ZP191"/>
      <c r="ZQ191"/>
      <c r="ZR191"/>
      <c r="ZS191"/>
      <c r="ZT191"/>
      <c r="ZU191"/>
      <c r="ZV191"/>
      <c r="ZW191"/>
      <c r="ZX191"/>
      <c r="ZY191"/>
      <c r="ZZ191"/>
      <c r="AAA191"/>
      <c r="AAB191"/>
      <c r="AAC191"/>
      <c r="AAD191"/>
      <c r="AAE191"/>
      <c r="AAF191"/>
      <c r="AAG191"/>
      <c r="AAH191"/>
      <c r="AAI191"/>
      <c r="AAJ191"/>
      <c r="AAK191"/>
      <c r="AAL191"/>
      <c r="AAM191"/>
      <c r="AAN191"/>
      <c r="AAO191"/>
      <c r="AAP191"/>
      <c r="AAQ191"/>
      <c r="AAR191"/>
      <c r="AAS191"/>
      <c r="AAT191"/>
      <c r="AAU191"/>
      <c r="AAV191"/>
      <c r="AAW191"/>
      <c r="AAX191"/>
      <c r="AAY191"/>
      <c r="AAZ191"/>
      <c r="ABA191"/>
      <c r="ABB191"/>
      <c r="ABC191"/>
      <c r="ABD191"/>
      <c r="ABE191"/>
      <c r="ABF191"/>
      <c r="ABG191"/>
      <c r="ABH191"/>
      <c r="ABI191"/>
      <c r="ABJ191"/>
      <c r="ABK191"/>
      <c r="ABL191"/>
      <c r="ABM191"/>
      <c r="ABN191"/>
      <c r="ABO191"/>
      <c r="ABP191"/>
      <c r="ABQ191"/>
      <c r="ABR191"/>
      <c r="ABS191"/>
      <c r="ABT191"/>
      <c r="ABU191"/>
      <c r="ABV191"/>
      <c r="ABW191"/>
      <c r="ABX191"/>
      <c r="ABY191"/>
      <c r="ABZ191"/>
      <c r="ACA191"/>
      <c r="ACB191"/>
      <c r="ACC191"/>
      <c r="ACD191"/>
      <c r="ACE191"/>
      <c r="ACF191"/>
      <c r="ACG191"/>
      <c r="ACH191"/>
      <c r="ACI191"/>
      <c r="ACJ191"/>
      <c r="ACK191"/>
      <c r="ACL191"/>
      <c r="ACM191"/>
      <c r="ACN191"/>
      <c r="ACO191"/>
      <c r="ACP191"/>
      <c r="ACQ191"/>
      <c r="ACR191"/>
      <c r="ACS191"/>
      <c r="ACT191"/>
      <c r="ACU191"/>
      <c r="ACV191"/>
      <c r="ACW191"/>
      <c r="ACX191"/>
      <c r="ACY191"/>
      <c r="ACZ191"/>
      <c r="ADA191"/>
      <c r="ADB191"/>
      <c r="ADC191"/>
      <c r="ADD191"/>
      <c r="ADE191"/>
      <c r="ADF191"/>
      <c r="ADG191"/>
      <c r="ADH191"/>
      <c r="ADI191"/>
      <c r="ADJ191"/>
      <c r="ADK191"/>
      <c r="ADL191"/>
      <c r="ADM191"/>
      <c r="ADN191"/>
      <c r="ADO191"/>
      <c r="ADP191"/>
      <c r="ADQ191"/>
      <c r="ADR191"/>
      <c r="ADS191"/>
      <c r="ADT191"/>
      <c r="ADU191"/>
      <c r="ADV191"/>
      <c r="ADW191"/>
      <c r="ADX191"/>
      <c r="ADY191"/>
      <c r="ADZ191"/>
      <c r="AEA191"/>
      <c r="AEB191"/>
      <c r="AEC191"/>
      <c r="AED191"/>
      <c r="AEE191"/>
      <c r="AEF191"/>
      <c r="AEG191"/>
      <c r="AEH191"/>
      <c r="AEI191"/>
      <c r="AEJ191"/>
      <c r="AEK191"/>
      <c r="AEL191"/>
      <c r="AEM191"/>
      <c r="AEN191"/>
      <c r="AEO191"/>
      <c r="AEP191"/>
      <c r="AEQ191"/>
      <c r="AER191"/>
      <c r="AES191"/>
      <c r="AET191"/>
      <c r="AEU191"/>
      <c r="AEV191"/>
      <c r="AEW191"/>
      <c r="AEX191"/>
      <c r="AEY191"/>
      <c r="AEZ191"/>
      <c r="AFA191"/>
      <c r="AFB191"/>
      <c r="AFC191"/>
      <c r="AFD191"/>
      <c r="AFE191"/>
      <c r="AFF191"/>
      <c r="AFG191"/>
      <c r="AFH191"/>
      <c r="AFI191"/>
      <c r="AFJ191"/>
      <c r="AFK191"/>
      <c r="AFL191"/>
      <c r="AFM191"/>
      <c r="AFN191"/>
      <c r="AFO191"/>
      <c r="AFP191"/>
      <c r="AFQ191"/>
      <c r="AFR191"/>
      <c r="AFS191"/>
      <c r="AFT191"/>
      <c r="AFU191"/>
      <c r="AFV191"/>
      <c r="AFW191"/>
      <c r="AFX191"/>
      <c r="AFY191"/>
      <c r="AFZ191"/>
      <c r="AGA191"/>
      <c r="AGB191"/>
      <c r="AGC191"/>
      <c r="AGD191"/>
      <c r="AGE191"/>
      <c r="AGF191"/>
      <c r="AGG191"/>
      <c r="AGH191"/>
      <c r="AGI191"/>
      <c r="AGJ191"/>
      <c r="AGK191"/>
      <c r="AGL191"/>
      <c r="AGM191"/>
      <c r="AGN191"/>
      <c r="AGO191"/>
      <c r="AGP191"/>
      <c r="AGQ191"/>
      <c r="AGR191"/>
      <c r="AGS191"/>
      <c r="AGT191"/>
      <c r="AGU191"/>
      <c r="AGV191"/>
      <c r="AGW191"/>
      <c r="AGX191"/>
      <c r="AGY191"/>
      <c r="AGZ191"/>
      <c r="AHA191"/>
      <c r="AHB191"/>
      <c r="AHC191"/>
      <c r="AHD191"/>
      <c r="AHE191"/>
      <c r="AHF191"/>
      <c r="AHG191"/>
      <c r="AHH191"/>
      <c r="AHI191"/>
      <c r="AHJ191"/>
      <c r="AHK191"/>
      <c r="AHL191"/>
      <c r="AHM191"/>
      <c r="AHN191"/>
      <c r="AHO191"/>
      <c r="AHP191"/>
      <c r="AHQ191"/>
      <c r="AHR191"/>
      <c r="AHS191"/>
      <c r="AHT191"/>
      <c r="AHU191"/>
      <c r="AHV191"/>
      <c r="AHW191"/>
      <c r="AHX191"/>
      <c r="AHY191"/>
      <c r="AHZ191"/>
      <c r="AIA191"/>
      <c r="AIB191"/>
      <c r="AIC191"/>
      <c r="AID191"/>
      <c r="AIE191"/>
      <c r="AIF191"/>
      <c r="AIG191"/>
      <c r="AIH191"/>
      <c r="AII191"/>
      <c r="AIJ191"/>
      <c r="AIK191"/>
      <c r="AIL191"/>
      <c r="AIM191"/>
      <c r="AIN191"/>
      <c r="AIO191"/>
      <c r="AIP191"/>
      <c r="AIQ191"/>
      <c r="AIR191"/>
      <c r="AIS191"/>
      <c r="AIT191"/>
      <c r="AIU191"/>
      <c r="AIV191"/>
      <c r="AIW191"/>
      <c r="AIX191"/>
      <c r="AIY191"/>
      <c r="AIZ191"/>
      <c r="AJA191"/>
      <c r="AJB191"/>
      <c r="AJC191"/>
      <c r="AJD191"/>
      <c r="AJE191"/>
      <c r="AJF191"/>
      <c r="AJG191"/>
      <c r="AJH191"/>
      <c r="AJI191"/>
      <c r="AJJ191"/>
      <c r="AJK191"/>
      <c r="AJL191"/>
      <c r="AJM191"/>
      <c r="AJN191"/>
      <c r="AJO191"/>
      <c r="AJP191"/>
      <c r="AJQ191"/>
      <c r="AJR191"/>
      <c r="AJS191"/>
      <c r="AJT191"/>
      <c r="AJU191"/>
      <c r="AJV191"/>
      <c r="AJW191"/>
      <c r="AJX191"/>
      <c r="AJY191"/>
      <c r="AJZ191"/>
      <c r="AKA191"/>
      <c r="AKB191"/>
      <c r="AKC191"/>
      <c r="AKD191"/>
      <c r="AKE191"/>
      <c r="AKF191"/>
      <c r="AKG191"/>
      <c r="AKH191"/>
      <c r="AKI191"/>
      <c r="AKJ191"/>
      <c r="AKK191"/>
      <c r="AKL191"/>
      <c r="AKM191"/>
      <c r="AKN191"/>
      <c r="AKO191"/>
      <c r="AKP191"/>
      <c r="AKQ191"/>
      <c r="AKR191"/>
      <c r="AKS191"/>
      <c r="AKT191"/>
      <c r="AKU191"/>
      <c r="AKV191"/>
      <c r="AKW191"/>
      <c r="AKX191"/>
      <c r="AKY191"/>
      <c r="AKZ191"/>
      <c r="ALA191"/>
      <c r="ALB191"/>
      <c r="ALC191"/>
      <c r="ALD191"/>
      <c r="ALE191"/>
      <c r="ALF191"/>
      <c r="ALG191"/>
      <c r="ALH191"/>
      <c r="ALI191"/>
      <c r="ALJ191"/>
      <c r="ALK191"/>
      <c r="ALL191"/>
      <c r="ALM191"/>
      <c r="ALN191"/>
      <c r="ALO191"/>
      <c r="ALP191"/>
      <c r="ALQ191"/>
      <c r="ALR191"/>
      <c r="ALS191"/>
      <c r="ALT191"/>
      <c r="ALU191"/>
      <c r="ALV191"/>
      <c r="ALW191"/>
      <c r="ALX191"/>
      <c r="ALY191"/>
      <c r="ALZ191"/>
      <c r="AMA191"/>
      <c r="AMB191"/>
      <c r="AMC191"/>
      <c r="AMD191"/>
      <c r="AME191"/>
      <c r="AMF191"/>
      <c r="AMG191"/>
      <c r="AMH191"/>
      <c r="AMI191"/>
      <c r="AMJ191"/>
    </row>
    <row r="192" spans="1:1024" ht="34.5" customHeight="1" x14ac:dyDescent="0.25">
      <c r="A192"/>
      <c r="B192"/>
      <c r="C192"/>
      <c r="D192"/>
      <c r="G192" s="253" t="s">
        <v>3446</v>
      </c>
      <c r="H192" s="253"/>
      <c r="I192" s="253"/>
      <c r="J192" s="253"/>
      <c r="K192" s="253"/>
      <c r="L192" s="253"/>
      <c r="M192" s="253"/>
      <c r="N192" s="253"/>
      <c r="O192" s="253"/>
      <c r="P192" s="253"/>
      <c r="Q192" s="253"/>
      <c r="R192" s="253"/>
      <c r="S192" s="253"/>
      <c r="T192" s="253"/>
      <c r="U192" s="253"/>
      <c r="V192" s="253"/>
      <c r="W192" s="253"/>
      <c r="X192" s="253"/>
      <c r="Y192" s="253"/>
      <c r="Z192" s="253"/>
      <c r="AA192" s="253"/>
      <c r="AB192" s="253"/>
      <c r="AC192" s="253"/>
      <c r="AD192" s="253"/>
      <c r="AE192" s="253"/>
      <c r="AF192" s="253"/>
      <c r="AG192" s="253"/>
      <c r="AH192" s="253"/>
      <c r="AI192" s="253"/>
      <c r="AJ192" s="253"/>
      <c r="AK192" s="253"/>
      <c r="AL192" s="253"/>
      <c r="AM192" s="253"/>
      <c r="AN192" s="253"/>
      <c r="AO192" s="253"/>
      <c r="AP192" s="253"/>
      <c r="AQ192" s="253"/>
      <c r="AR192" s="253"/>
      <c r="AS192" s="253"/>
      <c r="AT192" s="253"/>
      <c r="AU192" s="253"/>
      <c r="AV192" s="253"/>
      <c r="AW192" s="253"/>
      <c r="AX192" s="253"/>
      <c r="AY192" s="253"/>
      <c r="AZ192" s="253"/>
      <c r="BA192" s="253"/>
      <c r="BB192" s="253"/>
      <c r="BC192" s="253"/>
      <c r="BD192"/>
      <c r="BE192"/>
      <c r="BF192"/>
      <c r="BG192"/>
      <c r="BH192"/>
      <c r="BI192"/>
      <c r="BJ192"/>
      <c r="BK192"/>
      <c r="BL192"/>
      <c r="BM192"/>
      <c r="BN192"/>
      <c r="BO192"/>
      <c r="BP192"/>
      <c r="BQ192"/>
      <c r="BR192"/>
      <c r="BS192"/>
      <c r="BT192"/>
      <c r="BU192"/>
      <c r="BV192"/>
      <c r="BW192"/>
      <c r="BX192"/>
      <c r="BY192"/>
      <c r="BZ192"/>
      <c r="CA192"/>
      <c r="CB192"/>
      <c r="CC192"/>
      <c r="CD192"/>
      <c r="CE192"/>
      <c r="CF192"/>
      <c r="CG192"/>
      <c r="CH192"/>
      <c r="CI192"/>
      <c r="CJ192"/>
      <c r="CK192"/>
      <c r="CL192"/>
      <c r="CM192"/>
      <c r="CN192"/>
      <c r="CO192"/>
      <c r="CP192"/>
      <c r="CQ192"/>
      <c r="CR192"/>
      <c r="CS192"/>
      <c r="CT192"/>
      <c r="CU192"/>
      <c r="CV192"/>
      <c r="CW192"/>
      <c r="CX192"/>
      <c r="CY192"/>
      <c r="CZ192"/>
      <c r="DA192"/>
      <c r="DB192"/>
      <c r="DC192"/>
      <c r="DD192"/>
      <c r="DE192"/>
      <c r="DF192"/>
      <c r="DG192"/>
      <c r="DH192"/>
      <c r="DI192"/>
      <c r="DJ192"/>
      <c r="DK192"/>
      <c r="DL192"/>
      <c r="DM192"/>
      <c r="DN192"/>
      <c r="DO192"/>
      <c r="DP192"/>
      <c r="DQ192"/>
      <c r="DR192"/>
      <c r="DS192"/>
      <c r="DT192"/>
      <c r="DU192"/>
      <c r="DV192"/>
      <c r="DW192"/>
      <c r="DX192"/>
      <c r="DY192"/>
      <c r="DZ192"/>
      <c r="EA192"/>
      <c r="EB192"/>
      <c r="EC192"/>
      <c r="ED192"/>
      <c r="EE192"/>
      <c r="EF192"/>
      <c r="EG192"/>
      <c r="EH192"/>
      <c r="EI192"/>
      <c r="EJ192"/>
      <c r="EK192"/>
      <c r="EL192"/>
      <c r="EM192"/>
      <c r="EN192"/>
      <c r="EO192"/>
      <c r="EP192"/>
      <c r="EQ192"/>
      <c r="ER192"/>
      <c r="ES192"/>
      <c r="ET192"/>
      <c r="EU192"/>
      <c r="EV192"/>
      <c r="EW192"/>
      <c r="EX192"/>
      <c r="EY192"/>
      <c r="EZ192"/>
      <c r="FA192"/>
      <c r="FB192"/>
      <c r="FC192"/>
      <c r="FD192"/>
      <c r="FE192"/>
      <c r="FF192"/>
      <c r="FG192"/>
      <c r="FH192"/>
      <c r="FI192"/>
      <c r="FJ192"/>
      <c r="FK192"/>
      <c r="FL192"/>
      <c r="FM192"/>
      <c r="FN192"/>
      <c r="FO192"/>
      <c r="FP192"/>
      <c r="FQ192"/>
      <c r="FR192"/>
      <c r="FS192"/>
      <c r="FT192"/>
      <c r="FU192"/>
      <c r="FV192"/>
      <c r="FW192"/>
      <c r="FX192"/>
      <c r="FY192"/>
      <c r="FZ192"/>
      <c r="GA192"/>
      <c r="GB192"/>
      <c r="GC192"/>
      <c r="GD192"/>
      <c r="GE192"/>
      <c r="GF192"/>
      <c r="GG192"/>
      <c r="GH192"/>
      <c r="GI192"/>
      <c r="GJ192"/>
      <c r="GK192"/>
      <c r="GL192"/>
      <c r="GM192"/>
      <c r="GN192"/>
      <c r="GO192"/>
      <c r="GP192"/>
      <c r="GQ192"/>
      <c r="GR192"/>
      <c r="GS192"/>
      <c r="GT192"/>
      <c r="GU192"/>
      <c r="GV192"/>
      <c r="GW192"/>
      <c r="GX192"/>
      <c r="GY192"/>
      <c r="GZ192"/>
      <c r="HA192"/>
      <c r="HB192"/>
      <c r="HC192"/>
      <c r="HD192"/>
      <c r="HE192"/>
      <c r="HF192"/>
      <c r="HG192"/>
      <c r="HH192"/>
      <c r="HI192"/>
      <c r="HJ192"/>
      <c r="HK192"/>
      <c r="HL192"/>
      <c r="HM192"/>
      <c r="HN192"/>
      <c r="HO192"/>
      <c r="HP192"/>
      <c r="HQ192"/>
      <c r="HR192"/>
      <c r="HS192"/>
      <c r="HT192"/>
      <c r="HU192"/>
      <c r="HV192"/>
      <c r="HW192"/>
      <c r="HX192"/>
      <c r="HY192"/>
      <c r="HZ192"/>
      <c r="IA192"/>
      <c r="IB192"/>
      <c r="IC192"/>
      <c r="ID192"/>
      <c r="IE192"/>
      <c r="IF192"/>
      <c r="IG192"/>
      <c r="IH192"/>
      <c r="II192"/>
      <c r="IJ192"/>
      <c r="IK192"/>
      <c r="IL192"/>
      <c r="IM192"/>
      <c r="IN192"/>
      <c r="IO192"/>
      <c r="IP192"/>
      <c r="IQ192"/>
      <c r="IR192"/>
      <c r="IS192"/>
      <c r="IT192"/>
      <c r="IU192"/>
      <c r="IV192"/>
      <c r="IW192"/>
      <c r="IX192"/>
      <c r="IY192"/>
      <c r="IZ192"/>
      <c r="JA192"/>
      <c r="JB192"/>
      <c r="JC192"/>
      <c r="JD192"/>
      <c r="JE192"/>
      <c r="JF192"/>
      <c r="JG192"/>
      <c r="JH192"/>
      <c r="JI192"/>
      <c r="JJ192"/>
      <c r="JK192"/>
      <c r="JL192"/>
      <c r="JM192"/>
      <c r="JN192"/>
      <c r="JO192"/>
      <c r="JP192"/>
      <c r="JQ192"/>
      <c r="JR192"/>
      <c r="JS192"/>
      <c r="JT192"/>
      <c r="JU192"/>
      <c r="JV192"/>
      <c r="JW192"/>
      <c r="JX192"/>
      <c r="JY192"/>
      <c r="JZ192"/>
      <c r="KA192"/>
      <c r="KB192"/>
      <c r="KC192"/>
      <c r="KD192"/>
      <c r="KE192"/>
      <c r="KF192"/>
      <c r="KG192"/>
      <c r="KH192"/>
      <c r="KI192"/>
      <c r="KJ192"/>
      <c r="KK192"/>
      <c r="KL192"/>
      <c r="KM192"/>
      <c r="KN192"/>
      <c r="KO192"/>
      <c r="KP192"/>
      <c r="KQ192"/>
      <c r="KR192"/>
      <c r="KS192"/>
      <c r="KT192"/>
      <c r="KU192"/>
      <c r="KV192"/>
      <c r="KW192"/>
      <c r="KX192"/>
      <c r="KY192"/>
      <c r="KZ192"/>
      <c r="LA192"/>
      <c r="LB192"/>
      <c r="LC192"/>
      <c r="LD192"/>
      <c r="LE192"/>
      <c r="LF192"/>
      <c r="LG192"/>
      <c r="LH192"/>
      <c r="LI192"/>
      <c r="LJ192"/>
      <c r="LK192"/>
      <c r="LL192"/>
      <c r="LM192"/>
      <c r="LN192"/>
      <c r="LO192"/>
      <c r="LP192"/>
      <c r="LQ192"/>
      <c r="LR192"/>
      <c r="LS192"/>
      <c r="LT192"/>
      <c r="LU192"/>
      <c r="LV192"/>
      <c r="LW192"/>
      <c r="LX192"/>
      <c r="LY192"/>
      <c r="LZ192"/>
      <c r="MA192"/>
      <c r="MB192"/>
      <c r="MC192"/>
      <c r="MD192"/>
      <c r="ME192"/>
      <c r="MF192"/>
      <c r="MG192"/>
      <c r="MH192"/>
      <c r="MI192"/>
      <c r="MJ192"/>
      <c r="MK192"/>
      <c r="ML192"/>
      <c r="MM192"/>
      <c r="MN192"/>
      <c r="MO192"/>
      <c r="MP192"/>
      <c r="MQ192"/>
      <c r="MR192"/>
      <c r="MS192"/>
      <c r="MT192"/>
      <c r="MU192"/>
      <c r="MV192"/>
      <c r="MW192"/>
      <c r="MX192"/>
      <c r="MY192"/>
      <c r="MZ192"/>
      <c r="NA192"/>
      <c r="NB192"/>
      <c r="NC192"/>
      <c r="ND192"/>
      <c r="NE192"/>
      <c r="NF192"/>
      <c r="NG192"/>
      <c r="NH192"/>
      <c r="NI192"/>
      <c r="NJ192"/>
      <c r="NK192"/>
      <c r="NL192"/>
      <c r="NM192"/>
      <c r="NN192"/>
      <c r="NO192"/>
      <c r="NP192"/>
      <c r="NQ192"/>
      <c r="NR192"/>
      <c r="NS192"/>
      <c r="NT192"/>
      <c r="NU192"/>
      <c r="NV192"/>
      <c r="NW192"/>
      <c r="NX192"/>
      <c r="NY192"/>
      <c r="NZ192"/>
      <c r="OA192"/>
      <c r="OB192"/>
      <c r="OC192"/>
      <c r="OD192"/>
      <c r="OE192"/>
      <c r="OF192"/>
      <c r="OG192"/>
      <c r="OH192"/>
      <c r="OI192"/>
      <c r="OJ192"/>
      <c r="OK192"/>
      <c r="OL192"/>
      <c r="OM192"/>
      <c r="ON192"/>
      <c r="OO192"/>
      <c r="OP192"/>
      <c r="OQ192"/>
      <c r="OR192"/>
      <c r="OS192"/>
      <c r="OT192"/>
      <c r="OU192"/>
      <c r="OV192"/>
      <c r="OW192"/>
      <c r="OX192"/>
      <c r="OY192"/>
      <c r="OZ192"/>
      <c r="PA192"/>
      <c r="PB192"/>
      <c r="PC192"/>
      <c r="PD192"/>
      <c r="PE192"/>
      <c r="PF192"/>
      <c r="PG192"/>
      <c r="PH192"/>
      <c r="PI192"/>
      <c r="PJ192"/>
      <c r="PK192"/>
      <c r="PL192"/>
      <c r="PM192"/>
      <c r="PN192"/>
      <c r="PO192"/>
      <c r="PP192"/>
      <c r="PQ192"/>
      <c r="PR192"/>
      <c r="PS192"/>
      <c r="PT192"/>
      <c r="PU192"/>
      <c r="PV192"/>
      <c r="PW192"/>
      <c r="PX192"/>
      <c r="PY192"/>
      <c r="PZ192"/>
      <c r="QA192"/>
      <c r="QB192"/>
      <c r="QC192"/>
      <c r="QD192"/>
      <c r="QE192"/>
      <c r="QF192"/>
      <c r="QG192"/>
      <c r="QH192"/>
      <c r="QI192"/>
      <c r="QJ192"/>
      <c r="QK192"/>
      <c r="QL192"/>
      <c r="QM192"/>
      <c r="QN192"/>
      <c r="QO192"/>
      <c r="QP192"/>
      <c r="QQ192"/>
      <c r="QR192"/>
      <c r="QS192"/>
      <c r="QT192"/>
      <c r="QU192"/>
      <c r="QV192"/>
      <c r="QW192"/>
      <c r="QX192"/>
      <c r="QY192"/>
      <c r="QZ192"/>
      <c r="RA192"/>
      <c r="RB192"/>
      <c r="RC192"/>
      <c r="RD192"/>
      <c r="RE192"/>
      <c r="RF192"/>
      <c r="RG192"/>
      <c r="RH192"/>
      <c r="RI192"/>
      <c r="RJ192"/>
      <c r="RK192"/>
      <c r="RL192"/>
      <c r="RM192"/>
      <c r="RN192"/>
      <c r="RO192"/>
      <c r="RP192"/>
      <c r="RQ192"/>
      <c r="RR192"/>
      <c r="RS192"/>
      <c r="RT192"/>
      <c r="RU192"/>
      <c r="RV192"/>
      <c r="RW192"/>
      <c r="RX192"/>
      <c r="RY192"/>
      <c r="RZ192"/>
      <c r="SA192"/>
      <c r="SB192"/>
      <c r="SC192"/>
      <c r="SD192"/>
      <c r="SE192"/>
      <c r="SF192"/>
      <c r="SG192"/>
      <c r="SH192"/>
      <c r="SI192"/>
      <c r="SJ192"/>
      <c r="SK192"/>
      <c r="SL192"/>
      <c r="SM192"/>
      <c r="SN192"/>
      <c r="SO192"/>
      <c r="SP192"/>
      <c r="SQ192"/>
      <c r="SR192"/>
      <c r="SS192"/>
      <c r="ST192"/>
      <c r="SU192"/>
      <c r="SV192"/>
      <c r="SW192"/>
      <c r="SX192"/>
      <c r="SY192"/>
      <c r="SZ192"/>
      <c r="TA192"/>
      <c r="TB192"/>
      <c r="TC192"/>
      <c r="TD192"/>
      <c r="TE192"/>
      <c r="TF192"/>
      <c r="TG192"/>
      <c r="TH192"/>
      <c r="TI192"/>
      <c r="TJ192"/>
      <c r="TK192"/>
      <c r="TL192"/>
      <c r="TM192"/>
      <c r="TN192"/>
      <c r="TO192"/>
      <c r="TP192"/>
      <c r="TQ192"/>
      <c r="TR192"/>
      <c r="TS192"/>
      <c r="TT192"/>
      <c r="TU192"/>
      <c r="TV192"/>
      <c r="TW192"/>
      <c r="TX192"/>
      <c r="TY192"/>
      <c r="TZ192"/>
      <c r="UA192"/>
      <c r="UB192"/>
      <c r="UC192"/>
      <c r="UD192"/>
      <c r="UE192"/>
      <c r="UF192"/>
      <c r="UG192"/>
      <c r="UH192"/>
      <c r="UI192"/>
      <c r="UJ192"/>
      <c r="UK192"/>
      <c r="UL192"/>
      <c r="UM192"/>
      <c r="UN192"/>
      <c r="UO192"/>
      <c r="UP192"/>
      <c r="UQ192"/>
      <c r="UR192"/>
      <c r="US192"/>
      <c r="UT192"/>
      <c r="UU192"/>
      <c r="UV192"/>
      <c r="UW192"/>
      <c r="UX192"/>
      <c r="UY192"/>
      <c r="UZ192"/>
      <c r="VA192"/>
      <c r="VB192"/>
      <c r="VC192"/>
      <c r="VD192"/>
      <c r="VE192"/>
      <c r="VF192"/>
      <c r="VG192"/>
      <c r="VH192"/>
      <c r="VI192"/>
      <c r="VJ192"/>
      <c r="VK192"/>
      <c r="VL192"/>
      <c r="VM192"/>
      <c r="VN192"/>
      <c r="VO192"/>
      <c r="VP192"/>
      <c r="VQ192"/>
      <c r="VR192"/>
      <c r="VS192"/>
      <c r="VT192"/>
      <c r="VU192"/>
      <c r="VV192"/>
      <c r="VW192"/>
      <c r="VX192"/>
      <c r="VY192"/>
      <c r="VZ192"/>
      <c r="WA192"/>
      <c r="WB192"/>
      <c r="WC192"/>
      <c r="WD192"/>
      <c r="WE192"/>
      <c r="WF192"/>
      <c r="WG192"/>
      <c r="WH192"/>
      <c r="WI192"/>
      <c r="WJ192"/>
      <c r="WK192"/>
      <c r="WL192"/>
      <c r="WM192"/>
      <c r="WN192"/>
      <c r="WO192"/>
      <c r="WP192"/>
      <c r="WQ192"/>
      <c r="WR192"/>
      <c r="WS192"/>
      <c r="WT192"/>
      <c r="WU192"/>
      <c r="WV192"/>
      <c r="WW192"/>
      <c r="WX192"/>
      <c r="WY192"/>
      <c r="WZ192"/>
      <c r="XA192"/>
      <c r="XB192"/>
      <c r="XC192"/>
      <c r="XD192"/>
      <c r="XE192"/>
      <c r="XF192"/>
      <c r="XG192"/>
      <c r="XH192"/>
      <c r="XI192"/>
      <c r="XJ192"/>
      <c r="XK192"/>
      <c r="XL192"/>
      <c r="XM192"/>
      <c r="XN192"/>
      <c r="XO192"/>
      <c r="XP192"/>
      <c r="XQ192"/>
      <c r="XR192"/>
      <c r="XS192"/>
      <c r="XT192"/>
      <c r="XU192"/>
      <c r="XV192"/>
      <c r="XW192"/>
      <c r="XX192"/>
      <c r="XY192"/>
      <c r="XZ192"/>
      <c r="YA192"/>
      <c r="YB192"/>
      <c r="YC192"/>
      <c r="YD192"/>
      <c r="YE192"/>
      <c r="YF192"/>
      <c r="YG192"/>
      <c r="YH192"/>
      <c r="YI192"/>
      <c r="YJ192"/>
      <c r="YK192"/>
      <c r="YL192"/>
      <c r="YM192"/>
      <c r="YN192"/>
      <c r="YO192"/>
      <c r="YP192"/>
      <c r="YQ192"/>
      <c r="YR192"/>
      <c r="YS192"/>
      <c r="YT192"/>
      <c r="YU192"/>
      <c r="YV192"/>
      <c r="YW192"/>
      <c r="YX192"/>
      <c r="YY192"/>
      <c r="YZ192"/>
      <c r="ZA192"/>
      <c r="ZB192"/>
      <c r="ZC192"/>
      <c r="ZD192"/>
      <c r="ZE192"/>
      <c r="ZF192"/>
      <c r="ZG192"/>
      <c r="ZH192"/>
      <c r="ZI192"/>
      <c r="ZJ192"/>
      <c r="ZK192"/>
      <c r="ZL192"/>
      <c r="ZM192"/>
      <c r="ZN192"/>
      <c r="ZO192"/>
      <c r="ZP192"/>
      <c r="ZQ192"/>
      <c r="ZR192"/>
      <c r="ZS192"/>
      <c r="ZT192"/>
      <c r="ZU192"/>
      <c r="ZV192"/>
      <c r="ZW192"/>
      <c r="ZX192"/>
      <c r="ZY192"/>
      <c r="ZZ192"/>
      <c r="AAA192"/>
      <c r="AAB192"/>
      <c r="AAC192"/>
      <c r="AAD192"/>
      <c r="AAE192"/>
      <c r="AAF192"/>
      <c r="AAG192"/>
      <c r="AAH192"/>
      <c r="AAI192"/>
      <c r="AAJ192"/>
      <c r="AAK192"/>
      <c r="AAL192"/>
      <c r="AAM192"/>
      <c r="AAN192"/>
      <c r="AAO192"/>
      <c r="AAP192"/>
      <c r="AAQ192"/>
      <c r="AAR192"/>
      <c r="AAS192"/>
      <c r="AAT192"/>
      <c r="AAU192"/>
      <c r="AAV192"/>
      <c r="AAW192"/>
      <c r="AAX192"/>
      <c r="AAY192"/>
      <c r="AAZ192"/>
      <c r="ABA192"/>
      <c r="ABB192"/>
      <c r="ABC192"/>
      <c r="ABD192"/>
      <c r="ABE192"/>
      <c r="ABF192"/>
      <c r="ABG192"/>
      <c r="ABH192"/>
      <c r="ABI192"/>
      <c r="ABJ192"/>
      <c r="ABK192"/>
      <c r="ABL192"/>
      <c r="ABM192"/>
      <c r="ABN192"/>
      <c r="ABO192"/>
      <c r="ABP192"/>
      <c r="ABQ192"/>
      <c r="ABR192"/>
      <c r="ABS192"/>
      <c r="ABT192"/>
      <c r="ABU192"/>
      <c r="ABV192"/>
      <c r="ABW192"/>
      <c r="ABX192"/>
      <c r="ABY192"/>
      <c r="ABZ192"/>
      <c r="ACA192"/>
      <c r="ACB192"/>
      <c r="ACC192"/>
      <c r="ACD192"/>
      <c r="ACE192"/>
      <c r="ACF192"/>
      <c r="ACG192"/>
      <c r="ACH192"/>
      <c r="ACI192"/>
      <c r="ACJ192"/>
      <c r="ACK192"/>
      <c r="ACL192"/>
      <c r="ACM192"/>
      <c r="ACN192"/>
      <c r="ACO192"/>
      <c r="ACP192"/>
      <c r="ACQ192"/>
      <c r="ACR192"/>
      <c r="ACS192"/>
      <c r="ACT192"/>
      <c r="ACU192"/>
      <c r="ACV192"/>
      <c r="ACW192"/>
      <c r="ACX192"/>
      <c r="ACY192"/>
      <c r="ACZ192"/>
      <c r="ADA192"/>
      <c r="ADB192"/>
      <c r="ADC192"/>
      <c r="ADD192"/>
      <c r="ADE192"/>
      <c r="ADF192"/>
      <c r="ADG192"/>
      <c r="ADH192"/>
      <c r="ADI192"/>
      <c r="ADJ192"/>
      <c r="ADK192"/>
      <c r="ADL192"/>
      <c r="ADM192"/>
      <c r="ADN192"/>
      <c r="ADO192"/>
      <c r="ADP192"/>
      <c r="ADQ192"/>
      <c r="ADR192"/>
      <c r="ADS192"/>
      <c r="ADT192"/>
      <c r="ADU192"/>
      <c r="ADV192"/>
      <c r="ADW192"/>
      <c r="ADX192"/>
      <c r="ADY192"/>
      <c r="ADZ192"/>
      <c r="AEA192"/>
      <c r="AEB192"/>
      <c r="AEC192"/>
      <c r="AED192"/>
      <c r="AEE192"/>
      <c r="AEF192"/>
      <c r="AEG192"/>
      <c r="AEH192"/>
      <c r="AEI192"/>
      <c r="AEJ192"/>
      <c r="AEK192"/>
      <c r="AEL192"/>
      <c r="AEM192"/>
      <c r="AEN192"/>
      <c r="AEO192"/>
      <c r="AEP192"/>
      <c r="AEQ192"/>
      <c r="AER192"/>
      <c r="AES192"/>
      <c r="AET192"/>
      <c r="AEU192"/>
      <c r="AEV192"/>
      <c r="AEW192"/>
      <c r="AEX192"/>
      <c r="AEY192"/>
      <c r="AEZ192"/>
      <c r="AFA192"/>
      <c r="AFB192"/>
      <c r="AFC192"/>
      <c r="AFD192"/>
      <c r="AFE192"/>
      <c r="AFF192"/>
      <c r="AFG192"/>
      <c r="AFH192"/>
      <c r="AFI192"/>
      <c r="AFJ192"/>
      <c r="AFK192"/>
      <c r="AFL192"/>
      <c r="AFM192"/>
      <c r="AFN192"/>
      <c r="AFO192"/>
      <c r="AFP192"/>
      <c r="AFQ192"/>
      <c r="AFR192"/>
      <c r="AFS192"/>
      <c r="AFT192"/>
      <c r="AFU192"/>
      <c r="AFV192"/>
      <c r="AFW192"/>
      <c r="AFX192"/>
      <c r="AFY192"/>
      <c r="AFZ192"/>
      <c r="AGA192"/>
      <c r="AGB192"/>
      <c r="AGC192"/>
      <c r="AGD192"/>
      <c r="AGE192"/>
      <c r="AGF192"/>
      <c r="AGG192"/>
      <c r="AGH192"/>
      <c r="AGI192"/>
      <c r="AGJ192"/>
      <c r="AGK192"/>
      <c r="AGL192"/>
      <c r="AGM192"/>
      <c r="AGN192"/>
      <c r="AGO192"/>
      <c r="AGP192"/>
      <c r="AGQ192"/>
      <c r="AGR192"/>
      <c r="AGS192"/>
      <c r="AGT192"/>
      <c r="AGU192"/>
      <c r="AGV192"/>
      <c r="AGW192"/>
      <c r="AGX192"/>
      <c r="AGY192"/>
      <c r="AGZ192"/>
      <c r="AHA192"/>
      <c r="AHB192"/>
      <c r="AHC192"/>
      <c r="AHD192"/>
      <c r="AHE192"/>
      <c r="AHF192"/>
      <c r="AHG192"/>
      <c r="AHH192"/>
      <c r="AHI192"/>
      <c r="AHJ192"/>
      <c r="AHK192"/>
      <c r="AHL192"/>
      <c r="AHM192"/>
      <c r="AHN192"/>
      <c r="AHO192"/>
      <c r="AHP192"/>
      <c r="AHQ192"/>
      <c r="AHR192"/>
      <c r="AHS192"/>
      <c r="AHT192"/>
      <c r="AHU192"/>
      <c r="AHV192"/>
      <c r="AHW192"/>
      <c r="AHX192"/>
      <c r="AHY192"/>
      <c r="AHZ192"/>
      <c r="AIA192"/>
      <c r="AIB192"/>
      <c r="AIC192"/>
      <c r="AID192"/>
      <c r="AIE192"/>
      <c r="AIF192"/>
      <c r="AIG192"/>
      <c r="AIH192"/>
      <c r="AII192"/>
      <c r="AIJ192"/>
      <c r="AIK192"/>
      <c r="AIL192"/>
      <c r="AIM192"/>
      <c r="AIN192"/>
      <c r="AIO192"/>
      <c r="AIP192"/>
      <c r="AIQ192"/>
      <c r="AIR192"/>
      <c r="AIS192"/>
      <c r="AIT192"/>
      <c r="AIU192"/>
      <c r="AIV192"/>
      <c r="AIW192"/>
      <c r="AIX192"/>
      <c r="AIY192"/>
      <c r="AIZ192"/>
      <c r="AJA192"/>
      <c r="AJB192"/>
      <c r="AJC192"/>
      <c r="AJD192"/>
      <c r="AJE192"/>
      <c r="AJF192"/>
      <c r="AJG192"/>
      <c r="AJH192"/>
      <c r="AJI192"/>
      <c r="AJJ192"/>
      <c r="AJK192"/>
      <c r="AJL192"/>
      <c r="AJM192"/>
      <c r="AJN192"/>
      <c r="AJO192"/>
      <c r="AJP192"/>
      <c r="AJQ192"/>
      <c r="AJR192"/>
      <c r="AJS192"/>
      <c r="AJT192"/>
      <c r="AJU192"/>
      <c r="AJV192"/>
      <c r="AJW192"/>
      <c r="AJX192"/>
      <c r="AJY192"/>
      <c r="AJZ192"/>
      <c r="AKA192"/>
      <c r="AKB192"/>
      <c r="AKC192"/>
      <c r="AKD192"/>
      <c r="AKE192"/>
      <c r="AKF192"/>
      <c r="AKG192"/>
      <c r="AKH192"/>
      <c r="AKI192"/>
      <c r="AKJ192"/>
      <c r="AKK192"/>
      <c r="AKL192"/>
      <c r="AKM192"/>
      <c r="AKN192"/>
      <c r="AKO192"/>
      <c r="AKP192"/>
      <c r="AKQ192"/>
      <c r="AKR192"/>
      <c r="AKS192"/>
      <c r="AKT192"/>
      <c r="AKU192"/>
      <c r="AKV192"/>
      <c r="AKW192"/>
      <c r="AKX192"/>
      <c r="AKY192"/>
      <c r="AKZ192"/>
      <c r="ALA192"/>
      <c r="ALB192"/>
      <c r="ALC192"/>
      <c r="ALD192"/>
      <c r="ALE192"/>
      <c r="ALF192"/>
      <c r="ALG192"/>
      <c r="ALH192"/>
      <c r="ALI192"/>
      <c r="ALJ192"/>
      <c r="ALK192"/>
      <c r="ALL192"/>
      <c r="ALM192"/>
      <c r="ALN192"/>
      <c r="ALO192"/>
      <c r="ALP192"/>
      <c r="ALQ192"/>
      <c r="ALR192"/>
      <c r="ALS192"/>
      <c r="ALT192"/>
      <c r="ALU192"/>
      <c r="ALV192"/>
      <c r="ALW192"/>
      <c r="ALX192"/>
      <c r="ALY192"/>
      <c r="ALZ192"/>
      <c r="AMA192"/>
      <c r="AMB192"/>
      <c r="AMC192"/>
      <c r="AMD192"/>
      <c r="AME192"/>
      <c r="AMF192"/>
      <c r="AMG192"/>
      <c r="AMH192"/>
      <c r="AMI192"/>
      <c r="AMJ192"/>
    </row>
    <row r="193" spans="1:1024" ht="67.349999999999994" customHeight="1" x14ac:dyDescent="0.25">
      <c r="G193" s="253" t="s">
        <v>3448</v>
      </c>
      <c r="H193" s="254"/>
      <c r="I193" s="254"/>
      <c r="J193" s="254"/>
      <c r="K193" s="254"/>
      <c r="L193" s="254"/>
      <c r="M193" s="254"/>
      <c r="N193" s="254"/>
      <c r="O193" s="254"/>
      <c r="P193" s="254"/>
      <c r="Q193" s="254"/>
      <c r="R193" s="254"/>
      <c r="S193" s="254"/>
      <c r="T193" s="254"/>
      <c r="U193" s="254"/>
      <c r="V193" s="254"/>
      <c r="W193" s="254"/>
      <c r="X193" s="254"/>
      <c r="Y193" s="254"/>
      <c r="Z193" s="254"/>
      <c r="AA193" s="254"/>
      <c r="AB193" s="254"/>
      <c r="AC193" s="254"/>
      <c r="AD193" s="254"/>
      <c r="AE193" s="254"/>
      <c r="AF193" s="254"/>
      <c r="AG193" s="254"/>
      <c r="AH193" s="254"/>
      <c r="AI193" s="254"/>
      <c r="AJ193" s="254"/>
      <c r="AK193" s="254"/>
      <c r="AL193" s="254"/>
      <c r="AM193" s="254"/>
      <c r="AN193" s="254"/>
      <c r="AO193" s="254"/>
      <c r="AP193" s="254"/>
      <c r="AQ193" s="254"/>
      <c r="AR193" s="254"/>
      <c r="AS193" s="254"/>
      <c r="AT193" s="254"/>
      <c r="AU193" s="254"/>
      <c r="AV193" s="254"/>
      <c r="AW193" s="254"/>
      <c r="AX193" s="254"/>
      <c r="AY193" s="254"/>
      <c r="AZ193" s="254"/>
      <c r="BA193" s="254"/>
      <c r="BB193" s="254"/>
      <c r="BC193" s="254"/>
    </row>
    <row r="194" spans="1:1024" x14ac:dyDescent="0.25"/>
    <row r="195" spans="1:1024" ht="27" x14ac:dyDescent="0.35">
      <c r="A195"/>
      <c r="B195"/>
      <c r="C195" s="173" t="s">
        <v>3442</v>
      </c>
      <c r="D195"/>
      <c r="E195" s="49" t="s">
        <v>3439</v>
      </c>
      <c r="BD195"/>
      <c r="BE195"/>
      <c r="BF195"/>
      <c r="BG195"/>
      <c r="BH195"/>
      <c r="BI195"/>
      <c r="BJ195"/>
      <c r="BK195"/>
      <c r="BL195"/>
      <c r="BM195"/>
      <c r="BN195"/>
      <c r="BO195"/>
      <c r="BP195"/>
      <c r="BQ195"/>
      <c r="BR195"/>
      <c r="BS195"/>
      <c r="BT195"/>
      <c r="BU195"/>
      <c r="BV195"/>
      <c r="BW195"/>
      <c r="BX195"/>
      <c r="BY195"/>
      <c r="BZ195"/>
      <c r="CA195"/>
      <c r="CB195"/>
      <c r="CC195"/>
      <c r="CD195"/>
      <c r="CE195"/>
      <c r="CF195"/>
      <c r="CG195"/>
      <c r="CH195"/>
      <c r="CI195"/>
      <c r="CJ195"/>
      <c r="CK195"/>
      <c r="CL195"/>
      <c r="CM195"/>
      <c r="CN195"/>
      <c r="CO195"/>
      <c r="CP195"/>
      <c r="CQ195"/>
      <c r="CR195"/>
      <c r="CS195"/>
      <c r="CT195"/>
      <c r="CU195"/>
      <c r="CV195"/>
      <c r="CW195"/>
      <c r="CX195"/>
      <c r="CY195"/>
      <c r="CZ195"/>
      <c r="DA195"/>
      <c r="DB195"/>
      <c r="DC195"/>
      <c r="DD195"/>
      <c r="DE195"/>
      <c r="DF195"/>
      <c r="DG195"/>
      <c r="DH195"/>
      <c r="DI195"/>
      <c r="DJ195"/>
      <c r="DK195"/>
      <c r="DL195"/>
      <c r="DM195"/>
      <c r="DN195"/>
      <c r="DO195"/>
      <c r="DP195"/>
      <c r="DQ195"/>
      <c r="DR195"/>
      <c r="DS195"/>
      <c r="DT195"/>
      <c r="DU195"/>
      <c r="DV195"/>
      <c r="DW195"/>
      <c r="DX195"/>
      <c r="DY195"/>
      <c r="DZ195"/>
      <c r="EA195"/>
      <c r="EB195"/>
      <c r="EC195"/>
      <c r="ED195"/>
      <c r="EE195"/>
      <c r="EF195"/>
      <c r="EG195"/>
      <c r="EH195"/>
      <c r="EI195"/>
      <c r="EJ195"/>
      <c r="EK195"/>
      <c r="EL195"/>
      <c r="EM195"/>
      <c r="EN195"/>
      <c r="EO195"/>
      <c r="EP195"/>
      <c r="EQ195"/>
      <c r="ER195"/>
      <c r="ES195"/>
      <c r="ET195"/>
      <c r="EU195"/>
      <c r="EV195"/>
      <c r="EW195"/>
      <c r="EX195"/>
      <c r="EY195"/>
      <c r="EZ195"/>
      <c r="FA195"/>
      <c r="FB195"/>
      <c r="FC195"/>
      <c r="FD195"/>
      <c r="FE195"/>
      <c r="FF195"/>
      <c r="FG195"/>
      <c r="FH195"/>
      <c r="FI195"/>
      <c r="FJ195"/>
      <c r="FK195"/>
      <c r="FL195"/>
      <c r="FM195"/>
      <c r="FN195"/>
      <c r="FO195"/>
      <c r="FP195"/>
      <c r="FQ195"/>
      <c r="FR195"/>
      <c r="FS195"/>
      <c r="FT195"/>
      <c r="FU195"/>
      <c r="FV195"/>
      <c r="FW195"/>
      <c r="FX195"/>
      <c r="FY195"/>
      <c r="FZ195"/>
      <c r="GA195"/>
      <c r="GB195"/>
      <c r="GC195"/>
      <c r="GD195"/>
      <c r="GE195"/>
      <c r="GF195"/>
      <c r="GG195"/>
      <c r="GH195"/>
      <c r="GI195"/>
      <c r="GJ195"/>
      <c r="GK195"/>
      <c r="GL195"/>
      <c r="GM195"/>
      <c r="GN195"/>
      <c r="GO195"/>
      <c r="GP195"/>
      <c r="GQ195"/>
      <c r="GR195"/>
      <c r="GS195"/>
      <c r="GT195"/>
      <c r="GU195"/>
      <c r="GV195"/>
      <c r="GW195"/>
      <c r="GX195"/>
      <c r="GY195"/>
      <c r="GZ195"/>
      <c r="HA195"/>
      <c r="HB195"/>
      <c r="HC195"/>
      <c r="HD195"/>
      <c r="HE195"/>
      <c r="HF195"/>
      <c r="HG195"/>
      <c r="HH195"/>
      <c r="HI195"/>
      <c r="HJ195"/>
      <c r="HK195"/>
      <c r="HL195"/>
      <c r="HM195"/>
      <c r="HN195"/>
      <c r="HO195"/>
      <c r="HP195"/>
      <c r="HQ195"/>
      <c r="HR195"/>
      <c r="HS195"/>
      <c r="HT195"/>
      <c r="HU195"/>
      <c r="HV195"/>
      <c r="HW195"/>
      <c r="HX195"/>
      <c r="HY195"/>
      <c r="HZ195"/>
      <c r="IA195"/>
      <c r="IB195"/>
      <c r="IC195"/>
      <c r="ID195"/>
      <c r="IE195"/>
      <c r="IF195"/>
      <c r="IG195"/>
      <c r="IH195"/>
      <c r="II195"/>
      <c r="IJ195"/>
      <c r="IK195"/>
      <c r="IL195"/>
      <c r="IM195"/>
      <c r="IN195"/>
      <c r="IO195"/>
      <c r="IP195"/>
      <c r="IQ195"/>
      <c r="IR195"/>
      <c r="IS195"/>
      <c r="IT195"/>
      <c r="IU195"/>
      <c r="IV195"/>
      <c r="IW195"/>
      <c r="IX195"/>
      <c r="IY195"/>
      <c r="IZ195"/>
      <c r="JA195"/>
      <c r="JB195"/>
      <c r="JC195"/>
      <c r="JD195"/>
      <c r="JE195"/>
      <c r="JF195"/>
      <c r="JG195"/>
      <c r="JH195"/>
      <c r="JI195"/>
      <c r="JJ195"/>
      <c r="JK195"/>
      <c r="JL195"/>
      <c r="JM195"/>
      <c r="JN195"/>
      <c r="JO195"/>
      <c r="JP195"/>
      <c r="JQ195"/>
      <c r="JR195"/>
      <c r="JS195"/>
      <c r="JT195"/>
      <c r="JU195"/>
      <c r="JV195"/>
      <c r="JW195"/>
      <c r="JX195"/>
      <c r="JY195"/>
      <c r="JZ195"/>
      <c r="KA195"/>
      <c r="KB195"/>
      <c r="KC195"/>
      <c r="KD195"/>
      <c r="KE195"/>
      <c r="KF195"/>
      <c r="KG195"/>
      <c r="KH195"/>
      <c r="KI195"/>
      <c r="KJ195"/>
      <c r="KK195"/>
      <c r="KL195"/>
      <c r="KM195"/>
      <c r="KN195"/>
      <c r="KO195"/>
      <c r="KP195"/>
      <c r="KQ195"/>
      <c r="KR195"/>
      <c r="KS195"/>
      <c r="KT195"/>
      <c r="KU195"/>
      <c r="KV195"/>
      <c r="KW195"/>
      <c r="KX195"/>
      <c r="KY195"/>
      <c r="KZ195"/>
      <c r="LA195"/>
      <c r="LB195"/>
      <c r="LC195"/>
      <c r="LD195"/>
      <c r="LE195"/>
      <c r="LF195"/>
      <c r="LG195"/>
      <c r="LH195"/>
      <c r="LI195"/>
      <c r="LJ195"/>
      <c r="LK195"/>
      <c r="LL195"/>
      <c r="LM195"/>
      <c r="LN195"/>
      <c r="LO195"/>
      <c r="LP195"/>
      <c r="LQ195"/>
      <c r="LR195"/>
      <c r="LS195"/>
      <c r="LT195"/>
      <c r="LU195"/>
      <c r="LV195"/>
      <c r="LW195"/>
      <c r="LX195"/>
      <c r="LY195"/>
      <c r="LZ195"/>
      <c r="MA195"/>
      <c r="MB195"/>
      <c r="MC195"/>
      <c r="MD195"/>
      <c r="ME195"/>
      <c r="MF195"/>
      <c r="MG195"/>
      <c r="MH195"/>
      <c r="MI195"/>
      <c r="MJ195"/>
      <c r="MK195"/>
      <c r="ML195"/>
      <c r="MM195"/>
      <c r="MN195"/>
      <c r="MO195"/>
      <c r="MP195"/>
      <c r="MQ195"/>
      <c r="MR195"/>
      <c r="MS195"/>
      <c r="MT195"/>
      <c r="MU195"/>
      <c r="MV195"/>
      <c r="MW195"/>
      <c r="MX195"/>
      <c r="MY195"/>
      <c r="MZ195"/>
      <c r="NA195"/>
      <c r="NB195"/>
      <c r="NC195"/>
      <c r="ND195"/>
      <c r="NE195"/>
      <c r="NF195"/>
      <c r="NG195"/>
      <c r="NH195"/>
      <c r="NI195"/>
      <c r="NJ195"/>
      <c r="NK195"/>
      <c r="NL195"/>
      <c r="NM195"/>
      <c r="NN195"/>
      <c r="NO195"/>
      <c r="NP195"/>
      <c r="NQ195"/>
      <c r="NR195"/>
      <c r="NS195"/>
      <c r="NT195"/>
      <c r="NU195"/>
      <c r="NV195"/>
      <c r="NW195"/>
      <c r="NX195"/>
      <c r="NY195"/>
      <c r="NZ195"/>
      <c r="OA195"/>
      <c r="OB195"/>
      <c r="OC195"/>
      <c r="OD195"/>
      <c r="OE195"/>
      <c r="OF195"/>
      <c r="OG195"/>
      <c r="OH195"/>
      <c r="OI195"/>
      <c r="OJ195"/>
      <c r="OK195"/>
      <c r="OL195"/>
      <c r="OM195"/>
      <c r="ON195"/>
      <c r="OO195"/>
      <c r="OP195"/>
      <c r="OQ195"/>
      <c r="OR195"/>
      <c r="OS195"/>
      <c r="OT195"/>
      <c r="OU195"/>
      <c r="OV195"/>
      <c r="OW195"/>
      <c r="OX195"/>
      <c r="OY195"/>
      <c r="OZ195"/>
      <c r="PA195"/>
      <c r="PB195"/>
      <c r="PC195"/>
      <c r="PD195"/>
      <c r="PE195"/>
      <c r="PF195"/>
      <c r="PG195"/>
      <c r="PH195"/>
      <c r="PI195"/>
      <c r="PJ195"/>
      <c r="PK195"/>
      <c r="PL195"/>
      <c r="PM195"/>
      <c r="PN195"/>
      <c r="PO195"/>
      <c r="PP195"/>
      <c r="PQ195"/>
      <c r="PR195"/>
      <c r="PS195"/>
      <c r="PT195"/>
      <c r="PU195"/>
      <c r="PV195"/>
      <c r="PW195"/>
      <c r="PX195"/>
      <c r="PY195"/>
      <c r="PZ195"/>
      <c r="QA195"/>
      <c r="QB195"/>
      <c r="QC195"/>
      <c r="QD195"/>
      <c r="QE195"/>
      <c r="QF195"/>
      <c r="QG195"/>
      <c r="QH195"/>
      <c r="QI195"/>
      <c r="QJ195"/>
      <c r="QK195"/>
      <c r="QL195"/>
      <c r="QM195"/>
      <c r="QN195"/>
      <c r="QO195"/>
      <c r="QP195"/>
      <c r="QQ195"/>
      <c r="QR195"/>
      <c r="QS195"/>
      <c r="QT195"/>
      <c r="QU195"/>
      <c r="QV195"/>
      <c r="QW195"/>
      <c r="QX195"/>
      <c r="QY195"/>
      <c r="QZ195"/>
      <c r="RA195"/>
      <c r="RB195"/>
      <c r="RC195"/>
      <c r="RD195"/>
      <c r="RE195"/>
      <c r="RF195"/>
      <c r="RG195"/>
      <c r="RH195"/>
      <c r="RI195"/>
      <c r="RJ195"/>
      <c r="RK195"/>
      <c r="RL195"/>
      <c r="RM195"/>
      <c r="RN195"/>
      <c r="RO195"/>
      <c r="RP195"/>
      <c r="RQ195"/>
      <c r="RR195"/>
      <c r="RS195"/>
      <c r="RT195"/>
      <c r="RU195"/>
      <c r="RV195"/>
      <c r="RW195"/>
      <c r="RX195"/>
      <c r="RY195"/>
      <c r="RZ195"/>
      <c r="SA195"/>
      <c r="SB195"/>
      <c r="SC195"/>
      <c r="SD195"/>
      <c r="SE195"/>
      <c r="SF195"/>
      <c r="SG195"/>
      <c r="SH195"/>
      <c r="SI195"/>
      <c r="SJ195"/>
      <c r="SK195"/>
      <c r="SL195"/>
      <c r="SM195"/>
      <c r="SN195"/>
      <c r="SO195"/>
      <c r="SP195"/>
      <c r="SQ195"/>
      <c r="SR195"/>
      <c r="SS195"/>
      <c r="ST195"/>
      <c r="SU195"/>
      <c r="SV195"/>
      <c r="SW195"/>
      <c r="SX195"/>
      <c r="SY195"/>
      <c r="SZ195"/>
      <c r="TA195"/>
      <c r="TB195"/>
      <c r="TC195"/>
      <c r="TD195"/>
      <c r="TE195"/>
      <c r="TF195"/>
      <c r="TG195"/>
      <c r="TH195"/>
      <c r="TI195"/>
      <c r="TJ195"/>
      <c r="TK195"/>
      <c r="TL195"/>
      <c r="TM195"/>
      <c r="TN195"/>
      <c r="TO195"/>
      <c r="TP195"/>
      <c r="TQ195"/>
      <c r="TR195"/>
      <c r="TS195"/>
      <c r="TT195"/>
      <c r="TU195"/>
      <c r="TV195"/>
      <c r="TW195"/>
      <c r="TX195"/>
      <c r="TY195"/>
      <c r="TZ195"/>
      <c r="UA195"/>
      <c r="UB195"/>
      <c r="UC195"/>
      <c r="UD195"/>
      <c r="UE195"/>
      <c r="UF195"/>
      <c r="UG195"/>
      <c r="UH195"/>
      <c r="UI195"/>
      <c r="UJ195"/>
      <c r="UK195"/>
      <c r="UL195"/>
      <c r="UM195"/>
      <c r="UN195"/>
      <c r="UO195"/>
      <c r="UP195"/>
      <c r="UQ195"/>
      <c r="UR195"/>
      <c r="US195"/>
      <c r="UT195"/>
      <c r="UU195"/>
      <c r="UV195"/>
      <c r="UW195"/>
      <c r="UX195"/>
      <c r="UY195"/>
      <c r="UZ195"/>
      <c r="VA195"/>
      <c r="VB195"/>
      <c r="VC195"/>
      <c r="VD195"/>
      <c r="VE195"/>
      <c r="VF195"/>
      <c r="VG195"/>
      <c r="VH195"/>
      <c r="VI195"/>
      <c r="VJ195"/>
      <c r="VK195"/>
      <c r="VL195"/>
      <c r="VM195"/>
      <c r="VN195"/>
      <c r="VO195"/>
      <c r="VP195"/>
      <c r="VQ195"/>
      <c r="VR195"/>
      <c r="VS195"/>
      <c r="VT195"/>
      <c r="VU195"/>
      <c r="VV195"/>
      <c r="VW195"/>
      <c r="VX195"/>
      <c r="VY195"/>
      <c r="VZ195"/>
      <c r="WA195"/>
      <c r="WB195"/>
      <c r="WC195"/>
      <c r="WD195"/>
      <c r="WE195"/>
      <c r="WF195"/>
      <c r="WG195"/>
      <c r="WH195"/>
      <c r="WI195"/>
      <c r="WJ195"/>
      <c r="WK195"/>
      <c r="WL195"/>
      <c r="WM195"/>
      <c r="WN195"/>
      <c r="WO195"/>
      <c r="WP195"/>
      <c r="WQ195"/>
      <c r="WR195"/>
      <c r="WS195"/>
      <c r="WT195"/>
      <c r="WU195"/>
      <c r="WV195"/>
      <c r="WW195"/>
      <c r="WX195"/>
      <c r="WY195"/>
      <c r="WZ195"/>
      <c r="XA195"/>
      <c r="XB195"/>
      <c r="XC195"/>
      <c r="XD195"/>
      <c r="XE195"/>
      <c r="XF195"/>
      <c r="XG195"/>
      <c r="XH195"/>
      <c r="XI195"/>
      <c r="XJ195"/>
      <c r="XK195"/>
      <c r="XL195"/>
      <c r="XM195"/>
      <c r="XN195"/>
      <c r="XO195"/>
      <c r="XP195"/>
      <c r="XQ195"/>
      <c r="XR195"/>
      <c r="XS195"/>
      <c r="XT195"/>
      <c r="XU195"/>
      <c r="XV195"/>
      <c r="XW195"/>
      <c r="XX195"/>
      <c r="XY195"/>
      <c r="XZ195"/>
      <c r="YA195"/>
      <c r="YB195"/>
      <c r="YC195"/>
      <c r="YD195"/>
      <c r="YE195"/>
      <c r="YF195"/>
      <c r="YG195"/>
      <c r="YH195"/>
      <c r="YI195"/>
      <c r="YJ195"/>
      <c r="YK195"/>
      <c r="YL195"/>
      <c r="YM195"/>
      <c r="YN195"/>
      <c r="YO195"/>
      <c r="YP195"/>
      <c r="YQ195"/>
      <c r="YR195"/>
      <c r="YS195"/>
      <c r="YT195"/>
      <c r="YU195"/>
      <c r="YV195"/>
      <c r="YW195"/>
      <c r="YX195"/>
      <c r="YY195"/>
      <c r="YZ195"/>
      <c r="ZA195"/>
      <c r="ZB195"/>
      <c r="ZC195"/>
      <c r="ZD195"/>
      <c r="ZE195"/>
      <c r="ZF195"/>
      <c r="ZG195"/>
      <c r="ZH195"/>
      <c r="ZI195"/>
      <c r="ZJ195"/>
      <c r="ZK195"/>
      <c r="ZL195"/>
      <c r="ZM195"/>
      <c r="ZN195"/>
      <c r="ZO195"/>
      <c r="ZP195"/>
      <c r="ZQ195"/>
      <c r="ZR195"/>
      <c r="ZS195"/>
      <c r="ZT195"/>
      <c r="ZU195"/>
      <c r="ZV195"/>
      <c r="ZW195"/>
      <c r="ZX195"/>
      <c r="ZY195"/>
      <c r="ZZ195"/>
      <c r="AAA195"/>
      <c r="AAB195"/>
      <c r="AAC195"/>
      <c r="AAD195"/>
      <c r="AAE195"/>
      <c r="AAF195"/>
      <c r="AAG195"/>
      <c r="AAH195"/>
      <c r="AAI195"/>
      <c r="AAJ195"/>
      <c r="AAK195"/>
      <c r="AAL195"/>
      <c r="AAM195"/>
      <c r="AAN195"/>
      <c r="AAO195"/>
      <c r="AAP195"/>
      <c r="AAQ195"/>
      <c r="AAR195"/>
      <c r="AAS195"/>
      <c r="AAT195"/>
      <c r="AAU195"/>
      <c r="AAV195"/>
      <c r="AAW195"/>
      <c r="AAX195"/>
      <c r="AAY195"/>
      <c r="AAZ195"/>
      <c r="ABA195"/>
      <c r="ABB195"/>
      <c r="ABC195"/>
      <c r="ABD195"/>
      <c r="ABE195"/>
      <c r="ABF195"/>
      <c r="ABG195"/>
      <c r="ABH195"/>
      <c r="ABI195"/>
      <c r="ABJ195"/>
      <c r="ABK195"/>
      <c r="ABL195"/>
      <c r="ABM195"/>
      <c r="ABN195"/>
      <c r="ABO195"/>
      <c r="ABP195"/>
      <c r="ABQ195"/>
      <c r="ABR195"/>
      <c r="ABS195"/>
      <c r="ABT195"/>
      <c r="ABU195"/>
      <c r="ABV195"/>
      <c r="ABW195"/>
      <c r="ABX195"/>
      <c r="ABY195"/>
      <c r="ABZ195"/>
      <c r="ACA195"/>
      <c r="ACB195"/>
      <c r="ACC195"/>
      <c r="ACD195"/>
      <c r="ACE195"/>
      <c r="ACF195"/>
      <c r="ACG195"/>
      <c r="ACH195"/>
      <c r="ACI195"/>
      <c r="ACJ195"/>
      <c r="ACK195"/>
      <c r="ACL195"/>
      <c r="ACM195"/>
      <c r="ACN195"/>
      <c r="ACO195"/>
      <c r="ACP195"/>
      <c r="ACQ195"/>
      <c r="ACR195"/>
      <c r="ACS195"/>
      <c r="ACT195"/>
      <c r="ACU195"/>
      <c r="ACV195"/>
      <c r="ACW195"/>
      <c r="ACX195"/>
      <c r="ACY195"/>
      <c r="ACZ195"/>
      <c r="ADA195"/>
      <c r="ADB195"/>
      <c r="ADC195"/>
      <c r="ADD195"/>
      <c r="ADE195"/>
      <c r="ADF195"/>
      <c r="ADG195"/>
      <c r="ADH195"/>
      <c r="ADI195"/>
      <c r="ADJ195"/>
      <c r="ADK195"/>
      <c r="ADL195"/>
      <c r="ADM195"/>
      <c r="ADN195"/>
      <c r="ADO195"/>
      <c r="ADP195"/>
      <c r="ADQ195"/>
      <c r="ADR195"/>
      <c r="ADS195"/>
      <c r="ADT195"/>
      <c r="ADU195"/>
      <c r="ADV195"/>
      <c r="ADW195"/>
      <c r="ADX195"/>
      <c r="ADY195"/>
      <c r="ADZ195"/>
      <c r="AEA195"/>
      <c r="AEB195"/>
      <c r="AEC195"/>
      <c r="AED195"/>
      <c r="AEE195"/>
      <c r="AEF195"/>
      <c r="AEG195"/>
      <c r="AEH195"/>
      <c r="AEI195"/>
      <c r="AEJ195"/>
      <c r="AEK195"/>
      <c r="AEL195"/>
      <c r="AEM195"/>
      <c r="AEN195"/>
      <c r="AEO195"/>
      <c r="AEP195"/>
      <c r="AEQ195"/>
      <c r="AER195"/>
      <c r="AES195"/>
      <c r="AET195"/>
      <c r="AEU195"/>
      <c r="AEV195"/>
      <c r="AEW195"/>
      <c r="AEX195"/>
      <c r="AEY195"/>
      <c r="AEZ195"/>
      <c r="AFA195"/>
      <c r="AFB195"/>
      <c r="AFC195"/>
      <c r="AFD195"/>
      <c r="AFE195"/>
      <c r="AFF195"/>
      <c r="AFG195"/>
      <c r="AFH195"/>
      <c r="AFI195"/>
      <c r="AFJ195"/>
      <c r="AFK195"/>
      <c r="AFL195"/>
      <c r="AFM195"/>
      <c r="AFN195"/>
      <c r="AFO195"/>
      <c r="AFP195"/>
      <c r="AFQ195"/>
      <c r="AFR195"/>
      <c r="AFS195"/>
      <c r="AFT195"/>
      <c r="AFU195"/>
      <c r="AFV195"/>
      <c r="AFW195"/>
      <c r="AFX195"/>
      <c r="AFY195"/>
      <c r="AFZ195"/>
      <c r="AGA195"/>
      <c r="AGB195"/>
      <c r="AGC195"/>
      <c r="AGD195"/>
      <c r="AGE195"/>
      <c r="AGF195"/>
      <c r="AGG195"/>
      <c r="AGH195"/>
      <c r="AGI195"/>
      <c r="AGJ195"/>
      <c r="AGK195"/>
      <c r="AGL195"/>
      <c r="AGM195"/>
      <c r="AGN195"/>
      <c r="AGO195"/>
      <c r="AGP195"/>
      <c r="AGQ195"/>
      <c r="AGR195"/>
      <c r="AGS195"/>
      <c r="AGT195"/>
      <c r="AGU195"/>
      <c r="AGV195"/>
      <c r="AGW195"/>
      <c r="AGX195"/>
      <c r="AGY195"/>
      <c r="AGZ195"/>
      <c r="AHA195"/>
      <c r="AHB195"/>
      <c r="AHC195"/>
      <c r="AHD195"/>
      <c r="AHE195"/>
      <c r="AHF195"/>
      <c r="AHG195"/>
      <c r="AHH195"/>
      <c r="AHI195"/>
      <c r="AHJ195"/>
      <c r="AHK195"/>
      <c r="AHL195"/>
      <c r="AHM195"/>
      <c r="AHN195"/>
      <c r="AHO195"/>
      <c r="AHP195"/>
      <c r="AHQ195"/>
      <c r="AHR195"/>
      <c r="AHS195"/>
      <c r="AHT195"/>
      <c r="AHU195"/>
      <c r="AHV195"/>
      <c r="AHW195"/>
      <c r="AHX195"/>
      <c r="AHY195"/>
      <c r="AHZ195"/>
      <c r="AIA195"/>
      <c r="AIB195"/>
      <c r="AIC195"/>
      <c r="AID195"/>
      <c r="AIE195"/>
      <c r="AIF195"/>
      <c r="AIG195"/>
      <c r="AIH195"/>
      <c r="AII195"/>
      <c r="AIJ195"/>
      <c r="AIK195"/>
      <c r="AIL195"/>
      <c r="AIM195"/>
      <c r="AIN195"/>
      <c r="AIO195"/>
      <c r="AIP195"/>
      <c r="AIQ195"/>
      <c r="AIR195"/>
      <c r="AIS195"/>
      <c r="AIT195"/>
      <c r="AIU195"/>
      <c r="AIV195"/>
      <c r="AIW195"/>
      <c r="AIX195"/>
      <c r="AIY195"/>
      <c r="AIZ195"/>
      <c r="AJA195"/>
      <c r="AJB195"/>
      <c r="AJC195"/>
      <c r="AJD195"/>
      <c r="AJE195"/>
      <c r="AJF195"/>
      <c r="AJG195"/>
      <c r="AJH195"/>
      <c r="AJI195"/>
      <c r="AJJ195"/>
      <c r="AJK195"/>
      <c r="AJL195"/>
      <c r="AJM195"/>
      <c r="AJN195"/>
      <c r="AJO195"/>
      <c r="AJP195"/>
      <c r="AJQ195"/>
      <c r="AJR195"/>
      <c r="AJS195"/>
      <c r="AJT195"/>
      <c r="AJU195"/>
      <c r="AJV195"/>
      <c r="AJW195"/>
      <c r="AJX195"/>
      <c r="AJY195"/>
      <c r="AJZ195"/>
      <c r="AKA195"/>
      <c r="AKB195"/>
      <c r="AKC195"/>
      <c r="AKD195"/>
      <c r="AKE195"/>
      <c r="AKF195"/>
      <c r="AKG195"/>
      <c r="AKH195"/>
      <c r="AKI195"/>
      <c r="AKJ195"/>
      <c r="AKK195"/>
      <c r="AKL195"/>
      <c r="AKM195"/>
      <c r="AKN195"/>
      <c r="AKO195"/>
      <c r="AKP195"/>
      <c r="AKQ195"/>
      <c r="AKR195"/>
      <c r="AKS195"/>
      <c r="AKT195"/>
      <c r="AKU195"/>
      <c r="AKV195"/>
      <c r="AKW195"/>
      <c r="AKX195"/>
      <c r="AKY195"/>
      <c r="AKZ195"/>
      <c r="ALA195"/>
      <c r="ALB195"/>
      <c r="ALC195"/>
      <c r="ALD195"/>
      <c r="ALE195"/>
      <c r="ALF195"/>
      <c r="ALG195"/>
      <c r="ALH195"/>
      <c r="ALI195"/>
      <c r="ALJ195"/>
      <c r="ALK195"/>
      <c r="ALL195"/>
      <c r="ALM195"/>
      <c r="ALN195"/>
      <c r="ALO195"/>
      <c r="ALP195"/>
      <c r="ALQ195"/>
      <c r="ALR195"/>
      <c r="ALS195"/>
      <c r="ALT195"/>
      <c r="ALU195"/>
      <c r="ALV195"/>
      <c r="ALW195"/>
      <c r="ALX195"/>
      <c r="ALY195"/>
      <c r="ALZ195"/>
      <c r="AMA195"/>
      <c r="AMB195"/>
      <c r="AMC195"/>
      <c r="AMD195"/>
      <c r="AME195"/>
      <c r="AMF195"/>
      <c r="AMG195"/>
      <c r="AMH195"/>
      <c r="AMI195"/>
      <c r="AMJ195"/>
    </row>
    <row r="196" spans="1:1024" x14ac:dyDescent="0.25"/>
    <row r="197" spans="1:1024" ht="4.7" customHeight="1" x14ac:dyDescent="0.25"/>
    <row r="198" spans="1:1024" ht="27" x14ac:dyDescent="0.35">
      <c r="A198"/>
      <c r="B198"/>
      <c r="C198" s="173" t="s">
        <v>3442</v>
      </c>
      <c r="D198"/>
      <c r="E198" s="49" t="s">
        <v>3440</v>
      </c>
      <c r="BD198"/>
      <c r="BE198"/>
      <c r="BF198"/>
      <c r="BG198"/>
      <c r="BH198"/>
      <c r="BI198"/>
      <c r="BJ198"/>
      <c r="BK198"/>
      <c r="BL198"/>
      <c r="BM198"/>
      <c r="BN198"/>
      <c r="BO198"/>
      <c r="BP198"/>
      <c r="BQ198"/>
      <c r="BR198"/>
      <c r="BS198"/>
      <c r="BT198"/>
      <c r="BU198"/>
      <c r="BV198"/>
      <c r="BW198"/>
      <c r="BX198"/>
      <c r="BY198"/>
      <c r="BZ198"/>
      <c r="CA198"/>
      <c r="CB198"/>
      <c r="CC198"/>
      <c r="CD198"/>
      <c r="CE198"/>
      <c r="CF198"/>
      <c r="CG198"/>
      <c r="CH198"/>
      <c r="CI198"/>
      <c r="CJ198"/>
      <c r="CK198"/>
      <c r="CL198"/>
      <c r="CM198"/>
      <c r="CN198"/>
      <c r="CO198"/>
      <c r="CP198"/>
      <c r="CQ198"/>
      <c r="CR198"/>
      <c r="CS198"/>
      <c r="CT198"/>
      <c r="CU198"/>
      <c r="CV198"/>
      <c r="CW198"/>
      <c r="CX198"/>
      <c r="CY198"/>
      <c r="CZ198"/>
      <c r="DA198"/>
      <c r="DB198"/>
      <c r="DC198"/>
      <c r="DD198"/>
      <c r="DE198"/>
      <c r="DF198"/>
      <c r="DG198"/>
      <c r="DH198"/>
      <c r="DI198"/>
      <c r="DJ198"/>
      <c r="DK198"/>
      <c r="DL198"/>
      <c r="DM198"/>
      <c r="DN198"/>
      <c r="DO198"/>
      <c r="DP198"/>
      <c r="DQ198"/>
      <c r="DR198"/>
      <c r="DS198"/>
      <c r="DT198"/>
      <c r="DU198"/>
      <c r="DV198"/>
      <c r="DW198"/>
      <c r="DX198"/>
      <c r="DY198"/>
      <c r="DZ198"/>
      <c r="EA198"/>
      <c r="EB198"/>
      <c r="EC198"/>
      <c r="ED198"/>
      <c r="EE198"/>
      <c r="EF198"/>
      <c r="EG198"/>
      <c r="EH198"/>
      <c r="EI198"/>
      <c r="EJ198"/>
      <c r="EK198"/>
      <c r="EL198"/>
      <c r="EM198"/>
      <c r="EN198"/>
      <c r="EO198"/>
      <c r="EP198"/>
      <c r="EQ198"/>
      <c r="ER198"/>
      <c r="ES198"/>
      <c r="ET198"/>
      <c r="EU198"/>
      <c r="EV198"/>
      <c r="EW198"/>
      <c r="EX198"/>
      <c r="EY198"/>
      <c r="EZ198"/>
      <c r="FA198"/>
      <c r="FB198"/>
      <c r="FC198"/>
      <c r="FD198"/>
      <c r="FE198"/>
      <c r="FF198"/>
      <c r="FG198"/>
      <c r="FH198"/>
      <c r="FI198"/>
      <c r="FJ198"/>
      <c r="FK198"/>
      <c r="FL198"/>
      <c r="FM198"/>
      <c r="FN198"/>
      <c r="FO198"/>
      <c r="FP198"/>
      <c r="FQ198"/>
      <c r="FR198"/>
      <c r="FS198"/>
      <c r="FT198"/>
      <c r="FU198"/>
      <c r="FV198"/>
      <c r="FW198"/>
      <c r="FX198"/>
      <c r="FY198"/>
      <c r="FZ198"/>
      <c r="GA198"/>
      <c r="GB198"/>
      <c r="GC198"/>
      <c r="GD198"/>
      <c r="GE198"/>
      <c r="GF198"/>
      <c r="GG198"/>
      <c r="GH198"/>
      <c r="GI198"/>
      <c r="GJ198"/>
      <c r="GK198"/>
      <c r="GL198"/>
      <c r="GM198"/>
      <c r="GN198"/>
      <c r="GO198"/>
      <c r="GP198"/>
      <c r="GQ198"/>
      <c r="GR198"/>
      <c r="GS198"/>
      <c r="GT198"/>
      <c r="GU198"/>
      <c r="GV198"/>
      <c r="GW198"/>
      <c r="GX198"/>
      <c r="GY198"/>
      <c r="GZ198"/>
      <c r="HA198"/>
      <c r="HB198"/>
      <c r="HC198"/>
      <c r="HD198"/>
      <c r="HE198"/>
      <c r="HF198"/>
      <c r="HG198"/>
      <c r="HH198"/>
      <c r="HI198"/>
      <c r="HJ198"/>
      <c r="HK198"/>
      <c r="HL198"/>
      <c r="HM198"/>
      <c r="HN198"/>
      <c r="HO198"/>
      <c r="HP198"/>
      <c r="HQ198"/>
      <c r="HR198"/>
      <c r="HS198"/>
      <c r="HT198"/>
      <c r="HU198"/>
      <c r="HV198"/>
      <c r="HW198"/>
      <c r="HX198"/>
      <c r="HY198"/>
      <c r="HZ198"/>
      <c r="IA198"/>
      <c r="IB198"/>
      <c r="IC198"/>
      <c r="ID198"/>
      <c r="IE198"/>
      <c r="IF198"/>
      <c r="IG198"/>
      <c r="IH198"/>
      <c r="II198"/>
      <c r="IJ198"/>
      <c r="IK198"/>
      <c r="IL198"/>
      <c r="IM198"/>
      <c r="IN198"/>
      <c r="IO198"/>
      <c r="IP198"/>
      <c r="IQ198"/>
      <c r="IR198"/>
      <c r="IS198"/>
      <c r="IT198"/>
      <c r="IU198"/>
      <c r="IV198"/>
      <c r="IW198"/>
      <c r="IX198"/>
      <c r="IY198"/>
      <c r="IZ198"/>
      <c r="JA198"/>
      <c r="JB198"/>
      <c r="JC198"/>
      <c r="JD198"/>
      <c r="JE198"/>
      <c r="JF198"/>
      <c r="JG198"/>
      <c r="JH198"/>
      <c r="JI198"/>
      <c r="JJ198"/>
      <c r="JK198"/>
      <c r="JL198"/>
      <c r="JM198"/>
      <c r="JN198"/>
      <c r="JO198"/>
      <c r="JP198"/>
      <c r="JQ198"/>
      <c r="JR198"/>
      <c r="JS198"/>
      <c r="JT198"/>
      <c r="JU198"/>
      <c r="JV198"/>
      <c r="JW198"/>
      <c r="JX198"/>
      <c r="JY198"/>
      <c r="JZ198"/>
      <c r="KA198"/>
      <c r="KB198"/>
      <c r="KC198"/>
      <c r="KD198"/>
      <c r="KE198"/>
      <c r="KF198"/>
      <c r="KG198"/>
      <c r="KH198"/>
      <c r="KI198"/>
      <c r="KJ198"/>
      <c r="KK198"/>
      <c r="KL198"/>
      <c r="KM198"/>
      <c r="KN198"/>
      <c r="KO198"/>
      <c r="KP198"/>
      <c r="KQ198"/>
      <c r="KR198"/>
      <c r="KS198"/>
      <c r="KT198"/>
      <c r="KU198"/>
      <c r="KV198"/>
      <c r="KW198"/>
      <c r="KX198"/>
      <c r="KY198"/>
      <c r="KZ198"/>
      <c r="LA198"/>
      <c r="LB198"/>
      <c r="LC198"/>
      <c r="LD198"/>
      <c r="LE198"/>
      <c r="LF198"/>
      <c r="LG198"/>
      <c r="LH198"/>
      <c r="LI198"/>
      <c r="LJ198"/>
      <c r="LK198"/>
      <c r="LL198"/>
      <c r="LM198"/>
      <c r="LN198"/>
      <c r="LO198"/>
      <c r="LP198"/>
      <c r="LQ198"/>
      <c r="LR198"/>
      <c r="LS198"/>
      <c r="LT198"/>
      <c r="LU198"/>
      <c r="LV198"/>
      <c r="LW198"/>
      <c r="LX198"/>
      <c r="LY198"/>
      <c r="LZ198"/>
      <c r="MA198"/>
      <c r="MB198"/>
      <c r="MC198"/>
      <c r="MD198"/>
      <c r="ME198"/>
      <c r="MF198"/>
      <c r="MG198"/>
      <c r="MH198"/>
      <c r="MI198"/>
      <c r="MJ198"/>
      <c r="MK198"/>
      <c r="ML198"/>
      <c r="MM198"/>
      <c r="MN198"/>
      <c r="MO198"/>
      <c r="MP198"/>
      <c r="MQ198"/>
      <c r="MR198"/>
      <c r="MS198"/>
      <c r="MT198"/>
      <c r="MU198"/>
      <c r="MV198"/>
      <c r="MW198"/>
      <c r="MX198"/>
      <c r="MY198"/>
      <c r="MZ198"/>
      <c r="NA198"/>
      <c r="NB198"/>
      <c r="NC198"/>
      <c r="ND198"/>
      <c r="NE198"/>
      <c r="NF198"/>
      <c r="NG198"/>
      <c r="NH198"/>
      <c r="NI198"/>
      <c r="NJ198"/>
      <c r="NK198"/>
      <c r="NL198"/>
      <c r="NM198"/>
      <c r="NN198"/>
      <c r="NO198"/>
      <c r="NP198"/>
      <c r="NQ198"/>
      <c r="NR198"/>
      <c r="NS198"/>
      <c r="NT198"/>
      <c r="NU198"/>
      <c r="NV198"/>
      <c r="NW198"/>
      <c r="NX198"/>
      <c r="NY198"/>
      <c r="NZ198"/>
      <c r="OA198"/>
      <c r="OB198"/>
      <c r="OC198"/>
      <c r="OD198"/>
      <c r="OE198"/>
      <c r="OF198"/>
      <c r="OG198"/>
      <c r="OH198"/>
      <c r="OI198"/>
      <c r="OJ198"/>
      <c r="OK198"/>
      <c r="OL198"/>
      <c r="OM198"/>
      <c r="ON198"/>
      <c r="OO198"/>
      <c r="OP198"/>
      <c r="OQ198"/>
      <c r="OR198"/>
      <c r="OS198"/>
      <c r="OT198"/>
      <c r="OU198"/>
      <c r="OV198"/>
      <c r="OW198"/>
      <c r="OX198"/>
      <c r="OY198"/>
      <c r="OZ198"/>
      <c r="PA198"/>
      <c r="PB198"/>
      <c r="PC198"/>
      <c r="PD198"/>
      <c r="PE198"/>
      <c r="PF198"/>
      <c r="PG198"/>
      <c r="PH198"/>
      <c r="PI198"/>
      <c r="PJ198"/>
      <c r="PK198"/>
      <c r="PL198"/>
      <c r="PM198"/>
      <c r="PN198"/>
      <c r="PO198"/>
      <c r="PP198"/>
      <c r="PQ198"/>
      <c r="PR198"/>
      <c r="PS198"/>
      <c r="PT198"/>
      <c r="PU198"/>
      <c r="PV198"/>
      <c r="PW198"/>
      <c r="PX198"/>
      <c r="PY198"/>
      <c r="PZ198"/>
      <c r="QA198"/>
      <c r="QB198"/>
      <c r="QC198"/>
      <c r="QD198"/>
      <c r="QE198"/>
      <c r="QF198"/>
      <c r="QG198"/>
      <c r="QH198"/>
      <c r="QI198"/>
      <c r="QJ198"/>
      <c r="QK198"/>
      <c r="QL198"/>
      <c r="QM198"/>
      <c r="QN198"/>
      <c r="QO198"/>
      <c r="QP198"/>
      <c r="QQ198"/>
      <c r="QR198"/>
      <c r="QS198"/>
      <c r="QT198"/>
      <c r="QU198"/>
      <c r="QV198"/>
      <c r="QW198"/>
      <c r="QX198"/>
      <c r="QY198"/>
      <c r="QZ198"/>
      <c r="RA198"/>
      <c r="RB198"/>
      <c r="RC198"/>
      <c r="RD198"/>
      <c r="RE198"/>
      <c r="RF198"/>
      <c r="RG198"/>
      <c r="RH198"/>
      <c r="RI198"/>
      <c r="RJ198"/>
      <c r="RK198"/>
      <c r="RL198"/>
      <c r="RM198"/>
      <c r="RN198"/>
      <c r="RO198"/>
      <c r="RP198"/>
      <c r="RQ198"/>
      <c r="RR198"/>
      <c r="RS198"/>
      <c r="RT198"/>
      <c r="RU198"/>
      <c r="RV198"/>
      <c r="RW198"/>
      <c r="RX198"/>
      <c r="RY198"/>
      <c r="RZ198"/>
      <c r="SA198"/>
      <c r="SB198"/>
      <c r="SC198"/>
      <c r="SD198"/>
      <c r="SE198"/>
      <c r="SF198"/>
      <c r="SG198"/>
      <c r="SH198"/>
      <c r="SI198"/>
      <c r="SJ198"/>
      <c r="SK198"/>
      <c r="SL198"/>
      <c r="SM198"/>
      <c r="SN198"/>
      <c r="SO198"/>
      <c r="SP198"/>
      <c r="SQ198"/>
      <c r="SR198"/>
      <c r="SS198"/>
      <c r="ST198"/>
      <c r="SU198"/>
      <c r="SV198"/>
      <c r="SW198"/>
      <c r="SX198"/>
      <c r="SY198"/>
      <c r="SZ198"/>
      <c r="TA198"/>
      <c r="TB198"/>
      <c r="TC198"/>
      <c r="TD198"/>
      <c r="TE198"/>
      <c r="TF198"/>
      <c r="TG198"/>
      <c r="TH198"/>
      <c r="TI198"/>
      <c r="TJ198"/>
      <c r="TK198"/>
      <c r="TL198"/>
      <c r="TM198"/>
      <c r="TN198"/>
      <c r="TO198"/>
      <c r="TP198"/>
      <c r="TQ198"/>
      <c r="TR198"/>
      <c r="TS198"/>
      <c r="TT198"/>
      <c r="TU198"/>
      <c r="TV198"/>
      <c r="TW198"/>
      <c r="TX198"/>
      <c r="TY198"/>
      <c r="TZ198"/>
      <c r="UA198"/>
      <c r="UB198"/>
      <c r="UC198"/>
      <c r="UD198"/>
      <c r="UE198"/>
      <c r="UF198"/>
      <c r="UG198"/>
      <c r="UH198"/>
      <c r="UI198"/>
      <c r="UJ198"/>
      <c r="UK198"/>
      <c r="UL198"/>
      <c r="UM198"/>
      <c r="UN198"/>
      <c r="UO198"/>
      <c r="UP198"/>
      <c r="UQ198"/>
      <c r="UR198"/>
      <c r="US198"/>
      <c r="UT198"/>
      <c r="UU198"/>
      <c r="UV198"/>
      <c r="UW198"/>
      <c r="UX198"/>
      <c r="UY198"/>
      <c r="UZ198"/>
      <c r="VA198"/>
      <c r="VB198"/>
      <c r="VC198"/>
      <c r="VD198"/>
      <c r="VE198"/>
      <c r="VF198"/>
      <c r="VG198"/>
      <c r="VH198"/>
      <c r="VI198"/>
      <c r="VJ198"/>
      <c r="VK198"/>
      <c r="VL198"/>
      <c r="VM198"/>
      <c r="VN198"/>
      <c r="VO198"/>
      <c r="VP198"/>
      <c r="VQ198"/>
      <c r="VR198"/>
      <c r="VS198"/>
      <c r="VT198"/>
      <c r="VU198"/>
      <c r="VV198"/>
      <c r="VW198"/>
      <c r="VX198"/>
      <c r="VY198"/>
      <c r="VZ198"/>
      <c r="WA198"/>
      <c r="WB198"/>
      <c r="WC198"/>
      <c r="WD198"/>
      <c r="WE198"/>
      <c r="WF198"/>
      <c r="WG198"/>
      <c r="WH198"/>
      <c r="WI198"/>
      <c r="WJ198"/>
      <c r="WK198"/>
      <c r="WL198"/>
      <c r="WM198"/>
      <c r="WN198"/>
      <c r="WO198"/>
      <c r="WP198"/>
      <c r="WQ198"/>
      <c r="WR198"/>
      <c r="WS198"/>
      <c r="WT198"/>
      <c r="WU198"/>
      <c r="WV198"/>
      <c r="WW198"/>
      <c r="WX198"/>
      <c r="WY198"/>
      <c r="WZ198"/>
      <c r="XA198"/>
      <c r="XB198"/>
      <c r="XC198"/>
      <c r="XD198"/>
      <c r="XE198"/>
      <c r="XF198"/>
      <c r="XG198"/>
      <c r="XH198"/>
      <c r="XI198"/>
      <c r="XJ198"/>
      <c r="XK198"/>
      <c r="XL198"/>
      <c r="XM198"/>
      <c r="XN198"/>
      <c r="XO198"/>
      <c r="XP198"/>
      <c r="XQ198"/>
      <c r="XR198"/>
      <c r="XS198"/>
      <c r="XT198"/>
      <c r="XU198"/>
      <c r="XV198"/>
      <c r="XW198"/>
      <c r="XX198"/>
      <c r="XY198"/>
      <c r="XZ198"/>
      <c r="YA198"/>
      <c r="YB198"/>
      <c r="YC198"/>
      <c r="YD198"/>
      <c r="YE198"/>
      <c r="YF198"/>
      <c r="YG198"/>
      <c r="YH198"/>
      <c r="YI198"/>
      <c r="YJ198"/>
      <c r="YK198"/>
      <c r="YL198"/>
      <c r="YM198"/>
      <c r="YN198"/>
      <c r="YO198"/>
      <c r="YP198"/>
      <c r="YQ198"/>
      <c r="YR198"/>
      <c r="YS198"/>
      <c r="YT198"/>
      <c r="YU198"/>
      <c r="YV198"/>
      <c r="YW198"/>
      <c r="YX198"/>
      <c r="YY198"/>
      <c r="YZ198"/>
      <c r="ZA198"/>
      <c r="ZB198"/>
      <c r="ZC198"/>
      <c r="ZD198"/>
      <c r="ZE198"/>
      <c r="ZF198"/>
      <c r="ZG198"/>
      <c r="ZH198"/>
      <c r="ZI198"/>
      <c r="ZJ198"/>
      <c r="ZK198"/>
      <c r="ZL198"/>
      <c r="ZM198"/>
      <c r="ZN198"/>
      <c r="ZO198"/>
      <c r="ZP198"/>
      <c r="ZQ198"/>
      <c r="ZR198"/>
      <c r="ZS198"/>
      <c r="ZT198"/>
      <c r="ZU198"/>
      <c r="ZV198"/>
      <c r="ZW198"/>
      <c r="ZX198"/>
      <c r="ZY198"/>
      <c r="ZZ198"/>
      <c r="AAA198"/>
      <c r="AAB198"/>
      <c r="AAC198"/>
      <c r="AAD198"/>
      <c r="AAE198"/>
      <c r="AAF198"/>
      <c r="AAG198"/>
      <c r="AAH198"/>
      <c r="AAI198"/>
      <c r="AAJ198"/>
      <c r="AAK198"/>
      <c r="AAL198"/>
      <c r="AAM198"/>
      <c r="AAN198"/>
      <c r="AAO198"/>
      <c r="AAP198"/>
      <c r="AAQ198"/>
      <c r="AAR198"/>
      <c r="AAS198"/>
      <c r="AAT198"/>
      <c r="AAU198"/>
      <c r="AAV198"/>
      <c r="AAW198"/>
      <c r="AAX198"/>
      <c r="AAY198"/>
      <c r="AAZ198"/>
      <c r="ABA198"/>
      <c r="ABB198"/>
      <c r="ABC198"/>
      <c r="ABD198"/>
      <c r="ABE198"/>
      <c r="ABF198"/>
      <c r="ABG198"/>
      <c r="ABH198"/>
      <c r="ABI198"/>
      <c r="ABJ198"/>
      <c r="ABK198"/>
      <c r="ABL198"/>
      <c r="ABM198"/>
      <c r="ABN198"/>
      <c r="ABO198"/>
      <c r="ABP198"/>
      <c r="ABQ198"/>
      <c r="ABR198"/>
      <c r="ABS198"/>
      <c r="ABT198"/>
      <c r="ABU198"/>
      <c r="ABV198"/>
      <c r="ABW198"/>
      <c r="ABX198"/>
      <c r="ABY198"/>
      <c r="ABZ198"/>
      <c r="ACA198"/>
      <c r="ACB198"/>
      <c r="ACC198"/>
      <c r="ACD198"/>
      <c r="ACE198"/>
      <c r="ACF198"/>
      <c r="ACG198"/>
      <c r="ACH198"/>
      <c r="ACI198"/>
      <c r="ACJ198"/>
      <c r="ACK198"/>
      <c r="ACL198"/>
      <c r="ACM198"/>
      <c r="ACN198"/>
      <c r="ACO198"/>
      <c r="ACP198"/>
      <c r="ACQ198"/>
      <c r="ACR198"/>
      <c r="ACS198"/>
      <c r="ACT198"/>
      <c r="ACU198"/>
      <c r="ACV198"/>
      <c r="ACW198"/>
      <c r="ACX198"/>
      <c r="ACY198"/>
      <c r="ACZ198"/>
      <c r="ADA198"/>
      <c r="ADB198"/>
      <c r="ADC198"/>
      <c r="ADD198"/>
      <c r="ADE198"/>
      <c r="ADF198"/>
      <c r="ADG198"/>
      <c r="ADH198"/>
      <c r="ADI198"/>
      <c r="ADJ198"/>
      <c r="ADK198"/>
      <c r="ADL198"/>
      <c r="ADM198"/>
      <c r="ADN198"/>
      <c r="ADO198"/>
      <c r="ADP198"/>
      <c r="ADQ198"/>
      <c r="ADR198"/>
      <c r="ADS198"/>
      <c r="ADT198"/>
      <c r="ADU198"/>
      <c r="ADV198"/>
      <c r="ADW198"/>
      <c r="ADX198"/>
      <c r="ADY198"/>
      <c r="ADZ198"/>
      <c r="AEA198"/>
      <c r="AEB198"/>
      <c r="AEC198"/>
      <c r="AED198"/>
      <c r="AEE198"/>
      <c r="AEF198"/>
      <c r="AEG198"/>
      <c r="AEH198"/>
      <c r="AEI198"/>
      <c r="AEJ198"/>
      <c r="AEK198"/>
      <c r="AEL198"/>
      <c r="AEM198"/>
      <c r="AEN198"/>
      <c r="AEO198"/>
      <c r="AEP198"/>
      <c r="AEQ198"/>
      <c r="AER198"/>
      <c r="AES198"/>
      <c r="AET198"/>
      <c r="AEU198"/>
      <c r="AEV198"/>
      <c r="AEW198"/>
      <c r="AEX198"/>
      <c r="AEY198"/>
      <c r="AEZ198"/>
      <c r="AFA198"/>
      <c r="AFB198"/>
      <c r="AFC198"/>
      <c r="AFD198"/>
      <c r="AFE198"/>
      <c r="AFF198"/>
      <c r="AFG198"/>
      <c r="AFH198"/>
      <c r="AFI198"/>
      <c r="AFJ198"/>
      <c r="AFK198"/>
      <c r="AFL198"/>
      <c r="AFM198"/>
      <c r="AFN198"/>
      <c r="AFO198"/>
      <c r="AFP198"/>
      <c r="AFQ198"/>
      <c r="AFR198"/>
      <c r="AFS198"/>
      <c r="AFT198"/>
      <c r="AFU198"/>
      <c r="AFV198"/>
      <c r="AFW198"/>
      <c r="AFX198"/>
      <c r="AFY198"/>
      <c r="AFZ198"/>
      <c r="AGA198"/>
      <c r="AGB198"/>
      <c r="AGC198"/>
      <c r="AGD198"/>
      <c r="AGE198"/>
      <c r="AGF198"/>
      <c r="AGG198"/>
      <c r="AGH198"/>
      <c r="AGI198"/>
      <c r="AGJ198"/>
      <c r="AGK198"/>
      <c r="AGL198"/>
      <c r="AGM198"/>
      <c r="AGN198"/>
      <c r="AGO198"/>
      <c r="AGP198"/>
      <c r="AGQ198"/>
      <c r="AGR198"/>
      <c r="AGS198"/>
      <c r="AGT198"/>
      <c r="AGU198"/>
      <c r="AGV198"/>
      <c r="AGW198"/>
      <c r="AGX198"/>
      <c r="AGY198"/>
      <c r="AGZ198"/>
      <c r="AHA198"/>
      <c r="AHB198"/>
      <c r="AHC198"/>
      <c r="AHD198"/>
      <c r="AHE198"/>
      <c r="AHF198"/>
      <c r="AHG198"/>
      <c r="AHH198"/>
      <c r="AHI198"/>
      <c r="AHJ198"/>
      <c r="AHK198"/>
      <c r="AHL198"/>
      <c r="AHM198"/>
      <c r="AHN198"/>
      <c r="AHO198"/>
      <c r="AHP198"/>
      <c r="AHQ198"/>
      <c r="AHR198"/>
      <c r="AHS198"/>
      <c r="AHT198"/>
      <c r="AHU198"/>
      <c r="AHV198"/>
      <c r="AHW198"/>
      <c r="AHX198"/>
      <c r="AHY198"/>
      <c r="AHZ198"/>
      <c r="AIA198"/>
      <c r="AIB198"/>
      <c r="AIC198"/>
      <c r="AID198"/>
      <c r="AIE198"/>
      <c r="AIF198"/>
      <c r="AIG198"/>
      <c r="AIH198"/>
      <c r="AII198"/>
      <c r="AIJ198"/>
      <c r="AIK198"/>
      <c r="AIL198"/>
      <c r="AIM198"/>
      <c r="AIN198"/>
      <c r="AIO198"/>
      <c r="AIP198"/>
      <c r="AIQ198"/>
      <c r="AIR198"/>
      <c r="AIS198"/>
      <c r="AIT198"/>
      <c r="AIU198"/>
      <c r="AIV198"/>
      <c r="AIW198"/>
      <c r="AIX198"/>
      <c r="AIY198"/>
      <c r="AIZ198"/>
      <c r="AJA198"/>
      <c r="AJB198"/>
      <c r="AJC198"/>
      <c r="AJD198"/>
      <c r="AJE198"/>
      <c r="AJF198"/>
      <c r="AJG198"/>
      <c r="AJH198"/>
      <c r="AJI198"/>
      <c r="AJJ198"/>
      <c r="AJK198"/>
      <c r="AJL198"/>
      <c r="AJM198"/>
      <c r="AJN198"/>
      <c r="AJO198"/>
      <c r="AJP198"/>
      <c r="AJQ198"/>
      <c r="AJR198"/>
      <c r="AJS198"/>
      <c r="AJT198"/>
      <c r="AJU198"/>
      <c r="AJV198"/>
      <c r="AJW198"/>
      <c r="AJX198"/>
      <c r="AJY198"/>
      <c r="AJZ198"/>
      <c r="AKA198"/>
      <c r="AKB198"/>
      <c r="AKC198"/>
      <c r="AKD198"/>
      <c r="AKE198"/>
      <c r="AKF198"/>
      <c r="AKG198"/>
      <c r="AKH198"/>
      <c r="AKI198"/>
      <c r="AKJ198"/>
      <c r="AKK198"/>
      <c r="AKL198"/>
      <c r="AKM198"/>
      <c r="AKN198"/>
      <c r="AKO198"/>
      <c r="AKP198"/>
      <c r="AKQ198"/>
      <c r="AKR198"/>
      <c r="AKS198"/>
      <c r="AKT198"/>
      <c r="AKU198"/>
      <c r="AKV198"/>
      <c r="AKW198"/>
      <c r="AKX198"/>
      <c r="AKY198"/>
      <c r="AKZ198"/>
      <c r="ALA198"/>
      <c r="ALB198"/>
      <c r="ALC198"/>
      <c r="ALD198"/>
      <c r="ALE198"/>
      <c r="ALF198"/>
      <c r="ALG198"/>
      <c r="ALH198"/>
      <c r="ALI198"/>
      <c r="ALJ198"/>
      <c r="ALK198"/>
      <c r="ALL198"/>
      <c r="ALM198"/>
      <c r="ALN198"/>
      <c r="ALO198"/>
      <c r="ALP198"/>
      <c r="ALQ198"/>
      <c r="ALR198"/>
      <c r="ALS198"/>
      <c r="ALT198"/>
      <c r="ALU198"/>
      <c r="ALV198"/>
      <c r="ALW198"/>
      <c r="ALX198"/>
      <c r="ALY198"/>
      <c r="ALZ198"/>
      <c r="AMA198"/>
      <c r="AMB198"/>
      <c r="AMC198"/>
      <c r="AMD198"/>
      <c r="AME198"/>
      <c r="AMF198"/>
      <c r="AMG198"/>
      <c r="AMH198"/>
      <c r="AMI198"/>
      <c r="AMJ198"/>
    </row>
    <row r="199" spans="1:1024" x14ac:dyDescent="0.25">
      <c r="A199"/>
      <c r="B199"/>
      <c r="C199"/>
      <c r="D199"/>
      <c r="G199" s="49" t="s">
        <v>3441</v>
      </c>
      <c r="BD199"/>
      <c r="BE199"/>
      <c r="BF199"/>
      <c r="BG199"/>
      <c r="BH199"/>
      <c r="BI199"/>
      <c r="BJ199"/>
      <c r="BK199"/>
      <c r="BL199"/>
      <c r="BM199"/>
      <c r="BN199"/>
      <c r="BO199"/>
      <c r="BP199"/>
      <c r="BQ199"/>
      <c r="BR199"/>
      <c r="BS199"/>
      <c r="BT199"/>
      <c r="BU199"/>
      <c r="BV199"/>
      <c r="BW199"/>
      <c r="BX199"/>
      <c r="BY199"/>
      <c r="BZ199"/>
      <c r="CA199"/>
      <c r="CB199"/>
      <c r="CC199"/>
      <c r="CD199"/>
      <c r="CE199"/>
      <c r="CF199"/>
      <c r="CG199"/>
      <c r="CH199"/>
      <c r="CI199"/>
      <c r="CJ199"/>
      <c r="CK199"/>
      <c r="CL199"/>
      <c r="CM199"/>
      <c r="CN199"/>
      <c r="CO199"/>
      <c r="CP199"/>
      <c r="CQ199"/>
      <c r="CR199"/>
      <c r="CS199"/>
      <c r="CT199"/>
      <c r="CU199"/>
      <c r="CV199"/>
      <c r="CW199"/>
      <c r="CX199"/>
      <c r="CY199"/>
      <c r="CZ199"/>
      <c r="DA199"/>
      <c r="DB199"/>
      <c r="DC199"/>
      <c r="DD199"/>
      <c r="DE199"/>
      <c r="DF199"/>
      <c r="DG199"/>
      <c r="DH199"/>
      <c r="DI199"/>
      <c r="DJ199"/>
      <c r="DK199"/>
      <c r="DL199"/>
      <c r="DM199"/>
      <c r="DN199"/>
      <c r="DO199"/>
      <c r="DP199"/>
      <c r="DQ199"/>
      <c r="DR199"/>
      <c r="DS199"/>
      <c r="DT199"/>
      <c r="DU199"/>
      <c r="DV199"/>
      <c r="DW199"/>
      <c r="DX199"/>
      <c r="DY199"/>
      <c r="DZ199"/>
      <c r="EA199"/>
      <c r="EB199"/>
      <c r="EC199"/>
      <c r="ED199"/>
      <c r="EE199"/>
      <c r="EF199"/>
      <c r="EG199"/>
      <c r="EH199"/>
      <c r="EI199"/>
      <c r="EJ199"/>
      <c r="EK199"/>
      <c r="EL199"/>
      <c r="EM199"/>
      <c r="EN199"/>
      <c r="EO199"/>
      <c r="EP199"/>
      <c r="EQ199"/>
      <c r="ER199"/>
      <c r="ES199"/>
      <c r="ET199"/>
      <c r="EU199"/>
      <c r="EV199"/>
      <c r="EW199"/>
      <c r="EX199"/>
      <c r="EY199"/>
      <c r="EZ199"/>
      <c r="FA199"/>
      <c r="FB199"/>
      <c r="FC199"/>
      <c r="FD199"/>
      <c r="FE199"/>
      <c r="FF199"/>
      <c r="FG199"/>
      <c r="FH199"/>
      <c r="FI199"/>
      <c r="FJ199"/>
      <c r="FK199"/>
      <c r="FL199"/>
      <c r="FM199"/>
      <c r="FN199"/>
      <c r="FO199"/>
      <c r="FP199"/>
      <c r="FQ199"/>
      <c r="FR199"/>
      <c r="FS199"/>
      <c r="FT199"/>
      <c r="FU199"/>
      <c r="FV199"/>
      <c r="FW199"/>
      <c r="FX199"/>
      <c r="FY199"/>
      <c r="FZ199"/>
      <c r="GA199"/>
      <c r="GB199"/>
      <c r="GC199"/>
      <c r="GD199"/>
      <c r="GE199"/>
      <c r="GF199"/>
      <c r="GG199"/>
      <c r="GH199"/>
      <c r="GI199"/>
      <c r="GJ199"/>
      <c r="GK199"/>
      <c r="GL199"/>
      <c r="GM199"/>
      <c r="GN199"/>
      <c r="GO199"/>
      <c r="GP199"/>
      <c r="GQ199"/>
      <c r="GR199"/>
      <c r="GS199"/>
      <c r="GT199"/>
      <c r="GU199"/>
      <c r="GV199"/>
      <c r="GW199"/>
      <c r="GX199"/>
      <c r="GY199"/>
      <c r="GZ199"/>
      <c r="HA199"/>
      <c r="HB199"/>
      <c r="HC199"/>
      <c r="HD199"/>
      <c r="HE199"/>
      <c r="HF199"/>
      <c r="HG199"/>
      <c r="HH199"/>
      <c r="HI199"/>
      <c r="HJ199"/>
      <c r="HK199"/>
      <c r="HL199"/>
      <c r="HM199"/>
      <c r="HN199"/>
      <c r="HO199"/>
      <c r="HP199"/>
      <c r="HQ199"/>
      <c r="HR199"/>
      <c r="HS199"/>
      <c r="HT199"/>
      <c r="HU199"/>
      <c r="HV199"/>
      <c r="HW199"/>
      <c r="HX199"/>
      <c r="HY199"/>
      <c r="HZ199"/>
      <c r="IA199"/>
      <c r="IB199"/>
      <c r="IC199"/>
      <c r="ID199"/>
      <c r="IE199"/>
      <c r="IF199"/>
      <c r="IG199"/>
      <c r="IH199"/>
      <c r="II199"/>
      <c r="IJ199"/>
      <c r="IK199"/>
      <c r="IL199"/>
      <c r="IM199"/>
      <c r="IN199"/>
      <c r="IO199"/>
      <c r="IP199"/>
      <c r="IQ199"/>
      <c r="IR199"/>
      <c r="IS199"/>
      <c r="IT199"/>
      <c r="IU199"/>
      <c r="IV199"/>
      <c r="IW199"/>
      <c r="IX199"/>
      <c r="IY199"/>
      <c r="IZ199"/>
      <c r="JA199"/>
      <c r="JB199"/>
      <c r="JC199"/>
      <c r="JD199"/>
      <c r="JE199"/>
      <c r="JF199"/>
      <c r="JG199"/>
      <c r="JH199"/>
      <c r="JI199"/>
      <c r="JJ199"/>
      <c r="JK199"/>
      <c r="JL199"/>
      <c r="JM199"/>
      <c r="JN199"/>
      <c r="JO199"/>
      <c r="JP199"/>
      <c r="JQ199"/>
      <c r="JR199"/>
      <c r="JS199"/>
      <c r="JT199"/>
      <c r="JU199"/>
      <c r="JV199"/>
      <c r="JW199"/>
      <c r="JX199"/>
      <c r="JY199"/>
      <c r="JZ199"/>
      <c r="KA199"/>
      <c r="KB199"/>
      <c r="KC199"/>
      <c r="KD199"/>
      <c r="KE199"/>
      <c r="KF199"/>
      <c r="KG199"/>
      <c r="KH199"/>
      <c r="KI199"/>
      <c r="KJ199"/>
      <c r="KK199"/>
      <c r="KL199"/>
      <c r="KM199"/>
      <c r="KN199"/>
      <c r="KO199"/>
      <c r="KP199"/>
      <c r="KQ199"/>
      <c r="KR199"/>
      <c r="KS199"/>
      <c r="KT199"/>
      <c r="KU199"/>
      <c r="KV199"/>
      <c r="KW199"/>
      <c r="KX199"/>
      <c r="KY199"/>
      <c r="KZ199"/>
      <c r="LA199"/>
      <c r="LB199"/>
      <c r="LC199"/>
      <c r="LD199"/>
      <c r="LE199"/>
      <c r="LF199"/>
      <c r="LG199"/>
      <c r="LH199"/>
      <c r="LI199"/>
      <c r="LJ199"/>
      <c r="LK199"/>
      <c r="LL199"/>
      <c r="LM199"/>
      <c r="LN199"/>
      <c r="LO199"/>
      <c r="LP199"/>
      <c r="LQ199"/>
      <c r="LR199"/>
      <c r="LS199"/>
      <c r="LT199"/>
      <c r="LU199"/>
      <c r="LV199"/>
      <c r="LW199"/>
      <c r="LX199"/>
      <c r="LY199"/>
      <c r="LZ199"/>
      <c r="MA199"/>
      <c r="MB199"/>
      <c r="MC199"/>
      <c r="MD199"/>
      <c r="ME199"/>
      <c r="MF199"/>
      <c r="MG199"/>
      <c r="MH199"/>
      <c r="MI199"/>
      <c r="MJ199"/>
      <c r="MK199"/>
      <c r="ML199"/>
      <c r="MM199"/>
      <c r="MN199"/>
      <c r="MO199"/>
      <c r="MP199"/>
      <c r="MQ199"/>
      <c r="MR199"/>
      <c r="MS199"/>
      <c r="MT199"/>
      <c r="MU199"/>
      <c r="MV199"/>
      <c r="MW199"/>
      <c r="MX199"/>
      <c r="MY199"/>
      <c r="MZ199"/>
      <c r="NA199"/>
      <c r="NB199"/>
      <c r="NC199"/>
      <c r="ND199"/>
      <c r="NE199"/>
      <c r="NF199"/>
      <c r="NG199"/>
      <c r="NH199"/>
      <c r="NI199"/>
      <c r="NJ199"/>
      <c r="NK199"/>
      <c r="NL199"/>
      <c r="NM199"/>
      <c r="NN199"/>
      <c r="NO199"/>
      <c r="NP199"/>
      <c r="NQ199"/>
      <c r="NR199"/>
      <c r="NS199"/>
      <c r="NT199"/>
      <c r="NU199"/>
      <c r="NV199"/>
      <c r="NW199"/>
      <c r="NX199"/>
      <c r="NY199"/>
      <c r="NZ199"/>
      <c r="OA199"/>
      <c r="OB199"/>
      <c r="OC199"/>
      <c r="OD199"/>
      <c r="OE199"/>
      <c r="OF199"/>
      <c r="OG199"/>
      <c r="OH199"/>
      <c r="OI199"/>
      <c r="OJ199"/>
      <c r="OK199"/>
      <c r="OL199"/>
      <c r="OM199"/>
      <c r="ON199"/>
      <c r="OO199"/>
      <c r="OP199"/>
      <c r="OQ199"/>
      <c r="OR199"/>
      <c r="OS199"/>
      <c r="OT199"/>
      <c r="OU199"/>
      <c r="OV199"/>
      <c r="OW199"/>
      <c r="OX199"/>
      <c r="OY199"/>
      <c r="OZ199"/>
      <c r="PA199"/>
      <c r="PB199"/>
      <c r="PC199"/>
      <c r="PD199"/>
      <c r="PE199"/>
      <c r="PF199"/>
      <c r="PG199"/>
      <c r="PH199"/>
      <c r="PI199"/>
      <c r="PJ199"/>
      <c r="PK199"/>
      <c r="PL199"/>
      <c r="PM199"/>
      <c r="PN199"/>
      <c r="PO199"/>
      <c r="PP199"/>
      <c r="PQ199"/>
      <c r="PR199"/>
      <c r="PS199"/>
      <c r="PT199"/>
      <c r="PU199"/>
      <c r="PV199"/>
      <c r="PW199"/>
      <c r="PX199"/>
      <c r="PY199"/>
      <c r="PZ199"/>
      <c r="QA199"/>
      <c r="QB199"/>
      <c r="QC199"/>
      <c r="QD199"/>
      <c r="QE199"/>
      <c r="QF199"/>
      <c r="QG199"/>
      <c r="QH199"/>
      <c r="QI199"/>
      <c r="QJ199"/>
      <c r="QK199"/>
      <c r="QL199"/>
      <c r="QM199"/>
      <c r="QN199"/>
      <c r="QO199"/>
      <c r="QP199"/>
      <c r="QQ199"/>
      <c r="QR199"/>
      <c r="QS199"/>
      <c r="QT199"/>
      <c r="QU199"/>
      <c r="QV199"/>
      <c r="QW199"/>
      <c r="QX199"/>
      <c r="QY199"/>
      <c r="QZ199"/>
      <c r="RA199"/>
      <c r="RB199"/>
      <c r="RC199"/>
      <c r="RD199"/>
      <c r="RE199"/>
      <c r="RF199"/>
      <c r="RG199"/>
      <c r="RH199"/>
      <c r="RI199"/>
      <c r="RJ199"/>
      <c r="RK199"/>
      <c r="RL199"/>
      <c r="RM199"/>
      <c r="RN199"/>
      <c r="RO199"/>
      <c r="RP199"/>
      <c r="RQ199"/>
      <c r="RR199"/>
      <c r="RS199"/>
      <c r="RT199"/>
      <c r="RU199"/>
      <c r="RV199"/>
      <c r="RW199"/>
      <c r="RX199"/>
      <c r="RY199"/>
      <c r="RZ199"/>
      <c r="SA199"/>
      <c r="SB199"/>
      <c r="SC199"/>
      <c r="SD199"/>
      <c r="SE199"/>
      <c r="SF199"/>
      <c r="SG199"/>
      <c r="SH199"/>
      <c r="SI199"/>
      <c r="SJ199"/>
      <c r="SK199"/>
      <c r="SL199"/>
      <c r="SM199"/>
      <c r="SN199"/>
      <c r="SO199"/>
      <c r="SP199"/>
      <c r="SQ199"/>
      <c r="SR199"/>
      <c r="SS199"/>
      <c r="ST199"/>
      <c r="SU199"/>
      <c r="SV199"/>
      <c r="SW199"/>
      <c r="SX199"/>
      <c r="SY199"/>
      <c r="SZ199"/>
      <c r="TA199"/>
      <c r="TB199"/>
      <c r="TC199"/>
      <c r="TD199"/>
      <c r="TE199"/>
      <c r="TF199"/>
      <c r="TG199"/>
      <c r="TH199"/>
      <c r="TI199"/>
      <c r="TJ199"/>
      <c r="TK199"/>
      <c r="TL199"/>
      <c r="TM199"/>
      <c r="TN199"/>
      <c r="TO199"/>
      <c r="TP199"/>
      <c r="TQ199"/>
      <c r="TR199"/>
      <c r="TS199"/>
      <c r="TT199"/>
      <c r="TU199"/>
      <c r="TV199"/>
      <c r="TW199"/>
      <c r="TX199"/>
      <c r="TY199"/>
      <c r="TZ199"/>
      <c r="UA199"/>
      <c r="UB199"/>
      <c r="UC199"/>
      <c r="UD199"/>
      <c r="UE199"/>
      <c r="UF199"/>
      <c r="UG199"/>
      <c r="UH199"/>
      <c r="UI199"/>
      <c r="UJ199"/>
      <c r="UK199"/>
      <c r="UL199"/>
      <c r="UM199"/>
      <c r="UN199"/>
      <c r="UO199"/>
      <c r="UP199"/>
      <c r="UQ199"/>
      <c r="UR199"/>
      <c r="US199"/>
      <c r="UT199"/>
      <c r="UU199"/>
      <c r="UV199"/>
      <c r="UW199"/>
      <c r="UX199"/>
      <c r="UY199"/>
      <c r="UZ199"/>
      <c r="VA199"/>
      <c r="VB199"/>
      <c r="VC199"/>
      <c r="VD199"/>
      <c r="VE199"/>
      <c r="VF199"/>
      <c r="VG199"/>
      <c r="VH199"/>
      <c r="VI199"/>
      <c r="VJ199"/>
      <c r="VK199"/>
      <c r="VL199"/>
      <c r="VM199"/>
      <c r="VN199"/>
      <c r="VO199"/>
      <c r="VP199"/>
      <c r="VQ199"/>
      <c r="VR199"/>
      <c r="VS199"/>
      <c r="VT199"/>
      <c r="VU199"/>
      <c r="VV199"/>
      <c r="VW199"/>
      <c r="VX199"/>
      <c r="VY199"/>
      <c r="VZ199"/>
      <c r="WA199"/>
      <c r="WB199"/>
      <c r="WC199"/>
      <c r="WD199"/>
      <c r="WE199"/>
      <c r="WF199"/>
      <c r="WG199"/>
      <c r="WH199"/>
      <c r="WI199"/>
      <c r="WJ199"/>
      <c r="WK199"/>
      <c r="WL199"/>
      <c r="WM199"/>
      <c r="WN199"/>
      <c r="WO199"/>
      <c r="WP199"/>
      <c r="WQ199"/>
      <c r="WR199"/>
      <c r="WS199"/>
      <c r="WT199"/>
      <c r="WU199"/>
      <c r="WV199"/>
      <c r="WW199"/>
      <c r="WX199"/>
      <c r="WY199"/>
      <c r="WZ199"/>
      <c r="XA199"/>
      <c r="XB199"/>
      <c r="XC199"/>
      <c r="XD199"/>
      <c r="XE199"/>
      <c r="XF199"/>
      <c r="XG199"/>
      <c r="XH199"/>
      <c r="XI199"/>
      <c r="XJ199"/>
      <c r="XK199"/>
      <c r="XL199"/>
      <c r="XM199"/>
      <c r="XN199"/>
      <c r="XO199"/>
      <c r="XP199"/>
      <c r="XQ199"/>
      <c r="XR199"/>
      <c r="XS199"/>
      <c r="XT199"/>
      <c r="XU199"/>
      <c r="XV199"/>
      <c r="XW199"/>
      <c r="XX199"/>
      <c r="XY199"/>
      <c r="XZ199"/>
      <c r="YA199"/>
      <c r="YB199"/>
      <c r="YC199"/>
      <c r="YD199"/>
      <c r="YE199"/>
      <c r="YF199"/>
      <c r="YG199"/>
      <c r="YH199"/>
      <c r="YI199"/>
      <c r="YJ199"/>
      <c r="YK199"/>
      <c r="YL199"/>
      <c r="YM199"/>
      <c r="YN199"/>
      <c r="YO199"/>
      <c r="YP199"/>
      <c r="YQ199"/>
      <c r="YR199"/>
      <c r="YS199"/>
      <c r="YT199"/>
      <c r="YU199"/>
      <c r="YV199"/>
      <c r="YW199"/>
      <c r="YX199"/>
      <c r="YY199"/>
      <c r="YZ199"/>
      <c r="ZA199"/>
      <c r="ZB199"/>
      <c r="ZC199"/>
      <c r="ZD199"/>
      <c r="ZE199"/>
      <c r="ZF199"/>
      <c r="ZG199"/>
      <c r="ZH199"/>
      <c r="ZI199"/>
      <c r="ZJ199"/>
      <c r="ZK199"/>
      <c r="ZL199"/>
      <c r="ZM199"/>
      <c r="ZN199"/>
      <c r="ZO199"/>
      <c r="ZP199"/>
      <c r="ZQ199"/>
      <c r="ZR199"/>
      <c r="ZS199"/>
      <c r="ZT199"/>
      <c r="ZU199"/>
      <c r="ZV199"/>
      <c r="ZW199"/>
      <c r="ZX199"/>
      <c r="ZY199"/>
      <c r="ZZ199"/>
      <c r="AAA199"/>
      <c r="AAB199"/>
      <c r="AAC199"/>
      <c r="AAD199"/>
      <c r="AAE199"/>
      <c r="AAF199"/>
      <c r="AAG199"/>
      <c r="AAH199"/>
      <c r="AAI199"/>
      <c r="AAJ199"/>
      <c r="AAK199"/>
      <c r="AAL199"/>
      <c r="AAM199"/>
      <c r="AAN199"/>
      <c r="AAO199"/>
      <c r="AAP199"/>
      <c r="AAQ199"/>
      <c r="AAR199"/>
      <c r="AAS199"/>
      <c r="AAT199"/>
      <c r="AAU199"/>
      <c r="AAV199"/>
      <c r="AAW199"/>
      <c r="AAX199"/>
      <c r="AAY199"/>
      <c r="AAZ199"/>
      <c r="ABA199"/>
      <c r="ABB199"/>
      <c r="ABC199"/>
      <c r="ABD199"/>
      <c r="ABE199"/>
      <c r="ABF199"/>
      <c r="ABG199"/>
      <c r="ABH199"/>
      <c r="ABI199"/>
      <c r="ABJ199"/>
      <c r="ABK199"/>
      <c r="ABL199"/>
      <c r="ABM199"/>
      <c r="ABN199"/>
      <c r="ABO199"/>
      <c r="ABP199"/>
      <c r="ABQ199"/>
      <c r="ABR199"/>
      <c r="ABS199"/>
      <c r="ABT199"/>
      <c r="ABU199"/>
      <c r="ABV199"/>
      <c r="ABW199"/>
      <c r="ABX199"/>
      <c r="ABY199"/>
      <c r="ABZ199"/>
      <c r="ACA199"/>
      <c r="ACB199"/>
      <c r="ACC199"/>
      <c r="ACD199"/>
      <c r="ACE199"/>
      <c r="ACF199"/>
      <c r="ACG199"/>
      <c r="ACH199"/>
      <c r="ACI199"/>
      <c r="ACJ199"/>
      <c r="ACK199"/>
      <c r="ACL199"/>
      <c r="ACM199"/>
      <c r="ACN199"/>
      <c r="ACO199"/>
      <c r="ACP199"/>
      <c r="ACQ199"/>
      <c r="ACR199"/>
      <c r="ACS199"/>
      <c r="ACT199"/>
      <c r="ACU199"/>
      <c r="ACV199"/>
      <c r="ACW199"/>
      <c r="ACX199"/>
      <c r="ACY199"/>
      <c r="ACZ199"/>
      <c r="ADA199"/>
      <c r="ADB199"/>
      <c r="ADC199"/>
      <c r="ADD199"/>
      <c r="ADE199"/>
      <c r="ADF199"/>
      <c r="ADG199"/>
      <c r="ADH199"/>
      <c r="ADI199"/>
      <c r="ADJ199"/>
      <c r="ADK199"/>
      <c r="ADL199"/>
      <c r="ADM199"/>
      <c r="ADN199"/>
      <c r="ADO199"/>
      <c r="ADP199"/>
      <c r="ADQ199"/>
      <c r="ADR199"/>
      <c r="ADS199"/>
      <c r="ADT199"/>
      <c r="ADU199"/>
      <c r="ADV199"/>
      <c r="ADW199"/>
      <c r="ADX199"/>
      <c r="ADY199"/>
      <c r="ADZ199"/>
      <c r="AEA199"/>
      <c r="AEB199"/>
      <c r="AEC199"/>
      <c r="AED199"/>
      <c r="AEE199"/>
      <c r="AEF199"/>
      <c r="AEG199"/>
      <c r="AEH199"/>
      <c r="AEI199"/>
      <c r="AEJ199"/>
      <c r="AEK199"/>
      <c r="AEL199"/>
      <c r="AEM199"/>
      <c r="AEN199"/>
      <c r="AEO199"/>
      <c r="AEP199"/>
      <c r="AEQ199"/>
      <c r="AER199"/>
      <c r="AES199"/>
      <c r="AET199"/>
      <c r="AEU199"/>
      <c r="AEV199"/>
      <c r="AEW199"/>
      <c r="AEX199"/>
      <c r="AEY199"/>
      <c r="AEZ199"/>
      <c r="AFA199"/>
      <c r="AFB199"/>
      <c r="AFC199"/>
      <c r="AFD199"/>
      <c r="AFE199"/>
      <c r="AFF199"/>
      <c r="AFG199"/>
      <c r="AFH199"/>
      <c r="AFI199"/>
      <c r="AFJ199"/>
      <c r="AFK199"/>
      <c r="AFL199"/>
      <c r="AFM199"/>
      <c r="AFN199"/>
      <c r="AFO199"/>
      <c r="AFP199"/>
      <c r="AFQ199"/>
      <c r="AFR199"/>
      <c r="AFS199"/>
      <c r="AFT199"/>
      <c r="AFU199"/>
      <c r="AFV199"/>
      <c r="AFW199"/>
      <c r="AFX199"/>
      <c r="AFY199"/>
      <c r="AFZ199"/>
      <c r="AGA199"/>
      <c r="AGB199"/>
      <c r="AGC199"/>
      <c r="AGD199"/>
      <c r="AGE199"/>
      <c r="AGF199"/>
      <c r="AGG199"/>
      <c r="AGH199"/>
      <c r="AGI199"/>
      <c r="AGJ199"/>
      <c r="AGK199"/>
      <c r="AGL199"/>
      <c r="AGM199"/>
      <c r="AGN199"/>
      <c r="AGO199"/>
      <c r="AGP199"/>
      <c r="AGQ199"/>
      <c r="AGR199"/>
      <c r="AGS199"/>
      <c r="AGT199"/>
      <c r="AGU199"/>
      <c r="AGV199"/>
      <c r="AGW199"/>
      <c r="AGX199"/>
      <c r="AGY199"/>
      <c r="AGZ199"/>
      <c r="AHA199"/>
      <c r="AHB199"/>
      <c r="AHC199"/>
      <c r="AHD199"/>
      <c r="AHE199"/>
      <c r="AHF199"/>
      <c r="AHG199"/>
      <c r="AHH199"/>
      <c r="AHI199"/>
      <c r="AHJ199"/>
      <c r="AHK199"/>
      <c r="AHL199"/>
      <c r="AHM199"/>
      <c r="AHN199"/>
      <c r="AHO199"/>
      <c r="AHP199"/>
      <c r="AHQ199"/>
      <c r="AHR199"/>
      <c r="AHS199"/>
      <c r="AHT199"/>
      <c r="AHU199"/>
      <c r="AHV199"/>
      <c r="AHW199"/>
      <c r="AHX199"/>
      <c r="AHY199"/>
      <c r="AHZ199"/>
      <c r="AIA199"/>
      <c r="AIB199"/>
      <c r="AIC199"/>
      <c r="AID199"/>
      <c r="AIE199"/>
      <c r="AIF199"/>
      <c r="AIG199"/>
      <c r="AIH199"/>
      <c r="AII199"/>
      <c r="AIJ199"/>
      <c r="AIK199"/>
      <c r="AIL199"/>
      <c r="AIM199"/>
      <c r="AIN199"/>
      <c r="AIO199"/>
      <c r="AIP199"/>
      <c r="AIQ199"/>
      <c r="AIR199"/>
      <c r="AIS199"/>
      <c r="AIT199"/>
      <c r="AIU199"/>
      <c r="AIV199"/>
      <c r="AIW199"/>
      <c r="AIX199"/>
      <c r="AIY199"/>
      <c r="AIZ199"/>
      <c r="AJA199"/>
      <c r="AJB199"/>
      <c r="AJC199"/>
      <c r="AJD199"/>
      <c r="AJE199"/>
      <c r="AJF199"/>
      <c r="AJG199"/>
      <c r="AJH199"/>
      <c r="AJI199"/>
      <c r="AJJ199"/>
      <c r="AJK199"/>
      <c r="AJL199"/>
      <c r="AJM199"/>
      <c r="AJN199"/>
      <c r="AJO199"/>
      <c r="AJP199"/>
      <c r="AJQ199"/>
      <c r="AJR199"/>
      <c r="AJS199"/>
      <c r="AJT199"/>
      <c r="AJU199"/>
      <c r="AJV199"/>
      <c r="AJW199"/>
      <c r="AJX199"/>
      <c r="AJY199"/>
      <c r="AJZ199"/>
      <c r="AKA199"/>
      <c r="AKB199"/>
      <c r="AKC199"/>
      <c r="AKD199"/>
      <c r="AKE199"/>
      <c r="AKF199"/>
      <c r="AKG199"/>
      <c r="AKH199"/>
      <c r="AKI199"/>
      <c r="AKJ199"/>
      <c r="AKK199"/>
      <c r="AKL199"/>
      <c r="AKM199"/>
      <c r="AKN199"/>
      <c r="AKO199"/>
      <c r="AKP199"/>
      <c r="AKQ199"/>
      <c r="AKR199"/>
      <c r="AKS199"/>
      <c r="AKT199"/>
      <c r="AKU199"/>
      <c r="AKV199"/>
      <c r="AKW199"/>
      <c r="AKX199"/>
      <c r="AKY199"/>
      <c r="AKZ199"/>
      <c r="ALA199"/>
      <c r="ALB199"/>
      <c r="ALC199"/>
      <c r="ALD199"/>
      <c r="ALE199"/>
      <c r="ALF199"/>
      <c r="ALG199"/>
      <c r="ALH199"/>
      <c r="ALI199"/>
      <c r="ALJ199"/>
      <c r="ALK199"/>
      <c r="ALL199"/>
      <c r="ALM199"/>
      <c r="ALN199"/>
      <c r="ALO199"/>
      <c r="ALP199"/>
      <c r="ALQ199"/>
      <c r="ALR199"/>
      <c r="ALS199"/>
      <c r="ALT199"/>
      <c r="ALU199"/>
      <c r="ALV199"/>
      <c r="ALW199"/>
      <c r="ALX199"/>
      <c r="ALY199"/>
      <c r="ALZ199"/>
      <c r="AMA199"/>
      <c r="AMB199"/>
      <c r="AMC199"/>
      <c r="AMD199"/>
      <c r="AME199"/>
      <c r="AMF199"/>
      <c r="AMG199"/>
      <c r="AMH199"/>
      <c r="AMI199"/>
      <c r="AMJ199"/>
    </row>
    <row r="200" spans="1:1024" x14ac:dyDescent="0.25"/>
    <row r="201" spans="1:1024" ht="37.9" customHeight="1" x14ac:dyDescent="0.25">
      <c r="G201" s="253" t="s">
        <v>3449</v>
      </c>
      <c r="H201" s="254"/>
      <c r="I201" s="254"/>
      <c r="J201" s="254"/>
      <c r="K201" s="254"/>
      <c r="L201" s="254"/>
      <c r="M201" s="254"/>
      <c r="N201" s="254"/>
      <c r="O201" s="254"/>
      <c r="P201" s="254"/>
      <c r="Q201" s="254"/>
      <c r="R201" s="254"/>
      <c r="S201" s="254"/>
      <c r="T201" s="254"/>
      <c r="U201" s="254"/>
      <c r="V201" s="254"/>
      <c r="W201" s="254"/>
      <c r="X201" s="254"/>
      <c r="Y201" s="254"/>
      <c r="Z201" s="254"/>
      <c r="AA201" s="254"/>
      <c r="AB201" s="254"/>
      <c r="AC201" s="254"/>
      <c r="AD201" s="254"/>
      <c r="AE201" s="254"/>
      <c r="AF201" s="254"/>
      <c r="AG201" s="254"/>
      <c r="AH201" s="254"/>
      <c r="AI201" s="254"/>
      <c r="AJ201" s="254"/>
      <c r="AK201" s="254"/>
      <c r="AL201" s="254"/>
      <c r="AM201" s="254"/>
      <c r="AN201" s="254"/>
      <c r="AO201" s="254"/>
      <c r="AP201" s="254"/>
      <c r="AQ201" s="254"/>
      <c r="AR201" s="254"/>
      <c r="AS201" s="254"/>
      <c r="AT201" s="254"/>
      <c r="AU201" s="254"/>
      <c r="AV201" s="254"/>
      <c r="AW201" s="254"/>
      <c r="AX201" s="254"/>
      <c r="AY201" s="254"/>
      <c r="AZ201" s="254"/>
      <c r="BA201" s="254"/>
      <c r="BB201" s="254"/>
      <c r="BC201" s="254"/>
    </row>
    <row r="202" spans="1:1024" x14ac:dyDescent="0.25"/>
    <row r="203" spans="1:1024" x14ac:dyDescent="0.25"/>
    <row r="204" spans="1:1024" x14ac:dyDescent="0.25"/>
    <row r="205" spans="1:1024" x14ac:dyDescent="0.25"/>
    <row r="206" spans="1:1024" x14ac:dyDescent="0.25"/>
  </sheetData>
  <sheetProtection algorithmName="SHA-512" hashValue="RqRNxGvSFBxpNGU+i4gVQuPRlpA7jC8S4tneVVYW2lvXFm3mikM0S56Fv5mbIG2ENCYnhwbnR0jmrl2VHtJnJA==" saltValue="47f9W1wj+P8ASzXCU5FV5A==" spinCount="100000" sheet="1" selectLockedCells="1"/>
  <mergeCells count="134">
    <mergeCell ref="A8:BD8"/>
    <mergeCell ref="A9:K9"/>
    <mergeCell ref="G187:BC187"/>
    <mergeCell ref="G193:BC193"/>
    <mergeCell ref="G201:BC201"/>
    <mergeCell ref="H181:BC181"/>
    <mergeCell ref="H184:BC184"/>
    <mergeCell ref="G192:BC192"/>
    <mergeCell ref="C175:BA175"/>
    <mergeCell ref="C177:BA177"/>
    <mergeCell ref="A40:H40"/>
    <mergeCell ref="I40:S40"/>
    <mergeCell ref="T40:Z40"/>
    <mergeCell ref="T41:Z41"/>
    <mergeCell ref="A60:BD64"/>
    <mergeCell ref="A65:BD65"/>
    <mergeCell ref="A66:BD66"/>
    <mergeCell ref="A67:H67"/>
    <mergeCell ref="I67:Z67"/>
    <mergeCell ref="AA67:AH67"/>
    <mergeCell ref="AI67:BD67"/>
    <mergeCell ref="AD47:AT47"/>
    <mergeCell ref="L9:AE9"/>
    <mergeCell ref="AF9:BD9"/>
    <mergeCell ref="A1:BD2"/>
    <mergeCell ref="A3:D3"/>
    <mergeCell ref="B5:C5"/>
    <mergeCell ref="D5:K5"/>
    <mergeCell ref="L5:M5"/>
    <mergeCell ref="B7:C7"/>
    <mergeCell ref="D7:K7"/>
    <mergeCell ref="L7:M7"/>
    <mergeCell ref="AP7:BD7"/>
    <mergeCell ref="A10:K10"/>
    <mergeCell ref="L10:AE10"/>
    <mergeCell ref="AF10:BD10"/>
    <mergeCell ref="M31:AA31"/>
    <mergeCell ref="E29:F29"/>
    <mergeCell ref="O29:P29"/>
    <mergeCell ref="E30:F30"/>
    <mergeCell ref="K30:L30"/>
    <mergeCell ref="W30:X30"/>
    <mergeCell ref="A11:K11"/>
    <mergeCell ref="L11:AE11"/>
    <mergeCell ref="AF11:BD11"/>
    <mergeCell ref="A12:K12"/>
    <mergeCell ref="L12:AE12"/>
    <mergeCell ref="AF12:BD12"/>
    <mergeCell ref="L15:AE15"/>
    <mergeCell ref="A15:K15"/>
    <mergeCell ref="A16:K16"/>
    <mergeCell ref="L16:AE16"/>
    <mergeCell ref="AF16:AM16"/>
    <mergeCell ref="AN16:BD16"/>
    <mergeCell ref="A13:K13"/>
    <mergeCell ref="L13:AE13"/>
    <mergeCell ref="AF13:AM13"/>
    <mergeCell ref="AN13:BD13"/>
    <mergeCell ref="A14:K14"/>
    <mergeCell ref="AF14:AM14"/>
    <mergeCell ref="L14:AE14"/>
    <mergeCell ref="AN14:BD14"/>
    <mergeCell ref="AC40:BB41"/>
    <mergeCell ref="AH26:AI26"/>
    <mergeCell ref="J24:AB24"/>
    <mergeCell ref="AS26:AT26"/>
    <mergeCell ref="C28:D28"/>
    <mergeCell ref="AE29:AR29"/>
    <mergeCell ref="V22:AW23"/>
    <mergeCell ref="M27:AA27"/>
    <mergeCell ref="A17:BD17"/>
    <mergeCell ref="B35:BC38"/>
    <mergeCell ref="D20:O20"/>
    <mergeCell ref="Q20:AB20"/>
    <mergeCell ref="A21:BD21"/>
    <mergeCell ref="AA33:AB33"/>
    <mergeCell ref="AC33:AH33"/>
    <mergeCell ref="AI33:AJ33"/>
    <mergeCell ref="AK33:AP33"/>
    <mergeCell ref="AQ33:AR33"/>
    <mergeCell ref="AS33:AX33"/>
    <mergeCell ref="AY33:AZ33"/>
    <mergeCell ref="C23:D23"/>
    <mergeCell ref="AK24:AN24"/>
    <mergeCell ref="AX24:BA24"/>
    <mergeCell ref="AO25:AR25"/>
    <mergeCell ref="E26:F26"/>
    <mergeCell ref="K26:L26"/>
    <mergeCell ref="W26:X26"/>
    <mergeCell ref="AS30:AT30"/>
    <mergeCell ref="L150:AJ150"/>
    <mergeCell ref="L152:AJ152"/>
    <mergeCell ref="C154:J155"/>
    <mergeCell ref="L156:AH157"/>
    <mergeCell ref="C158:J159"/>
    <mergeCell ref="L159:X159"/>
    <mergeCell ref="AB159:BA159"/>
    <mergeCell ref="R137:BA137"/>
    <mergeCell ref="L141:BC146"/>
    <mergeCell ref="C147:J148"/>
    <mergeCell ref="L148:AJ148"/>
    <mergeCell ref="R139:BA139"/>
    <mergeCell ref="AQ129:BA130"/>
    <mergeCell ref="M130:Y130"/>
    <mergeCell ref="AB130:AO130"/>
    <mergeCell ref="C132:J133"/>
    <mergeCell ref="R133:AK134"/>
    <mergeCell ref="AM133:BA134"/>
    <mergeCell ref="A92:BD97"/>
    <mergeCell ref="A98:BD104"/>
    <mergeCell ref="A105:BD111"/>
    <mergeCell ref="A112:BD114"/>
    <mergeCell ref="AB115:BD119"/>
    <mergeCell ref="K118:AA118"/>
    <mergeCell ref="K119:AA119"/>
    <mergeCell ref="F120:U120"/>
    <mergeCell ref="AU47:BD47"/>
    <mergeCell ref="AI68:BD68"/>
    <mergeCell ref="A70:BD70"/>
    <mergeCell ref="A72:BD78"/>
    <mergeCell ref="A79:BD85"/>
    <mergeCell ref="A86:BD88"/>
    <mergeCell ref="A90:BD90"/>
    <mergeCell ref="A68:H68"/>
    <mergeCell ref="M127:Y127"/>
    <mergeCell ref="K68:Q68"/>
    <mergeCell ref="R68:S68"/>
    <mergeCell ref="T68:Z68"/>
    <mergeCell ref="AA68:AH68"/>
    <mergeCell ref="B58:C58"/>
    <mergeCell ref="B57:C57"/>
    <mergeCell ref="B55:C55"/>
    <mergeCell ref="I68:J68"/>
    <mergeCell ref="A47:AA47"/>
  </mergeCells>
  <conditionalFormatting sqref="L148">
    <cfRule type="expression" dxfId="11" priority="1" stopIfTrue="1">
      <formula>NOT(EXACT(L148,""))</formula>
    </cfRule>
  </conditionalFormatting>
  <conditionalFormatting sqref="L150">
    <cfRule type="expression" dxfId="10" priority="2" stopIfTrue="1">
      <formula>NOT(EXACT(L150,""))</formula>
    </cfRule>
  </conditionalFormatting>
  <conditionalFormatting sqref="L152">
    <cfRule type="expression" dxfId="9" priority="3" stopIfTrue="1">
      <formula>NOT(EXACT(L152,""))</formula>
    </cfRule>
  </conditionalFormatting>
  <conditionalFormatting sqref="L159">
    <cfRule type="expression" dxfId="8" priority="4" stopIfTrue="1">
      <formula>NOT(EXACT(L159,""))</formula>
    </cfRule>
  </conditionalFormatting>
  <conditionalFormatting sqref="M127">
    <cfRule type="expression" dxfId="7" priority="5" stopIfTrue="1">
      <formula>NOT(EXACT(M127,""))</formula>
    </cfRule>
  </conditionalFormatting>
  <conditionalFormatting sqref="M130">
    <cfRule type="expression" dxfId="6" priority="6" stopIfTrue="1">
      <formula>NOT(EXACT(M130,""))</formula>
    </cfRule>
  </conditionalFormatting>
  <conditionalFormatting sqref="R133">
    <cfRule type="expression" dxfId="5" priority="7" stopIfTrue="1">
      <formula>NOT(EXACT(R133,""))</formula>
    </cfRule>
  </conditionalFormatting>
  <conditionalFormatting sqref="R137">
    <cfRule type="expression" dxfId="4" priority="8" stopIfTrue="1">
      <formula>NOT(EXACT(R137,""))</formula>
    </cfRule>
  </conditionalFormatting>
  <conditionalFormatting sqref="R139">
    <cfRule type="expression" dxfId="3" priority="9" stopIfTrue="1">
      <formula>NOT(EXACT(R139,""))</formula>
    </cfRule>
  </conditionalFormatting>
  <conditionalFormatting sqref="AB130">
    <cfRule type="expression" dxfId="2" priority="11" stopIfTrue="1">
      <formula>NOT(EXACT(AB130,""))</formula>
    </cfRule>
  </conditionalFormatting>
  <conditionalFormatting sqref="AB159">
    <cfRule type="expression" dxfId="1" priority="12" stopIfTrue="1">
      <formula>NOT(EXACT(AB159,""))</formula>
    </cfRule>
  </conditionalFormatting>
  <dataValidations count="5">
    <dataValidation allowBlank="1" showErrorMessage="1" errorTitle="Auswahlfehler" error="Sie können nur eine Zahlungsweise auswählen." sqref="AA33 AI33 AQ33 AY33" xr:uid="{E2CFF0D1-7521-4E4D-91B0-2C53106A92A7}"/>
    <dataValidation allowBlank="1" showErrorMessage="1" errorTitle="Auswahlfehler" error="Sie haben bereits die Kündigung durch den Versicherungsnehmer angekreuzt." sqref="R68" xr:uid="{EE8B7758-74B0-4C9A-AFF6-406B9EAC7A24}"/>
    <dataValidation allowBlank="1" showErrorMessage="1" errorTitle="Auswahlfehler" error="Sie haben bereits Antragsmodell angekreuzt." sqref="L5 M6:N6 L7" xr:uid="{D3BD0102-7066-4F37-B11F-15A9E5DD8358}"/>
    <dataValidation allowBlank="1" showErrorMessage="1" errorTitle="Auswahlfehler" error="Sie haben bereits die Kündigung durch den Versicherer angekreuzt." sqref="I68" xr:uid="{85D8F1B2-59B5-4F39-91DF-A3C5B3329603}"/>
    <dataValidation allowBlank="1" errorTitle="Leistungserweiterungen" error="Leistungserweiterungen sind nur als Ergänzung zum Hauptprodukt möglich" sqref="B55 B58" xr:uid="{3DB4E5B3-23F7-4724-AF20-2D7F655FA9C4}"/>
  </dataValidations>
  <hyperlinks>
    <hyperlink ref="E3" r:id="rId1" xr:uid="{745CDFFE-AAC2-4A76-9607-BC516C9261D8}"/>
  </hyperlinks>
  <pageMargins left="0.43307086614173229" right="0.43307086614173229" top="0.55118110236220474" bottom="0.55118110236220474" header="0.31496062992125984" footer="0.31496062992125984"/>
  <pageSetup paperSize="9" scale="95" orientation="portrait" r:id="rId2"/>
  <headerFooter>
    <oddFooter>&amp;LDN Stand 01 2024 Schnellrechner</oddFooter>
  </headerFooter>
  <rowBreaks count="2" manualBreakCount="2">
    <brk id="59" max="55" man="1"/>
    <brk id="121" max="55" man="1"/>
  </rowBreaks>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502EC9-6358-4008-AC5B-B1B9E6BBC6C1}">
  <dimension ref="B2:O14"/>
  <sheetViews>
    <sheetView workbookViewId="0">
      <selection activeCell="I3" sqref="I3:I6"/>
    </sheetView>
  </sheetViews>
  <sheetFormatPr baseColWidth="10" defaultRowHeight="15" x14ac:dyDescent="0.25"/>
  <sheetData>
    <row r="2" spans="2:15" x14ac:dyDescent="0.25">
      <c r="B2" t="s">
        <v>9</v>
      </c>
      <c r="D2" t="s">
        <v>3064</v>
      </c>
      <c r="F2" t="s">
        <v>3070</v>
      </c>
      <c r="H2" t="s">
        <v>3079</v>
      </c>
      <c r="K2" t="s">
        <v>3071</v>
      </c>
      <c r="M2" t="s">
        <v>3395</v>
      </c>
    </row>
    <row r="3" spans="2:15" x14ac:dyDescent="0.25">
      <c r="B3" t="s">
        <v>10</v>
      </c>
      <c r="D3" t="s">
        <v>3065</v>
      </c>
      <c r="E3">
        <v>0.33</v>
      </c>
      <c r="F3" t="s">
        <v>3065</v>
      </c>
      <c r="G3">
        <v>0.5</v>
      </c>
      <c r="H3" t="s">
        <v>3080</v>
      </c>
      <c r="I3">
        <v>1</v>
      </c>
      <c r="K3" t="s">
        <v>3050</v>
      </c>
      <c r="M3" t="s">
        <v>3050</v>
      </c>
    </row>
    <row r="4" spans="2:15" x14ac:dyDescent="0.25">
      <c r="B4" t="s">
        <v>11</v>
      </c>
      <c r="D4" t="s">
        <v>3428</v>
      </c>
      <c r="E4">
        <v>0.2</v>
      </c>
      <c r="F4" t="s">
        <v>3426</v>
      </c>
      <c r="G4">
        <v>0.3</v>
      </c>
      <c r="H4" t="s">
        <v>3081</v>
      </c>
      <c r="I4">
        <v>0.52500000000000002</v>
      </c>
      <c r="K4">
        <v>1</v>
      </c>
      <c r="M4">
        <v>0</v>
      </c>
      <c r="O4" t="s">
        <v>3355</v>
      </c>
    </row>
    <row r="5" spans="2:15" x14ac:dyDescent="0.25">
      <c r="B5" t="s">
        <v>12</v>
      </c>
      <c r="D5" t="s">
        <v>3066</v>
      </c>
      <c r="E5">
        <v>0</v>
      </c>
      <c r="F5" t="s">
        <v>3066</v>
      </c>
      <c r="G5">
        <v>0</v>
      </c>
      <c r="H5" t="s">
        <v>3082</v>
      </c>
      <c r="I5">
        <v>0.26500000000000001</v>
      </c>
      <c r="K5">
        <v>2</v>
      </c>
      <c r="M5">
        <v>1</v>
      </c>
      <c r="O5" t="s">
        <v>3425</v>
      </c>
    </row>
    <row r="6" spans="2:15" x14ac:dyDescent="0.25">
      <c r="D6" t="s">
        <v>3429</v>
      </c>
      <c r="E6">
        <v>-0.15</v>
      </c>
      <c r="F6" t="s">
        <v>3427</v>
      </c>
      <c r="G6">
        <v>-0.1</v>
      </c>
      <c r="H6" t="s">
        <v>3083</v>
      </c>
      <c r="I6">
        <v>0.09</v>
      </c>
      <c r="K6">
        <v>3</v>
      </c>
      <c r="M6">
        <v>2</v>
      </c>
    </row>
    <row r="7" spans="2:15" x14ac:dyDescent="0.25">
      <c r="D7" t="s">
        <v>3067</v>
      </c>
      <c r="E7">
        <v>-0.15</v>
      </c>
      <c r="F7" t="s">
        <v>3067</v>
      </c>
      <c r="G7">
        <v>-0.15</v>
      </c>
      <c r="K7">
        <v>4</v>
      </c>
      <c r="M7">
        <v>3</v>
      </c>
    </row>
    <row r="8" spans="2:15" x14ac:dyDescent="0.25">
      <c r="D8" t="s">
        <v>3068</v>
      </c>
      <c r="E8">
        <v>-0.3</v>
      </c>
      <c r="F8" t="s">
        <v>3068</v>
      </c>
      <c r="G8">
        <v>-0.3</v>
      </c>
      <c r="K8">
        <v>5</v>
      </c>
      <c r="M8" t="s">
        <v>3396</v>
      </c>
    </row>
    <row r="9" spans="2:15" x14ac:dyDescent="0.25">
      <c r="D9" t="s">
        <v>3069</v>
      </c>
      <c r="E9">
        <v>-0.45</v>
      </c>
      <c r="F9" t="s">
        <v>3069</v>
      </c>
      <c r="G9">
        <v>-0.45</v>
      </c>
      <c r="K9">
        <v>6</v>
      </c>
    </row>
    <row r="10" spans="2:15" x14ac:dyDescent="0.25">
      <c r="K10">
        <v>7</v>
      </c>
    </row>
    <row r="11" spans="2:15" x14ac:dyDescent="0.25">
      <c r="K11">
        <v>8</v>
      </c>
    </row>
    <row r="12" spans="2:15" x14ac:dyDescent="0.25">
      <c r="K12">
        <v>9</v>
      </c>
    </row>
    <row r="13" spans="2:15" x14ac:dyDescent="0.25">
      <c r="K13">
        <v>10</v>
      </c>
    </row>
    <row r="14" spans="2:15" x14ac:dyDescent="0.25">
      <c r="K14" t="s">
        <v>3393</v>
      </c>
    </row>
  </sheetData>
  <pageMargins left="0.7" right="0.7" top="0.78740157499999996" bottom="0.78740157499999996"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ECD01B-6F74-4A15-9E86-5FAFDEFA0780}">
  <dimension ref="D1:W3844"/>
  <sheetViews>
    <sheetView topLeftCell="A2" workbookViewId="0">
      <selection activeCell="W2" sqref="W2"/>
    </sheetView>
  </sheetViews>
  <sheetFormatPr baseColWidth="10" defaultRowHeight="15" x14ac:dyDescent="0.25"/>
  <cols>
    <col min="4" max="4" width="31" customWidth="1"/>
    <col min="5" max="5" width="15.85546875" customWidth="1"/>
    <col min="17" max="17" width="31.42578125" customWidth="1"/>
    <col min="19" max="19" width="21.42578125" customWidth="1"/>
  </cols>
  <sheetData>
    <row r="1" spans="4:23" ht="38.25" x14ac:dyDescent="0.25">
      <c r="D1" s="1" t="s">
        <v>30</v>
      </c>
      <c r="E1" t="s">
        <v>16</v>
      </c>
      <c r="F1" t="s">
        <v>17</v>
      </c>
      <c r="G1" t="s">
        <v>18</v>
      </c>
      <c r="H1" s="2" t="s">
        <v>19</v>
      </c>
      <c r="I1" s="3" t="s">
        <v>20</v>
      </c>
      <c r="J1" s="3" t="s">
        <v>21</v>
      </c>
      <c r="K1" s="3" t="s">
        <v>22</v>
      </c>
      <c r="L1" s="3" t="s">
        <v>23</v>
      </c>
      <c r="M1" s="3" t="s">
        <v>24</v>
      </c>
      <c r="N1" s="3" t="s">
        <v>25</v>
      </c>
      <c r="O1" s="3" t="s">
        <v>26</v>
      </c>
      <c r="P1" s="3" t="s">
        <v>27</v>
      </c>
      <c r="Q1" s="4" t="s">
        <v>28</v>
      </c>
      <c r="R1" s="5" t="s">
        <v>29</v>
      </c>
      <c r="S1" s="4" t="s">
        <v>3051</v>
      </c>
      <c r="T1" s="6" t="s">
        <v>31</v>
      </c>
      <c r="U1" s="6" t="s">
        <v>32</v>
      </c>
      <c r="V1" s="6" t="s">
        <v>33</v>
      </c>
      <c r="W1" t="s">
        <v>3042</v>
      </c>
    </row>
    <row r="2" spans="4:23" x14ac:dyDescent="0.25">
      <c r="D2" s="7" t="s">
        <v>3050</v>
      </c>
      <c r="E2" t="str">
        <f>IF(tab_auswahl34[[#This Row],[hilfe]]&gt;0,tab_auswahl34[[#This Row],[Betriebsart]],"")</f>
        <v>bitte wählen</v>
      </c>
      <c r="F2">
        <f>IFERROR(--(SEARCH(Auswahl!$B$1,tab_auswahl34[[#This Row],[Betriebsart]])&gt;0),0)</f>
        <v>1</v>
      </c>
      <c r="G2">
        <f>IF(Auswahl!$B$3=tab_auswahl34[[#This Row],[Betriebsart]],1,0)</f>
        <v>0</v>
      </c>
      <c r="H2" s="5"/>
      <c r="I2" s="3"/>
      <c r="J2" s="3"/>
      <c r="K2" s="3"/>
      <c r="L2" s="3"/>
      <c r="M2" s="3"/>
      <c r="N2" s="3"/>
      <c r="O2" s="3"/>
      <c r="P2" s="3"/>
      <c r="Q2" s="4"/>
      <c r="R2" s="5"/>
      <c r="S2" s="4"/>
      <c r="T2" s="10"/>
      <c r="U2" s="10"/>
      <c r="V2" s="10"/>
    </row>
    <row r="3" spans="4:23" x14ac:dyDescent="0.25">
      <c r="D3" s="184" t="s">
        <v>34</v>
      </c>
      <c r="E3" s="184" t="s">
        <v>34</v>
      </c>
      <c r="F3" s="184"/>
      <c r="G3" s="184"/>
      <c r="H3" s="185">
        <v>0</v>
      </c>
      <c r="I3" t="s">
        <v>3486</v>
      </c>
      <c r="J3" s="185" t="s">
        <v>36</v>
      </c>
      <c r="K3" s="185" t="s">
        <v>36</v>
      </c>
      <c r="L3" s="185" t="s">
        <v>36</v>
      </c>
      <c r="M3" s="185" t="s">
        <v>37</v>
      </c>
      <c r="N3" s="185" t="s">
        <v>35</v>
      </c>
      <c r="O3" s="185" t="s">
        <v>37</v>
      </c>
      <c r="P3" s="185"/>
      <c r="Q3" s="184" t="s">
        <v>34</v>
      </c>
      <c r="R3" s="185">
        <v>0</v>
      </c>
      <c r="S3" s="185" t="s">
        <v>38</v>
      </c>
      <c r="T3">
        <v>2</v>
      </c>
      <c r="U3" s="185" t="s">
        <v>37</v>
      </c>
      <c r="V3" s="185" t="s">
        <v>37</v>
      </c>
      <c r="W3" t="b">
        <v>1</v>
      </c>
    </row>
    <row r="4" spans="4:23" x14ac:dyDescent="0.25">
      <c r="D4" s="184" t="s">
        <v>39</v>
      </c>
      <c r="E4" s="184" t="s">
        <v>39</v>
      </c>
      <c r="F4" s="184"/>
      <c r="G4" s="184"/>
      <c r="H4" s="185">
        <v>12290</v>
      </c>
      <c r="I4" t="s">
        <v>3487</v>
      </c>
      <c r="J4" s="185" t="s">
        <v>36</v>
      </c>
      <c r="K4" s="185" t="s">
        <v>36</v>
      </c>
      <c r="L4" s="185" t="s">
        <v>36</v>
      </c>
      <c r="M4" s="185" t="s">
        <v>37</v>
      </c>
      <c r="N4" s="185" t="s">
        <v>35</v>
      </c>
      <c r="O4" s="185" t="s">
        <v>37</v>
      </c>
      <c r="P4" s="185"/>
      <c r="Q4" s="184" t="s">
        <v>39</v>
      </c>
      <c r="R4" s="185">
        <v>12290</v>
      </c>
      <c r="S4" s="185" t="s">
        <v>40</v>
      </c>
      <c r="T4">
        <v>2</v>
      </c>
      <c r="U4" s="185" t="s">
        <v>37</v>
      </c>
      <c r="V4" s="185" t="s">
        <v>37</v>
      </c>
      <c r="W4" t="b">
        <v>1</v>
      </c>
    </row>
    <row r="5" spans="4:23" x14ac:dyDescent="0.25">
      <c r="D5" s="184" t="s">
        <v>3488</v>
      </c>
      <c r="E5" s="184" t="s">
        <v>3488</v>
      </c>
      <c r="F5" s="184"/>
      <c r="G5" s="184"/>
      <c r="H5" s="185">
        <v>10080</v>
      </c>
      <c r="I5" t="s">
        <v>3486</v>
      </c>
      <c r="J5" s="185" t="s">
        <v>36</v>
      </c>
      <c r="K5" s="185" t="s">
        <v>36</v>
      </c>
      <c r="L5" s="185" t="s">
        <v>36</v>
      </c>
      <c r="M5" s="185" t="s">
        <v>37</v>
      </c>
      <c r="N5" s="185" t="s">
        <v>3489</v>
      </c>
      <c r="O5" s="185" t="s">
        <v>37</v>
      </c>
      <c r="P5" s="185"/>
      <c r="Q5" s="184" t="s">
        <v>3488</v>
      </c>
      <c r="R5" s="185">
        <v>10080</v>
      </c>
      <c r="S5" s="185" t="s">
        <v>86</v>
      </c>
      <c r="T5">
        <v>1</v>
      </c>
      <c r="U5" s="185" t="s">
        <v>37</v>
      </c>
      <c r="V5" s="185" t="s">
        <v>37</v>
      </c>
      <c r="W5" t="b">
        <v>1</v>
      </c>
    </row>
    <row r="6" spans="4:23" x14ac:dyDescent="0.25">
      <c r="D6" s="184" t="s">
        <v>41</v>
      </c>
      <c r="E6" s="184" t="s">
        <v>41</v>
      </c>
      <c r="F6" s="184"/>
      <c r="G6" s="184"/>
      <c r="H6" s="185">
        <v>12090</v>
      </c>
      <c r="I6" t="s">
        <v>3487</v>
      </c>
      <c r="J6" s="185" t="s">
        <v>36</v>
      </c>
      <c r="K6" s="185" t="s">
        <v>36</v>
      </c>
      <c r="L6" s="185" t="s">
        <v>36</v>
      </c>
      <c r="M6" s="185" t="s">
        <v>36</v>
      </c>
      <c r="N6" s="185" t="s">
        <v>35</v>
      </c>
      <c r="O6" s="185" t="s">
        <v>37</v>
      </c>
      <c r="P6" s="185"/>
      <c r="Q6" s="184" t="s">
        <v>41</v>
      </c>
      <c r="R6" s="185">
        <v>12090</v>
      </c>
      <c r="S6" s="185" t="s">
        <v>42</v>
      </c>
      <c r="T6">
        <v>4</v>
      </c>
      <c r="U6" s="185" t="s">
        <v>37</v>
      </c>
      <c r="V6" s="185" t="s">
        <v>37</v>
      </c>
      <c r="W6" t="b">
        <v>1</v>
      </c>
    </row>
    <row r="7" spans="4:23" x14ac:dyDescent="0.25">
      <c r="D7" s="184" t="s">
        <v>43</v>
      </c>
      <c r="E7" s="184" t="s">
        <v>43</v>
      </c>
      <c r="F7" s="184"/>
      <c r="G7" s="184"/>
      <c r="H7" s="185">
        <v>12220</v>
      </c>
      <c r="I7" t="s">
        <v>3487</v>
      </c>
      <c r="J7" s="185" t="s">
        <v>36</v>
      </c>
      <c r="K7" s="185" t="s">
        <v>36</v>
      </c>
      <c r="L7" s="185" t="s">
        <v>36</v>
      </c>
      <c r="M7" s="185" t="s">
        <v>36</v>
      </c>
      <c r="N7" s="185" t="s">
        <v>35</v>
      </c>
      <c r="O7" s="185" t="s">
        <v>37</v>
      </c>
      <c r="P7" s="185"/>
      <c r="Q7" s="184" t="s">
        <v>43</v>
      </c>
      <c r="R7" s="185">
        <v>12220</v>
      </c>
      <c r="S7" s="185" t="s">
        <v>44</v>
      </c>
      <c r="T7">
        <v>4</v>
      </c>
      <c r="U7" s="185" t="s">
        <v>37</v>
      </c>
      <c r="V7" s="185" t="s">
        <v>37</v>
      </c>
      <c r="W7" t="b">
        <v>1</v>
      </c>
    </row>
    <row r="8" spans="4:23" x14ac:dyDescent="0.25">
      <c r="D8" s="184" t="s">
        <v>45</v>
      </c>
      <c r="E8" s="184" t="s">
        <v>45</v>
      </c>
      <c r="F8" s="184"/>
      <c r="G8" s="184"/>
      <c r="H8" s="185">
        <v>12260</v>
      </c>
      <c r="I8" t="s">
        <v>3487</v>
      </c>
      <c r="J8" s="185" t="s">
        <v>36</v>
      </c>
      <c r="K8" s="185" t="s">
        <v>36</v>
      </c>
      <c r="L8" s="185" t="s">
        <v>36</v>
      </c>
      <c r="M8" s="185" t="s">
        <v>36</v>
      </c>
      <c r="N8" s="185" t="s">
        <v>35</v>
      </c>
      <c r="O8" s="185" t="s">
        <v>37</v>
      </c>
      <c r="P8" s="185"/>
      <c r="Q8" s="184" t="s">
        <v>45</v>
      </c>
      <c r="R8" s="185">
        <v>12260</v>
      </c>
      <c r="S8" s="185" t="s">
        <v>46</v>
      </c>
      <c r="T8">
        <v>4</v>
      </c>
      <c r="U8" s="185" t="s">
        <v>37</v>
      </c>
      <c r="V8" s="185" t="s">
        <v>37</v>
      </c>
      <c r="W8" t="b">
        <v>1</v>
      </c>
    </row>
    <row r="9" spans="4:23" x14ac:dyDescent="0.25">
      <c r="D9" s="184" t="s">
        <v>47</v>
      </c>
      <c r="E9" s="184" t="s">
        <v>47</v>
      </c>
      <c r="F9" s="184"/>
      <c r="G9" s="184"/>
      <c r="H9" s="185">
        <v>12230</v>
      </c>
      <c r="I9" t="s">
        <v>3487</v>
      </c>
      <c r="J9" s="185" t="s">
        <v>36</v>
      </c>
      <c r="K9" s="185" t="s">
        <v>36</v>
      </c>
      <c r="L9" s="185" t="s">
        <v>36</v>
      </c>
      <c r="M9" s="185" t="s">
        <v>36</v>
      </c>
      <c r="N9" s="185" t="s">
        <v>35</v>
      </c>
      <c r="O9" s="185" t="s">
        <v>37</v>
      </c>
      <c r="P9" s="185"/>
      <c r="Q9" s="184" t="s">
        <v>47</v>
      </c>
      <c r="R9" s="185">
        <v>12230</v>
      </c>
      <c r="S9" s="185" t="s">
        <v>48</v>
      </c>
      <c r="T9">
        <v>4</v>
      </c>
      <c r="U9" s="185" t="s">
        <v>37</v>
      </c>
      <c r="V9" s="185" t="s">
        <v>37</v>
      </c>
      <c r="W9" t="b">
        <v>1</v>
      </c>
    </row>
    <row r="10" spans="4:23" x14ac:dyDescent="0.25">
      <c r="D10" s="184" t="s">
        <v>49</v>
      </c>
      <c r="E10" s="184" t="s">
        <v>49</v>
      </c>
      <c r="F10" s="184"/>
      <c r="G10" s="184"/>
      <c r="H10" s="185">
        <v>12280</v>
      </c>
      <c r="I10" t="s">
        <v>3487</v>
      </c>
      <c r="J10" s="185" t="s">
        <v>36</v>
      </c>
      <c r="K10" s="185" t="s">
        <v>36</v>
      </c>
      <c r="L10" s="185" t="s">
        <v>36</v>
      </c>
      <c r="M10" s="185" t="s">
        <v>36</v>
      </c>
      <c r="N10" s="185" t="s">
        <v>35</v>
      </c>
      <c r="O10" s="185" t="s">
        <v>37</v>
      </c>
      <c r="P10" s="185"/>
      <c r="Q10" s="184" t="s">
        <v>49</v>
      </c>
      <c r="R10" s="185">
        <v>12280</v>
      </c>
      <c r="S10" s="185" t="s">
        <v>50</v>
      </c>
      <c r="T10">
        <v>4</v>
      </c>
      <c r="U10" s="185" t="s">
        <v>37</v>
      </c>
      <c r="V10" s="185" t="s">
        <v>37</v>
      </c>
      <c r="W10" t="b">
        <v>1</v>
      </c>
    </row>
    <row r="11" spans="4:23" x14ac:dyDescent="0.25">
      <c r="D11" s="184" t="s">
        <v>51</v>
      </c>
      <c r="E11" s="184" t="s">
        <v>51</v>
      </c>
      <c r="F11" s="184"/>
      <c r="G11" s="184"/>
      <c r="H11" s="185">
        <v>12240</v>
      </c>
      <c r="I11" t="s">
        <v>3487</v>
      </c>
      <c r="J11" s="185" t="s">
        <v>36</v>
      </c>
      <c r="K11" s="185" t="s">
        <v>36</v>
      </c>
      <c r="L11" s="185" t="s">
        <v>36</v>
      </c>
      <c r="M11" s="185" t="s">
        <v>36</v>
      </c>
      <c r="N11" s="185" t="s">
        <v>35</v>
      </c>
      <c r="O11" s="185" t="s">
        <v>37</v>
      </c>
      <c r="P11" s="185"/>
      <c r="Q11" s="184" t="s">
        <v>51</v>
      </c>
      <c r="R11" s="185">
        <v>12240</v>
      </c>
      <c r="S11" s="185" t="s">
        <v>52</v>
      </c>
      <c r="T11">
        <v>4</v>
      </c>
      <c r="U11" s="185" t="s">
        <v>37</v>
      </c>
      <c r="V11" s="185" t="s">
        <v>37</v>
      </c>
      <c r="W11" t="b">
        <v>1</v>
      </c>
    </row>
    <row r="12" spans="4:23" x14ac:dyDescent="0.25">
      <c r="D12" s="184" t="s">
        <v>53</v>
      </c>
      <c r="E12" s="184" t="s">
        <v>53</v>
      </c>
      <c r="F12" s="184"/>
      <c r="G12" s="184"/>
      <c r="H12" s="185">
        <v>12210</v>
      </c>
      <c r="I12" t="s">
        <v>3487</v>
      </c>
      <c r="J12" s="185" t="s">
        <v>36</v>
      </c>
      <c r="K12" s="185" t="s">
        <v>36</v>
      </c>
      <c r="L12" s="185" t="s">
        <v>36</v>
      </c>
      <c r="M12" s="185" t="s">
        <v>36</v>
      </c>
      <c r="N12" s="185" t="s">
        <v>35</v>
      </c>
      <c r="O12" s="185" t="s">
        <v>37</v>
      </c>
      <c r="P12" s="185"/>
      <c r="Q12" s="184" t="s">
        <v>53</v>
      </c>
      <c r="R12" s="185">
        <v>12210</v>
      </c>
      <c r="S12" s="185" t="s">
        <v>54</v>
      </c>
      <c r="T12">
        <v>4</v>
      </c>
      <c r="U12" s="185" t="s">
        <v>37</v>
      </c>
      <c r="V12" s="185" t="s">
        <v>37</v>
      </c>
      <c r="W12" t="b">
        <v>1</v>
      </c>
    </row>
    <row r="13" spans="4:23" x14ac:dyDescent="0.25">
      <c r="D13" s="184" t="s">
        <v>55</v>
      </c>
      <c r="E13" s="184" t="s">
        <v>55</v>
      </c>
      <c r="F13" s="184"/>
      <c r="G13" s="184"/>
      <c r="H13" s="185">
        <v>12250</v>
      </c>
      <c r="I13" t="s">
        <v>3487</v>
      </c>
      <c r="J13" s="185" t="s">
        <v>36</v>
      </c>
      <c r="K13" s="185" t="s">
        <v>36</v>
      </c>
      <c r="L13" s="185" t="s">
        <v>36</v>
      </c>
      <c r="M13" s="185" t="s">
        <v>36</v>
      </c>
      <c r="N13" s="185" t="s">
        <v>35</v>
      </c>
      <c r="O13" s="185" t="s">
        <v>37</v>
      </c>
      <c r="P13" s="185"/>
      <c r="Q13" s="184" t="s">
        <v>55</v>
      </c>
      <c r="R13" s="185">
        <v>12250</v>
      </c>
      <c r="S13" s="185" t="s">
        <v>56</v>
      </c>
      <c r="T13">
        <v>4</v>
      </c>
      <c r="U13" s="185" t="s">
        <v>37</v>
      </c>
      <c r="V13" s="185" t="s">
        <v>37</v>
      </c>
      <c r="W13" t="b">
        <v>1</v>
      </c>
    </row>
    <row r="14" spans="4:23" x14ac:dyDescent="0.25">
      <c r="D14" s="184" t="s">
        <v>57</v>
      </c>
      <c r="E14" s="184" t="s">
        <v>57</v>
      </c>
      <c r="F14" s="184"/>
      <c r="G14" s="184"/>
      <c r="H14" s="185">
        <v>12270</v>
      </c>
      <c r="I14" t="s">
        <v>3487</v>
      </c>
      <c r="J14" s="185" t="s">
        <v>36</v>
      </c>
      <c r="K14" s="185" t="s">
        <v>36</v>
      </c>
      <c r="L14" s="185" t="s">
        <v>36</v>
      </c>
      <c r="M14" s="185" t="s">
        <v>36</v>
      </c>
      <c r="N14" s="185" t="s">
        <v>35</v>
      </c>
      <c r="O14" s="185" t="s">
        <v>37</v>
      </c>
      <c r="P14" s="185"/>
      <c r="Q14" s="184" t="s">
        <v>57</v>
      </c>
      <c r="R14" s="185">
        <v>12270</v>
      </c>
      <c r="S14" s="185" t="s">
        <v>58</v>
      </c>
      <c r="T14">
        <v>4</v>
      </c>
      <c r="U14" s="185" t="s">
        <v>37</v>
      </c>
      <c r="V14" s="185" t="s">
        <v>37</v>
      </c>
      <c r="W14" t="b">
        <v>1</v>
      </c>
    </row>
    <row r="15" spans="4:23" x14ac:dyDescent="0.25">
      <c r="D15" s="184" t="s">
        <v>59</v>
      </c>
      <c r="E15" s="184" t="s">
        <v>59</v>
      </c>
      <c r="F15" s="184"/>
      <c r="G15" s="184"/>
      <c r="H15" s="185">
        <v>10030</v>
      </c>
      <c r="I15" t="s">
        <v>3486</v>
      </c>
      <c r="J15" s="185" t="s">
        <v>36</v>
      </c>
      <c r="K15" s="185" t="s">
        <v>36</v>
      </c>
      <c r="L15" s="185" t="s">
        <v>36</v>
      </c>
      <c r="M15" s="185" t="s">
        <v>37</v>
      </c>
      <c r="N15" s="185" t="s">
        <v>3490</v>
      </c>
      <c r="O15" s="185" t="s">
        <v>37</v>
      </c>
      <c r="P15" s="185"/>
      <c r="Q15" s="184" t="s">
        <v>59</v>
      </c>
      <c r="R15" s="185">
        <v>10030</v>
      </c>
      <c r="S15" s="185" t="s">
        <v>20</v>
      </c>
      <c r="T15">
        <v>3</v>
      </c>
      <c r="U15" s="185" t="s">
        <v>37</v>
      </c>
      <c r="V15" s="185" t="s">
        <v>37</v>
      </c>
      <c r="W15" t="b">
        <v>1</v>
      </c>
    </row>
    <row r="16" spans="4:23" x14ac:dyDescent="0.25">
      <c r="D16" s="184" t="s">
        <v>61</v>
      </c>
      <c r="E16" s="184" t="s">
        <v>61</v>
      </c>
      <c r="F16" s="184"/>
      <c r="G16" s="184"/>
      <c r="H16" s="185">
        <v>90349</v>
      </c>
      <c r="I16" t="s">
        <v>3491</v>
      </c>
      <c r="J16" s="185" t="s">
        <v>36</v>
      </c>
      <c r="K16" s="185" t="s">
        <v>36</v>
      </c>
      <c r="L16" s="185" t="s">
        <v>36</v>
      </c>
      <c r="M16" s="185" t="s">
        <v>36</v>
      </c>
      <c r="N16" s="185" t="s">
        <v>35</v>
      </c>
      <c r="O16" s="185" t="s">
        <v>37</v>
      </c>
      <c r="P16" s="185"/>
      <c r="Q16" s="184" t="s">
        <v>61</v>
      </c>
      <c r="R16" s="185">
        <v>90349</v>
      </c>
      <c r="S16" s="185" t="s">
        <v>62</v>
      </c>
      <c r="T16">
        <v>2</v>
      </c>
      <c r="U16" s="185" t="s">
        <v>37</v>
      </c>
      <c r="V16" s="185" t="s">
        <v>37</v>
      </c>
      <c r="W16" t="b">
        <v>1</v>
      </c>
    </row>
    <row r="17" spans="4:23" x14ac:dyDescent="0.25">
      <c r="D17" s="186" t="s">
        <v>3492</v>
      </c>
      <c r="E17" s="186" t="s">
        <v>3492</v>
      </c>
      <c r="F17" s="186"/>
      <c r="G17" s="186"/>
      <c r="H17" s="185"/>
      <c r="I17" s="186" t="s">
        <v>3493</v>
      </c>
      <c r="J17" s="186" t="s">
        <v>36</v>
      </c>
      <c r="K17" s="186" t="s">
        <v>36</v>
      </c>
      <c r="L17" s="186" t="s">
        <v>36</v>
      </c>
      <c r="M17" s="186" t="s">
        <v>36</v>
      </c>
      <c r="N17" s="186" t="s">
        <v>35</v>
      </c>
      <c r="O17" s="186" t="s">
        <v>37</v>
      </c>
      <c r="P17" s="186"/>
      <c r="Q17" s="186" t="s">
        <v>3492</v>
      </c>
      <c r="R17" s="185"/>
      <c r="S17" s="185"/>
      <c r="T17">
        <v>2</v>
      </c>
      <c r="U17" s="186" t="s">
        <v>37</v>
      </c>
      <c r="V17" s="186" t="s">
        <v>37</v>
      </c>
      <c r="W17" t="b">
        <v>1</v>
      </c>
    </row>
    <row r="18" spans="4:23" x14ac:dyDescent="0.25">
      <c r="D18" s="184" t="s">
        <v>63</v>
      </c>
      <c r="E18" s="184" t="s">
        <v>63</v>
      </c>
      <c r="F18" s="184"/>
      <c r="G18" s="184"/>
      <c r="H18" s="185">
        <v>16510</v>
      </c>
      <c r="I18" t="s">
        <v>3494</v>
      </c>
      <c r="J18" s="185" t="s">
        <v>36</v>
      </c>
      <c r="K18" s="185" t="s">
        <v>37</v>
      </c>
      <c r="L18" s="185" t="s">
        <v>36</v>
      </c>
      <c r="M18" s="185" t="s">
        <v>37</v>
      </c>
      <c r="N18" s="185" t="s">
        <v>3495</v>
      </c>
      <c r="O18" s="185" t="s">
        <v>37</v>
      </c>
      <c r="P18" s="185"/>
      <c r="Q18" s="184" t="s">
        <v>63</v>
      </c>
      <c r="R18" s="185">
        <v>16510</v>
      </c>
      <c r="S18" s="185" t="s">
        <v>64</v>
      </c>
      <c r="T18">
        <v>3</v>
      </c>
      <c r="U18" s="185" t="s">
        <v>37</v>
      </c>
      <c r="V18" s="185" t="s">
        <v>37</v>
      </c>
      <c r="W18" t="b">
        <v>0</v>
      </c>
    </row>
    <row r="19" spans="4:23" x14ac:dyDescent="0.25">
      <c r="D19" s="184" t="s">
        <v>65</v>
      </c>
      <c r="E19" s="184" t="s">
        <v>65</v>
      </c>
      <c r="F19" s="184"/>
      <c r="G19" s="184"/>
      <c r="H19" s="185">
        <v>16510</v>
      </c>
      <c r="I19" t="s">
        <v>3494</v>
      </c>
      <c r="J19" s="185" t="s">
        <v>36</v>
      </c>
      <c r="K19" s="185" t="s">
        <v>37</v>
      </c>
      <c r="L19" s="185" t="s">
        <v>36</v>
      </c>
      <c r="M19" s="185" t="s">
        <v>37</v>
      </c>
      <c r="N19" s="185" t="s">
        <v>3495</v>
      </c>
      <c r="O19" s="185" t="s">
        <v>37</v>
      </c>
      <c r="P19" s="185"/>
      <c r="Q19" s="184" t="s">
        <v>65</v>
      </c>
      <c r="R19" s="185">
        <v>16510</v>
      </c>
      <c r="S19" s="185" t="s">
        <v>64</v>
      </c>
      <c r="T19">
        <v>3</v>
      </c>
      <c r="U19" s="185" t="s">
        <v>37</v>
      </c>
      <c r="V19" s="185" t="s">
        <v>37</v>
      </c>
      <c r="W19" t="b">
        <v>0</v>
      </c>
    </row>
    <row r="20" spans="4:23" x14ac:dyDescent="0.25">
      <c r="D20" s="184" t="s">
        <v>66</v>
      </c>
      <c r="E20" s="184" t="s">
        <v>66</v>
      </c>
      <c r="F20" s="184"/>
      <c r="G20" s="184"/>
      <c r="H20" s="185">
        <v>12070</v>
      </c>
      <c r="I20" t="s">
        <v>3487</v>
      </c>
      <c r="J20" s="185" t="s">
        <v>36</v>
      </c>
      <c r="K20" s="185" t="s">
        <v>36</v>
      </c>
      <c r="L20" s="185" t="s">
        <v>36</v>
      </c>
      <c r="M20" s="185" t="s">
        <v>36</v>
      </c>
      <c r="N20" s="185" t="s">
        <v>35</v>
      </c>
      <c r="O20" s="185" t="s">
        <v>37</v>
      </c>
      <c r="P20" s="185"/>
      <c r="Q20" s="184" t="s">
        <v>66</v>
      </c>
      <c r="R20" s="185">
        <v>12070</v>
      </c>
      <c r="S20" s="185" t="s">
        <v>67</v>
      </c>
      <c r="T20">
        <v>4</v>
      </c>
      <c r="U20" s="185" t="s">
        <v>37</v>
      </c>
      <c r="V20" s="185" t="s">
        <v>37</v>
      </c>
      <c r="W20" t="b">
        <v>1</v>
      </c>
    </row>
    <row r="21" spans="4:23" x14ac:dyDescent="0.25">
      <c r="D21" s="184" t="s">
        <v>68</v>
      </c>
      <c r="E21" s="184" t="s">
        <v>68</v>
      </c>
      <c r="F21" s="184"/>
      <c r="G21" s="184"/>
      <c r="H21" s="185">
        <v>12070</v>
      </c>
      <c r="I21" t="s">
        <v>3487</v>
      </c>
      <c r="J21" s="185" t="s">
        <v>36</v>
      </c>
      <c r="K21" s="185" t="s">
        <v>36</v>
      </c>
      <c r="L21" s="185" t="s">
        <v>36</v>
      </c>
      <c r="M21" s="185" t="s">
        <v>36</v>
      </c>
      <c r="N21" s="185" t="s">
        <v>35</v>
      </c>
      <c r="O21" s="185" t="s">
        <v>37</v>
      </c>
      <c r="P21" s="185"/>
      <c r="Q21" s="184" t="s">
        <v>68</v>
      </c>
      <c r="R21" s="185">
        <v>12070</v>
      </c>
      <c r="S21" s="185" t="s">
        <v>67</v>
      </c>
      <c r="T21">
        <v>4</v>
      </c>
      <c r="U21" s="185" t="s">
        <v>37</v>
      </c>
      <c r="V21" s="185" t="s">
        <v>37</v>
      </c>
      <c r="W21" t="b">
        <v>1</v>
      </c>
    </row>
    <row r="22" spans="4:23" x14ac:dyDescent="0.25">
      <c r="D22" s="184" t="s">
        <v>69</v>
      </c>
      <c r="E22" s="184" t="s">
        <v>69</v>
      </c>
      <c r="F22" s="184"/>
      <c r="G22" s="184"/>
      <c r="H22" s="185">
        <v>16410</v>
      </c>
      <c r="I22" t="s">
        <v>3496</v>
      </c>
      <c r="J22" s="185" t="s">
        <v>36</v>
      </c>
      <c r="K22" s="185" t="s">
        <v>36</v>
      </c>
      <c r="L22" s="185" t="s">
        <v>36</v>
      </c>
      <c r="M22" s="185" t="s">
        <v>36</v>
      </c>
      <c r="N22" s="185" t="s">
        <v>35</v>
      </c>
      <c r="O22" s="185" t="s">
        <v>37</v>
      </c>
      <c r="P22" s="185"/>
      <c r="Q22" s="184" t="s">
        <v>69</v>
      </c>
      <c r="R22" s="185">
        <v>16410</v>
      </c>
      <c r="S22" s="185" t="s">
        <v>70</v>
      </c>
      <c r="T22">
        <v>4</v>
      </c>
      <c r="U22" s="185" t="s">
        <v>37</v>
      </c>
      <c r="V22" s="185" t="s">
        <v>37</v>
      </c>
      <c r="W22" t="b">
        <v>0</v>
      </c>
    </row>
    <row r="23" spans="4:23" x14ac:dyDescent="0.25">
      <c r="D23" s="184" t="s">
        <v>71</v>
      </c>
      <c r="E23" s="184" t="s">
        <v>71</v>
      </c>
      <c r="F23" s="184"/>
      <c r="G23" s="184"/>
      <c r="H23" s="185">
        <v>13840</v>
      </c>
      <c r="I23" t="s">
        <v>3493</v>
      </c>
      <c r="J23" s="185" t="s">
        <v>36</v>
      </c>
      <c r="K23" s="185" t="s">
        <v>36</v>
      </c>
      <c r="L23" s="185" t="s">
        <v>36</v>
      </c>
      <c r="M23" s="185" t="s">
        <v>37</v>
      </c>
      <c r="N23" s="185" t="s">
        <v>35</v>
      </c>
      <c r="O23" s="185" t="s">
        <v>37</v>
      </c>
      <c r="P23" s="185"/>
      <c r="Q23" s="184" t="s">
        <v>71</v>
      </c>
      <c r="R23" s="185">
        <v>13840</v>
      </c>
      <c r="S23" s="185" t="s">
        <v>72</v>
      </c>
      <c r="T23">
        <v>3</v>
      </c>
      <c r="U23" s="185" t="s">
        <v>37</v>
      </c>
      <c r="V23" s="185" t="s">
        <v>37</v>
      </c>
      <c r="W23" t="b">
        <v>1</v>
      </c>
    </row>
    <row r="24" spans="4:23" x14ac:dyDescent="0.25">
      <c r="D24" s="184" t="s">
        <v>73</v>
      </c>
      <c r="E24" s="184" t="s">
        <v>73</v>
      </c>
      <c r="F24" s="184"/>
      <c r="G24" s="184"/>
      <c r="H24" s="185">
        <v>13850</v>
      </c>
      <c r="I24" t="s">
        <v>3493</v>
      </c>
      <c r="J24" s="185" t="s">
        <v>36</v>
      </c>
      <c r="K24" s="185" t="s">
        <v>36</v>
      </c>
      <c r="L24" s="185" t="s">
        <v>36</v>
      </c>
      <c r="M24" s="185" t="s">
        <v>37</v>
      </c>
      <c r="N24" s="185" t="s">
        <v>35</v>
      </c>
      <c r="O24" s="185" t="s">
        <v>37</v>
      </c>
      <c r="P24" s="185"/>
      <c r="Q24" s="184" t="s">
        <v>73</v>
      </c>
      <c r="R24" s="185">
        <v>13850</v>
      </c>
      <c r="S24" s="185" t="s">
        <v>74</v>
      </c>
      <c r="T24">
        <v>2</v>
      </c>
      <c r="U24" s="185" t="s">
        <v>37</v>
      </c>
      <c r="V24" s="185" t="s">
        <v>37</v>
      </c>
      <c r="W24" t="b">
        <v>1</v>
      </c>
    </row>
    <row r="25" spans="4:23" x14ac:dyDescent="0.25">
      <c r="D25" s="186" t="s">
        <v>3497</v>
      </c>
      <c r="E25" s="186" t="s">
        <v>3497</v>
      </c>
      <c r="F25" s="186"/>
      <c r="G25" s="186"/>
      <c r="H25" s="185"/>
      <c r="I25" s="186" t="s">
        <v>3493</v>
      </c>
      <c r="J25" s="186" t="s">
        <v>36</v>
      </c>
      <c r="K25" s="186" t="s">
        <v>36</v>
      </c>
      <c r="L25" s="186" t="s">
        <v>36</v>
      </c>
      <c r="M25" s="186" t="s">
        <v>37</v>
      </c>
      <c r="N25" s="186" t="s">
        <v>3498</v>
      </c>
      <c r="O25" s="186" t="s">
        <v>37</v>
      </c>
      <c r="P25" s="186"/>
      <c r="Q25" s="186" t="s">
        <v>3497</v>
      </c>
      <c r="R25" s="185"/>
      <c r="S25" s="185"/>
      <c r="T25">
        <v>1</v>
      </c>
      <c r="U25" s="186" t="s">
        <v>37</v>
      </c>
      <c r="V25" s="186" t="s">
        <v>37</v>
      </c>
      <c r="W25" t="b">
        <v>1</v>
      </c>
    </row>
    <row r="26" spans="4:23" x14ac:dyDescent="0.25">
      <c r="D26" s="186" t="s">
        <v>3499</v>
      </c>
      <c r="E26" s="186" t="s">
        <v>3499</v>
      </c>
      <c r="F26" s="186"/>
      <c r="G26" s="186"/>
      <c r="H26" s="185"/>
      <c r="I26" s="186" t="s">
        <v>3500</v>
      </c>
      <c r="J26" s="186" t="s">
        <v>36</v>
      </c>
      <c r="K26" s="186" t="s">
        <v>36</v>
      </c>
      <c r="L26" s="186" t="s">
        <v>37</v>
      </c>
      <c r="M26" s="186" t="s">
        <v>37</v>
      </c>
      <c r="N26" s="186" t="s">
        <v>35</v>
      </c>
      <c r="O26" s="186" t="s">
        <v>37</v>
      </c>
      <c r="P26" s="186"/>
      <c r="Q26" s="186" t="s">
        <v>3499</v>
      </c>
      <c r="R26" s="185"/>
      <c r="S26" s="185"/>
      <c r="T26">
        <v>1</v>
      </c>
      <c r="U26" s="186" t="s">
        <v>37</v>
      </c>
      <c r="V26" s="186" t="s">
        <v>37</v>
      </c>
      <c r="W26" t="b">
        <v>1</v>
      </c>
    </row>
    <row r="27" spans="4:23" x14ac:dyDescent="0.25">
      <c r="D27" s="184" t="s">
        <v>75</v>
      </c>
      <c r="E27" s="184" t="s">
        <v>75</v>
      </c>
      <c r="F27" s="184"/>
      <c r="G27" s="184"/>
      <c r="H27" s="185">
        <v>13420</v>
      </c>
      <c r="I27" t="s">
        <v>3491</v>
      </c>
      <c r="J27" s="185" t="s">
        <v>36</v>
      </c>
      <c r="K27" s="185" t="s">
        <v>36</v>
      </c>
      <c r="L27" s="185" t="s">
        <v>36</v>
      </c>
      <c r="M27" s="185" t="s">
        <v>37</v>
      </c>
      <c r="N27" s="185" t="s">
        <v>35</v>
      </c>
      <c r="O27" s="185" t="s">
        <v>37</v>
      </c>
      <c r="P27" s="185"/>
      <c r="Q27" s="184" t="s">
        <v>75</v>
      </c>
      <c r="R27" s="185">
        <v>13420</v>
      </c>
      <c r="S27" s="185" t="s">
        <v>76</v>
      </c>
      <c r="T27">
        <v>2</v>
      </c>
      <c r="U27" s="185" t="s">
        <v>37</v>
      </c>
      <c r="V27" s="185" t="s">
        <v>37</v>
      </c>
      <c r="W27" t="b">
        <v>1</v>
      </c>
    </row>
    <row r="28" spans="4:23" x14ac:dyDescent="0.25">
      <c r="D28" s="184" t="s">
        <v>77</v>
      </c>
      <c r="E28" s="184" t="s">
        <v>77</v>
      </c>
      <c r="F28" s="184"/>
      <c r="G28" s="184"/>
      <c r="H28" s="185">
        <v>13140</v>
      </c>
      <c r="I28" t="s">
        <v>3491</v>
      </c>
      <c r="J28" s="185" t="s">
        <v>36</v>
      </c>
      <c r="K28" s="185" t="s">
        <v>36</v>
      </c>
      <c r="L28" s="185" t="s">
        <v>36</v>
      </c>
      <c r="M28" s="185" t="s">
        <v>37</v>
      </c>
      <c r="N28" s="185" t="s">
        <v>3501</v>
      </c>
      <c r="O28" s="185" t="s">
        <v>37</v>
      </c>
      <c r="P28" s="185"/>
      <c r="Q28" s="184" t="s">
        <v>77</v>
      </c>
      <c r="R28" s="185">
        <v>13140</v>
      </c>
      <c r="S28" s="185" t="s">
        <v>78</v>
      </c>
      <c r="T28">
        <v>2</v>
      </c>
      <c r="U28" s="185" t="s">
        <v>37</v>
      </c>
      <c r="V28" s="185" t="s">
        <v>37</v>
      </c>
      <c r="W28" t="b">
        <v>1</v>
      </c>
    </row>
    <row r="29" spans="4:23" x14ac:dyDescent="0.25">
      <c r="D29" s="184" t="s">
        <v>79</v>
      </c>
      <c r="E29" s="184" t="s">
        <v>79</v>
      </c>
      <c r="F29" s="184"/>
      <c r="G29" s="184"/>
      <c r="H29" s="185">
        <v>15450</v>
      </c>
      <c r="I29" t="s">
        <v>3496</v>
      </c>
      <c r="J29" s="185" t="s">
        <v>36</v>
      </c>
      <c r="K29" s="185" t="s">
        <v>36</v>
      </c>
      <c r="L29" s="185" t="s">
        <v>36</v>
      </c>
      <c r="M29" s="185" t="s">
        <v>37</v>
      </c>
      <c r="N29" s="185" t="s">
        <v>35</v>
      </c>
      <c r="O29" s="185" t="s">
        <v>37</v>
      </c>
      <c r="P29" s="185"/>
      <c r="Q29" s="184" t="s">
        <v>79</v>
      </c>
      <c r="R29" s="185">
        <v>15450</v>
      </c>
      <c r="S29" s="185" t="s">
        <v>80</v>
      </c>
      <c r="T29">
        <v>1</v>
      </c>
      <c r="U29" s="185" t="s">
        <v>37</v>
      </c>
      <c r="V29" s="185" t="s">
        <v>37</v>
      </c>
      <c r="W29" t="b">
        <v>1</v>
      </c>
    </row>
    <row r="30" spans="4:23" x14ac:dyDescent="0.25">
      <c r="D30" s="184" t="s">
        <v>81</v>
      </c>
      <c r="E30" s="184" t="s">
        <v>81</v>
      </c>
      <c r="F30" s="184"/>
      <c r="G30" s="184"/>
      <c r="H30" s="185">
        <v>13250</v>
      </c>
      <c r="I30" t="s">
        <v>3491</v>
      </c>
      <c r="J30" s="185" t="s">
        <v>36</v>
      </c>
      <c r="K30" s="185" t="s">
        <v>36</v>
      </c>
      <c r="L30" s="185" t="s">
        <v>36</v>
      </c>
      <c r="M30" s="185" t="s">
        <v>36</v>
      </c>
      <c r="N30" s="185" t="s">
        <v>3501</v>
      </c>
      <c r="O30" s="185" t="s">
        <v>37</v>
      </c>
      <c r="P30" s="185"/>
      <c r="Q30" s="184" t="s">
        <v>81</v>
      </c>
      <c r="R30" s="185">
        <v>13250</v>
      </c>
      <c r="S30" s="185" t="s">
        <v>82</v>
      </c>
      <c r="T30">
        <v>3</v>
      </c>
      <c r="U30" s="185" t="s">
        <v>37</v>
      </c>
      <c r="V30" s="185" t="s">
        <v>37</v>
      </c>
      <c r="W30" t="b">
        <v>1</v>
      </c>
    </row>
    <row r="31" spans="4:23" x14ac:dyDescent="0.25">
      <c r="D31" s="184" t="s">
        <v>83</v>
      </c>
      <c r="E31" s="184" t="s">
        <v>83</v>
      </c>
      <c r="F31" s="184"/>
      <c r="G31" s="184"/>
      <c r="H31" s="185">
        <v>13530</v>
      </c>
      <c r="I31" t="s">
        <v>3491</v>
      </c>
      <c r="J31" s="185" t="s">
        <v>36</v>
      </c>
      <c r="K31" s="185" t="s">
        <v>36</v>
      </c>
      <c r="L31" s="185" t="s">
        <v>36</v>
      </c>
      <c r="M31" s="185" t="s">
        <v>37</v>
      </c>
      <c r="N31" s="185" t="s">
        <v>35</v>
      </c>
      <c r="O31" s="185" t="s">
        <v>37</v>
      </c>
      <c r="P31" s="185"/>
      <c r="Q31" s="184" t="s">
        <v>83</v>
      </c>
      <c r="R31" s="185">
        <v>13530</v>
      </c>
      <c r="S31" s="185" t="s">
        <v>84</v>
      </c>
      <c r="T31">
        <v>3</v>
      </c>
      <c r="U31" s="185" t="s">
        <v>37</v>
      </c>
      <c r="V31" s="185" t="s">
        <v>37</v>
      </c>
      <c r="W31" t="b">
        <v>1</v>
      </c>
    </row>
    <row r="32" spans="4:23" x14ac:dyDescent="0.25">
      <c r="D32" s="184" t="s">
        <v>85</v>
      </c>
      <c r="E32" s="184" t="s">
        <v>85</v>
      </c>
      <c r="F32" s="184"/>
      <c r="G32" s="184"/>
      <c r="H32" s="185">
        <v>10080</v>
      </c>
      <c r="I32" t="s">
        <v>3486</v>
      </c>
      <c r="J32" s="185" t="s">
        <v>36</v>
      </c>
      <c r="K32" s="185" t="s">
        <v>36</v>
      </c>
      <c r="L32" s="185" t="s">
        <v>36</v>
      </c>
      <c r="M32" s="185" t="s">
        <v>37</v>
      </c>
      <c r="N32" s="185" t="s">
        <v>3489</v>
      </c>
      <c r="O32" s="185" t="s">
        <v>37</v>
      </c>
      <c r="P32" s="185"/>
      <c r="Q32" s="184" t="s">
        <v>85</v>
      </c>
      <c r="R32" s="185">
        <v>10080</v>
      </c>
      <c r="S32" s="185" t="s">
        <v>86</v>
      </c>
      <c r="T32">
        <v>1</v>
      </c>
      <c r="U32" s="185" t="s">
        <v>37</v>
      </c>
      <c r="V32" s="185" t="s">
        <v>37</v>
      </c>
      <c r="W32" t="b">
        <v>1</v>
      </c>
    </row>
    <row r="33" spans="4:23" x14ac:dyDescent="0.25">
      <c r="D33" s="184" t="s">
        <v>87</v>
      </c>
      <c r="E33" s="184" t="s">
        <v>87</v>
      </c>
      <c r="F33" s="184"/>
      <c r="G33" s="184"/>
      <c r="H33" s="185">
        <v>15020</v>
      </c>
      <c r="I33" t="s">
        <v>3502</v>
      </c>
      <c r="J33" s="185" t="s">
        <v>36</v>
      </c>
      <c r="K33" s="185" t="s">
        <v>36</v>
      </c>
      <c r="L33" s="185" t="s">
        <v>36</v>
      </c>
      <c r="M33" s="185" t="s">
        <v>37</v>
      </c>
      <c r="N33" s="185" t="s">
        <v>35</v>
      </c>
      <c r="O33" s="185" t="s">
        <v>37</v>
      </c>
      <c r="P33" s="185"/>
      <c r="Q33" s="184" t="s">
        <v>87</v>
      </c>
      <c r="R33" s="185">
        <v>15020</v>
      </c>
      <c r="S33" s="185" t="s">
        <v>88</v>
      </c>
      <c r="T33">
        <v>5</v>
      </c>
      <c r="U33" s="185" t="s">
        <v>37</v>
      </c>
      <c r="V33" s="185" t="s">
        <v>37</v>
      </c>
      <c r="W33" t="b">
        <v>1</v>
      </c>
    </row>
    <row r="34" spans="4:23" x14ac:dyDescent="0.25">
      <c r="D34" s="184" t="s">
        <v>89</v>
      </c>
      <c r="E34" s="184" t="s">
        <v>89</v>
      </c>
      <c r="F34" s="184"/>
      <c r="G34" s="184"/>
      <c r="H34" s="185">
        <v>13020</v>
      </c>
      <c r="I34" t="s">
        <v>3491</v>
      </c>
      <c r="J34" s="185" t="s">
        <v>36</v>
      </c>
      <c r="K34" s="185" t="s">
        <v>36</v>
      </c>
      <c r="L34" s="185" t="s">
        <v>36</v>
      </c>
      <c r="M34" s="185" t="s">
        <v>37</v>
      </c>
      <c r="N34" s="185" t="s">
        <v>3501</v>
      </c>
      <c r="O34" s="185" t="s">
        <v>37</v>
      </c>
      <c r="P34" s="185"/>
      <c r="Q34" s="184" t="s">
        <v>89</v>
      </c>
      <c r="R34" s="185">
        <v>13020</v>
      </c>
      <c r="S34" s="185" t="s">
        <v>90</v>
      </c>
      <c r="T34">
        <v>2</v>
      </c>
      <c r="U34" s="185" t="s">
        <v>37</v>
      </c>
      <c r="V34" s="185" t="s">
        <v>37</v>
      </c>
      <c r="W34" t="b">
        <v>1</v>
      </c>
    </row>
    <row r="35" spans="4:23" x14ac:dyDescent="0.25">
      <c r="D35" s="184" t="s">
        <v>91</v>
      </c>
      <c r="E35" s="184" t="s">
        <v>91</v>
      </c>
      <c r="F35" s="184"/>
      <c r="G35" s="184"/>
      <c r="H35" s="185">
        <v>10050</v>
      </c>
      <c r="I35" t="s">
        <v>3486</v>
      </c>
      <c r="J35" s="185" t="s">
        <v>36</v>
      </c>
      <c r="K35" s="185" t="s">
        <v>36</v>
      </c>
      <c r="L35" s="185" t="s">
        <v>36</v>
      </c>
      <c r="M35" s="185" t="s">
        <v>37</v>
      </c>
      <c r="N35" s="185" t="s">
        <v>3489</v>
      </c>
      <c r="O35" s="185" t="s">
        <v>37</v>
      </c>
      <c r="P35" s="185"/>
      <c r="Q35" s="184" t="s">
        <v>91</v>
      </c>
      <c r="R35" s="185">
        <v>10050</v>
      </c>
      <c r="S35" s="185" t="s">
        <v>92</v>
      </c>
      <c r="T35">
        <v>1</v>
      </c>
      <c r="U35" s="185" t="s">
        <v>37</v>
      </c>
      <c r="V35" s="185" t="s">
        <v>37</v>
      </c>
      <c r="W35" t="b">
        <v>1</v>
      </c>
    </row>
    <row r="36" spans="4:23" x14ac:dyDescent="0.25">
      <c r="D36" s="184" t="s">
        <v>93</v>
      </c>
      <c r="E36" s="184" t="s">
        <v>93</v>
      </c>
      <c r="F36" s="184"/>
      <c r="G36" s="184"/>
      <c r="H36" s="185">
        <v>13220</v>
      </c>
      <c r="I36" t="s">
        <v>3491</v>
      </c>
      <c r="J36" s="185" t="s">
        <v>36</v>
      </c>
      <c r="K36" s="185" t="s">
        <v>36</v>
      </c>
      <c r="L36" s="185" t="s">
        <v>36</v>
      </c>
      <c r="M36" s="185" t="s">
        <v>37</v>
      </c>
      <c r="N36" s="185" t="s">
        <v>3501</v>
      </c>
      <c r="O36" s="185" t="s">
        <v>37</v>
      </c>
      <c r="P36" s="185"/>
      <c r="Q36" s="184" t="s">
        <v>93</v>
      </c>
      <c r="R36" s="185">
        <v>13220</v>
      </c>
      <c r="S36" s="185" t="s">
        <v>94</v>
      </c>
      <c r="T36">
        <v>2</v>
      </c>
      <c r="U36" s="185" t="s">
        <v>37</v>
      </c>
      <c r="V36" s="185" t="s">
        <v>37</v>
      </c>
      <c r="W36" t="b">
        <v>1</v>
      </c>
    </row>
    <row r="37" spans="4:23" x14ac:dyDescent="0.25">
      <c r="D37" s="184" t="s">
        <v>95</v>
      </c>
      <c r="E37" s="184" t="s">
        <v>95</v>
      </c>
      <c r="F37" s="184"/>
      <c r="G37" s="184"/>
      <c r="H37" s="185">
        <v>13720</v>
      </c>
      <c r="I37" t="s">
        <v>3491</v>
      </c>
      <c r="J37" s="185" t="s">
        <v>36</v>
      </c>
      <c r="K37" s="185" t="s">
        <v>36</v>
      </c>
      <c r="L37" s="185" t="s">
        <v>36</v>
      </c>
      <c r="M37" s="185" t="s">
        <v>37</v>
      </c>
      <c r="N37" s="185" t="s">
        <v>3503</v>
      </c>
      <c r="O37" s="185" t="s">
        <v>37</v>
      </c>
      <c r="P37" s="185"/>
      <c r="Q37" s="184" t="s">
        <v>95</v>
      </c>
      <c r="R37" s="185">
        <v>13720</v>
      </c>
      <c r="S37" s="185" t="s">
        <v>96</v>
      </c>
      <c r="T37">
        <v>1</v>
      </c>
      <c r="U37" s="185" t="s">
        <v>37</v>
      </c>
      <c r="V37" s="185" t="s">
        <v>37</v>
      </c>
      <c r="W37" t="b">
        <v>1</v>
      </c>
    </row>
    <row r="38" spans="4:23" x14ac:dyDescent="0.25">
      <c r="D38" s="184" t="s">
        <v>97</v>
      </c>
      <c r="E38" s="184" t="s">
        <v>97</v>
      </c>
      <c r="F38" s="184"/>
      <c r="G38" s="184"/>
      <c r="H38" s="185">
        <v>17130</v>
      </c>
      <c r="I38" t="s">
        <v>3502</v>
      </c>
      <c r="J38" s="185" t="s">
        <v>36</v>
      </c>
      <c r="K38" s="185" t="s">
        <v>36</v>
      </c>
      <c r="L38" s="185" t="s">
        <v>36</v>
      </c>
      <c r="M38" s="185" t="s">
        <v>37</v>
      </c>
      <c r="N38" s="185" t="s">
        <v>3504</v>
      </c>
      <c r="O38" s="185" t="s">
        <v>37</v>
      </c>
      <c r="P38" s="185"/>
      <c r="Q38" s="184" t="s">
        <v>97</v>
      </c>
      <c r="R38" s="185">
        <v>17130</v>
      </c>
      <c r="S38" s="185" t="s">
        <v>98</v>
      </c>
      <c r="T38">
        <v>1</v>
      </c>
      <c r="U38" s="185" t="s">
        <v>37</v>
      </c>
      <c r="V38" s="185" t="s">
        <v>37</v>
      </c>
      <c r="W38" t="b">
        <v>1</v>
      </c>
    </row>
    <row r="39" spans="4:23" x14ac:dyDescent="0.25">
      <c r="D39" s="184" t="s">
        <v>99</v>
      </c>
      <c r="E39" s="184" t="s">
        <v>99</v>
      </c>
      <c r="F39" s="184"/>
      <c r="G39" s="184"/>
      <c r="H39" s="185">
        <v>17140</v>
      </c>
      <c r="I39" t="s">
        <v>3502</v>
      </c>
      <c r="J39" s="185" t="s">
        <v>36</v>
      </c>
      <c r="K39" s="185" t="s">
        <v>36</v>
      </c>
      <c r="L39" s="185" t="s">
        <v>36</v>
      </c>
      <c r="M39" s="185" t="s">
        <v>37</v>
      </c>
      <c r="N39" s="185" t="s">
        <v>3504</v>
      </c>
      <c r="O39" s="185" t="s">
        <v>37</v>
      </c>
      <c r="P39" s="185"/>
      <c r="Q39" s="184" t="s">
        <v>99</v>
      </c>
      <c r="R39" s="185">
        <v>17140</v>
      </c>
      <c r="S39" s="185" t="s">
        <v>100</v>
      </c>
      <c r="T39">
        <v>1</v>
      </c>
      <c r="U39" s="185" t="s">
        <v>37</v>
      </c>
      <c r="V39" s="185" t="s">
        <v>37</v>
      </c>
      <c r="W39" t="b">
        <v>1</v>
      </c>
    </row>
    <row r="40" spans="4:23" x14ac:dyDescent="0.25">
      <c r="D40" s="184" t="s">
        <v>101</v>
      </c>
      <c r="E40" s="184" t="s">
        <v>101</v>
      </c>
      <c r="F40" s="184"/>
      <c r="G40" s="184"/>
      <c r="H40" s="185">
        <v>13720</v>
      </c>
      <c r="I40" t="s">
        <v>3491</v>
      </c>
      <c r="J40" s="185" t="s">
        <v>36</v>
      </c>
      <c r="K40" s="185" t="s">
        <v>36</v>
      </c>
      <c r="L40" s="185" t="s">
        <v>36</v>
      </c>
      <c r="M40" s="185" t="s">
        <v>37</v>
      </c>
      <c r="N40" s="185" t="s">
        <v>3503</v>
      </c>
      <c r="O40" s="185" t="s">
        <v>37</v>
      </c>
      <c r="P40" s="185"/>
      <c r="Q40" s="184" t="s">
        <v>101</v>
      </c>
      <c r="R40" s="185">
        <v>13720</v>
      </c>
      <c r="S40" s="185" t="s">
        <v>96</v>
      </c>
      <c r="T40">
        <v>1</v>
      </c>
      <c r="U40" s="185" t="s">
        <v>37</v>
      </c>
      <c r="V40" s="185" t="s">
        <v>37</v>
      </c>
      <c r="W40" t="b">
        <v>1</v>
      </c>
    </row>
    <row r="41" spans="4:23" x14ac:dyDescent="0.25">
      <c r="D41" s="184" t="s">
        <v>102</v>
      </c>
      <c r="E41" s="184" t="s">
        <v>102</v>
      </c>
      <c r="F41" s="184"/>
      <c r="G41" s="184"/>
      <c r="H41" s="185">
        <v>13510</v>
      </c>
      <c r="I41" t="s">
        <v>3502</v>
      </c>
      <c r="J41" s="185" t="s">
        <v>36</v>
      </c>
      <c r="K41" s="185" t="s">
        <v>36</v>
      </c>
      <c r="L41" s="185" t="s">
        <v>36</v>
      </c>
      <c r="M41" s="185" t="s">
        <v>37</v>
      </c>
      <c r="N41" s="185" t="s">
        <v>3501</v>
      </c>
      <c r="O41" s="185" t="s">
        <v>37</v>
      </c>
      <c r="P41" s="185"/>
      <c r="Q41" s="184" t="s">
        <v>102</v>
      </c>
      <c r="R41" s="185">
        <v>13510</v>
      </c>
      <c r="S41" s="185" t="s">
        <v>103</v>
      </c>
      <c r="T41">
        <v>3</v>
      </c>
      <c r="U41" s="185" t="s">
        <v>37</v>
      </c>
      <c r="V41" s="185" t="s">
        <v>37</v>
      </c>
      <c r="W41" t="b">
        <v>1</v>
      </c>
    </row>
    <row r="42" spans="4:23" x14ac:dyDescent="0.25">
      <c r="D42" s="184" t="s">
        <v>104</v>
      </c>
      <c r="E42" s="184" t="s">
        <v>104</v>
      </c>
      <c r="F42" s="184"/>
      <c r="G42" s="184"/>
      <c r="H42" s="185">
        <v>14030</v>
      </c>
      <c r="I42" t="s">
        <v>3491</v>
      </c>
      <c r="J42" s="185" t="s">
        <v>36</v>
      </c>
      <c r="K42" s="185" t="s">
        <v>36</v>
      </c>
      <c r="L42" s="185" t="s">
        <v>36</v>
      </c>
      <c r="M42" s="185" t="s">
        <v>37</v>
      </c>
      <c r="N42" s="185" t="s">
        <v>3505</v>
      </c>
      <c r="O42" s="185" t="s">
        <v>37</v>
      </c>
      <c r="P42" s="185"/>
      <c r="Q42" s="184" t="s">
        <v>104</v>
      </c>
      <c r="R42" s="185">
        <v>14030</v>
      </c>
      <c r="S42" s="185" t="s">
        <v>105</v>
      </c>
      <c r="T42">
        <v>2</v>
      </c>
      <c r="U42" s="185" t="s">
        <v>37</v>
      </c>
      <c r="V42" s="185" t="s">
        <v>37</v>
      </c>
      <c r="W42" t="b">
        <v>1</v>
      </c>
    </row>
    <row r="43" spans="4:23" x14ac:dyDescent="0.25">
      <c r="D43" s="184" t="s">
        <v>106</v>
      </c>
      <c r="E43" s="184" t="s">
        <v>106</v>
      </c>
      <c r="F43" s="184"/>
      <c r="G43" s="184"/>
      <c r="H43" s="185">
        <v>16030</v>
      </c>
      <c r="I43" t="s">
        <v>3496</v>
      </c>
      <c r="J43" s="185" t="s">
        <v>36</v>
      </c>
      <c r="K43" s="185" t="s">
        <v>36</v>
      </c>
      <c r="L43" s="185" t="s">
        <v>36</v>
      </c>
      <c r="M43" s="185" t="s">
        <v>37</v>
      </c>
      <c r="N43" s="185" t="s">
        <v>3506</v>
      </c>
      <c r="O43" s="185" t="s">
        <v>37</v>
      </c>
      <c r="P43" s="185"/>
      <c r="Q43" s="184" t="s">
        <v>106</v>
      </c>
      <c r="R43" s="185">
        <v>16030</v>
      </c>
      <c r="S43" s="185" t="s">
        <v>107</v>
      </c>
      <c r="T43">
        <v>1</v>
      </c>
      <c r="U43" s="185" t="s">
        <v>37</v>
      </c>
      <c r="V43" s="185" t="s">
        <v>37</v>
      </c>
      <c r="W43" t="b">
        <v>1</v>
      </c>
    </row>
    <row r="44" spans="4:23" x14ac:dyDescent="0.25">
      <c r="D44" s="184" t="s">
        <v>108</v>
      </c>
      <c r="E44" s="184" t="s">
        <v>108</v>
      </c>
      <c r="F44" s="184"/>
      <c r="G44" s="184"/>
      <c r="H44" s="185">
        <v>90349</v>
      </c>
      <c r="I44" t="s">
        <v>3491</v>
      </c>
      <c r="J44" s="185" t="s">
        <v>36</v>
      </c>
      <c r="K44" s="185" t="s">
        <v>36</v>
      </c>
      <c r="L44" s="185" t="s">
        <v>36</v>
      </c>
      <c r="M44" s="185" t="s">
        <v>36</v>
      </c>
      <c r="N44" s="185" t="s">
        <v>35</v>
      </c>
      <c r="O44" s="185" t="s">
        <v>37</v>
      </c>
      <c r="P44" s="185"/>
      <c r="Q44" s="184" t="s">
        <v>108</v>
      </c>
      <c r="R44" s="185">
        <v>90349</v>
      </c>
      <c r="S44" s="185" t="s">
        <v>62</v>
      </c>
      <c r="T44">
        <v>2</v>
      </c>
      <c r="U44" s="185" t="s">
        <v>37</v>
      </c>
      <c r="V44" s="185" t="s">
        <v>37</v>
      </c>
      <c r="W44" t="b">
        <v>1</v>
      </c>
    </row>
    <row r="45" spans="4:23" x14ac:dyDescent="0.25">
      <c r="D45" s="184" t="s">
        <v>109</v>
      </c>
      <c r="E45" s="184" t="s">
        <v>109</v>
      </c>
      <c r="F45" s="184"/>
      <c r="G45" s="184"/>
      <c r="H45" s="185">
        <v>14040</v>
      </c>
      <c r="I45" t="s">
        <v>3491</v>
      </c>
      <c r="J45" s="185" t="s">
        <v>36</v>
      </c>
      <c r="K45" s="185" t="s">
        <v>36</v>
      </c>
      <c r="L45" s="185" t="s">
        <v>36</v>
      </c>
      <c r="M45" s="185" t="s">
        <v>37</v>
      </c>
      <c r="N45" s="185" t="s">
        <v>3505</v>
      </c>
      <c r="O45" s="185" t="s">
        <v>37</v>
      </c>
      <c r="P45" s="185"/>
      <c r="Q45" s="184" t="s">
        <v>109</v>
      </c>
      <c r="R45" s="185">
        <v>14040</v>
      </c>
      <c r="S45" s="185" t="s">
        <v>110</v>
      </c>
      <c r="T45">
        <v>2</v>
      </c>
      <c r="U45" s="185" t="s">
        <v>37</v>
      </c>
      <c r="V45" s="185" t="s">
        <v>37</v>
      </c>
      <c r="W45" t="b">
        <v>1</v>
      </c>
    </row>
    <row r="46" spans="4:23" x14ac:dyDescent="0.25">
      <c r="D46" s="184" t="s">
        <v>111</v>
      </c>
      <c r="E46" s="184" t="s">
        <v>111</v>
      </c>
      <c r="F46" s="184"/>
      <c r="G46" s="184"/>
      <c r="H46" s="185">
        <v>14030</v>
      </c>
      <c r="I46" t="s">
        <v>3491</v>
      </c>
      <c r="J46" s="185" t="s">
        <v>36</v>
      </c>
      <c r="K46" s="185" t="s">
        <v>36</v>
      </c>
      <c r="L46" s="185" t="s">
        <v>36</v>
      </c>
      <c r="M46" s="185" t="s">
        <v>37</v>
      </c>
      <c r="N46" s="185" t="s">
        <v>3505</v>
      </c>
      <c r="O46" s="185" t="s">
        <v>37</v>
      </c>
      <c r="P46" s="185"/>
      <c r="Q46" s="184" t="s">
        <v>111</v>
      </c>
      <c r="R46" s="185">
        <v>14030</v>
      </c>
      <c r="S46" s="185" t="s">
        <v>105</v>
      </c>
      <c r="T46">
        <v>2</v>
      </c>
      <c r="U46" s="185" t="s">
        <v>37</v>
      </c>
      <c r="V46" s="185" t="s">
        <v>37</v>
      </c>
      <c r="W46" t="b">
        <v>1</v>
      </c>
    </row>
    <row r="47" spans="4:23" x14ac:dyDescent="0.25">
      <c r="D47" s="184" t="s">
        <v>112</v>
      </c>
      <c r="E47" s="184" t="s">
        <v>112</v>
      </c>
      <c r="F47" s="184"/>
      <c r="G47" s="184"/>
      <c r="H47" s="185">
        <v>15050</v>
      </c>
      <c r="I47" t="s">
        <v>113</v>
      </c>
      <c r="J47" s="185" t="s">
        <v>36</v>
      </c>
      <c r="K47" s="185" t="s">
        <v>36</v>
      </c>
      <c r="L47" s="185" t="s">
        <v>36</v>
      </c>
      <c r="M47" s="185" t="s">
        <v>37</v>
      </c>
      <c r="N47" s="185" t="s">
        <v>113</v>
      </c>
      <c r="O47" s="185" t="s">
        <v>37</v>
      </c>
      <c r="P47" s="185"/>
      <c r="Q47" s="184" t="s">
        <v>112</v>
      </c>
      <c r="R47" s="185">
        <v>15050</v>
      </c>
      <c r="S47" s="185" t="s">
        <v>114</v>
      </c>
      <c r="T47">
        <v>5</v>
      </c>
      <c r="U47" s="185" t="s">
        <v>37</v>
      </c>
      <c r="V47" s="185" t="s">
        <v>37</v>
      </c>
      <c r="W47" t="b">
        <v>0</v>
      </c>
    </row>
    <row r="48" spans="4:23" x14ac:dyDescent="0.25">
      <c r="D48" s="184" t="s">
        <v>115</v>
      </c>
      <c r="E48" s="184" t="s">
        <v>115</v>
      </c>
      <c r="F48" s="184"/>
      <c r="G48" s="184"/>
      <c r="H48" s="185">
        <v>15430</v>
      </c>
      <c r="I48" t="s">
        <v>3507</v>
      </c>
      <c r="J48" s="185" t="s">
        <v>36</v>
      </c>
      <c r="K48" s="185" t="s">
        <v>36</v>
      </c>
      <c r="L48" s="185" t="s">
        <v>36</v>
      </c>
      <c r="M48" s="185" t="s">
        <v>37</v>
      </c>
      <c r="N48" s="185" t="s">
        <v>35</v>
      </c>
      <c r="O48" s="185" t="s">
        <v>37</v>
      </c>
      <c r="P48" s="185"/>
      <c r="Q48" s="184" t="s">
        <v>115</v>
      </c>
      <c r="R48" s="185">
        <v>15430</v>
      </c>
      <c r="S48" s="185" t="s">
        <v>1310</v>
      </c>
      <c r="T48">
        <v>6</v>
      </c>
      <c r="U48" s="185" t="s">
        <v>37</v>
      </c>
      <c r="V48" s="185" t="s">
        <v>37</v>
      </c>
      <c r="W48" t="b">
        <v>1</v>
      </c>
    </row>
    <row r="49" spans="4:23" x14ac:dyDescent="0.25">
      <c r="D49" s="184" t="s">
        <v>116</v>
      </c>
      <c r="E49" s="184" t="s">
        <v>116</v>
      </c>
      <c r="F49" s="184"/>
      <c r="G49" s="184"/>
      <c r="H49" s="185">
        <v>15080</v>
      </c>
      <c r="I49" t="s">
        <v>113</v>
      </c>
      <c r="J49" s="185" t="s">
        <v>36</v>
      </c>
      <c r="K49" s="185" t="s">
        <v>36</v>
      </c>
      <c r="L49" s="185" t="s">
        <v>36</v>
      </c>
      <c r="M49" s="185" t="s">
        <v>37</v>
      </c>
      <c r="N49" s="185" t="s">
        <v>113</v>
      </c>
      <c r="O49" s="185" t="s">
        <v>37</v>
      </c>
      <c r="P49" s="185"/>
      <c r="Q49" s="184" t="s">
        <v>116</v>
      </c>
      <c r="R49" s="185">
        <v>15080</v>
      </c>
      <c r="S49" s="185" t="s">
        <v>117</v>
      </c>
      <c r="T49">
        <v>6</v>
      </c>
      <c r="U49" s="185" t="s">
        <v>37</v>
      </c>
      <c r="V49" s="185" t="s">
        <v>37</v>
      </c>
      <c r="W49" t="b">
        <v>0</v>
      </c>
    </row>
    <row r="50" spans="4:23" x14ac:dyDescent="0.25">
      <c r="D50" s="184" t="s">
        <v>118</v>
      </c>
      <c r="E50" s="184" t="s">
        <v>118</v>
      </c>
      <c r="F50" s="184"/>
      <c r="G50" s="184"/>
      <c r="H50" s="185">
        <v>90352</v>
      </c>
      <c r="I50" t="s">
        <v>3502</v>
      </c>
      <c r="J50" s="185" t="s">
        <v>36</v>
      </c>
      <c r="K50" s="185" t="s">
        <v>36</v>
      </c>
      <c r="L50" s="185" t="s">
        <v>36</v>
      </c>
      <c r="M50" s="185" t="s">
        <v>36</v>
      </c>
      <c r="N50" s="185" t="s">
        <v>35</v>
      </c>
      <c r="O50" s="185" t="s">
        <v>37</v>
      </c>
      <c r="P50" s="185"/>
      <c r="Q50" s="184" t="s">
        <v>118</v>
      </c>
      <c r="R50" s="185">
        <v>90352</v>
      </c>
      <c r="S50" s="185" t="s">
        <v>119</v>
      </c>
      <c r="T50">
        <v>4</v>
      </c>
      <c r="U50" s="185" t="s">
        <v>37</v>
      </c>
      <c r="V50" s="185" t="s">
        <v>37</v>
      </c>
      <c r="W50" t="b">
        <v>1</v>
      </c>
    </row>
    <row r="51" spans="4:23" x14ac:dyDescent="0.25">
      <c r="D51" s="184" t="s">
        <v>118</v>
      </c>
      <c r="E51" s="184" t="s">
        <v>118</v>
      </c>
      <c r="F51" s="184"/>
      <c r="G51" s="184"/>
      <c r="H51" s="185">
        <v>90352</v>
      </c>
      <c r="I51" t="s">
        <v>3502</v>
      </c>
      <c r="J51" s="185" t="s">
        <v>36</v>
      </c>
      <c r="K51" s="185" t="s">
        <v>36</v>
      </c>
      <c r="L51" s="185" t="s">
        <v>36</v>
      </c>
      <c r="M51" s="185" t="s">
        <v>36</v>
      </c>
      <c r="N51" s="185" t="s">
        <v>35</v>
      </c>
      <c r="O51" s="185" t="s">
        <v>37</v>
      </c>
      <c r="P51" s="185"/>
      <c r="Q51" s="184" t="s">
        <v>118</v>
      </c>
      <c r="R51" s="185">
        <v>90352</v>
      </c>
      <c r="S51" s="185" t="s">
        <v>119</v>
      </c>
      <c r="T51">
        <v>4</v>
      </c>
      <c r="U51" s="185" t="s">
        <v>37</v>
      </c>
      <c r="V51" s="185" t="s">
        <v>37</v>
      </c>
      <c r="W51" t="b">
        <v>1</v>
      </c>
    </row>
    <row r="52" spans="4:23" x14ac:dyDescent="0.25">
      <c r="D52" s="184" t="s">
        <v>54</v>
      </c>
      <c r="E52" s="184" t="s">
        <v>54</v>
      </c>
      <c r="F52" s="184"/>
      <c r="G52" s="184"/>
      <c r="H52" s="185">
        <v>12210</v>
      </c>
      <c r="I52" t="s">
        <v>3487</v>
      </c>
      <c r="J52" s="185" t="s">
        <v>36</v>
      </c>
      <c r="K52" s="185" t="s">
        <v>36</v>
      </c>
      <c r="L52" s="185" t="s">
        <v>36</v>
      </c>
      <c r="M52" s="185" t="s">
        <v>36</v>
      </c>
      <c r="N52" s="185" t="s">
        <v>35</v>
      </c>
      <c r="O52" s="185" t="s">
        <v>37</v>
      </c>
      <c r="P52" s="185"/>
      <c r="Q52" s="184" t="s">
        <v>54</v>
      </c>
      <c r="R52" s="185">
        <v>12210</v>
      </c>
      <c r="S52" s="185" t="s">
        <v>54</v>
      </c>
      <c r="T52">
        <v>4</v>
      </c>
      <c r="U52" s="185" t="s">
        <v>37</v>
      </c>
      <c r="V52" s="185" t="s">
        <v>37</v>
      </c>
      <c r="W52" t="b">
        <v>1</v>
      </c>
    </row>
    <row r="53" spans="4:23" x14ac:dyDescent="0.25">
      <c r="D53" s="186" t="s">
        <v>3508</v>
      </c>
      <c r="E53" s="186" t="s">
        <v>3508</v>
      </c>
      <c r="F53" s="186"/>
      <c r="G53" s="186"/>
      <c r="H53" s="185"/>
      <c r="I53" s="186" t="s">
        <v>3491</v>
      </c>
      <c r="J53" s="186" t="s">
        <v>36</v>
      </c>
      <c r="K53" s="186" t="s">
        <v>36</v>
      </c>
      <c r="L53" s="186" t="s">
        <v>36</v>
      </c>
      <c r="M53" s="186" t="s">
        <v>36</v>
      </c>
      <c r="N53" s="186" t="s">
        <v>35</v>
      </c>
      <c r="O53" s="186" t="s">
        <v>37</v>
      </c>
      <c r="P53" s="186"/>
      <c r="Q53" s="186" t="s">
        <v>3508</v>
      </c>
      <c r="R53" s="185"/>
      <c r="S53" s="185"/>
      <c r="T53">
        <v>4</v>
      </c>
      <c r="U53" s="186" t="s">
        <v>37</v>
      </c>
      <c r="V53" s="186" t="s">
        <v>37</v>
      </c>
      <c r="W53" t="b">
        <v>1</v>
      </c>
    </row>
    <row r="54" spans="4:23" x14ac:dyDescent="0.25">
      <c r="D54" s="184" t="s">
        <v>120</v>
      </c>
      <c r="E54" s="184" t="s">
        <v>120</v>
      </c>
      <c r="F54" s="184"/>
      <c r="G54" s="184"/>
      <c r="H54" s="185">
        <v>12210</v>
      </c>
      <c r="I54" t="s">
        <v>3487</v>
      </c>
      <c r="J54" s="185" t="s">
        <v>36</v>
      </c>
      <c r="K54" s="185" t="s">
        <v>36</v>
      </c>
      <c r="L54" s="185" t="s">
        <v>36</v>
      </c>
      <c r="M54" s="185" t="s">
        <v>36</v>
      </c>
      <c r="N54" s="185" t="s">
        <v>35</v>
      </c>
      <c r="O54" s="185" t="s">
        <v>37</v>
      </c>
      <c r="P54" s="185"/>
      <c r="Q54" s="184" t="s">
        <v>120</v>
      </c>
      <c r="R54" s="185">
        <v>12210</v>
      </c>
      <c r="S54" s="185" t="s">
        <v>54</v>
      </c>
      <c r="T54">
        <v>4</v>
      </c>
      <c r="U54" s="185" t="s">
        <v>37</v>
      </c>
      <c r="V54" s="185" t="s">
        <v>37</v>
      </c>
      <c r="W54" t="b">
        <v>1</v>
      </c>
    </row>
    <row r="55" spans="4:23" x14ac:dyDescent="0.25">
      <c r="D55" s="184" t="s">
        <v>121</v>
      </c>
      <c r="E55" s="184" t="s">
        <v>121</v>
      </c>
      <c r="F55" s="184"/>
      <c r="G55" s="184"/>
      <c r="H55" s="185">
        <v>12220</v>
      </c>
      <c r="I55" t="s">
        <v>3487</v>
      </c>
      <c r="J55" s="185" t="s">
        <v>36</v>
      </c>
      <c r="K55" s="185" t="s">
        <v>36</v>
      </c>
      <c r="L55" s="185" t="s">
        <v>36</v>
      </c>
      <c r="M55" s="185" t="s">
        <v>36</v>
      </c>
      <c r="N55" s="185" t="s">
        <v>35</v>
      </c>
      <c r="O55" s="185" t="s">
        <v>37</v>
      </c>
      <c r="P55" s="185"/>
      <c r="Q55" s="184" t="s">
        <v>121</v>
      </c>
      <c r="R55" s="185">
        <v>12220</v>
      </c>
      <c r="S55" s="185" t="s">
        <v>44</v>
      </c>
      <c r="T55">
        <v>4</v>
      </c>
      <c r="U55" s="185" t="s">
        <v>37</v>
      </c>
      <c r="V55" s="185" t="s">
        <v>37</v>
      </c>
      <c r="W55" t="b">
        <v>1</v>
      </c>
    </row>
    <row r="56" spans="4:23" x14ac:dyDescent="0.25">
      <c r="D56" s="184" t="s">
        <v>44</v>
      </c>
      <c r="E56" s="184" t="s">
        <v>44</v>
      </c>
      <c r="F56" s="184"/>
      <c r="G56" s="184"/>
      <c r="H56" s="185">
        <v>12220</v>
      </c>
      <c r="I56" t="s">
        <v>3487</v>
      </c>
      <c r="J56" s="185" t="s">
        <v>36</v>
      </c>
      <c r="K56" s="185" t="s">
        <v>36</v>
      </c>
      <c r="L56" s="185" t="s">
        <v>36</v>
      </c>
      <c r="M56" s="185" t="s">
        <v>36</v>
      </c>
      <c r="N56" s="185" t="s">
        <v>35</v>
      </c>
      <c r="O56" s="185" t="s">
        <v>37</v>
      </c>
      <c r="P56" s="185"/>
      <c r="Q56" s="184" t="s">
        <v>44</v>
      </c>
      <c r="R56" s="185">
        <v>12220</v>
      </c>
      <c r="S56" s="185" t="s">
        <v>44</v>
      </c>
      <c r="T56">
        <v>4</v>
      </c>
      <c r="U56" s="185" t="s">
        <v>37</v>
      </c>
      <c r="V56" s="185" t="s">
        <v>37</v>
      </c>
      <c r="W56" t="b">
        <v>1</v>
      </c>
    </row>
    <row r="57" spans="4:23" x14ac:dyDescent="0.25">
      <c r="D57" s="184" t="s">
        <v>122</v>
      </c>
      <c r="E57" s="184" t="s">
        <v>122</v>
      </c>
      <c r="F57" s="184"/>
      <c r="G57" s="184"/>
      <c r="H57" s="185">
        <v>12220</v>
      </c>
      <c r="I57" t="s">
        <v>3487</v>
      </c>
      <c r="J57" s="185" t="s">
        <v>36</v>
      </c>
      <c r="K57" s="185" t="s">
        <v>36</v>
      </c>
      <c r="L57" s="185" t="s">
        <v>36</v>
      </c>
      <c r="M57" s="185" t="s">
        <v>36</v>
      </c>
      <c r="N57" s="185" t="s">
        <v>35</v>
      </c>
      <c r="O57" s="185" t="s">
        <v>37</v>
      </c>
      <c r="P57" s="185"/>
      <c r="Q57" s="184" t="s">
        <v>122</v>
      </c>
      <c r="R57" s="185">
        <v>12220</v>
      </c>
      <c r="S57" s="185" t="s">
        <v>44</v>
      </c>
      <c r="T57">
        <v>4</v>
      </c>
      <c r="U57" s="185" t="s">
        <v>37</v>
      </c>
      <c r="V57" s="185" t="s">
        <v>37</v>
      </c>
      <c r="W57" t="b">
        <v>1</v>
      </c>
    </row>
    <row r="58" spans="4:23" x14ac:dyDescent="0.25">
      <c r="D58" s="184" t="s">
        <v>123</v>
      </c>
      <c r="E58" s="184" t="s">
        <v>123</v>
      </c>
      <c r="F58" s="184"/>
      <c r="G58" s="184"/>
      <c r="H58" s="185">
        <v>12220</v>
      </c>
      <c r="I58" t="s">
        <v>3487</v>
      </c>
      <c r="J58" s="185" t="s">
        <v>36</v>
      </c>
      <c r="K58" s="185" t="s">
        <v>36</v>
      </c>
      <c r="L58" s="185" t="s">
        <v>36</v>
      </c>
      <c r="M58" s="185" t="s">
        <v>36</v>
      </c>
      <c r="N58" s="185" t="s">
        <v>35</v>
      </c>
      <c r="O58" s="185" t="s">
        <v>37</v>
      </c>
      <c r="P58" s="185"/>
      <c r="Q58" s="184" t="s">
        <v>123</v>
      </c>
      <c r="R58" s="185">
        <v>12220</v>
      </c>
      <c r="S58" s="185" t="s">
        <v>44</v>
      </c>
      <c r="T58">
        <v>4</v>
      </c>
      <c r="U58" s="185" t="s">
        <v>37</v>
      </c>
      <c r="V58" s="185" t="s">
        <v>37</v>
      </c>
      <c r="W58" t="b">
        <v>1</v>
      </c>
    </row>
    <row r="59" spans="4:23" x14ac:dyDescent="0.25">
      <c r="D59" s="184" t="s">
        <v>124</v>
      </c>
      <c r="E59" s="184" t="s">
        <v>124</v>
      </c>
      <c r="F59" s="184"/>
      <c r="G59" s="184"/>
      <c r="H59" s="185">
        <v>12260</v>
      </c>
      <c r="I59" t="s">
        <v>3487</v>
      </c>
      <c r="J59" s="185" t="s">
        <v>36</v>
      </c>
      <c r="K59" s="185" t="s">
        <v>36</v>
      </c>
      <c r="L59" s="185" t="s">
        <v>36</v>
      </c>
      <c r="M59" s="185" t="s">
        <v>36</v>
      </c>
      <c r="N59" s="185" t="s">
        <v>35</v>
      </c>
      <c r="O59" s="185" t="s">
        <v>37</v>
      </c>
      <c r="P59" s="185"/>
      <c r="Q59" s="184" t="s">
        <v>124</v>
      </c>
      <c r="R59" s="185">
        <v>12260</v>
      </c>
      <c r="S59" s="185" t="s">
        <v>46</v>
      </c>
      <c r="T59">
        <v>4</v>
      </c>
      <c r="U59" s="185" t="s">
        <v>37</v>
      </c>
      <c r="V59" s="185" t="s">
        <v>37</v>
      </c>
      <c r="W59" t="b">
        <v>1</v>
      </c>
    </row>
    <row r="60" spans="4:23" x14ac:dyDescent="0.25">
      <c r="D60" s="184" t="s">
        <v>125</v>
      </c>
      <c r="E60" s="184" t="s">
        <v>125</v>
      </c>
      <c r="F60" s="184"/>
      <c r="G60" s="184"/>
      <c r="H60" s="185">
        <v>13510</v>
      </c>
      <c r="I60" t="s">
        <v>3502</v>
      </c>
      <c r="J60" s="185" t="s">
        <v>36</v>
      </c>
      <c r="K60" s="185" t="s">
        <v>36</v>
      </c>
      <c r="L60" s="185" t="s">
        <v>36</v>
      </c>
      <c r="M60" s="185" t="s">
        <v>37</v>
      </c>
      <c r="N60" s="185" t="s">
        <v>3501</v>
      </c>
      <c r="O60" s="185" t="s">
        <v>37</v>
      </c>
      <c r="P60" s="185"/>
      <c r="Q60" s="184" t="s">
        <v>125</v>
      </c>
      <c r="R60" s="185">
        <v>13510</v>
      </c>
      <c r="S60" s="185" t="s">
        <v>103</v>
      </c>
      <c r="T60">
        <v>3</v>
      </c>
      <c r="U60" s="185" t="s">
        <v>37</v>
      </c>
      <c r="V60" s="185" t="s">
        <v>37</v>
      </c>
      <c r="W60" t="b">
        <v>1</v>
      </c>
    </row>
    <row r="61" spans="4:23" x14ac:dyDescent="0.25">
      <c r="D61" s="184" t="s">
        <v>126</v>
      </c>
      <c r="E61" s="184" t="s">
        <v>126</v>
      </c>
      <c r="F61" s="184"/>
      <c r="G61" s="184"/>
      <c r="H61" s="185">
        <v>11020</v>
      </c>
      <c r="I61" t="s">
        <v>3491</v>
      </c>
      <c r="J61" s="185" t="s">
        <v>36</v>
      </c>
      <c r="K61" s="185" t="s">
        <v>36</v>
      </c>
      <c r="L61" s="185" t="s">
        <v>36</v>
      </c>
      <c r="M61" s="185" t="s">
        <v>37</v>
      </c>
      <c r="N61" s="185" t="s">
        <v>35</v>
      </c>
      <c r="O61" s="185" t="s">
        <v>37</v>
      </c>
      <c r="P61" s="185"/>
      <c r="Q61" s="184" t="s">
        <v>126</v>
      </c>
      <c r="R61" s="185">
        <v>11020</v>
      </c>
      <c r="S61" s="185" t="s">
        <v>127</v>
      </c>
      <c r="T61">
        <v>3</v>
      </c>
      <c r="U61" s="185" t="s">
        <v>37</v>
      </c>
      <c r="V61" s="185" t="s">
        <v>37</v>
      </c>
      <c r="W61" t="b">
        <v>1</v>
      </c>
    </row>
    <row r="62" spans="4:23" x14ac:dyDescent="0.25">
      <c r="D62" s="184" t="s">
        <v>128</v>
      </c>
      <c r="E62" s="184" t="s">
        <v>128</v>
      </c>
      <c r="F62" s="184"/>
      <c r="G62" s="184"/>
      <c r="H62" s="185">
        <v>11020</v>
      </c>
      <c r="I62" t="s">
        <v>3491</v>
      </c>
      <c r="J62" s="185" t="s">
        <v>36</v>
      </c>
      <c r="K62" s="185" t="s">
        <v>36</v>
      </c>
      <c r="L62" s="185" t="s">
        <v>36</v>
      </c>
      <c r="M62" s="185" t="s">
        <v>37</v>
      </c>
      <c r="N62" s="185" t="s">
        <v>35</v>
      </c>
      <c r="O62" s="185" t="s">
        <v>37</v>
      </c>
      <c r="P62" s="185"/>
      <c r="Q62" s="184" t="s">
        <v>128</v>
      </c>
      <c r="R62" s="185">
        <v>11020</v>
      </c>
      <c r="S62" s="185" t="s">
        <v>127</v>
      </c>
      <c r="T62">
        <v>3</v>
      </c>
      <c r="U62" s="185" t="s">
        <v>37</v>
      </c>
      <c r="V62" s="185" t="s">
        <v>37</v>
      </c>
      <c r="W62" t="b">
        <v>1</v>
      </c>
    </row>
    <row r="63" spans="4:23" x14ac:dyDescent="0.25">
      <c r="D63" s="184" t="s">
        <v>117</v>
      </c>
      <c r="E63" s="184" t="s">
        <v>117</v>
      </c>
      <c r="F63" s="184"/>
      <c r="G63" s="184"/>
      <c r="H63" s="185">
        <v>15080</v>
      </c>
      <c r="I63" t="s">
        <v>113</v>
      </c>
      <c r="J63" s="185" t="s">
        <v>36</v>
      </c>
      <c r="K63" s="185" t="s">
        <v>36</v>
      </c>
      <c r="L63" s="185" t="s">
        <v>36</v>
      </c>
      <c r="M63" s="185" t="s">
        <v>37</v>
      </c>
      <c r="N63" s="185" t="s">
        <v>113</v>
      </c>
      <c r="O63" s="185" t="s">
        <v>37</v>
      </c>
      <c r="P63" s="185"/>
      <c r="Q63" s="184" t="s">
        <v>117</v>
      </c>
      <c r="R63" s="185">
        <v>15080</v>
      </c>
      <c r="S63" s="185" t="s">
        <v>117</v>
      </c>
      <c r="T63">
        <v>6</v>
      </c>
      <c r="U63" s="185" t="s">
        <v>37</v>
      </c>
      <c r="V63" s="185" t="s">
        <v>37</v>
      </c>
      <c r="W63" t="b">
        <v>0</v>
      </c>
    </row>
    <row r="64" spans="4:23" x14ac:dyDescent="0.25">
      <c r="D64" s="184" t="s">
        <v>129</v>
      </c>
      <c r="E64" s="184" t="s">
        <v>129</v>
      </c>
      <c r="F64" s="184"/>
      <c r="G64" s="184"/>
      <c r="H64" s="185">
        <v>15080</v>
      </c>
      <c r="I64" t="s">
        <v>3507</v>
      </c>
      <c r="J64" s="185" t="s">
        <v>36</v>
      </c>
      <c r="K64" s="185" t="s">
        <v>36</v>
      </c>
      <c r="L64" s="185" t="s">
        <v>36</v>
      </c>
      <c r="M64" s="185" t="s">
        <v>37</v>
      </c>
      <c r="N64" s="185" t="s">
        <v>35</v>
      </c>
      <c r="O64" s="185" t="s">
        <v>37</v>
      </c>
      <c r="P64" s="185"/>
      <c r="Q64" s="184" t="s">
        <v>129</v>
      </c>
      <c r="R64" s="185">
        <v>15080</v>
      </c>
      <c r="S64" s="185" t="s">
        <v>117</v>
      </c>
      <c r="T64">
        <v>6</v>
      </c>
      <c r="U64" s="185" t="s">
        <v>37</v>
      </c>
      <c r="V64" s="185" t="s">
        <v>37</v>
      </c>
      <c r="W64" t="b">
        <v>1</v>
      </c>
    </row>
    <row r="65" spans="4:23" x14ac:dyDescent="0.25">
      <c r="D65" s="184" t="s">
        <v>130</v>
      </c>
      <c r="E65" s="184" t="s">
        <v>130</v>
      </c>
      <c r="F65" s="184"/>
      <c r="G65" s="184"/>
      <c r="H65" s="185">
        <v>13410</v>
      </c>
      <c r="I65" t="s">
        <v>3491</v>
      </c>
      <c r="J65" s="185" t="s">
        <v>36</v>
      </c>
      <c r="K65" s="185" t="s">
        <v>36</v>
      </c>
      <c r="L65" s="185" t="s">
        <v>36</v>
      </c>
      <c r="M65" s="185" t="s">
        <v>37</v>
      </c>
      <c r="N65" s="185" t="s">
        <v>3501</v>
      </c>
      <c r="O65" s="185" t="s">
        <v>37</v>
      </c>
      <c r="P65" s="185"/>
      <c r="Q65" s="184" t="s">
        <v>130</v>
      </c>
      <c r="R65" s="185">
        <v>13410</v>
      </c>
      <c r="S65" s="185" t="s">
        <v>131</v>
      </c>
      <c r="T65">
        <v>2</v>
      </c>
      <c r="U65" s="185" t="s">
        <v>37</v>
      </c>
      <c r="V65" s="185" t="s">
        <v>37</v>
      </c>
      <c r="W65" t="b">
        <v>1</v>
      </c>
    </row>
    <row r="66" spans="4:23" x14ac:dyDescent="0.25">
      <c r="D66" s="184" t="s">
        <v>132</v>
      </c>
      <c r="E66" s="184" t="s">
        <v>132</v>
      </c>
      <c r="F66" s="184"/>
      <c r="G66" s="184"/>
      <c r="H66" s="185">
        <v>17940</v>
      </c>
      <c r="I66" t="s">
        <v>3502</v>
      </c>
      <c r="J66" s="185" t="s">
        <v>36</v>
      </c>
      <c r="K66" s="185" t="s">
        <v>36</v>
      </c>
      <c r="L66" s="185" t="s">
        <v>36</v>
      </c>
      <c r="M66" s="185" t="s">
        <v>37</v>
      </c>
      <c r="N66" s="185" t="s">
        <v>35</v>
      </c>
      <c r="O66" s="185" t="s">
        <v>37</v>
      </c>
      <c r="P66" s="185"/>
      <c r="Q66" s="184" t="s">
        <v>132</v>
      </c>
      <c r="R66" s="185">
        <v>17940</v>
      </c>
      <c r="S66" s="185" t="s">
        <v>133</v>
      </c>
      <c r="T66">
        <v>1</v>
      </c>
      <c r="U66" s="185" t="s">
        <v>37</v>
      </c>
      <c r="V66" s="185" t="s">
        <v>37</v>
      </c>
      <c r="W66" t="b">
        <v>1</v>
      </c>
    </row>
    <row r="67" spans="4:23" x14ac:dyDescent="0.25">
      <c r="D67" s="184" t="s">
        <v>134</v>
      </c>
      <c r="E67" s="184" t="s">
        <v>134</v>
      </c>
      <c r="F67" s="184"/>
      <c r="G67" s="184"/>
      <c r="H67" s="185">
        <v>15050</v>
      </c>
      <c r="I67" t="s">
        <v>113</v>
      </c>
      <c r="J67" s="185" t="s">
        <v>36</v>
      </c>
      <c r="K67" s="185" t="s">
        <v>36</v>
      </c>
      <c r="L67" s="185" t="s">
        <v>36</v>
      </c>
      <c r="M67" s="185" t="s">
        <v>37</v>
      </c>
      <c r="N67" s="185" t="s">
        <v>113</v>
      </c>
      <c r="O67" s="185" t="s">
        <v>37</v>
      </c>
      <c r="P67" s="185"/>
      <c r="Q67" s="184" t="s">
        <v>134</v>
      </c>
      <c r="R67" s="185">
        <v>15050</v>
      </c>
      <c r="S67" s="185" t="s">
        <v>114</v>
      </c>
      <c r="T67">
        <v>5</v>
      </c>
      <c r="U67" s="185" t="s">
        <v>37</v>
      </c>
      <c r="V67" s="185" t="s">
        <v>37</v>
      </c>
      <c r="W67" t="b">
        <v>0</v>
      </c>
    </row>
    <row r="68" spans="4:23" x14ac:dyDescent="0.25">
      <c r="D68" s="184" t="s">
        <v>135</v>
      </c>
      <c r="E68" s="184" t="s">
        <v>135</v>
      </c>
      <c r="F68" s="184"/>
      <c r="G68" s="184"/>
      <c r="H68" s="185">
        <v>17280</v>
      </c>
      <c r="I68" t="s">
        <v>3502</v>
      </c>
      <c r="J68" s="185" t="s">
        <v>36</v>
      </c>
      <c r="K68" s="185" t="s">
        <v>36</v>
      </c>
      <c r="L68" s="185" t="s">
        <v>36</v>
      </c>
      <c r="M68" s="185" t="s">
        <v>37</v>
      </c>
      <c r="N68" s="185" t="s">
        <v>3504</v>
      </c>
      <c r="O68" s="185" t="s">
        <v>37</v>
      </c>
      <c r="P68" s="185"/>
      <c r="Q68" s="184" t="s">
        <v>135</v>
      </c>
      <c r="R68" s="185">
        <v>17280</v>
      </c>
      <c r="S68" s="185" t="s">
        <v>136</v>
      </c>
      <c r="T68">
        <v>1</v>
      </c>
      <c r="U68" s="185" t="s">
        <v>37</v>
      </c>
      <c r="V68" s="185" t="s">
        <v>37</v>
      </c>
      <c r="W68" t="b">
        <v>1</v>
      </c>
    </row>
    <row r="69" spans="4:23" x14ac:dyDescent="0.25">
      <c r="D69" s="184" t="s">
        <v>3509</v>
      </c>
      <c r="E69" s="184" t="s">
        <v>3509</v>
      </c>
      <c r="F69" s="184"/>
      <c r="G69" s="184"/>
      <c r="H69" s="185">
        <v>90423</v>
      </c>
      <c r="I69" t="s">
        <v>3510</v>
      </c>
      <c r="J69" s="185" t="s">
        <v>36</v>
      </c>
      <c r="K69" s="185" t="s">
        <v>36</v>
      </c>
      <c r="L69" s="185" t="s">
        <v>36</v>
      </c>
      <c r="M69" s="185" t="s">
        <v>36</v>
      </c>
      <c r="N69" s="185" t="s">
        <v>35</v>
      </c>
      <c r="O69" s="185" t="s">
        <v>37</v>
      </c>
      <c r="P69" s="185"/>
      <c r="Q69" s="184" t="s">
        <v>3509</v>
      </c>
      <c r="R69" s="185">
        <v>90423</v>
      </c>
      <c r="S69" s="185" t="s">
        <v>3511</v>
      </c>
      <c r="T69">
        <v>4</v>
      </c>
      <c r="U69" s="185" t="s">
        <v>36</v>
      </c>
      <c r="V69" s="185" t="s">
        <v>37</v>
      </c>
      <c r="W69" t="b">
        <v>1</v>
      </c>
    </row>
    <row r="70" spans="4:23" x14ac:dyDescent="0.25">
      <c r="D70" s="184" t="s">
        <v>137</v>
      </c>
      <c r="E70" s="184" t="s">
        <v>137</v>
      </c>
      <c r="F70" s="184"/>
      <c r="G70" s="184"/>
      <c r="H70" s="185">
        <v>16710</v>
      </c>
      <c r="I70" t="s">
        <v>3507</v>
      </c>
      <c r="J70" s="185" t="s">
        <v>36</v>
      </c>
      <c r="K70" s="185" t="s">
        <v>36</v>
      </c>
      <c r="L70" s="185" t="s">
        <v>36</v>
      </c>
      <c r="M70" s="185" t="s">
        <v>37</v>
      </c>
      <c r="N70" s="185" t="s">
        <v>3498</v>
      </c>
      <c r="O70" s="185" t="s">
        <v>37</v>
      </c>
      <c r="P70" s="185"/>
      <c r="Q70" s="184" t="s">
        <v>137</v>
      </c>
      <c r="R70" s="185">
        <v>16710</v>
      </c>
      <c r="S70" s="185" t="s">
        <v>138</v>
      </c>
      <c r="T70">
        <v>1</v>
      </c>
      <c r="U70" s="185" t="s">
        <v>37</v>
      </c>
      <c r="V70" s="185" t="s">
        <v>37</v>
      </c>
      <c r="W70" t="b">
        <v>1</v>
      </c>
    </row>
    <row r="71" spans="4:23" x14ac:dyDescent="0.25">
      <c r="D71" s="184" t="s">
        <v>138</v>
      </c>
      <c r="E71" s="184" t="s">
        <v>138</v>
      </c>
      <c r="F71" s="184"/>
      <c r="G71" s="184"/>
      <c r="H71" s="185">
        <v>16710</v>
      </c>
      <c r="I71" t="s">
        <v>3491</v>
      </c>
      <c r="J71" s="185" t="s">
        <v>36</v>
      </c>
      <c r="K71" s="185" t="s">
        <v>36</v>
      </c>
      <c r="L71" s="185" t="s">
        <v>36</v>
      </c>
      <c r="M71" s="185" t="s">
        <v>37</v>
      </c>
      <c r="N71" s="185" t="s">
        <v>3498</v>
      </c>
      <c r="O71" s="185" t="s">
        <v>37</v>
      </c>
      <c r="P71" s="185"/>
      <c r="Q71" s="184" t="s">
        <v>138</v>
      </c>
      <c r="R71" s="185">
        <v>16710</v>
      </c>
      <c r="S71" s="185" t="s">
        <v>138</v>
      </c>
      <c r="T71">
        <v>1</v>
      </c>
      <c r="U71" s="185" t="s">
        <v>37</v>
      </c>
      <c r="V71" s="185" t="s">
        <v>37</v>
      </c>
      <c r="W71" t="b">
        <v>1</v>
      </c>
    </row>
    <row r="72" spans="4:23" x14ac:dyDescent="0.25">
      <c r="D72" s="184" t="s">
        <v>139</v>
      </c>
      <c r="E72" s="184" t="s">
        <v>139</v>
      </c>
      <c r="F72" s="184"/>
      <c r="G72" s="184"/>
      <c r="H72" s="185">
        <v>17850</v>
      </c>
      <c r="I72" t="s">
        <v>3502</v>
      </c>
      <c r="J72" s="185" t="s">
        <v>36</v>
      </c>
      <c r="K72" s="185" t="s">
        <v>36</v>
      </c>
      <c r="L72" s="185" t="s">
        <v>36</v>
      </c>
      <c r="M72" s="185" t="s">
        <v>37</v>
      </c>
      <c r="N72" s="185" t="s">
        <v>3504</v>
      </c>
      <c r="O72" s="185" t="s">
        <v>37</v>
      </c>
      <c r="P72" s="185"/>
      <c r="Q72" s="184" t="s">
        <v>139</v>
      </c>
      <c r="R72" s="185">
        <v>17850</v>
      </c>
      <c r="S72" s="185" t="s">
        <v>140</v>
      </c>
      <c r="T72">
        <v>1</v>
      </c>
      <c r="U72" s="185" t="s">
        <v>37</v>
      </c>
      <c r="V72" s="185" t="s">
        <v>37</v>
      </c>
      <c r="W72" t="b">
        <v>1</v>
      </c>
    </row>
    <row r="73" spans="4:23" x14ac:dyDescent="0.25">
      <c r="D73" s="184" t="s">
        <v>141</v>
      </c>
      <c r="E73" s="184" t="s">
        <v>141</v>
      </c>
      <c r="F73" s="184"/>
      <c r="G73" s="184"/>
      <c r="H73" s="185">
        <v>13140</v>
      </c>
      <c r="I73" t="s">
        <v>3491</v>
      </c>
      <c r="J73" s="185" t="s">
        <v>36</v>
      </c>
      <c r="K73" s="185" t="s">
        <v>36</v>
      </c>
      <c r="L73" s="185" t="s">
        <v>36</v>
      </c>
      <c r="M73" s="185" t="s">
        <v>37</v>
      </c>
      <c r="N73" s="185" t="s">
        <v>35</v>
      </c>
      <c r="O73" s="185" t="s">
        <v>37</v>
      </c>
      <c r="P73" s="185"/>
      <c r="Q73" s="184" t="s">
        <v>141</v>
      </c>
      <c r="R73" s="185">
        <v>13140</v>
      </c>
      <c r="S73" s="185" t="s">
        <v>78</v>
      </c>
      <c r="T73">
        <v>2</v>
      </c>
      <c r="U73" s="185" t="s">
        <v>37</v>
      </c>
      <c r="V73" s="185" t="s">
        <v>37</v>
      </c>
      <c r="W73" t="b">
        <v>1</v>
      </c>
    </row>
    <row r="74" spans="4:23" x14ac:dyDescent="0.25">
      <c r="D74" s="184" t="s">
        <v>142</v>
      </c>
      <c r="E74" s="184" t="s">
        <v>142</v>
      </c>
      <c r="F74" s="184"/>
      <c r="G74" s="184"/>
      <c r="H74" s="185">
        <v>17550</v>
      </c>
      <c r="I74" t="s">
        <v>3502</v>
      </c>
      <c r="J74" s="185" t="s">
        <v>36</v>
      </c>
      <c r="K74" s="185" t="s">
        <v>36</v>
      </c>
      <c r="L74" s="185" t="s">
        <v>36</v>
      </c>
      <c r="M74" s="185" t="s">
        <v>37</v>
      </c>
      <c r="N74" s="185" t="s">
        <v>3512</v>
      </c>
      <c r="O74" s="185" t="s">
        <v>37</v>
      </c>
      <c r="P74" s="185"/>
      <c r="Q74" s="184" t="s">
        <v>142</v>
      </c>
      <c r="R74" s="185">
        <v>17550</v>
      </c>
      <c r="S74" s="185" t="s">
        <v>143</v>
      </c>
      <c r="T74">
        <v>1</v>
      </c>
      <c r="U74" s="185" t="s">
        <v>37</v>
      </c>
      <c r="V74" s="185" t="s">
        <v>37</v>
      </c>
      <c r="W74" t="b">
        <v>1</v>
      </c>
    </row>
    <row r="75" spans="4:23" x14ac:dyDescent="0.25">
      <c r="D75" s="184" t="s">
        <v>144</v>
      </c>
      <c r="E75" s="184" t="s">
        <v>144</v>
      </c>
      <c r="F75" s="184"/>
      <c r="G75" s="184"/>
      <c r="H75" s="185">
        <v>13510</v>
      </c>
      <c r="I75" t="s">
        <v>3491</v>
      </c>
      <c r="J75" s="185" t="s">
        <v>36</v>
      </c>
      <c r="K75" s="185" t="s">
        <v>36</v>
      </c>
      <c r="L75" s="185" t="s">
        <v>36</v>
      </c>
      <c r="M75" s="185" t="s">
        <v>37</v>
      </c>
      <c r="N75" s="185" t="s">
        <v>3501</v>
      </c>
      <c r="O75" s="185" t="s">
        <v>37</v>
      </c>
      <c r="P75" s="185"/>
      <c r="Q75" s="184" t="s">
        <v>144</v>
      </c>
      <c r="R75" s="185">
        <v>13510</v>
      </c>
      <c r="S75" s="185" t="s">
        <v>103</v>
      </c>
      <c r="T75">
        <v>3</v>
      </c>
      <c r="U75" s="185" t="s">
        <v>37</v>
      </c>
      <c r="V75" s="185" t="s">
        <v>37</v>
      </c>
      <c r="W75" t="b">
        <v>1</v>
      </c>
    </row>
    <row r="76" spans="4:23" x14ac:dyDescent="0.25">
      <c r="D76" s="184" t="s">
        <v>145</v>
      </c>
      <c r="E76" s="184" t="s">
        <v>145</v>
      </c>
      <c r="F76" s="184"/>
      <c r="G76" s="184"/>
      <c r="H76" s="185">
        <v>13240</v>
      </c>
      <c r="I76" t="s">
        <v>3491</v>
      </c>
      <c r="J76" s="185" t="s">
        <v>36</v>
      </c>
      <c r="K76" s="185" t="s">
        <v>36</v>
      </c>
      <c r="L76" s="185" t="s">
        <v>36</v>
      </c>
      <c r="M76" s="185" t="s">
        <v>37</v>
      </c>
      <c r="N76" s="185" t="s">
        <v>3501</v>
      </c>
      <c r="O76" s="185" t="s">
        <v>37</v>
      </c>
      <c r="P76" s="185"/>
      <c r="Q76" s="184" t="s">
        <v>145</v>
      </c>
      <c r="R76" s="185">
        <v>13240</v>
      </c>
      <c r="S76" s="185" t="s">
        <v>146</v>
      </c>
      <c r="T76">
        <v>2</v>
      </c>
      <c r="U76" s="185" t="s">
        <v>37</v>
      </c>
      <c r="V76" s="185" t="s">
        <v>37</v>
      </c>
      <c r="W76" t="b">
        <v>1</v>
      </c>
    </row>
    <row r="77" spans="4:23" x14ac:dyDescent="0.25">
      <c r="D77" s="184" t="s">
        <v>147</v>
      </c>
      <c r="E77" s="184" t="s">
        <v>147</v>
      </c>
      <c r="F77" s="184"/>
      <c r="G77" s="184"/>
      <c r="H77" s="185">
        <v>90371</v>
      </c>
      <c r="I77" t="s">
        <v>3513</v>
      </c>
      <c r="J77" s="185" t="s">
        <v>36</v>
      </c>
      <c r="K77" s="185" t="s">
        <v>36</v>
      </c>
      <c r="L77" s="185" t="s">
        <v>36</v>
      </c>
      <c r="M77" s="185" t="s">
        <v>37</v>
      </c>
      <c r="N77" s="185" t="s">
        <v>3514</v>
      </c>
      <c r="O77" s="185" t="s">
        <v>37</v>
      </c>
      <c r="P77" s="185"/>
      <c r="Q77" s="184" t="s">
        <v>147</v>
      </c>
      <c r="R77" s="185">
        <v>90371</v>
      </c>
      <c r="S77" s="185" t="s">
        <v>148</v>
      </c>
      <c r="T77">
        <v>2</v>
      </c>
      <c r="U77" s="185" t="s">
        <v>37</v>
      </c>
      <c r="V77" s="185" t="s">
        <v>37</v>
      </c>
      <c r="W77" t="b">
        <v>0</v>
      </c>
    </row>
    <row r="78" spans="4:23" x14ac:dyDescent="0.25">
      <c r="D78" s="186" t="s">
        <v>3515</v>
      </c>
      <c r="E78" s="186" t="s">
        <v>3515</v>
      </c>
      <c r="F78" s="186"/>
      <c r="G78" s="186"/>
      <c r="H78" s="185"/>
      <c r="I78" s="186" t="s">
        <v>3491</v>
      </c>
      <c r="J78" s="186" t="s">
        <v>36</v>
      </c>
      <c r="K78" s="186" t="s">
        <v>36</v>
      </c>
      <c r="L78" s="186" t="s">
        <v>36</v>
      </c>
      <c r="M78" s="186" t="s">
        <v>36</v>
      </c>
      <c r="N78" s="186" t="s">
        <v>35</v>
      </c>
      <c r="O78" s="186" t="s">
        <v>37</v>
      </c>
      <c r="P78" s="186"/>
      <c r="Q78" s="186" t="s">
        <v>3515</v>
      </c>
      <c r="R78" s="185"/>
      <c r="S78" s="185"/>
      <c r="T78">
        <v>4</v>
      </c>
      <c r="U78" s="186" t="s">
        <v>37</v>
      </c>
      <c r="V78" s="186" t="s">
        <v>37</v>
      </c>
      <c r="W78" t="b">
        <v>1</v>
      </c>
    </row>
    <row r="79" spans="4:23" x14ac:dyDescent="0.25">
      <c r="D79" s="186" t="s">
        <v>3516</v>
      </c>
      <c r="E79" s="186" t="s">
        <v>3516</v>
      </c>
      <c r="F79" s="186"/>
      <c r="G79" s="186"/>
      <c r="H79" s="185"/>
      <c r="I79" s="186" t="s">
        <v>3502</v>
      </c>
      <c r="J79" s="186" t="s">
        <v>36</v>
      </c>
      <c r="K79" s="186" t="s">
        <v>36</v>
      </c>
      <c r="L79" s="186" t="s">
        <v>36</v>
      </c>
      <c r="M79" s="186" t="s">
        <v>36</v>
      </c>
      <c r="N79" s="186" t="s">
        <v>35</v>
      </c>
      <c r="O79" s="186" t="s">
        <v>37</v>
      </c>
      <c r="P79" s="186"/>
      <c r="Q79" s="186" t="s">
        <v>3516</v>
      </c>
      <c r="R79" s="185"/>
      <c r="S79" s="185"/>
      <c r="T79">
        <v>4</v>
      </c>
      <c r="U79" s="186" t="s">
        <v>37</v>
      </c>
      <c r="V79" s="186" t="s">
        <v>37</v>
      </c>
      <c r="W79" t="b">
        <v>1</v>
      </c>
    </row>
    <row r="80" spans="4:23" x14ac:dyDescent="0.25">
      <c r="D80" s="184" t="s">
        <v>3517</v>
      </c>
      <c r="E80" s="184" t="s">
        <v>3517</v>
      </c>
      <c r="F80" s="184"/>
      <c r="G80" s="184"/>
      <c r="H80" s="185">
        <v>16670</v>
      </c>
      <c r="I80" t="s">
        <v>3486</v>
      </c>
      <c r="J80" s="185" t="s">
        <v>36</v>
      </c>
      <c r="K80" s="185" t="s">
        <v>36</v>
      </c>
      <c r="L80" s="185" t="s">
        <v>36</v>
      </c>
      <c r="M80" s="185" t="s">
        <v>36</v>
      </c>
      <c r="N80" s="185" t="s">
        <v>35</v>
      </c>
      <c r="O80" s="185" t="s">
        <v>37</v>
      </c>
      <c r="P80" s="185"/>
      <c r="Q80" s="184" t="s">
        <v>3517</v>
      </c>
      <c r="R80" s="185">
        <v>16670</v>
      </c>
      <c r="S80" s="185" t="s">
        <v>800</v>
      </c>
      <c r="T80">
        <v>4</v>
      </c>
      <c r="U80" s="185" t="s">
        <v>37</v>
      </c>
      <c r="V80" s="185" t="s">
        <v>37</v>
      </c>
      <c r="W80" t="b">
        <v>1</v>
      </c>
    </row>
    <row r="81" spans="4:23" x14ac:dyDescent="0.25">
      <c r="D81" s="184" t="s">
        <v>149</v>
      </c>
      <c r="E81" s="184" t="s">
        <v>149</v>
      </c>
      <c r="F81" s="184"/>
      <c r="G81" s="184"/>
      <c r="H81" s="185">
        <v>16560</v>
      </c>
      <c r="I81" t="s">
        <v>3493</v>
      </c>
      <c r="J81" s="185" t="s">
        <v>36</v>
      </c>
      <c r="K81" s="185" t="s">
        <v>36</v>
      </c>
      <c r="L81" s="185" t="s">
        <v>36</v>
      </c>
      <c r="M81" s="185" t="s">
        <v>37</v>
      </c>
      <c r="N81" s="185" t="s">
        <v>3514</v>
      </c>
      <c r="O81" s="185" t="s">
        <v>37</v>
      </c>
      <c r="P81" s="185"/>
      <c r="Q81" s="184" t="s">
        <v>149</v>
      </c>
      <c r="R81" s="185">
        <v>16560</v>
      </c>
      <c r="S81" s="185" t="s">
        <v>150</v>
      </c>
      <c r="T81">
        <v>1</v>
      </c>
      <c r="U81" s="185" t="s">
        <v>37</v>
      </c>
      <c r="V81" s="185" t="s">
        <v>37</v>
      </c>
      <c r="W81" t="b">
        <v>1</v>
      </c>
    </row>
    <row r="82" spans="4:23" x14ac:dyDescent="0.25">
      <c r="D82" s="184" t="s">
        <v>151</v>
      </c>
      <c r="E82" s="184" t="s">
        <v>151</v>
      </c>
      <c r="F82" s="184"/>
      <c r="G82" s="184"/>
      <c r="H82" s="185">
        <v>16870</v>
      </c>
      <c r="I82" t="s">
        <v>3493</v>
      </c>
      <c r="J82" s="185" t="s">
        <v>36</v>
      </c>
      <c r="K82" s="185" t="s">
        <v>36</v>
      </c>
      <c r="L82" s="185" t="s">
        <v>36</v>
      </c>
      <c r="M82" s="185" t="s">
        <v>37</v>
      </c>
      <c r="N82" s="185" t="s">
        <v>3498</v>
      </c>
      <c r="O82" s="185" t="s">
        <v>37</v>
      </c>
      <c r="P82" s="185"/>
      <c r="Q82" s="184" t="s">
        <v>151</v>
      </c>
      <c r="R82" s="185">
        <v>16870</v>
      </c>
      <c r="S82" s="185" t="s">
        <v>152</v>
      </c>
      <c r="T82">
        <v>1</v>
      </c>
      <c r="U82" s="185" t="s">
        <v>37</v>
      </c>
      <c r="V82" s="185" t="s">
        <v>37</v>
      </c>
      <c r="W82" t="b">
        <v>1</v>
      </c>
    </row>
    <row r="83" spans="4:23" x14ac:dyDescent="0.25">
      <c r="D83" s="184" t="s">
        <v>3518</v>
      </c>
      <c r="E83" s="184" t="s">
        <v>3518</v>
      </c>
      <c r="F83" s="184"/>
      <c r="G83" s="184"/>
      <c r="H83" s="185">
        <v>16870</v>
      </c>
      <c r="I83" t="s">
        <v>3496</v>
      </c>
      <c r="J83" s="185" t="s">
        <v>36</v>
      </c>
      <c r="K83" s="185" t="s">
        <v>36</v>
      </c>
      <c r="L83" s="185" t="s">
        <v>36</v>
      </c>
      <c r="M83" s="185" t="s">
        <v>37</v>
      </c>
      <c r="N83" s="185" t="s">
        <v>35</v>
      </c>
      <c r="O83" s="185" t="s">
        <v>37</v>
      </c>
      <c r="P83" s="185"/>
      <c r="Q83" s="184" t="s">
        <v>3518</v>
      </c>
      <c r="R83" s="185">
        <v>16870</v>
      </c>
      <c r="S83" s="185" t="s">
        <v>152</v>
      </c>
      <c r="T83">
        <v>1</v>
      </c>
      <c r="U83" s="185" t="s">
        <v>37</v>
      </c>
      <c r="V83" s="185" t="s">
        <v>37</v>
      </c>
      <c r="W83" t="b">
        <v>1</v>
      </c>
    </row>
    <row r="84" spans="4:23" x14ac:dyDescent="0.25">
      <c r="D84" s="184" t="s">
        <v>153</v>
      </c>
      <c r="E84" s="184" t="s">
        <v>153</v>
      </c>
      <c r="F84" s="184"/>
      <c r="G84" s="184"/>
      <c r="H84" s="185">
        <v>10060</v>
      </c>
      <c r="I84" t="s">
        <v>3486</v>
      </c>
      <c r="J84" s="185" t="s">
        <v>36</v>
      </c>
      <c r="K84" s="185" t="s">
        <v>36</v>
      </c>
      <c r="L84" s="185" t="s">
        <v>36</v>
      </c>
      <c r="M84" s="185" t="s">
        <v>37</v>
      </c>
      <c r="N84" s="185" t="s">
        <v>3489</v>
      </c>
      <c r="O84" s="185" t="s">
        <v>37</v>
      </c>
      <c r="P84" s="185"/>
      <c r="Q84" s="184" t="s">
        <v>153</v>
      </c>
      <c r="R84" s="185">
        <v>10060</v>
      </c>
      <c r="S84" s="185" t="s">
        <v>154</v>
      </c>
      <c r="T84">
        <v>1</v>
      </c>
      <c r="U84" s="185" t="s">
        <v>37</v>
      </c>
      <c r="V84" s="185" t="s">
        <v>37</v>
      </c>
      <c r="W84" t="b">
        <v>1</v>
      </c>
    </row>
    <row r="85" spans="4:23" x14ac:dyDescent="0.25">
      <c r="D85" s="184" t="s">
        <v>155</v>
      </c>
      <c r="E85" s="184" t="s">
        <v>155</v>
      </c>
      <c r="F85" s="184"/>
      <c r="G85" s="184"/>
      <c r="H85" s="185">
        <v>13510</v>
      </c>
      <c r="I85" t="s">
        <v>3491</v>
      </c>
      <c r="J85" s="185" t="s">
        <v>36</v>
      </c>
      <c r="K85" s="185" t="s">
        <v>36</v>
      </c>
      <c r="L85" s="185" t="s">
        <v>36</v>
      </c>
      <c r="M85" s="185" t="s">
        <v>37</v>
      </c>
      <c r="N85" s="185" t="s">
        <v>3501</v>
      </c>
      <c r="O85" s="185" t="s">
        <v>37</v>
      </c>
      <c r="P85" s="185"/>
      <c r="Q85" s="184" t="s">
        <v>155</v>
      </c>
      <c r="R85" s="185">
        <v>13510</v>
      </c>
      <c r="S85" s="185" t="s">
        <v>103</v>
      </c>
      <c r="T85">
        <v>3</v>
      </c>
      <c r="U85" s="185" t="s">
        <v>37</v>
      </c>
      <c r="V85" s="185" t="s">
        <v>37</v>
      </c>
      <c r="W85" t="b">
        <v>1</v>
      </c>
    </row>
    <row r="86" spans="4:23" x14ac:dyDescent="0.25">
      <c r="D86" s="184" t="s">
        <v>3519</v>
      </c>
      <c r="E86" s="184" t="s">
        <v>3519</v>
      </c>
      <c r="F86" s="184"/>
      <c r="G86" s="184"/>
      <c r="H86" s="185">
        <v>10050</v>
      </c>
      <c r="I86" t="s">
        <v>3486</v>
      </c>
      <c r="J86" s="185" t="s">
        <v>36</v>
      </c>
      <c r="K86" s="185" t="s">
        <v>36</v>
      </c>
      <c r="L86" s="185" t="s">
        <v>36</v>
      </c>
      <c r="M86" s="185" t="s">
        <v>37</v>
      </c>
      <c r="N86" s="185" t="s">
        <v>3489</v>
      </c>
      <c r="O86" s="185" t="s">
        <v>37</v>
      </c>
      <c r="P86" s="185"/>
      <c r="Q86" s="184" t="s">
        <v>3519</v>
      </c>
      <c r="R86" s="185">
        <v>10050</v>
      </c>
      <c r="S86" s="185" t="s">
        <v>92</v>
      </c>
      <c r="T86">
        <v>1</v>
      </c>
      <c r="U86" s="185" t="s">
        <v>37</v>
      </c>
      <c r="V86" s="185" t="s">
        <v>37</v>
      </c>
      <c r="W86" t="b">
        <v>1</v>
      </c>
    </row>
    <row r="87" spans="4:23" x14ac:dyDescent="0.25">
      <c r="D87" s="184" t="s">
        <v>156</v>
      </c>
      <c r="E87" s="184" t="s">
        <v>156</v>
      </c>
      <c r="F87" s="184"/>
      <c r="G87" s="184"/>
      <c r="H87" s="185">
        <v>10050</v>
      </c>
      <c r="I87" t="s">
        <v>3486</v>
      </c>
      <c r="J87" s="185" t="s">
        <v>36</v>
      </c>
      <c r="K87" s="185" t="s">
        <v>36</v>
      </c>
      <c r="L87" s="185" t="s">
        <v>36</v>
      </c>
      <c r="M87" s="185" t="s">
        <v>37</v>
      </c>
      <c r="N87" s="185" t="s">
        <v>3489</v>
      </c>
      <c r="O87" s="185" t="s">
        <v>37</v>
      </c>
      <c r="P87" s="185"/>
      <c r="Q87" s="184" t="s">
        <v>156</v>
      </c>
      <c r="R87" s="185">
        <v>10050</v>
      </c>
      <c r="S87" s="185" t="s">
        <v>92</v>
      </c>
      <c r="T87">
        <v>1</v>
      </c>
      <c r="U87" s="185" t="s">
        <v>37</v>
      </c>
      <c r="V87" s="185" t="s">
        <v>37</v>
      </c>
      <c r="W87" t="b">
        <v>1</v>
      </c>
    </row>
    <row r="88" spans="4:23" x14ac:dyDescent="0.25">
      <c r="D88" s="184" t="s">
        <v>157</v>
      </c>
      <c r="E88" s="184" t="s">
        <v>157</v>
      </c>
      <c r="F88" s="184"/>
      <c r="G88" s="184"/>
      <c r="H88" s="185">
        <v>13240</v>
      </c>
      <c r="I88" t="s">
        <v>3491</v>
      </c>
      <c r="J88" s="185" t="s">
        <v>36</v>
      </c>
      <c r="K88" s="185" t="s">
        <v>36</v>
      </c>
      <c r="L88" s="185" t="s">
        <v>36</v>
      </c>
      <c r="M88" s="185" t="s">
        <v>37</v>
      </c>
      <c r="N88" s="185" t="s">
        <v>3501</v>
      </c>
      <c r="O88" s="185" t="s">
        <v>37</v>
      </c>
      <c r="P88" s="185"/>
      <c r="Q88" s="184" t="s">
        <v>157</v>
      </c>
      <c r="R88" s="185">
        <v>13240</v>
      </c>
      <c r="S88" s="185" t="s">
        <v>146</v>
      </c>
      <c r="T88">
        <v>2</v>
      </c>
      <c r="U88" s="185" t="s">
        <v>37</v>
      </c>
      <c r="V88" s="185" t="s">
        <v>37</v>
      </c>
      <c r="W88" t="b">
        <v>1</v>
      </c>
    </row>
    <row r="89" spans="4:23" x14ac:dyDescent="0.25">
      <c r="D89" s="184" t="s">
        <v>158</v>
      </c>
      <c r="E89" s="184" t="s">
        <v>158</v>
      </c>
      <c r="F89" s="184"/>
      <c r="G89" s="184"/>
      <c r="H89" s="185">
        <v>10050</v>
      </c>
      <c r="I89" t="s">
        <v>3486</v>
      </c>
      <c r="J89" s="185" t="s">
        <v>36</v>
      </c>
      <c r="K89" s="185" t="s">
        <v>36</v>
      </c>
      <c r="L89" s="185" t="s">
        <v>36</v>
      </c>
      <c r="M89" s="185" t="s">
        <v>37</v>
      </c>
      <c r="N89" s="185" t="s">
        <v>3489</v>
      </c>
      <c r="O89" s="185" t="s">
        <v>37</v>
      </c>
      <c r="P89" s="185"/>
      <c r="Q89" s="184" t="s">
        <v>158</v>
      </c>
      <c r="R89" s="185">
        <v>10050</v>
      </c>
      <c r="S89" s="185" t="s">
        <v>92</v>
      </c>
      <c r="T89">
        <v>1</v>
      </c>
      <c r="U89" s="185" t="s">
        <v>37</v>
      </c>
      <c r="V89" s="185" t="s">
        <v>37</v>
      </c>
      <c r="W89" t="b">
        <v>1</v>
      </c>
    </row>
    <row r="90" spans="4:23" x14ac:dyDescent="0.25">
      <c r="D90" s="184" t="s">
        <v>3520</v>
      </c>
      <c r="E90" s="184" t="s">
        <v>3520</v>
      </c>
      <c r="F90" s="184"/>
      <c r="G90" s="184"/>
      <c r="H90" s="185">
        <v>13510</v>
      </c>
      <c r="I90" t="s">
        <v>3491</v>
      </c>
      <c r="J90" s="185" t="s">
        <v>36</v>
      </c>
      <c r="K90" s="185" t="s">
        <v>36</v>
      </c>
      <c r="L90" s="185" t="s">
        <v>36</v>
      </c>
      <c r="M90" s="185" t="s">
        <v>37</v>
      </c>
      <c r="N90" s="185" t="s">
        <v>3501</v>
      </c>
      <c r="O90" s="185" t="s">
        <v>37</v>
      </c>
      <c r="P90" s="185"/>
      <c r="Q90" s="184" t="s">
        <v>3520</v>
      </c>
      <c r="R90" s="185">
        <v>13510</v>
      </c>
      <c r="S90" s="185" t="s">
        <v>103</v>
      </c>
      <c r="T90">
        <v>3</v>
      </c>
      <c r="U90" s="185" t="s">
        <v>37</v>
      </c>
      <c r="V90" s="185" t="s">
        <v>37</v>
      </c>
      <c r="W90" t="b">
        <v>1</v>
      </c>
    </row>
    <row r="91" spans="4:23" x14ac:dyDescent="0.25">
      <c r="D91" s="184" t="s">
        <v>159</v>
      </c>
      <c r="E91" s="184" t="s">
        <v>159</v>
      </c>
      <c r="F91" s="184"/>
      <c r="G91" s="184"/>
      <c r="H91" s="185">
        <v>13530</v>
      </c>
      <c r="I91" t="s">
        <v>3491</v>
      </c>
      <c r="J91" s="185" t="s">
        <v>36</v>
      </c>
      <c r="K91" s="185" t="s">
        <v>36</v>
      </c>
      <c r="L91" s="185" t="s">
        <v>36</v>
      </c>
      <c r="M91" s="185" t="s">
        <v>37</v>
      </c>
      <c r="N91" s="185" t="s">
        <v>35</v>
      </c>
      <c r="O91" s="185" t="s">
        <v>37</v>
      </c>
      <c r="P91" s="185"/>
      <c r="Q91" s="184" t="s">
        <v>159</v>
      </c>
      <c r="R91" s="185">
        <v>13530</v>
      </c>
      <c r="S91" s="185" t="s">
        <v>84</v>
      </c>
      <c r="T91">
        <v>3</v>
      </c>
      <c r="U91" s="185" t="s">
        <v>37</v>
      </c>
      <c r="V91" s="185" t="s">
        <v>37</v>
      </c>
      <c r="W91" t="b">
        <v>1</v>
      </c>
    </row>
    <row r="92" spans="4:23" x14ac:dyDescent="0.25">
      <c r="D92" s="184" t="s">
        <v>160</v>
      </c>
      <c r="E92" s="184" t="s">
        <v>160</v>
      </c>
      <c r="F92" s="184"/>
      <c r="G92" s="184"/>
      <c r="H92" s="185">
        <v>17350</v>
      </c>
      <c r="I92" t="s">
        <v>3502</v>
      </c>
      <c r="J92" s="185" t="s">
        <v>36</v>
      </c>
      <c r="K92" s="185" t="s">
        <v>36</v>
      </c>
      <c r="L92" s="185" t="s">
        <v>36</v>
      </c>
      <c r="M92" s="185" t="s">
        <v>37</v>
      </c>
      <c r="N92" s="185" t="s">
        <v>3504</v>
      </c>
      <c r="O92" s="185" t="s">
        <v>37</v>
      </c>
      <c r="P92" s="185"/>
      <c r="Q92" s="184" t="s">
        <v>160</v>
      </c>
      <c r="R92" s="185">
        <v>17350</v>
      </c>
      <c r="S92" s="185" t="s">
        <v>161</v>
      </c>
      <c r="T92">
        <v>1</v>
      </c>
      <c r="U92" s="185" t="s">
        <v>37</v>
      </c>
      <c r="V92" s="185" t="s">
        <v>37</v>
      </c>
      <c r="W92" t="b">
        <v>1</v>
      </c>
    </row>
    <row r="93" spans="4:23" x14ac:dyDescent="0.25">
      <c r="D93" s="184" t="s">
        <v>162</v>
      </c>
      <c r="E93" s="184" t="s">
        <v>162</v>
      </c>
      <c r="F93" s="184"/>
      <c r="G93" s="184"/>
      <c r="H93" s="185">
        <v>17270</v>
      </c>
      <c r="I93" t="s">
        <v>3502</v>
      </c>
      <c r="J93" s="185" t="s">
        <v>36</v>
      </c>
      <c r="K93" s="185" t="s">
        <v>36</v>
      </c>
      <c r="L93" s="185" t="s">
        <v>36</v>
      </c>
      <c r="M93" s="185" t="s">
        <v>37</v>
      </c>
      <c r="N93" s="185" t="s">
        <v>3504</v>
      </c>
      <c r="O93" s="185" t="s">
        <v>37</v>
      </c>
      <c r="P93" s="185"/>
      <c r="Q93" s="184" t="s">
        <v>162</v>
      </c>
      <c r="R93" s="185">
        <v>17270</v>
      </c>
      <c r="S93" s="185" t="s">
        <v>163</v>
      </c>
      <c r="T93">
        <v>1</v>
      </c>
      <c r="U93" s="185" t="s">
        <v>37</v>
      </c>
      <c r="V93" s="185" t="s">
        <v>37</v>
      </c>
      <c r="W93" t="b">
        <v>1</v>
      </c>
    </row>
    <row r="94" spans="4:23" x14ac:dyDescent="0.25">
      <c r="D94" s="184" t="s">
        <v>162</v>
      </c>
      <c r="E94" s="184" t="s">
        <v>162</v>
      </c>
      <c r="F94" s="184"/>
      <c r="G94" s="184"/>
      <c r="H94" s="185">
        <v>17270</v>
      </c>
      <c r="I94" t="s">
        <v>3502</v>
      </c>
      <c r="J94" s="185" t="s">
        <v>36</v>
      </c>
      <c r="K94" s="185" t="s">
        <v>36</v>
      </c>
      <c r="L94" s="185" t="s">
        <v>36</v>
      </c>
      <c r="M94" s="185" t="s">
        <v>37</v>
      </c>
      <c r="N94" s="185" t="s">
        <v>3504</v>
      </c>
      <c r="O94" s="185" t="s">
        <v>37</v>
      </c>
      <c r="P94" s="185"/>
      <c r="Q94" s="184" t="s">
        <v>162</v>
      </c>
      <c r="R94" s="185">
        <v>17270</v>
      </c>
      <c r="S94" s="185" t="s">
        <v>163</v>
      </c>
      <c r="T94">
        <v>1</v>
      </c>
      <c r="U94" s="185" t="s">
        <v>37</v>
      </c>
      <c r="V94" s="185" t="s">
        <v>37</v>
      </c>
      <c r="W94" t="b">
        <v>1</v>
      </c>
    </row>
    <row r="95" spans="4:23" x14ac:dyDescent="0.25">
      <c r="D95" s="186" t="s">
        <v>3521</v>
      </c>
      <c r="E95" s="186" t="s">
        <v>3521</v>
      </c>
      <c r="F95" s="186"/>
      <c r="G95" s="186"/>
      <c r="H95" s="185"/>
      <c r="I95" s="186" t="s">
        <v>3491</v>
      </c>
      <c r="J95" s="186" t="s">
        <v>36</v>
      </c>
      <c r="K95" s="186" t="s">
        <v>36</v>
      </c>
      <c r="L95" s="186" t="s">
        <v>36</v>
      </c>
      <c r="M95" s="186" t="s">
        <v>36</v>
      </c>
      <c r="N95" s="186" t="s">
        <v>35</v>
      </c>
      <c r="O95" s="186" t="s">
        <v>37</v>
      </c>
      <c r="P95" s="186"/>
      <c r="Q95" s="186" t="s">
        <v>3521</v>
      </c>
      <c r="R95" s="185"/>
      <c r="S95" s="185"/>
      <c r="T95">
        <v>4</v>
      </c>
      <c r="U95" s="186" t="s">
        <v>37</v>
      </c>
      <c r="V95" s="186" t="s">
        <v>37</v>
      </c>
      <c r="W95" t="b">
        <v>1</v>
      </c>
    </row>
    <row r="96" spans="4:23" x14ac:dyDescent="0.25">
      <c r="D96" s="184" t="s">
        <v>164</v>
      </c>
      <c r="E96" s="184" t="s">
        <v>164</v>
      </c>
      <c r="F96" s="184"/>
      <c r="G96" s="184"/>
      <c r="H96" s="185">
        <v>90365</v>
      </c>
      <c r="I96" t="s">
        <v>3493</v>
      </c>
      <c r="J96" s="185" t="s">
        <v>36</v>
      </c>
      <c r="K96" s="185" t="s">
        <v>36</v>
      </c>
      <c r="L96" s="185" t="s">
        <v>36</v>
      </c>
      <c r="M96" s="185" t="s">
        <v>36</v>
      </c>
      <c r="N96" s="185" t="s">
        <v>35</v>
      </c>
      <c r="O96" s="185" t="s">
        <v>37</v>
      </c>
      <c r="P96" s="185"/>
      <c r="Q96" s="184" t="s">
        <v>164</v>
      </c>
      <c r="R96" s="185">
        <v>90365</v>
      </c>
      <c r="S96" s="185" t="s">
        <v>165</v>
      </c>
      <c r="T96">
        <v>1</v>
      </c>
      <c r="U96" s="185" t="s">
        <v>37</v>
      </c>
      <c r="V96" s="185" t="s">
        <v>37</v>
      </c>
      <c r="W96" t="b">
        <v>1</v>
      </c>
    </row>
    <row r="97" spans="4:23" x14ac:dyDescent="0.25">
      <c r="D97" s="184" t="s">
        <v>166</v>
      </c>
      <c r="E97" s="184" t="s">
        <v>166</v>
      </c>
      <c r="F97" s="184"/>
      <c r="G97" s="184"/>
      <c r="H97" s="185">
        <v>13850</v>
      </c>
      <c r="I97" t="s">
        <v>3493</v>
      </c>
      <c r="J97" s="185" t="s">
        <v>36</v>
      </c>
      <c r="K97" s="185" t="s">
        <v>36</v>
      </c>
      <c r="L97" s="185" t="s">
        <v>36</v>
      </c>
      <c r="M97" s="185" t="s">
        <v>37</v>
      </c>
      <c r="N97" s="185" t="s">
        <v>35</v>
      </c>
      <c r="O97" s="185" t="s">
        <v>37</v>
      </c>
      <c r="P97" s="185"/>
      <c r="Q97" s="184" t="s">
        <v>166</v>
      </c>
      <c r="R97" s="185">
        <v>13850</v>
      </c>
      <c r="S97" s="185" t="s">
        <v>74</v>
      </c>
      <c r="T97">
        <v>1</v>
      </c>
      <c r="U97" s="185" t="s">
        <v>37</v>
      </c>
      <c r="V97" s="185" t="s">
        <v>37</v>
      </c>
      <c r="W97" t="b">
        <v>1</v>
      </c>
    </row>
    <row r="98" spans="4:23" x14ac:dyDescent="0.25">
      <c r="D98" s="184" t="s">
        <v>167</v>
      </c>
      <c r="E98" s="184" t="s">
        <v>167</v>
      </c>
      <c r="F98" s="184"/>
      <c r="G98" s="184"/>
      <c r="H98" s="185">
        <v>17410</v>
      </c>
      <c r="I98" t="s">
        <v>113</v>
      </c>
      <c r="J98" s="185" t="s">
        <v>36</v>
      </c>
      <c r="K98" s="185" t="s">
        <v>36</v>
      </c>
      <c r="L98" s="185" t="s">
        <v>36</v>
      </c>
      <c r="M98" s="185" t="s">
        <v>37</v>
      </c>
      <c r="N98" s="185" t="s">
        <v>113</v>
      </c>
      <c r="O98" s="185" t="s">
        <v>37</v>
      </c>
      <c r="P98" s="185"/>
      <c r="Q98" s="184" t="s">
        <v>167</v>
      </c>
      <c r="R98" s="185">
        <v>17410</v>
      </c>
      <c r="S98" s="185" t="s">
        <v>167</v>
      </c>
      <c r="T98">
        <v>5</v>
      </c>
      <c r="U98" s="185" t="s">
        <v>37</v>
      </c>
      <c r="V98" s="185" t="s">
        <v>37</v>
      </c>
      <c r="W98" t="b">
        <v>0</v>
      </c>
    </row>
    <row r="99" spans="4:23" x14ac:dyDescent="0.25">
      <c r="D99" s="184" t="s">
        <v>168</v>
      </c>
      <c r="E99" s="184" t="s">
        <v>168</v>
      </c>
      <c r="F99" s="184"/>
      <c r="G99" s="184"/>
      <c r="H99" s="185">
        <v>13220</v>
      </c>
      <c r="I99" t="s">
        <v>3491</v>
      </c>
      <c r="J99" s="185" t="s">
        <v>36</v>
      </c>
      <c r="K99" s="185" t="s">
        <v>36</v>
      </c>
      <c r="L99" s="185" t="s">
        <v>36</v>
      </c>
      <c r="M99" s="185" t="s">
        <v>37</v>
      </c>
      <c r="N99" s="185" t="s">
        <v>3501</v>
      </c>
      <c r="O99" s="185" t="s">
        <v>37</v>
      </c>
      <c r="P99" s="185"/>
      <c r="Q99" s="184" t="s">
        <v>168</v>
      </c>
      <c r="R99" s="185">
        <v>13220</v>
      </c>
      <c r="S99" s="185" t="s">
        <v>94</v>
      </c>
      <c r="T99">
        <v>2</v>
      </c>
      <c r="U99" s="185" t="s">
        <v>37</v>
      </c>
      <c r="V99" s="185" t="s">
        <v>37</v>
      </c>
      <c r="W99" t="b">
        <v>1</v>
      </c>
    </row>
    <row r="100" spans="4:23" x14ac:dyDescent="0.25">
      <c r="D100" s="184" t="s">
        <v>169</v>
      </c>
      <c r="E100" s="184" t="s">
        <v>169</v>
      </c>
      <c r="F100" s="184"/>
      <c r="G100" s="184"/>
      <c r="H100" s="185">
        <v>16010</v>
      </c>
      <c r="I100" t="s">
        <v>3496</v>
      </c>
      <c r="J100" s="185" t="s">
        <v>36</v>
      </c>
      <c r="K100" s="185" t="s">
        <v>36</v>
      </c>
      <c r="L100" s="185" t="s">
        <v>36</v>
      </c>
      <c r="M100" s="185" t="s">
        <v>37</v>
      </c>
      <c r="N100" s="185" t="s">
        <v>3506</v>
      </c>
      <c r="O100" s="185" t="s">
        <v>37</v>
      </c>
      <c r="P100" s="185"/>
      <c r="Q100" s="184" t="s">
        <v>169</v>
      </c>
      <c r="R100" s="185">
        <v>16010</v>
      </c>
      <c r="S100" s="185" t="s">
        <v>170</v>
      </c>
      <c r="T100">
        <v>2</v>
      </c>
      <c r="U100" s="185" t="s">
        <v>37</v>
      </c>
      <c r="V100" s="185" t="s">
        <v>37</v>
      </c>
      <c r="W100" t="b">
        <v>1</v>
      </c>
    </row>
    <row r="101" spans="4:23" x14ac:dyDescent="0.25">
      <c r="D101" s="184" t="s">
        <v>171</v>
      </c>
      <c r="E101" s="184" t="s">
        <v>171</v>
      </c>
      <c r="F101" s="184"/>
      <c r="G101" s="184"/>
      <c r="H101" s="185">
        <v>13650</v>
      </c>
      <c r="I101" t="s">
        <v>3491</v>
      </c>
      <c r="J101" s="185" t="s">
        <v>36</v>
      </c>
      <c r="K101" s="185" t="s">
        <v>36</v>
      </c>
      <c r="L101" s="185" t="s">
        <v>36</v>
      </c>
      <c r="M101" s="185" t="s">
        <v>37</v>
      </c>
      <c r="N101" s="185" t="s">
        <v>3503</v>
      </c>
      <c r="O101" s="185" t="s">
        <v>37</v>
      </c>
      <c r="P101" s="185"/>
      <c r="Q101" s="184" t="s">
        <v>171</v>
      </c>
      <c r="R101" s="185">
        <v>13650</v>
      </c>
      <c r="S101" s="185" t="s">
        <v>172</v>
      </c>
      <c r="T101">
        <v>3</v>
      </c>
      <c r="U101" s="185" t="s">
        <v>37</v>
      </c>
      <c r="V101" s="185" t="s">
        <v>37</v>
      </c>
      <c r="W101" t="b">
        <v>1</v>
      </c>
    </row>
    <row r="102" spans="4:23" x14ac:dyDescent="0.25">
      <c r="D102" s="184" t="s">
        <v>173</v>
      </c>
      <c r="E102" s="184" t="s">
        <v>173</v>
      </c>
      <c r="F102" s="184"/>
      <c r="G102" s="184"/>
      <c r="H102" s="185">
        <v>16380</v>
      </c>
      <c r="I102" t="s">
        <v>3496</v>
      </c>
      <c r="J102" s="185" t="s">
        <v>36</v>
      </c>
      <c r="K102" s="185" t="s">
        <v>36</v>
      </c>
      <c r="L102" s="185" t="s">
        <v>36</v>
      </c>
      <c r="M102" s="185" t="s">
        <v>37</v>
      </c>
      <c r="N102" s="185" t="s">
        <v>35</v>
      </c>
      <c r="O102" s="185" t="s">
        <v>37</v>
      </c>
      <c r="P102" s="185"/>
      <c r="Q102" s="184" t="s">
        <v>173</v>
      </c>
      <c r="R102" s="185">
        <v>16380</v>
      </c>
      <c r="S102" s="185" t="s">
        <v>174</v>
      </c>
      <c r="T102">
        <v>3</v>
      </c>
      <c r="U102" s="185" t="s">
        <v>37</v>
      </c>
      <c r="V102" s="185" t="s">
        <v>37</v>
      </c>
      <c r="W102" t="b">
        <v>1</v>
      </c>
    </row>
    <row r="103" spans="4:23" x14ac:dyDescent="0.25">
      <c r="D103" s="184" t="s">
        <v>175</v>
      </c>
      <c r="E103" s="184" t="s">
        <v>175</v>
      </c>
      <c r="F103" s="184"/>
      <c r="G103" s="184"/>
      <c r="H103" s="185">
        <v>17110</v>
      </c>
      <c r="I103" t="s">
        <v>3502</v>
      </c>
      <c r="J103" s="185" t="s">
        <v>36</v>
      </c>
      <c r="K103" s="185" t="s">
        <v>36</v>
      </c>
      <c r="L103" s="185" t="s">
        <v>36</v>
      </c>
      <c r="M103" s="185" t="s">
        <v>37</v>
      </c>
      <c r="N103" s="185" t="s">
        <v>3504</v>
      </c>
      <c r="O103" s="185" t="s">
        <v>37</v>
      </c>
      <c r="P103" s="185"/>
      <c r="Q103" s="184" t="s">
        <v>175</v>
      </c>
      <c r="R103" s="185">
        <v>17110</v>
      </c>
      <c r="S103" s="185" t="s">
        <v>176</v>
      </c>
      <c r="T103">
        <v>1</v>
      </c>
      <c r="U103" s="185" t="s">
        <v>37</v>
      </c>
      <c r="V103" s="185" t="s">
        <v>37</v>
      </c>
      <c r="W103" t="b">
        <v>1</v>
      </c>
    </row>
    <row r="104" spans="4:23" x14ac:dyDescent="0.25">
      <c r="D104" s="184" t="s">
        <v>177</v>
      </c>
      <c r="E104" s="184" t="s">
        <v>177</v>
      </c>
      <c r="F104" s="184"/>
      <c r="G104" s="184"/>
      <c r="H104" s="185">
        <v>13680</v>
      </c>
      <c r="I104" t="s">
        <v>3491</v>
      </c>
      <c r="J104" s="185" t="s">
        <v>36</v>
      </c>
      <c r="K104" s="185" t="s">
        <v>36</v>
      </c>
      <c r="L104" s="185" t="s">
        <v>36</v>
      </c>
      <c r="M104" s="185" t="s">
        <v>37</v>
      </c>
      <c r="N104" s="185" t="s">
        <v>3503</v>
      </c>
      <c r="O104" s="185" t="s">
        <v>37</v>
      </c>
      <c r="P104" s="185"/>
      <c r="Q104" s="184" t="s">
        <v>177</v>
      </c>
      <c r="R104" s="185">
        <v>13680</v>
      </c>
      <c r="S104" s="185" t="s">
        <v>178</v>
      </c>
      <c r="T104">
        <v>1</v>
      </c>
      <c r="U104" s="185" t="s">
        <v>37</v>
      </c>
      <c r="V104" s="185" t="s">
        <v>37</v>
      </c>
      <c r="W104" t="b">
        <v>1</v>
      </c>
    </row>
    <row r="105" spans="4:23" x14ac:dyDescent="0.25">
      <c r="D105" s="184" t="s">
        <v>179</v>
      </c>
      <c r="E105" s="184" t="s">
        <v>179</v>
      </c>
      <c r="F105" s="184"/>
      <c r="G105" s="184"/>
      <c r="H105" s="185">
        <v>15310</v>
      </c>
      <c r="I105" t="s">
        <v>3493</v>
      </c>
      <c r="J105" s="185" t="s">
        <v>36</v>
      </c>
      <c r="K105" s="185" t="s">
        <v>36</v>
      </c>
      <c r="L105" s="185" t="s">
        <v>36</v>
      </c>
      <c r="M105" s="185" t="s">
        <v>37</v>
      </c>
      <c r="N105" s="185" t="s">
        <v>35</v>
      </c>
      <c r="O105" s="185" t="s">
        <v>37</v>
      </c>
      <c r="P105" s="185"/>
      <c r="Q105" s="184" t="s">
        <v>179</v>
      </c>
      <c r="R105" s="185">
        <v>15310</v>
      </c>
      <c r="S105" s="185" t="s">
        <v>180</v>
      </c>
      <c r="T105">
        <v>1</v>
      </c>
      <c r="U105" s="185" t="s">
        <v>37</v>
      </c>
      <c r="V105" s="185" t="s">
        <v>37</v>
      </c>
      <c r="W105" t="b">
        <v>1</v>
      </c>
    </row>
    <row r="106" spans="4:23" x14ac:dyDescent="0.25">
      <c r="D106" s="184" t="s">
        <v>181</v>
      </c>
      <c r="E106" s="184" t="s">
        <v>181</v>
      </c>
      <c r="F106" s="184"/>
      <c r="G106" s="184"/>
      <c r="H106" s="185">
        <v>13140</v>
      </c>
      <c r="I106" t="s">
        <v>3491</v>
      </c>
      <c r="J106" s="185" t="s">
        <v>36</v>
      </c>
      <c r="K106" s="185" t="s">
        <v>36</v>
      </c>
      <c r="L106" s="185" t="s">
        <v>36</v>
      </c>
      <c r="M106" s="185" t="s">
        <v>37</v>
      </c>
      <c r="N106" s="185" t="s">
        <v>3501</v>
      </c>
      <c r="O106" s="185" t="s">
        <v>37</v>
      </c>
      <c r="P106" s="185"/>
      <c r="Q106" s="184" t="s">
        <v>181</v>
      </c>
      <c r="R106" s="185">
        <v>13140</v>
      </c>
      <c r="S106" s="185" t="s">
        <v>78</v>
      </c>
      <c r="T106">
        <v>2</v>
      </c>
      <c r="U106" s="185" t="s">
        <v>37</v>
      </c>
      <c r="V106" s="185" t="s">
        <v>37</v>
      </c>
      <c r="W106" t="b">
        <v>1</v>
      </c>
    </row>
    <row r="107" spans="4:23" x14ac:dyDescent="0.25">
      <c r="D107" s="184" t="s">
        <v>182</v>
      </c>
      <c r="E107" s="184" t="s">
        <v>182</v>
      </c>
      <c r="F107" s="184"/>
      <c r="G107" s="184"/>
      <c r="H107" s="185">
        <v>15050</v>
      </c>
      <c r="I107" t="s">
        <v>113</v>
      </c>
      <c r="J107" s="185" t="s">
        <v>36</v>
      </c>
      <c r="K107" s="185" t="s">
        <v>36</v>
      </c>
      <c r="L107" s="185" t="s">
        <v>36</v>
      </c>
      <c r="M107" s="185" t="s">
        <v>37</v>
      </c>
      <c r="N107" s="185" t="s">
        <v>113</v>
      </c>
      <c r="O107" s="185" t="s">
        <v>37</v>
      </c>
      <c r="P107" s="185"/>
      <c r="Q107" s="184" t="s">
        <v>182</v>
      </c>
      <c r="R107" s="185">
        <v>15050</v>
      </c>
      <c r="S107" s="185" t="s">
        <v>114</v>
      </c>
      <c r="T107">
        <v>5</v>
      </c>
      <c r="U107" s="185" t="s">
        <v>37</v>
      </c>
      <c r="V107" s="185" t="s">
        <v>37</v>
      </c>
      <c r="W107" t="b">
        <v>0</v>
      </c>
    </row>
    <row r="108" spans="4:23" x14ac:dyDescent="0.25">
      <c r="D108" s="184" t="s">
        <v>183</v>
      </c>
      <c r="E108" s="184" t="s">
        <v>183</v>
      </c>
      <c r="F108" s="184"/>
      <c r="G108" s="184"/>
      <c r="H108" s="185">
        <v>15050</v>
      </c>
      <c r="I108" t="s">
        <v>113</v>
      </c>
      <c r="J108" s="185" t="s">
        <v>36</v>
      </c>
      <c r="K108" s="185" t="s">
        <v>36</v>
      </c>
      <c r="L108" s="185" t="s">
        <v>36</v>
      </c>
      <c r="M108" s="185" t="s">
        <v>37</v>
      </c>
      <c r="N108" s="185" t="s">
        <v>113</v>
      </c>
      <c r="O108" s="185" t="s">
        <v>37</v>
      </c>
      <c r="P108" s="185"/>
      <c r="Q108" s="184" t="s">
        <v>183</v>
      </c>
      <c r="R108" s="185">
        <v>15050</v>
      </c>
      <c r="S108" s="185" t="s">
        <v>114</v>
      </c>
      <c r="T108">
        <v>5</v>
      </c>
      <c r="U108" s="185" t="s">
        <v>37</v>
      </c>
      <c r="V108" s="185" t="s">
        <v>37</v>
      </c>
      <c r="W108" t="b">
        <v>0</v>
      </c>
    </row>
    <row r="109" spans="4:23" x14ac:dyDescent="0.25">
      <c r="D109" s="184" t="s">
        <v>184</v>
      </c>
      <c r="E109" s="184" t="s">
        <v>184</v>
      </c>
      <c r="F109" s="184"/>
      <c r="G109" s="184"/>
      <c r="H109" s="185">
        <v>15310</v>
      </c>
      <c r="I109" t="s">
        <v>3493</v>
      </c>
      <c r="J109" s="185" t="s">
        <v>36</v>
      </c>
      <c r="K109" s="185" t="s">
        <v>36</v>
      </c>
      <c r="L109" s="185" t="s">
        <v>36</v>
      </c>
      <c r="M109" s="185" t="s">
        <v>37</v>
      </c>
      <c r="N109" s="185" t="s">
        <v>35</v>
      </c>
      <c r="O109" s="185" t="s">
        <v>37</v>
      </c>
      <c r="P109" s="185"/>
      <c r="Q109" s="184" t="s">
        <v>184</v>
      </c>
      <c r="R109" s="185">
        <v>15310</v>
      </c>
      <c r="S109" s="185" t="s">
        <v>180</v>
      </c>
      <c r="T109">
        <v>1</v>
      </c>
      <c r="U109" s="185" t="s">
        <v>37</v>
      </c>
      <c r="V109" s="185" t="s">
        <v>37</v>
      </c>
      <c r="W109" t="b">
        <v>1</v>
      </c>
    </row>
    <row r="110" spans="4:23" x14ac:dyDescent="0.25">
      <c r="D110" s="184" t="s">
        <v>185</v>
      </c>
      <c r="E110" s="184" t="s">
        <v>185</v>
      </c>
      <c r="F110" s="184"/>
      <c r="G110" s="184"/>
      <c r="H110" s="185">
        <v>15210</v>
      </c>
      <c r="I110" t="s">
        <v>3493</v>
      </c>
      <c r="J110" s="185" t="s">
        <v>36</v>
      </c>
      <c r="K110" s="185" t="s">
        <v>36</v>
      </c>
      <c r="L110" s="185" t="s">
        <v>36</v>
      </c>
      <c r="M110" s="185" t="s">
        <v>37</v>
      </c>
      <c r="N110" s="185" t="s">
        <v>3522</v>
      </c>
      <c r="O110" s="185" t="s">
        <v>37</v>
      </c>
      <c r="P110" s="185"/>
      <c r="Q110" s="184" t="s">
        <v>185</v>
      </c>
      <c r="R110" s="185">
        <v>15210</v>
      </c>
      <c r="S110" s="185" t="s">
        <v>186</v>
      </c>
      <c r="T110">
        <v>1</v>
      </c>
      <c r="U110" s="185" t="s">
        <v>37</v>
      </c>
      <c r="V110" s="185" t="s">
        <v>37</v>
      </c>
      <c r="W110" t="b">
        <v>0</v>
      </c>
    </row>
    <row r="111" spans="4:23" x14ac:dyDescent="0.25">
      <c r="D111" s="184" t="s">
        <v>187</v>
      </c>
      <c r="E111" s="184" t="s">
        <v>187</v>
      </c>
      <c r="F111" s="184"/>
      <c r="G111" s="184"/>
      <c r="H111" s="185">
        <v>16280</v>
      </c>
      <c r="I111" t="s">
        <v>3496</v>
      </c>
      <c r="J111" s="185" t="s">
        <v>36</v>
      </c>
      <c r="K111" s="185" t="s">
        <v>36</v>
      </c>
      <c r="L111" s="185" t="s">
        <v>36</v>
      </c>
      <c r="M111" s="185" t="s">
        <v>37</v>
      </c>
      <c r="N111" s="185" t="s">
        <v>35</v>
      </c>
      <c r="O111" s="185" t="s">
        <v>37</v>
      </c>
      <c r="P111" s="185"/>
      <c r="Q111" s="184" t="s">
        <v>187</v>
      </c>
      <c r="R111" s="185">
        <v>16280</v>
      </c>
      <c r="S111" s="185" t="s">
        <v>188</v>
      </c>
      <c r="T111">
        <v>3</v>
      </c>
      <c r="U111" s="185" t="s">
        <v>37</v>
      </c>
      <c r="V111" s="185" t="s">
        <v>37</v>
      </c>
      <c r="W111" t="b">
        <v>1</v>
      </c>
    </row>
    <row r="112" spans="4:23" x14ac:dyDescent="0.25">
      <c r="D112" s="184" t="s">
        <v>189</v>
      </c>
      <c r="E112" s="184" t="s">
        <v>189</v>
      </c>
      <c r="F112" s="184"/>
      <c r="G112" s="184"/>
      <c r="H112" s="185">
        <v>12020</v>
      </c>
      <c r="I112" t="s">
        <v>3487</v>
      </c>
      <c r="J112" s="185" t="s">
        <v>36</v>
      </c>
      <c r="K112" s="185" t="s">
        <v>36</v>
      </c>
      <c r="L112" s="185" t="s">
        <v>36</v>
      </c>
      <c r="M112" s="185" t="s">
        <v>36</v>
      </c>
      <c r="N112" s="185" t="s">
        <v>3501</v>
      </c>
      <c r="O112" s="185" t="s">
        <v>37</v>
      </c>
      <c r="P112" s="185"/>
      <c r="Q112" s="184" t="s">
        <v>189</v>
      </c>
      <c r="R112" s="185">
        <v>12020</v>
      </c>
      <c r="S112" s="185" t="s">
        <v>190</v>
      </c>
      <c r="T112">
        <v>4</v>
      </c>
      <c r="U112" s="185" t="s">
        <v>37</v>
      </c>
      <c r="V112" s="185" t="s">
        <v>37</v>
      </c>
      <c r="W112" t="b">
        <v>1</v>
      </c>
    </row>
    <row r="113" spans="4:23" x14ac:dyDescent="0.25">
      <c r="D113" s="184" t="s">
        <v>191</v>
      </c>
      <c r="E113" s="184" t="s">
        <v>191</v>
      </c>
      <c r="F113" s="184"/>
      <c r="G113" s="184"/>
      <c r="H113" s="185">
        <v>13220</v>
      </c>
      <c r="I113" t="s">
        <v>3491</v>
      </c>
      <c r="J113" s="185" t="s">
        <v>36</v>
      </c>
      <c r="K113" s="185" t="s">
        <v>36</v>
      </c>
      <c r="L113" s="185" t="s">
        <v>36</v>
      </c>
      <c r="M113" s="185" t="s">
        <v>37</v>
      </c>
      <c r="N113" s="185" t="s">
        <v>3501</v>
      </c>
      <c r="O113" s="185" t="s">
        <v>37</v>
      </c>
      <c r="P113" s="185"/>
      <c r="Q113" s="184" t="s">
        <v>191</v>
      </c>
      <c r="R113" s="185">
        <v>13220</v>
      </c>
      <c r="S113" s="185" t="s">
        <v>94</v>
      </c>
      <c r="T113">
        <v>2</v>
      </c>
      <c r="U113" s="185" t="s">
        <v>37</v>
      </c>
      <c r="V113" s="185" t="s">
        <v>37</v>
      </c>
      <c r="W113" t="b">
        <v>1</v>
      </c>
    </row>
    <row r="114" spans="4:23" x14ac:dyDescent="0.25">
      <c r="D114" s="184" t="s">
        <v>192</v>
      </c>
      <c r="E114" s="184" t="s">
        <v>192</v>
      </c>
      <c r="F114" s="184"/>
      <c r="G114" s="184"/>
      <c r="H114" s="185">
        <v>13240</v>
      </c>
      <c r="I114" t="s">
        <v>3491</v>
      </c>
      <c r="J114" s="185" t="s">
        <v>36</v>
      </c>
      <c r="K114" s="185" t="s">
        <v>36</v>
      </c>
      <c r="L114" s="185" t="s">
        <v>36</v>
      </c>
      <c r="M114" s="185" t="s">
        <v>37</v>
      </c>
      <c r="N114" s="185" t="s">
        <v>3501</v>
      </c>
      <c r="O114" s="185" t="s">
        <v>37</v>
      </c>
      <c r="P114" s="185"/>
      <c r="Q114" s="184" t="s">
        <v>192</v>
      </c>
      <c r="R114" s="185">
        <v>13240</v>
      </c>
      <c r="S114" s="185" t="s">
        <v>146</v>
      </c>
      <c r="T114">
        <v>2</v>
      </c>
      <c r="U114" s="185" t="s">
        <v>37</v>
      </c>
      <c r="V114" s="185" t="s">
        <v>37</v>
      </c>
      <c r="W114" t="b">
        <v>1</v>
      </c>
    </row>
    <row r="115" spans="4:23" x14ac:dyDescent="0.25">
      <c r="D115" s="184" t="s">
        <v>193</v>
      </c>
      <c r="E115" s="184" t="s">
        <v>193</v>
      </c>
      <c r="F115" s="184"/>
      <c r="G115" s="184"/>
      <c r="H115" s="185">
        <v>13140</v>
      </c>
      <c r="I115" t="s">
        <v>3491</v>
      </c>
      <c r="J115" s="185" t="s">
        <v>36</v>
      </c>
      <c r="K115" s="185" t="s">
        <v>36</v>
      </c>
      <c r="L115" s="185" t="s">
        <v>36</v>
      </c>
      <c r="M115" s="185" t="s">
        <v>37</v>
      </c>
      <c r="N115" s="185" t="s">
        <v>3501</v>
      </c>
      <c r="O115" s="185" t="s">
        <v>37</v>
      </c>
      <c r="P115" s="185"/>
      <c r="Q115" s="184" t="s">
        <v>193</v>
      </c>
      <c r="R115" s="185">
        <v>13140</v>
      </c>
      <c r="S115" s="185" t="s">
        <v>78</v>
      </c>
      <c r="T115">
        <v>2</v>
      </c>
      <c r="U115" s="185" t="s">
        <v>37</v>
      </c>
      <c r="V115" s="185" t="s">
        <v>37</v>
      </c>
      <c r="W115" t="b">
        <v>1</v>
      </c>
    </row>
    <row r="116" spans="4:23" x14ac:dyDescent="0.25">
      <c r="D116" s="184" t="s">
        <v>3523</v>
      </c>
      <c r="E116" s="184" t="s">
        <v>3523</v>
      </c>
      <c r="F116" s="184"/>
      <c r="G116" s="184"/>
      <c r="H116" s="185">
        <v>16070</v>
      </c>
      <c r="I116" t="s">
        <v>3496</v>
      </c>
      <c r="J116" s="185" t="s">
        <v>36</v>
      </c>
      <c r="K116" s="185" t="s">
        <v>36</v>
      </c>
      <c r="L116" s="185" t="s">
        <v>36</v>
      </c>
      <c r="M116" s="185" t="s">
        <v>37</v>
      </c>
      <c r="N116" s="185" t="s">
        <v>35</v>
      </c>
      <c r="O116" s="185" t="s">
        <v>37</v>
      </c>
      <c r="P116" s="185"/>
      <c r="Q116" s="184" t="s">
        <v>3523</v>
      </c>
      <c r="R116" s="185">
        <v>16070</v>
      </c>
      <c r="S116" s="185" t="s">
        <v>3524</v>
      </c>
      <c r="T116">
        <v>1</v>
      </c>
      <c r="U116" s="185" t="s">
        <v>37</v>
      </c>
      <c r="V116" s="185" t="s">
        <v>37</v>
      </c>
      <c r="W116" t="b">
        <v>1</v>
      </c>
    </row>
    <row r="117" spans="4:23" x14ac:dyDescent="0.25">
      <c r="D117" s="184" t="s">
        <v>3525</v>
      </c>
      <c r="E117" s="184" t="s">
        <v>3525</v>
      </c>
      <c r="F117" s="184"/>
      <c r="G117" s="184"/>
      <c r="H117" s="185">
        <v>15500</v>
      </c>
      <c r="I117" t="s">
        <v>3496</v>
      </c>
      <c r="J117" s="185" t="s">
        <v>36</v>
      </c>
      <c r="K117" s="185" t="s">
        <v>36</v>
      </c>
      <c r="L117" s="185" t="s">
        <v>36</v>
      </c>
      <c r="M117" s="185" t="s">
        <v>37</v>
      </c>
      <c r="N117" s="185" t="s">
        <v>35</v>
      </c>
      <c r="O117" s="185" t="s">
        <v>37</v>
      </c>
      <c r="P117" s="185"/>
      <c r="Q117" s="184" t="s">
        <v>3525</v>
      </c>
      <c r="R117" s="185">
        <v>15500</v>
      </c>
      <c r="S117" s="185" t="s">
        <v>3526</v>
      </c>
      <c r="T117">
        <v>1</v>
      </c>
      <c r="U117" s="185" t="s">
        <v>37</v>
      </c>
      <c r="V117" s="185" t="s">
        <v>37</v>
      </c>
      <c r="W117" t="b">
        <v>1</v>
      </c>
    </row>
    <row r="118" spans="4:23" x14ac:dyDescent="0.25">
      <c r="D118" s="184" t="s">
        <v>3527</v>
      </c>
      <c r="E118" s="184" t="s">
        <v>3527</v>
      </c>
      <c r="F118" s="184"/>
      <c r="G118" s="184"/>
      <c r="H118" s="185">
        <v>17410</v>
      </c>
      <c r="I118" t="s">
        <v>3507</v>
      </c>
      <c r="J118" s="185" t="s">
        <v>36</v>
      </c>
      <c r="K118" s="185" t="s">
        <v>36</v>
      </c>
      <c r="L118" s="185" t="s">
        <v>36</v>
      </c>
      <c r="M118" s="185" t="s">
        <v>37</v>
      </c>
      <c r="N118" s="185" t="s">
        <v>3528</v>
      </c>
      <c r="O118" s="185" t="s">
        <v>37</v>
      </c>
      <c r="P118" s="185"/>
      <c r="Q118" s="184" t="s">
        <v>3527</v>
      </c>
      <c r="R118" s="185">
        <v>17410</v>
      </c>
      <c r="S118" s="185" t="s">
        <v>167</v>
      </c>
      <c r="T118">
        <v>2</v>
      </c>
      <c r="U118" s="185" t="s">
        <v>37</v>
      </c>
      <c r="V118" s="185" t="s">
        <v>37</v>
      </c>
      <c r="W118" t="b">
        <v>1</v>
      </c>
    </row>
    <row r="119" spans="4:23" x14ac:dyDescent="0.25">
      <c r="D119" s="184" t="s">
        <v>194</v>
      </c>
      <c r="E119" s="184" t="s">
        <v>194</v>
      </c>
      <c r="F119" s="184"/>
      <c r="G119" s="184"/>
      <c r="H119" s="185">
        <v>17410</v>
      </c>
      <c r="I119" t="s">
        <v>3502</v>
      </c>
      <c r="J119" s="185" t="s">
        <v>36</v>
      </c>
      <c r="K119" s="185" t="s">
        <v>36</v>
      </c>
      <c r="L119" s="185" t="s">
        <v>36</v>
      </c>
      <c r="M119" s="185" t="s">
        <v>37</v>
      </c>
      <c r="N119" s="185" t="s">
        <v>3528</v>
      </c>
      <c r="O119" s="185" t="s">
        <v>37</v>
      </c>
      <c r="P119" s="185"/>
      <c r="Q119" s="184" t="s">
        <v>194</v>
      </c>
      <c r="R119" s="185">
        <v>17410</v>
      </c>
      <c r="S119" s="185" t="s">
        <v>167</v>
      </c>
      <c r="T119">
        <v>2</v>
      </c>
      <c r="U119" s="185" t="s">
        <v>37</v>
      </c>
      <c r="V119" s="185" t="s">
        <v>37</v>
      </c>
      <c r="W119" t="b">
        <v>1</v>
      </c>
    </row>
    <row r="120" spans="4:23" x14ac:dyDescent="0.25">
      <c r="D120" s="184" t="s">
        <v>195</v>
      </c>
      <c r="E120" s="184" t="s">
        <v>195</v>
      </c>
      <c r="F120" s="184"/>
      <c r="G120" s="184"/>
      <c r="H120" s="185">
        <v>13530</v>
      </c>
      <c r="I120" t="s">
        <v>3491</v>
      </c>
      <c r="J120" s="185" t="s">
        <v>36</v>
      </c>
      <c r="K120" s="185" t="s">
        <v>36</v>
      </c>
      <c r="L120" s="185" t="s">
        <v>36</v>
      </c>
      <c r="M120" s="185" t="s">
        <v>37</v>
      </c>
      <c r="N120" s="185" t="s">
        <v>35</v>
      </c>
      <c r="O120" s="185" t="s">
        <v>37</v>
      </c>
      <c r="P120" s="185"/>
      <c r="Q120" s="184" t="s">
        <v>195</v>
      </c>
      <c r="R120" s="185">
        <v>13530</v>
      </c>
      <c r="S120" s="185" t="s">
        <v>84</v>
      </c>
      <c r="T120">
        <v>3</v>
      </c>
      <c r="U120" s="185" t="s">
        <v>37</v>
      </c>
      <c r="V120" s="185" t="s">
        <v>37</v>
      </c>
      <c r="W120" t="b">
        <v>1</v>
      </c>
    </row>
    <row r="121" spans="4:23" x14ac:dyDescent="0.25">
      <c r="D121" s="184" t="s">
        <v>196</v>
      </c>
      <c r="E121" s="184" t="s">
        <v>196</v>
      </c>
      <c r="F121" s="184"/>
      <c r="G121" s="184"/>
      <c r="H121" s="185">
        <v>15050</v>
      </c>
      <c r="I121" t="s">
        <v>113</v>
      </c>
      <c r="J121" s="185" t="s">
        <v>36</v>
      </c>
      <c r="K121" s="185" t="s">
        <v>36</v>
      </c>
      <c r="L121" s="185" t="s">
        <v>36</v>
      </c>
      <c r="M121" s="185" t="s">
        <v>37</v>
      </c>
      <c r="N121" s="185" t="s">
        <v>113</v>
      </c>
      <c r="O121" s="185" t="s">
        <v>37</v>
      </c>
      <c r="P121" s="185"/>
      <c r="Q121" s="184" t="s">
        <v>196</v>
      </c>
      <c r="R121" s="185">
        <v>15050</v>
      </c>
      <c r="S121" s="185" t="s">
        <v>114</v>
      </c>
      <c r="T121">
        <v>5</v>
      </c>
      <c r="U121" s="185" t="s">
        <v>37</v>
      </c>
      <c r="V121" s="185" t="s">
        <v>37</v>
      </c>
      <c r="W121" t="b">
        <v>0</v>
      </c>
    </row>
    <row r="122" spans="4:23" x14ac:dyDescent="0.25">
      <c r="D122" s="184" t="s">
        <v>197</v>
      </c>
      <c r="E122" s="184" t="s">
        <v>197</v>
      </c>
      <c r="F122" s="184"/>
      <c r="G122" s="184"/>
      <c r="H122" s="185">
        <v>17430</v>
      </c>
      <c r="I122" t="s">
        <v>3502</v>
      </c>
      <c r="J122" s="185" t="s">
        <v>36</v>
      </c>
      <c r="K122" s="185" t="s">
        <v>36</v>
      </c>
      <c r="L122" s="185" t="s">
        <v>36</v>
      </c>
      <c r="M122" s="185" t="s">
        <v>37</v>
      </c>
      <c r="N122" s="185" t="s">
        <v>3504</v>
      </c>
      <c r="O122" s="185" t="s">
        <v>37</v>
      </c>
      <c r="P122" s="185"/>
      <c r="Q122" s="184" t="s">
        <v>197</v>
      </c>
      <c r="R122" s="185">
        <v>17430</v>
      </c>
      <c r="S122" s="185" t="s">
        <v>198</v>
      </c>
      <c r="T122">
        <v>1</v>
      </c>
      <c r="U122" s="185" t="s">
        <v>37</v>
      </c>
      <c r="V122" s="185" t="s">
        <v>37</v>
      </c>
      <c r="W122" t="b">
        <v>1</v>
      </c>
    </row>
    <row r="123" spans="4:23" x14ac:dyDescent="0.25">
      <c r="D123" s="184" t="s">
        <v>199</v>
      </c>
      <c r="E123" s="184" t="s">
        <v>199</v>
      </c>
      <c r="F123" s="184"/>
      <c r="G123" s="184"/>
      <c r="H123" s="185">
        <v>15050</v>
      </c>
      <c r="I123" t="s">
        <v>113</v>
      </c>
      <c r="J123" s="185" t="s">
        <v>36</v>
      </c>
      <c r="K123" s="185" t="s">
        <v>36</v>
      </c>
      <c r="L123" s="185" t="s">
        <v>36</v>
      </c>
      <c r="M123" s="185" t="s">
        <v>37</v>
      </c>
      <c r="N123" s="185" t="s">
        <v>113</v>
      </c>
      <c r="O123" s="185" t="s">
        <v>37</v>
      </c>
      <c r="P123" s="185"/>
      <c r="Q123" s="184" t="s">
        <v>199</v>
      </c>
      <c r="R123" s="185">
        <v>15050</v>
      </c>
      <c r="S123" s="185" t="s">
        <v>114</v>
      </c>
      <c r="T123">
        <v>5</v>
      </c>
      <c r="U123" s="185" t="s">
        <v>37</v>
      </c>
      <c r="V123" s="185" t="s">
        <v>37</v>
      </c>
      <c r="W123" t="b">
        <v>0</v>
      </c>
    </row>
    <row r="124" spans="4:23" x14ac:dyDescent="0.25">
      <c r="D124" s="184" t="s">
        <v>200</v>
      </c>
      <c r="E124" s="184" t="s">
        <v>200</v>
      </c>
      <c r="F124" s="184"/>
      <c r="G124" s="184"/>
      <c r="H124" s="185">
        <v>90008</v>
      </c>
      <c r="I124" t="s">
        <v>3491</v>
      </c>
      <c r="J124" s="185" t="s">
        <v>36</v>
      </c>
      <c r="K124" s="185" t="s">
        <v>36</v>
      </c>
      <c r="L124" s="185" t="s">
        <v>36</v>
      </c>
      <c r="M124" s="185" t="s">
        <v>36</v>
      </c>
      <c r="N124" s="185" t="s">
        <v>3514</v>
      </c>
      <c r="O124" s="185" t="s">
        <v>37</v>
      </c>
      <c r="P124" s="185"/>
      <c r="Q124" s="184" t="s">
        <v>200</v>
      </c>
      <c r="R124" s="185">
        <v>90008</v>
      </c>
      <c r="S124" s="185" t="s">
        <v>202</v>
      </c>
      <c r="T124">
        <v>4</v>
      </c>
      <c r="U124" s="185" t="s">
        <v>37</v>
      </c>
      <c r="V124" s="185" t="s">
        <v>37</v>
      </c>
      <c r="W124" t="b">
        <v>1</v>
      </c>
    </row>
    <row r="125" spans="4:23" x14ac:dyDescent="0.25">
      <c r="D125" s="184" t="s">
        <v>201</v>
      </c>
      <c r="E125" s="184" t="s">
        <v>201</v>
      </c>
      <c r="F125" s="184"/>
      <c r="G125" s="184"/>
      <c r="H125" s="185">
        <v>90008</v>
      </c>
      <c r="I125" t="s">
        <v>3491</v>
      </c>
      <c r="J125" s="185" t="s">
        <v>36</v>
      </c>
      <c r="K125" s="185" t="s">
        <v>36</v>
      </c>
      <c r="L125" s="185" t="s">
        <v>36</v>
      </c>
      <c r="M125" s="185" t="s">
        <v>36</v>
      </c>
      <c r="N125" s="185" t="s">
        <v>3514</v>
      </c>
      <c r="O125" s="185" t="s">
        <v>37</v>
      </c>
      <c r="P125" s="185"/>
      <c r="Q125" s="184" t="s">
        <v>201</v>
      </c>
      <c r="R125" s="185">
        <v>90008</v>
      </c>
      <c r="S125" s="185" t="s">
        <v>202</v>
      </c>
      <c r="T125">
        <v>4</v>
      </c>
      <c r="U125" s="185" t="s">
        <v>37</v>
      </c>
      <c r="V125" s="185" t="s">
        <v>37</v>
      </c>
      <c r="W125" t="b">
        <v>1</v>
      </c>
    </row>
    <row r="126" spans="4:23" x14ac:dyDescent="0.25">
      <c r="D126" s="184" t="s">
        <v>203</v>
      </c>
      <c r="E126" s="184" t="s">
        <v>203</v>
      </c>
      <c r="F126" s="184"/>
      <c r="G126" s="184"/>
      <c r="H126" s="185">
        <v>90008</v>
      </c>
      <c r="I126" t="s">
        <v>3491</v>
      </c>
      <c r="J126" s="185" t="s">
        <v>36</v>
      </c>
      <c r="K126" s="185" t="s">
        <v>36</v>
      </c>
      <c r="L126" s="185" t="s">
        <v>36</v>
      </c>
      <c r="M126" s="185" t="s">
        <v>36</v>
      </c>
      <c r="N126" s="185" t="s">
        <v>3514</v>
      </c>
      <c r="O126" s="185" t="s">
        <v>37</v>
      </c>
      <c r="P126" s="185"/>
      <c r="Q126" s="184" t="s">
        <v>203</v>
      </c>
      <c r="R126" s="185">
        <v>90008</v>
      </c>
      <c r="S126" s="185" t="s">
        <v>202</v>
      </c>
      <c r="T126">
        <v>4</v>
      </c>
      <c r="U126" s="185" t="s">
        <v>37</v>
      </c>
      <c r="V126" s="185" t="s">
        <v>37</v>
      </c>
      <c r="W126" t="b">
        <v>1</v>
      </c>
    </row>
    <row r="127" spans="4:23" x14ac:dyDescent="0.25">
      <c r="D127" s="184" t="s">
        <v>204</v>
      </c>
      <c r="E127" s="184" t="s">
        <v>204</v>
      </c>
      <c r="F127" s="184"/>
      <c r="G127" s="184"/>
      <c r="H127" s="185">
        <v>90008</v>
      </c>
      <c r="I127" t="s">
        <v>3491</v>
      </c>
      <c r="J127" s="185" t="s">
        <v>36</v>
      </c>
      <c r="K127" s="185" t="s">
        <v>36</v>
      </c>
      <c r="L127" s="185" t="s">
        <v>36</v>
      </c>
      <c r="M127" s="185" t="s">
        <v>36</v>
      </c>
      <c r="N127" s="185" t="s">
        <v>3514</v>
      </c>
      <c r="O127" s="185" t="s">
        <v>37</v>
      </c>
      <c r="P127" s="185"/>
      <c r="Q127" s="184" t="s">
        <v>204</v>
      </c>
      <c r="R127" s="185">
        <v>90008</v>
      </c>
      <c r="S127" s="185" t="s">
        <v>202</v>
      </c>
      <c r="T127">
        <v>4</v>
      </c>
      <c r="U127" s="185" t="s">
        <v>37</v>
      </c>
      <c r="V127" s="185" t="s">
        <v>37</v>
      </c>
      <c r="W127" t="b">
        <v>1</v>
      </c>
    </row>
    <row r="128" spans="4:23" x14ac:dyDescent="0.25">
      <c r="D128" s="184" t="s">
        <v>205</v>
      </c>
      <c r="E128" s="184" t="s">
        <v>205</v>
      </c>
      <c r="F128" s="184"/>
      <c r="G128" s="184"/>
      <c r="H128" s="185">
        <v>90008</v>
      </c>
      <c r="I128" t="s">
        <v>3491</v>
      </c>
      <c r="J128" s="185" t="s">
        <v>36</v>
      </c>
      <c r="K128" s="185" t="s">
        <v>36</v>
      </c>
      <c r="L128" s="185" t="s">
        <v>36</v>
      </c>
      <c r="M128" s="185" t="s">
        <v>36</v>
      </c>
      <c r="N128" s="185" t="s">
        <v>3514</v>
      </c>
      <c r="O128" s="185" t="s">
        <v>37</v>
      </c>
      <c r="P128" s="185"/>
      <c r="Q128" s="184" t="s">
        <v>205</v>
      </c>
      <c r="R128" s="185">
        <v>90008</v>
      </c>
      <c r="S128" s="185" t="s">
        <v>202</v>
      </c>
      <c r="T128">
        <v>4</v>
      </c>
      <c r="U128" s="185" t="s">
        <v>37</v>
      </c>
      <c r="V128" s="185" t="s">
        <v>37</v>
      </c>
      <c r="W128" t="b">
        <v>1</v>
      </c>
    </row>
    <row r="129" spans="4:23" x14ac:dyDescent="0.25">
      <c r="D129" s="184" t="s">
        <v>206</v>
      </c>
      <c r="E129" s="184" t="s">
        <v>206</v>
      </c>
      <c r="F129" s="184"/>
      <c r="G129" s="184"/>
      <c r="H129" s="185">
        <v>10010</v>
      </c>
      <c r="I129" t="s">
        <v>3486</v>
      </c>
      <c r="J129" s="185" t="s">
        <v>36</v>
      </c>
      <c r="K129" s="185" t="s">
        <v>36</v>
      </c>
      <c r="L129" s="185" t="s">
        <v>36</v>
      </c>
      <c r="M129" s="185" t="s">
        <v>37</v>
      </c>
      <c r="N129" s="185" t="s">
        <v>35</v>
      </c>
      <c r="O129" s="185" t="s">
        <v>37</v>
      </c>
      <c r="P129" s="185"/>
      <c r="Q129" s="184" t="s">
        <v>206</v>
      </c>
      <c r="R129" s="185">
        <v>10010</v>
      </c>
      <c r="S129" s="185" t="s">
        <v>38</v>
      </c>
      <c r="T129">
        <v>1</v>
      </c>
      <c r="U129" s="185" t="s">
        <v>37</v>
      </c>
      <c r="V129" s="185" t="s">
        <v>37</v>
      </c>
      <c r="W129" t="b">
        <v>1</v>
      </c>
    </row>
    <row r="130" spans="4:23" x14ac:dyDescent="0.25">
      <c r="D130" s="184" t="s">
        <v>207</v>
      </c>
      <c r="E130" s="184" t="s">
        <v>207</v>
      </c>
      <c r="F130" s="184"/>
      <c r="G130" s="184"/>
      <c r="H130" s="185">
        <v>11100</v>
      </c>
      <c r="I130" t="s">
        <v>3491</v>
      </c>
      <c r="J130" s="185" t="s">
        <v>36</v>
      </c>
      <c r="K130" s="185" t="s">
        <v>36</v>
      </c>
      <c r="L130" s="185" t="s">
        <v>36</v>
      </c>
      <c r="M130" s="185" t="s">
        <v>37</v>
      </c>
      <c r="N130" s="185" t="s">
        <v>3501</v>
      </c>
      <c r="O130" s="185" t="s">
        <v>37</v>
      </c>
      <c r="P130" s="185"/>
      <c r="Q130" s="184" t="s">
        <v>207</v>
      </c>
      <c r="R130" s="185">
        <v>11100</v>
      </c>
      <c r="S130" s="185" t="s">
        <v>208</v>
      </c>
      <c r="T130">
        <v>2</v>
      </c>
      <c r="U130" s="185" t="s">
        <v>37</v>
      </c>
      <c r="V130" s="185" t="s">
        <v>37</v>
      </c>
      <c r="W130" t="b">
        <v>1</v>
      </c>
    </row>
    <row r="131" spans="4:23" x14ac:dyDescent="0.25">
      <c r="D131" s="184" t="s">
        <v>209</v>
      </c>
      <c r="E131" s="184" t="s">
        <v>209</v>
      </c>
      <c r="F131" s="184"/>
      <c r="G131" s="184"/>
      <c r="H131" s="185">
        <v>15420</v>
      </c>
      <c r="I131" t="s">
        <v>3507</v>
      </c>
      <c r="J131" s="185" t="s">
        <v>36</v>
      </c>
      <c r="K131" s="185" t="s">
        <v>36</v>
      </c>
      <c r="L131" s="185" t="s">
        <v>36</v>
      </c>
      <c r="M131" s="185" t="s">
        <v>37</v>
      </c>
      <c r="N131" s="185" t="s">
        <v>35</v>
      </c>
      <c r="O131" s="185" t="s">
        <v>37</v>
      </c>
      <c r="P131" s="185"/>
      <c r="Q131" s="184" t="s">
        <v>209</v>
      </c>
      <c r="R131" s="185">
        <v>15420</v>
      </c>
      <c r="S131" s="185" t="s">
        <v>210</v>
      </c>
      <c r="T131">
        <v>6</v>
      </c>
      <c r="U131" s="185" t="s">
        <v>37</v>
      </c>
      <c r="V131" s="185" t="s">
        <v>37</v>
      </c>
      <c r="W131" t="b">
        <v>1</v>
      </c>
    </row>
    <row r="132" spans="4:23" x14ac:dyDescent="0.25">
      <c r="D132" s="184" t="s">
        <v>211</v>
      </c>
      <c r="E132" s="184" t="s">
        <v>211</v>
      </c>
      <c r="F132" s="184"/>
      <c r="G132" s="184"/>
      <c r="H132" s="185">
        <v>15610</v>
      </c>
      <c r="I132" t="s">
        <v>3502</v>
      </c>
      <c r="J132" s="185" t="s">
        <v>36</v>
      </c>
      <c r="K132" s="185" t="s">
        <v>36</v>
      </c>
      <c r="L132" s="185" t="s">
        <v>36</v>
      </c>
      <c r="M132" s="185" t="s">
        <v>37</v>
      </c>
      <c r="N132" s="185" t="s">
        <v>3504</v>
      </c>
      <c r="O132" s="185" t="s">
        <v>37</v>
      </c>
      <c r="P132" s="185"/>
      <c r="Q132" s="184" t="s">
        <v>211</v>
      </c>
      <c r="R132" s="185">
        <v>15610</v>
      </c>
      <c r="S132" s="185" t="s">
        <v>212</v>
      </c>
      <c r="T132">
        <v>1</v>
      </c>
      <c r="U132" s="185" t="s">
        <v>37</v>
      </c>
      <c r="V132" s="185" t="s">
        <v>37</v>
      </c>
      <c r="W132" t="b">
        <v>1</v>
      </c>
    </row>
    <row r="133" spans="4:23" x14ac:dyDescent="0.25">
      <c r="D133" s="184" t="s">
        <v>213</v>
      </c>
      <c r="E133" s="184" t="s">
        <v>213</v>
      </c>
      <c r="F133" s="184"/>
      <c r="G133" s="184"/>
      <c r="H133" s="185">
        <v>15310</v>
      </c>
      <c r="I133" t="s">
        <v>113</v>
      </c>
      <c r="J133" s="185" t="s">
        <v>36</v>
      </c>
      <c r="K133" s="185" t="s">
        <v>36</v>
      </c>
      <c r="L133" s="185" t="s">
        <v>36</v>
      </c>
      <c r="M133" s="185" t="s">
        <v>37</v>
      </c>
      <c r="N133" s="185" t="s">
        <v>113</v>
      </c>
      <c r="O133" s="185" t="s">
        <v>37</v>
      </c>
      <c r="P133" s="185"/>
      <c r="Q133" s="184" t="s">
        <v>213</v>
      </c>
      <c r="R133" s="185">
        <v>15310</v>
      </c>
      <c r="S133" s="185" t="s">
        <v>180</v>
      </c>
      <c r="T133">
        <v>5</v>
      </c>
      <c r="U133" s="185" t="s">
        <v>37</v>
      </c>
      <c r="V133" s="185" t="s">
        <v>37</v>
      </c>
      <c r="W133" t="b">
        <v>0</v>
      </c>
    </row>
    <row r="134" spans="4:23" x14ac:dyDescent="0.25">
      <c r="D134" s="184" t="s">
        <v>214</v>
      </c>
      <c r="E134" s="184" t="s">
        <v>214</v>
      </c>
      <c r="F134" s="184"/>
      <c r="G134" s="184"/>
      <c r="H134" s="185">
        <v>13530</v>
      </c>
      <c r="I134" t="s">
        <v>3491</v>
      </c>
      <c r="J134" s="185" t="s">
        <v>36</v>
      </c>
      <c r="K134" s="185" t="s">
        <v>36</v>
      </c>
      <c r="L134" s="185" t="s">
        <v>36</v>
      </c>
      <c r="M134" s="185" t="s">
        <v>37</v>
      </c>
      <c r="N134" s="185" t="s">
        <v>3501</v>
      </c>
      <c r="O134" s="185" t="s">
        <v>37</v>
      </c>
      <c r="P134" s="185"/>
      <c r="Q134" s="184" t="s">
        <v>214</v>
      </c>
      <c r="R134" s="185">
        <v>13530</v>
      </c>
      <c r="S134" s="185" t="s">
        <v>84</v>
      </c>
      <c r="T134">
        <v>3</v>
      </c>
      <c r="U134" s="185" t="s">
        <v>37</v>
      </c>
      <c r="V134" s="185" t="s">
        <v>37</v>
      </c>
      <c r="W134" t="b">
        <v>1</v>
      </c>
    </row>
    <row r="135" spans="4:23" x14ac:dyDescent="0.25">
      <c r="D135" s="184" t="s">
        <v>215</v>
      </c>
      <c r="E135" s="184" t="s">
        <v>215</v>
      </c>
      <c r="F135" s="184"/>
      <c r="G135" s="184"/>
      <c r="H135" s="185">
        <v>12210</v>
      </c>
      <c r="I135" t="s">
        <v>3487</v>
      </c>
      <c r="J135" s="185" t="s">
        <v>36</v>
      </c>
      <c r="K135" s="185" t="s">
        <v>36</v>
      </c>
      <c r="L135" s="185" t="s">
        <v>36</v>
      </c>
      <c r="M135" s="185" t="s">
        <v>36</v>
      </c>
      <c r="N135" s="185" t="s">
        <v>35</v>
      </c>
      <c r="O135" s="185" t="s">
        <v>37</v>
      </c>
      <c r="P135" s="185"/>
      <c r="Q135" s="184" t="s">
        <v>215</v>
      </c>
      <c r="R135" s="185">
        <v>12210</v>
      </c>
      <c r="S135" s="185" t="s">
        <v>54</v>
      </c>
      <c r="T135">
        <v>4</v>
      </c>
      <c r="U135" s="185" t="s">
        <v>37</v>
      </c>
      <c r="V135" s="185" t="s">
        <v>37</v>
      </c>
      <c r="W135" t="b">
        <v>1</v>
      </c>
    </row>
    <row r="136" spans="4:23" x14ac:dyDescent="0.25">
      <c r="D136" s="184" t="s">
        <v>216</v>
      </c>
      <c r="E136" s="184" t="s">
        <v>216</v>
      </c>
      <c r="F136" s="184"/>
      <c r="G136" s="184"/>
      <c r="H136" s="185">
        <v>12220</v>
      </c>
      <c r="I136" t="s">
        <v>3487</v>
      </c>
      <c r="J136" s="185" t="s">
        <v>36</v>
      </c>
      <c r="K136" s="185" t="s">
        <v>36</v>
      </c>
      <c r="L136" s="185" t="s">
        <v>36</v>
      </c>
      <c r="M136" s="185" t="s">
        <v>36</v>
      </c>
      <c r="N136" s="185" t="s">
        <v>35</v>
      </c>
      <c r="O136" s="185" t="s">
        <v>37</v>
      </c>
      <c r="P136" s="185"/>
      <c r="Q136" s="184" t="s">
        <v>216</v>
      </c>
      <c r="R136" s="185">
        <v>12220</v>
      </c>
      <c r="S136" s="185" t="s">
        <v>44</v>
      </c>
      <c r="T136">
        <v>4</v>
      </c>
      <c r="U136" s="185" t="s">
        <v>37</v>
      </c>
      <c r="V136" s="185" t="s">
        <v>37</v>
      </c>
      <c r="W136" t="b">
        <v>1</v>
      </c>
    </row>
    <row r="137" spans="4:23" x14ac:dyDescent="0.25">
      <c r="D137" s="184" t="s">
        <v>217</v>
      </c>
      <c r="E137" s="184" t="s">
        <v>217</v>
      </c>
      <c r="F137" s="184"/>
      <c r="G137" s="184"/>
      <c r="H137" s="185">
        <v>12230</v>
      </c>
      <c r="I137" t="s">
        <v>3487</v>
      </c>
      <c r="J137" s="185" t="s">
        <v>36</v>
      </c>
      <c r="K137" s="185" t="s">
        <v>36</v>
      </c>
      <c r="L137" s="185" t="s">
        <v>36</v>
      </c>
      <c r="M137" s="185" t="s">
        <v>36</v>
      </c>
      <c r="N137" s="185" t="s">
        <v>35</v>
      </c>
      <c r="O137" s="185" t="s">
        <v>37</v>
      </c>
      <c r="P137" s="185"/>
      <c r="Q137" s="184" t="s">
        <v>217</v>
      </c>
      <c r="R137" s="185">
        <v>12230</v>
      </c>
      <c r="S137" s="185" t="s">
        <v>48</v>
      </c>
      <c r="T137">
        <v>4</v>
      </c>
      <c r="U137" s="185" t="s">
        <v>37</v>
      </c>
      <c r="V137" s="185" t="s">
        <v>37</v>
      </c>
      <c r="W137" t="b">
        <v>1</v>
      </c>
    </row>
    <row r="138" spans="4:23" x14ac:dyDescent="0.25">
      <c r="D138" s="184" t="s">
        <v>218</v>
      </c>
      <c r="E138" s="184" t="s">
        <v>218</v>
      </c>
      <c r="F138" s="184"/>
      <c r="G138" s="184"/>
      <c r="H138" s="185">
        <v>12240</v>
      </c>
      <c r="I138" t="s">
        <v>3487</v>
      </c>
      <c r="J138" s="185" t="s">
        <v>36</v>
      </c>
      <c r="K138" s="185" t="s">
        <v>36</v>
      </c>
      <c r="L138" s="185" t="s">
        <v>36</v>
      </c>
      <c r="M138" s="185" t="s">
        <v>36</v>
      </c>
      <c r="N138" s="185" t="s">
        <v>35</v>
      </c>
      <c r="O138" s="185" t="s">
        <v>37</v>
      </c>
      <c r="P138" s="185"/>
      <c r="Q138" s="184" t="s">
        <v>218</v>
      </c>
      <c r="R138" s="185">
        <v>12240</v>
      </c>
      <c r="S138" s="185" t="s">
        <v>52</v>
      </c>
      <c r="T138">
        <v>4</v>
      </c>
      <c r="U138" s="185" t="s">
        <v>37</v>
      </c>
      <c r="V138" s="185" t="s">
        <v>37</v>
      </c>
      <c r="W138" t="b">
        <v>1</v>
      </c>
    </row>
    <row r="139" spans="4:23" x14ac:dyDescent="0.25">
      <c r="D139" s="184" t="s">
        <v>219</v>
      </c>
      <c r="E139" s="184" t="s">
        <v>219</v>
      </c>
      <c r="F139" s="184"/>
      <c r="G139" s="184"/>
      <c r="H139" s="185">
        <v>12250</v>
      </c>
      <c r="I139" t="s">
        <v>3487</v>
      </c>
      <c r="J139" s="185" t="s">
        <v>36</v>
      </c>
      <c r="K139" s="185" t="s">
        <v>36</v>
      </c>
      <c r="L139" s="185" t="s">
        <v>36</v>
      </c>
      <c r="M139" s="185" t="s">
        <v>36</v>
      </c>
      <c r="N139" s="185" t="s">
        <v>35</v>
      </c>
      <c r="O139" s="185" t="s">
        <v>37</v>
      </c>
      <c r="P139" s="185"/>
      <c r="Q139" s="184" t="s">
        <v>219</v>
      </c>
      <c r="R139" s="185">
        <v>12250</v>
      </c>
      <c r="S139" s="185" t="s">
        <v>56</v>
      </c>
      <c r="T139">
        <v>4</v>
      </c>
      <c r="U139" s="185" t="s">
        <v>37</v>
      </c>
      <c r="V139" s="185" t="s">
        <v>37</v>
      </c>
      <c r="W139" t="b">
        <v>1</v>
      </c>
    </row>
    <row r="140" spans="4:23" x14ac:dyDescent="0.25">
      <c r="D140" s="184" t="s">
        <v>220</v>
      </c>
      <c r="E140" s="184" t="s">
        <v>220</v>
      </c>
      <c r="F140" s="184"/>
      <c r="G140" s="184"/>
      <c r="H140" s="185">
        <v>12270</v>
      </c>
      <c r="I140" t="s">
        <v>3487</v>
      </c>
      <c r="J140" s="185" t="s">
        <v>36</v>
      </c>
      <c r="K140" s="185" t="s">
        <v>36</v>
      </c>
      <c r="L140" s="185" t="s">
        <v>36</v>
      </c>
      <c r="M140" s="185" t="s">
        <v>36</v>
      </c>
      <c r="N140" s="185" t="s">
        <v>35</v>
      </c>
      <c r="O140" s="185" t="s">
        <v>37</v>
      </c>
      <c r="P140" s="185"/>
      <c r="Q140" s="184" t="s">
        <v>220</v>
      </c>
      <c r="R140" s="185">
        <v>12270</v>
      </c>
      <c r="S140" s="185" t="s">
        <v>58</v>
      </c>
      <c r="T140">
        <v>4</v>
      </c>
      <c r="U140" s="185" t="s">
        <v>37</v>
      </c>
      <c r="V140" s="185" t="s">
        <v>37</v>
      </c>
      <c r="W140" t="b">
        <v>1</v>
      </c>
    </row>
    <row r="141" spans="4:23" x14ac:dyDescent="0.25">
      <c r="D141" s="184" t="s">
        <v>221</v>
      </c>
      <c r="E141" s="184" t="s">
        <v>221</v>
      </c>
      <c r="F141" s="184"/>
      <c r="G141" s="184"/>
      <c r="H141" s="185">
        <v>12260</v>
      </c>
      <c r="I141" t="s">
        <v>3487</v>
      </c>
      <c r="J141" s="185" t="s">
        <v>36</v>
      </c>
      <c r="K141" s="185" t="s">
        <v>36</v>
      </c>
      <c r="L141" s="185" t="s">
        <v>36</v>
      </c>
      <c r="M141" s="185" t="s">
        <v>36</v>
      </c>
      <c r="N141" s="185" t="s">
        <v>35</v>
      </c>
      <c r="O141" s="185" t="s">
        <v>37</v>
      </c>
      <c r="P141" s="185"/>
      <c r="Q141" s="184" t="s">
        <v>221</v>
      </c>
      <c r="R141" s="185">
        <v>12260</v>
      </c>
      <c r="S141" s="185" t="s">
        <v>46</v>
      </c>
      <c r="T141">
        <v>4</v>
      </c>
      <c r="U141" s="185" t="s">
        <v>37</v>
      </c>
      <c r="V141" s="185" t="s">
        <v>37</v>
      </c>
      <c r="W141" t="b">
        <v>1</v>
      </c>
    </row>
    <row r="142" spans="4:23" x14ac:dyDescent="0.25">
      <c r="D142" s="184" t="s">
        <v>222</v>
      </c>
      <c r="E142" s="184" t="s">
        <v>222</v>
      </c>
      <c r="F142" s="184"/>
      <c r="G142" s="184"/>
      <c r="H142" s="185">
        <v>16330</v>
      </c>
      <c r="I142" t="s">
        <v>3493</v>
      </c>
      <c r="J142" s="185" t="s">
        <v>36</v>
      </c>
      <c r="K142" s="185" t="s">
        <v>36</v>
      </c>
      <c r="L142" s="185" t="s">
        <v>36</v>
      </c>
      <c r="M142" s="185" t="s">
        <v>37</v>
      </c>
      <c r="N142" s="185" t="s">
        <v>3498</v>
      </c>
      <c r="O142" s="185" t="s">
        <v>37</v>
      </c>
      <c r="P142" s="185"/>
      <c r="Q142" s="184" t="s">
        <v>222</v>
      </c>
      <c r="R142" s="185">
        <v>16330</v>
      </c>
      <c r="S142" s="185" t="s">
        <v>223</v>
      </c>
      <c r="T142">
        <v>1</v>
      </c>
      <c r="U142" s="185" t="s">
        <v>37</v>
      </c>
      <c r="V142" s="185" t="s">
        <v>37</v>
      </c>
      <c r="W142" t="b">
        <v>1</v>
      </c>
    </row>
    <row r="143" spans="4:23" x14ac:dyDescent="0.25">
      <c r="D143" s="184" t="s">
        <v>3529</v>
      </c>
      <c r="E143" s="184" t="s">
        <v>3529</v>
      </c>
      <c r="F143" s="184"/>
      <c r="G143" s="184"/>
      <c r="H143" s="185">
        <v>13140</v>
      </c>
      <c r="I143" t="s">
        <v>3491</v>
      </c>
      <c r="J143" s="185" t="s">
        <v>36</v>
      </c>
      <c r="K143" s="185" t="s">
        <v>36</v>
      </c>
      <c r="L143" s="185" t="s">
        <v>36</v>
      </c>
      <c r="M143" s="185" t="s">
        <v>37</v>
      </c>
      <c r="N143" s="185" t="s">
        <v>3501</v>
      </c>
      <c r="O143" s="185" t="s">
        <v>37</v>
      </c>
      <c r="P143" s="185"/>
      <c r="Q143" s="184" t="s">
        <v>3529</v>
      </c>
      <c r="R143" s="185">
        <v>13140</v>
      </c>
      <c r="S143" s="185" t="s">
        <v>78</v>
      </c>
      <c r="T143">
        <v>2</v>
      </c>
      <c r="U143" s="185" t="s">
        <v>37</v>
      </c>
      <c r="V143" s="185" t="s">
        <v>37</v>
      </c>
      <c r="W143" t="b">
        <v>1</v>
      </c>
    </row>
    <row r="144" spans="4:23" x14ac:dyDescent="0.25">
      <c r="D144" s="184" t="s">
        <v>224</v>
      </c>
      <c r="E144" s="184" t="s">
        <v>224</v>
      </c>
      <c r="F144" s="184"/>
      <c r="G144" s="184"/>
      <c r="H144" s="185">
        <v>15050</v>
      </c>
      <c r="I144" t="s">
        <v>113</v>
      </c>
      <c r="J144" s="185" t="s">
        <v>36</v>
      </c>
      <c r="K144" s="185" t="s">
        <v>36</v>
      </c>
      <c r="L144" s="185" t="s">
        <v>36</v>
      </c>
      <c r="M144" s="185" t="s">
        <v>37</v>
      </c>
      <c r="N144" s="185" t="s">
        <v>113</v>
      </c>
      <c r="O144" s="185" t="s">
        <v>37</v>
      </c>
      <c r="P144" s="185"/>
      <c r="Q144" s="184" t="s">
        <v>224</v>
      </c>
      <c r="R144" s="185">
        <v>15050</v>
      </c>
      <c r="S144" s="185" t="s">
        <v>114</v>
      </c>
      <c r="T144">
        <v>5</v>
      </c>
      <c r="U144" s="185" t="s">
        <v>37</v>
      </c>
      <c r="V144" s="185" t="s">
        <v>37</v>
      </c>
      <c r="W144" t="b">
        <v>0</v>
      </c>
    </row>
    <row r="145" spans="4:23" x14ac:dyDescent="0.25">
      <c r="D145" s="184" t="s">
        <v>225</v>
      </c>
      <c r="E145" s="184" t="s">
        <v>225</v>
      </c>
      <c r="F145" s="184"/>
      <c r="G145" s="184"/>
      <c r="H145" s="185">
        <v>15020</v>
      </c>
      <c r="I145" t="s">
        <v>113</v>
      </c>
      <c r="J145" s="185" t="s">
        <v>36</v>
      </c>
      <c r="K145" s="185" t="s">
        <v>36</v>
      </c>
      <c r="L145" s="185" t="s">
        <v>36</v>
      </c>
      <c r="M145" s="185" t="s">
        <v>37</v>
      </c>
      <c r="N145" s="185" t="s">
        <v>113</v>
      </c>
      <c r="O145" s="185" t="s">
        <v>37</v>
      </c>
      <c r="P145" s="185"/>
      <c r="Q145" s="184" t="s">
        <v>225</v>
      </c>
      <c r="R145" s="185">
        <v>15020</v>
      </c>
      <c r="S145" s="185" t="s">
        <v>88</v>
      </c>
      <c r="T145">
        <v>5</v>
      </c>
      <c r="U145" s="185" t="s">
        <v>37</v>
      </c>
      <c r="V145" s="185" t="s">
        <v>37</v>
      </c>
      <c r="W145" t="b">
        <v>0</v>
      </c>
    </row>
    <row r="146" spans="4:23" x14ac:dyDescent="0.25">
      <c r="D146" s="184" t="s">
        <v>226</v>
      </c>
      <c r="E146" s="184" t="s">
        <v>226</v>
      </c>
      <c r="F146" s="184"/>
      <c r="G146" s="184"/>
      <c r="H146" s="185">
        <v>17270</v>
      </c>
      <c r="I146" t="s">
        <v>3502</v>
      </c>
      <c r="J146" s="185" t="s">
        <v>36</v>
      </c>
      <c r="K146" s="185" t="s">
        <v>36</v>
      </c>
      <c r="L146" s="185" t="s">
        <v>36</v>
      </c>
      <c r="M146" s="185" t="s">
        <v>37</v>
      </c>
      <c r="N146" s="185" t="s">
        <v>3504</v>
      </c>
      <c r="O146" s="185" t="s">
        <v>37</v>
      </c>
      <c r="P146" s="185"/>
      <c r="Q146" s="184" t="s">
        <v>226</v>
      </c>
      <c r="R146" s="185">
        <v>17270</v>
      </c>
      <c r="S146" s="185" t="s">
        <v>163</v>
      </c>
      <c r="T146">
        <v>1</v>
      </c>
      <c r="U146" s="185" t="s">
        <v>37</v>
      </c>
      <c r="V146" s="185" t="s">
        <v>37</v>
      </c>
      <c r="W146" t="b">
        <v>1</v>
      </c>
    </row>
    <row r="147" spans="4:23" x14ac:dyDescent="0.25">
      <c r="D147" s="184" t="s">
        <v>227</v>
      </c>
      <c r="E147" s="184" t="s">
        <v>227</v>
      </c>
      <c r="F147" s="184"/>
      <c r="G147" s="184"/>
      <c r="H147" s="185">
        <v>15310</v>
      </c>
      <c r="I147" t="s">
        <v>3493</v>
      </c>
      <c r="J147" s="185" t="s">
        <v>36</v>
      </c>
      <c r="K147" s="185" t="s">
        <v>36</v>
      </c>
      <c r="L147" s="185" t="s">
        <v>36</v>
      </c>
      <c r="M147" s="185" t="s">
        <v>36</v>
      </c>
      <c r="N147" s="185" t="s">
        <v>35</v>
      </c>
      <c r="O147" s="185" t="s">
        <v>37</v>
      </c>
      <c r="P147" s="185"/>
      <c r="Q147" s="184" t="s">
        <v>227</v>
      </c>
      <c r="R147" s="185">
        <v>15310</v>
      </c>
      <c r="S147" s="185" t="s">
        <v>180</v>
      </c>
      <c r="T147">
        <v>3</v>
      </c>
      <c r="U147" s="185" t="s">
        <v>37</v>
      </c>
      <c r="V147" s="185" t="s">
        <v>37</v>
      </c>
      <c r="W147" t="b">
        <v>1</v>
      </c>
    </row>
    <row r="148" spans="4:23" x14ac:dyDescent="0.25">
      <c r="D148" s="184" t="s">
        <v>228</v>
      </c>
      <c r="E148" s="184" t="s">
        <v>228</v>
      </c>
      <c r="F148" s="184"/>
      <c r="G148" s="184"/>
      <c r="H148" s="185">
        <v>16610</v>
      </c>
      <c r="I148" t="s">
        <v>3502</v>
      </c>
      <c r="J148" s="185" t="s">
        <v>36</v>
      </c>
      <c r="K148" s="185" t="s">
        <v>36</v>
      </c>
      <c r="L148" s="185" t="s">
        <v>36</v>
      </c>
      <c r="M148" s="185" t="s">
        <v>37</v>
      </c>
      <c r="N148" s="185" t="s">
        <v>3512</v>
      </c>
      <c r="O148" s="185" t="s">
        <v>37</v>
      </c>
      <c r="P148" s="185"/>
      <c r="Q148" s="184" t="s">
        <v>228</v>
      </c>
      <c r="R148" s="185">
        <v>16610</v>
      </c>
      <c r="S148" s="185" t="s">
        <v>229</v>
      </c>
      <c r="T148">
        <v>1</v>
      </c>
      <c r="U148" s="185" t="s">
        <v>37</v>
      </c>
      <c r="V148" s="185" t="s">
        <v>37</v>
      </c>
      <c r="W148" t="b">
        <v>1</v>
      </c>
    </row>
    <row r="149" spans="4:23" x14ac:dyDescent="0.25">
      <c r="D149" s="184" t="s">
        <v>230</v>
      </c>
      <c r="E149" s="184" t="s">
        <v>230</v>
      </c>
      <c r="F149" s="184"/>
      <c r="G149" s="184"/>
      <c r="H149" s="185">
        <v>15420</v>
      </c>
      <c r="I149" t="s">
        <v>3507</v>
      </c>
      <c r="J149" s="185" t="s">
        <v>36</v>
      </c>
      <c r="K149" s="185" t="s">
        <v>36</v>
      </c>
      <c r="L149" s="185" t="s">
        <v>36</v>
      </c>
      <c r="M149" s="185" t="s">
        <v>37</v>
      </c>
      <c r="N149" s="185" t="s">
        <v>35</v>
      </c>
      <c r="O149" s="185" t="s">
        <v>37</v>
      </c>
      <c r="P149" s="185"/>
      <c r="Q149" s="184" t="s">
        <v>230</v>
      </c>
      <c r="R149" s="185">
        <v>15420</v>
      </c>
      <c r="S149" s="185" t="s">
        <v>210</v>
      </c>
      <c r="T149">
        <v>6</v>
      </c>
      <c r="U149" s="185" t="s">
        <v>37</v>
      </c>
      <c r="V149" s="185" t="s">
        <v>37</v>
      </c>
      <c r="W149" t="b">
        <v>1</v>
      </c>
    </row>
    <row r="150" spans="4:23" x14ac:dyDescent="0.25">
      <c r="D150" s="184" t="s">
        <v>231</v>
      </c>
      <c r="E150" s="184" t="s">
        <v>231</v>
      </c>
      <c r="F150" s="184"/>
      <c r="G150" s="184"/>
      <c r="H150" s="185">
        <v>16350</v>
      </c>
      <c r="I150" t="s">
        <v>3493</v>
      </c>
      <c r="J150" s="185" t="s">
        <v>36</v>
      </c>
      <c r="K150" s="185" t="s">
        <v>36</v>
      </c>
      <c r="L150" s="185" t="s">
        <v>36</v>
      </c>
      <c r="M150" s="185" t="s">
        <v>37</v>
      </c>
      <c r="N150" s="185" t="s">
        <v>3522</v>
      </c>
      <c r="O150" s="185" t="s">
        <v>37</v>
      </c>
      <c r="P150" s="185"/>
      <c r="Q150" s="184" t="s">
        <v>231</v>
      </c>
      <c r="R150" s="185">
        <v>16350</v>
      </c>
      <c r="S150" s="185" t="s">
        <v>232</v>
      </c>
      <c r="T150">
        <v>1</v>
      </c>
      <c r="U150" s="185" t="s">
        <v>37</v>
      </c>
      <c r="V150" s="185" t="s">
        <v>37</v>
      </c>
      <c r="W150" t="b">
        <v>1</v>
      </c>
    </row>
    <row r="151" spans="4:23" x14ac:dyDescent="0.25">
      <c r="D151" s="184" t="s">
        <v>233</v>
      </c>
      <c r="E151" s="184" t="s">
        <v>233</v>
      </c>
      <c r="F151" s="184"/>
      <c r="G151" s="184"/>
      <c r="H151" s="185">
        <v>13960</v>
      </c>
      <c r="I151" t="s">
        <v>3486</v>
      </c>
      <c r="J151" s="185" t="s">
        <v>36</v>
      </c>
      <c r="K151" s="185" t="s">
        <v>36</v>
      </c>
      <c r="L151" s="185" t="s">
        <v>36</v>
      </c>
      <c r="M151" s="185" t="s">
        <v>37</v>
      </c>
      <c r="N151" s="185" t="s">
        <v>3490</v>
      </c>
      <c r="O151" s="185" t="s">
        <v>37</v>
      </c>
      <c r="P151" s="185"/>
      <c r="Q151" s="184" t="s">
        <v>233</v>
      </c>
      <c r="R151" s="185">
        <v>13960</v>
      </c>
      <c r="S151" s="185" t="s">
        <v>234</v>
      </c>
      <c r="T151">
        <v>1</v>
      </c>
      <c r="U151" s="185" t="s">
        <v>37</v>
      </c>
      <c r="V151" s="185" t="s">
        <v>37</v>
      </c>
      <c r="W151" t="b">
        <v>1</v>
      </c>
    </row>
    <row r="152" spans="4:23" x14ac:dyDescent="0.25">
      <c r="D152" s="184" t="s">
        <v>235</v>
      </c>
      <c r="E152" s="184" t="s">
        <v>235</v>
      </c>
      <c r="F152" s="184"/>
      <c r="G152" s="184"/>
      <c r="H152" s="185">
        <v>13410</v>
      </c>
      <c r="I152" t="s">
        <v>3491</v>
      </c>
      <c r="J152" s="185" t="s">
        <v>36</v>
      </c>
      <c r="K152" s="185" t="s">
        <v>36</v>
      </c>
      <c r="L152" s="185" t="s">
        <v>36</v>
      </c>
      <c r="M152" s="185" t="s">
        <v>37</v>
      </c>
      <c r="N152" s="185" t="s">
        <v>3489</v>
      </c>
      <c r="O152" s="185" t="s">
        <v>37</v>
      </c>
      <c r="P152" s="185"/>
      <c r="Q152" s="184" t="s">
        <v>235</v>
      </c>
      <c r="R152" s="185">
        <v>13410</v>
      </c>
      <c r="S152" s="185" t="s">
        <v>131</v>
      </c>
      <c r="T152">
        <v>1</v>
      </c>
      <c r="U152" s="185" t="s">
        <v>37</v>
      </c>
      <c r="V152" s="185" t="s">
        <v>37</v>
      </c>
      <c r="W152" t="b">
        <v>1</v>
      </c>
    </row>
    <row r="153" spans="4:23" x14ac:dyDescent="0.25">
      <c r="D153" s="184" t="s">
        <v>236</v>
      </c>
      <c r="E153" s="184" t="s">
        <v>236</v>
      </c>
      <c r="F153" s="184"/>
      <c r="G153" s="184"/>
      <c r="H153" s="185">
        <v>13140</v>
      </c>
      <c r="I153" t="s">
        <v>3491</v>
      </c>
      <c r="J153" s="185" t="s">
        <v>36</v>
      </c>
      <c r="K153" s="185" t="s">
        <v>36</v>
      </c>
      <c r="L153" s="185" t="s">
        <v>36</v>
      </c>
      <c r="M153" s="185" t="s">
        <v>37</v>
      </c>
      <c r="N153" s="185" t="s">
        <v>3489</v>
      </c>
      <c r="O153" s="185" t="s">
        <v>37</v>
      </c>
      <c r="P153" s="185"/>
      <c r="Q153" s="184" t="s">
        <v>236</v>
      </c>
      <c r="R153" s="185">
        <v>13140</v>
      </c>
      <c r="S153" s="185" t="s">
        <v>78</v>
      </c>
      <c r="T153">
        <v>2</v>
      </c>
      <c r="U153" s="185" t="s">
        <v>37</v>
      </c>
      <c r="V153" s="185" t="s">
        <v>37</v>
      </c>
      <c r="W153" t="b">
        <v>1</v>
      </c>
    </row>
    <row r="154" spans="4:23" x14ac:dyDescent="0.25">
      <c r="D154" s="184" t="s">
        <v>237</v>
      </c>
      <c r="E154" s="184" t="s">
        <v>237</v>
      </c>
      <c r="F154" s="184"/>
      <c r="G154" s="184"/>
      <c r="H154" s="185">
        <v>90010</v>
      </c>
      <c r="I154" t="s">
        <v>3493</v>
      </c>
      <c r="J154" s="185" t="s">
        <v>36</v>
      </c>
      <c r="K154" s="185" t="s">
        <v>36</v>
      </c>
      <c r="L154" s="185" t="s">
        <v>36</v>
      </c>
      <c r="M154" s="185" t="s">
        <v>37</v>
      </c>
      <c r="N154" s="185" t="s">
        <v>35</v>
      </c>
      <c r="O154" s="185" t="s">
        <v>37</v>
      </c>
      <c r="P154" s="185"/>
      <c r="Q154" s="184" t="s">
        <v>237</v>
      </c>
      <c r="R154" s="185">
        <v>90010</v>
      </c>
      <c r="S154" s="185" t="s">
        <v>237</v>
      </c>
      <c r="T154">
        <v>1</v>
      </c>
      <c r="U154" s="185" t="s">
        <v>37</v>
      </c>
      <c r="V154" s="185" t="s">
        <v>37</v>
      </c>
      <c r="W154" t="b">
        <v>1</v>
      </c>
    </row>
    <row r="155" spans="4:23" x14ac:dyDescent="0.25">
      <c r="D155" s="184" t="s">
        <v>238</v>
      </c>
      <c r="E155" s="184" t="s">
        <v>238</v>
      </c>
      <c r="F155" s="184"/>
      <c r="G155" s="184"/>
      <c r="H155" s="185">
        <v>16610</v>
      </c>
      <c r="I155" t="s">
        <v>3502</v>
      </c>
      <c r="J155" s="185" t="s">
        <v>36</v>
      </c>
      <c r="K155" s="185" t="s">
        <v>36</v>
      </c>
      <c r="L155" s="185" t="s">
        <v>36</v>
      </c>
      <c r="M155" s="185" t="s">
        <v>37</v>
      </c>
      <c r="N155" s="185" t="s">
        <v>3512</v>
      </c>
      <c r="O155" s="185" t="s">
        <v>37</v>
      </c>
      <c r="P155" s="185"/>
      <c r="Q155" s="184" t="s">
        <v>238</v>
      </c>
      <c r="R155" s="185">
        <v>16610</v>
      </c>
      <c r="S155" s="185" t="s">
        <v>229</v>
      </c>
      <c r="T155">
        <v>1</v>
      </c>
      <c r="U155" s="185" t="s">
        <v>37</v>
      </c>
      <c r="V155" s="185" t="s">
        <v>37</v>
      </c>
      <c r="W155" t="b">
        <v>1</v>
      </c>
    </row>
    <row r="156" spans="4:23" x14ac:dyDescent="0.25">
      <c r="D156" s="184" t="s">
        <v>239</v>
      </c>
      <c r="E156" s="184" t="s">
        <v>239</v>
      </c>
      <c r="F156" s="184"/>
      <c r="G156" s="184"/>
      <c r="H156" s="185">
        <v>17550</v>
      </c>
      <c r="I156" t="s">
        <v>3502</v>
      </c>
      <c r="J156" s="185" t="s">
        <v>36</v>
      </c>
      <c r="K156" s="185" t="s">
        <v>36</v>
      </c>
      <c r="L156" s="185" t="s">
        <v>36</v>
      </c>
      <c r="M156" s="185" t="s">
        <v>37</v>
      </c>
      <c r="N156" s="185" t="s">
        <v>35</v>
      </c>
      <c r="O156" s="185" t="s">
        <v>37</v>
      </c>
      <c r="P156" s="185"/>
      <c r="Q156" s="184" t="s">
        <v>239</v>
      </c>
      <c r="R156" s="185">
        <v>17550</v>
      </c>
      <c r="S156" s="185" t="s">
        <v>143</v>
      </c>
      <c r="T156">
        <v>1</v>
      </c>
      <c r="U156" s="185" t="s">
        <v>37</v>
      </c>
      <c r="V156" s="185" t="s">
        <v>37</v>
      </c>
      <c r="W156" t="b">
        <v>1</v>
      </c>
    </row>
    <row r="157" spans="4:23" x14ac:dyDescent="0.25">
      <c r="D157" s="184" t="s">
        <v>240</v>
      </c>
      <c r="E157" s="184" t="s">
        <v>240</v>
      </c>
      <c r="F157" s="184"/>
      <c r="G157" s="184"/>
      <c r="H157" s="185">
        <v>17550</v>
      </c>
      <c r="I157" t="s">
        <v>3502</v>
      </c>
      <c r="J157" s="185" t="s">
        <v>36</v>
      </c>
      <c r="K157" s="185" t="s">
        <v>36</v>
      </c>
      <c r="L157" s="185" t="s">
        <v>36</v>
      </c>
      <c r="M157" s="185" t="s">
        <v>37</v>
      </c>
      <c r="N157" s="185" t="s">
        <v>3512</v>
      </c>
      <c r="O157" s="185" t="s">
        <v>37</v>
      </c>
      <c r="P157" s="185"/>
      <c r="Q157" s="184" t="s">
        <v>240</v>
      </c>
      <c r="R157" s="185">
        <v>17550</v>
      </c>
      <c r="S157" s="185" t="s">
        <v>143</v>
      </c>
      <c r="T157">
        <v>1</v>
      </c>
      <c r="U157" s="185" t="s">
        <v>37</v>
      </c>
      <c r="V157" s="185" t="s">
        <v>37</v>
      </c>
      <c r="W157" t="b">
        <v>1</v>
      </c>
    </row>
    <row r="158" spans="4:23" x14ac:dyDescent="0.25">
      <c r="D158" s="184" t="s">
        <v>241</v>
      </c>
      <c r="E158" s="184" t="s">
        <v>241</v>
      </c>
      <c r="F158" s="184"/>
      <c r="G158" s="184"/>
      <c r="H158" s="185">
        <v>16640</v>
      </c>
      <c r="I158" t="s">
        <v>3502</v>
      </c>
      <c r="J158" s="185" t="s">
        <v>36</v>
      </c>
      <c r="K158" s="185" t="s">
        <v>36</v>
      </c>
      <c r="L158" s="185" t="s">
        <v>36</v>
      </c>
      <c r="M158" s="185" t="s">
        <v>37</v>
      </c>
      <c r="N158" s="185" t="s">
        <v>3512</v>
      </c>
      <c r="O158" s="185" t="s">
        <v>37</v>
      </c>
      <c r="P158" s="185"/>
      <c r="Q158" s="184" t="s">
        <v>241</v>
      </c>
      <c r="R158" s="185">
        <v>16640</v>
      </c>
      <c r="S158" s="185" t="s">
        <v>242</v>
      </c>
      <c r="T158">
        <v>3</v>
      </c>
      <c r="U158" s="185" t="s">
        <v>37</v>
      </c>
      <c r="V158" s="185" t="s">
        <v>37</v>
      </c>
      <c r="W158" t="b">
        <v>1</v>
      </c>
    </row>
    <row r="159" spans="4:23" x14ac:dyDescent="0.25">
      <c r="D159" s="184" t="s">
        <v>243</v>
      </c>
      <c r="E159" s="184" t="s">
        <v>243</v>
      </c>
      <c r="F159" s="184"/>
      <c r="G159" s="184"/>
      <c r="H159" s="185">
        <v>16630</v>
      </c>
      <c r="I159" t="s">
        <v>3493</v>
      </c>
      <c r="J159" s="185" t="s">
        <v>36</v>
      </c>
      <c r="K159" s="185" t="s">
        <v>36</v>
      </c>
      <c r="L159" s="185" t="s">
        <v>36</v>
      </c>
      <c r="M159" s="185" t="s">
        <v>37</v>
      </c>
      <c r="N159" s="185" t="s">
        <v>3522</v>
      </c>
      <c r="O159" s="185" t="s">
        <v>37</v>
      </c>
      <c r="P159" s="185"/>
      <c r="Q159" s="184" t="s">
        <v>243</v>
      </c>
      <c r="R159" s="185">
        <v>16630</v>
      </c>
      <c r="S159" s="185" t="s">
        <v>244</v>
      </c>
      <c r="T159">
        <v>1</v>
      </c>
      <c r="U159" s="185" t="s">
        <v>37</v>
      </c>
      <c r="V159" s="185" t="s">
        <v>37</v>
      </c>
      <c r="W159" t="b">
        <v>1</v>
      </c>
    </row>
    <row r="160" spans="4:23" x14ac:dyDescent="0.25">
      <c r="D160" s="184" t="s">
        <v>245</v>
      </c>
      <c r="E160" s="184" t="s">
        <v>245</v>
      </c>
      <c r="F160" s="184"/>
      <c r="G160" s="184"/>
      <c r="H160" s="185">
        <v>17510</v>
      </c>
      <c r="I160" t="s">
        <v>3502</v>
      </c>
      <c r="J160" s="185" t="s">
        <v>36</v>
      </c>
      <c r="K160" s="185" t="s">
        <v>36</v>
      </c>
      <c r="L160" s="185" t="s">
        <v>36</v>
      </c>
      <c r="M160" s="185" t="s">
        <v>37</v>
      </c>
      <c r="N160" s="185" t="s">
        <v>35</v>
      </c>
      <c r="O160" s="185" t="s">
        <v>37</v>
      </c>
      <c r="P160" s="185"/>
      <c r="Q160" s="184" t="s">
        <v>245</v>
      </c>
      <c r="R160" s="185">
        <v>17510</v>
      </c>
      <c r="S160" s="185" t="s">
        <v>246</v>
      </c>
      <c r="T160">
        <v>1</v>
      </c>
      <c r="U160" s="185" t="s">
        <v>37</v>
      </c>
      <c r="V160" s="185" t="s">
        <v>37</v>
      </c>
      <c r="W160" t="b">
        <v>1</v>
      </c>
    </row>
    <row r="161" spans="4:23" x14ac:dyDescent="0.25">
      <c r="D161" s="184" t="s">
        <v>247</v>
      </c>
      <c r="E161" s="184" t="s">
        <v>247</v>
      </c>
      <c r="F161" s="184"/>
      <c r="G161" s="184"/>
      <c r="H161" s="185">
        <v>13140</v>
      </c>
      <c r="I161" t="s">
        <v>3491</v>
      </c>
      <c r="J161" s="185" t="s">
        <v>36</v>
      </c>
      <c r="K161" s="185" t="s">
        <v>36</v>
      </c>
      <c r="L161" s="185" t="s">
        <v>36</v>
      </c>
      <c r="M161" s="185" t="s">
        <v>37</v>
      </c>
      <c r="N161" s="185" t="s">
        <v>3501</v>
      </c>
      <c r="O161" s="185" t="s">
        <v>37</v>
      </c>
      <c r="P161" s="185"/>
      <c r="Q161" s="184" t="s">
        <v>247</v>
      </c>
      <c r="R161" s="185">
        <v>13140</v>
      </c>
      <c r="S161" s="185" t="s">
        <v>78</v>
      </c>
      <c r="T161">
        <v>2</v>
      </c>
      <c r="U161" s="185" t="s">
        <v>37</v>
      </c>
      <c r="V161" s="185" t="s">
        <v>37</v>
      </c>
      <c r="W161" t="b">
        <v>1</v>
      </c>
    </row>
    <row r="162" spans="4:23" x14ac:dyDescent="0.25">
      <c r="D162" s="184" t="s">
        <v>248</v>
      </c>
      <c r="E162" s="184" t="s">
        <v>248</v>
      </c>
      <c r="F162" s="184"/>
      <c r="G162" s="184"/>
      <c r="H162" s="185">
        <v>16030</v>
      </c>
      <c r="I162" t="s">
        <v>3496</v>
      </c>
      <c r="J162" s="185" t="s">
        <v>36</v>
      </c>
      <c r="K162" s="185" t="s">
        <v>36</v>
      </c>
      <c r="L162" s="185" t="s">
        <v>36</v>
      </c>
      <c r="M162" s="185" t="s">
        <v>37</v>
      </c>
      <c r="N162" s="185" t="s">
        <v>3506</v>
      </c>
      <c r="O162" s="185" t="s">
        <v>37</v>
      </c>
      <c r="P162" s="185"/>
      <c r="Q162" s="184" t="s">
        <v>248</v>
      </c>
      <c r="R162" s="185">
        <v>16030</v>
      </c>
      <c r="S162" s="185" t="s">
        <v>107</v>
      </c>
      <c r="T162">
        <v>1</v>
      </c>
      <c r="U162" s="185" t="s">
        <v>37</v>
      </c>
      <c r="V162" s="185" t="s">
        <v>37</v>
      </c>
      <c r="W162" t="b">
        <v>1</v>
      </c>
    </row>
    <row r="163" spans="4:23" x14ac:dyDescent="0.25">
      <c r="D163" s="184" t="s">
        <v>249</v>
      </c>
      <c r="E163" s="184" t="s">
        <v>249</v>
      </c>
      <c r="F163" s="184"/>
      <c r="G163" s="184"/>
      <c r="H163" s="185">
        <v>16110</v>
      </c>
      <c r="I163" t="s">
        <v>3496</v>
      </c>
      <c r="J163" s="185" t="s">
        <v>36</v>
      </c>
      <c r="K163" s="185" t="s">
        <v>36</v>
      </c>
      <c r="L163" s="185" t="s">
        <v>36</v>
      </c>
      <c r="M163" s="185" t="s">
        <v>36</v>
      </c>
      <c r="N163" s="185" t="s">
        <v>3514</v>
      </c>
      <c r="O163" s="185" t="s">
        <v>37</v>
      </c>
      <c r="P163" s="185"/>
      <c r="Q163" s="184" t="s">
        <v>249</v>
      </c>
      <c r="R163" s="185">
        <v>16110</v>
      </c>
      <c r="S163" s="185" t="s">
        <v>250</v>
      </c>
      <c r="T163">
        <v>2</v>
      </c>
      <c r="U163" s="185" t="s">
        <v>37</v>
      </c>
      <c r="V163" s="185" t="s">
        <v>37</v>
      </c>
      <c r="W163" t="b">
        <v>0</v>
      </c>
    </row>
    <row r="164" spans="4:23" x14ac:dyDescent="0.25">
      <c r="D164" s="184" t="s">
        <v>3530</v>
      </c>
      <c r="E164" s="184" t="s">
        <v>3530</v>
      </c>
      <c r="F164" s="184"/>
      <c r="G164" s="184"/>
      <c r="H164" s="185">
        <v>16110</v>
      </c>
      <c r="I164" t="s">
        <v>3493</v>
      </c>
      <c r="J164" s="185" t="s">
        <v>36</v>
      </c>
      <c r="K164" s="185" t="s">
        <v>36</v>
      </c>
      <c r="L164" s="185" t="s">
        <v>36</v>
      </c>
      <c r="M164" s="185" t="s">
        <v>37</v>
      </c>
      <c r="N164" s="185" t="s">
        <v>3514</v>
      </c>
      <c r="O164" s="185" t="s">
        <v>37</v>
      </c>
      <c r="P164" s="185"/>
      <c r="Q164" s="184" t="s">
        <v>3530</v>
      </c>
      <c r="R164" s="185">
        <v>16110</v>
      </c>
      <c r="S164" s="185" t="s">
        <v>250</v>
      </c>
      <c r="T164">
        <v>1</v>
      </c>
      <c r="U164" s="185" t="s">
        <v>37</v>
      </c>
      <c r="V164" s="185" t="s">
        <v>37</v>
      </c>
      <c r="W164" t="b">
        <v>0</v>
      </c>
    </row>
    <row r="165" spans="4:23" x14ac:dyDescent="0.25">
      <c r="D165" s="184" t="s">
        <v>251</v>
      </c>
      <c r="E165" s="184" t="s">
        <v>251</v>
      </c>
      <c r="F165" s="184"/>
      <c r="G165" s="184"/>
      <c r="H165" s="185">
        <v>16700</v>
      </c>
      <c r="I165" t="s">
        <v>3493</v>
      </c>
      <c r="J165" s="185" t="s">
        <v>36</v>
      </c>
      <c r="K165" s="185" t="s">
        <v>36</v>
      </c>
      <c r="L165" s="185" t="s">
        <v>36</v>
      </c>
      <c r="M165" s="185" t="s">
        <v>37</v>
      </c>
      <c r="N165" s="185" t="s">
        <v>3498</v>
      </c>
      <c r="O165" s="185" t="s">
        <v>37</v>
      </c>
      <c r="P165" s="185"/>
      <c r="Q165" s="184" t="s">
        <v>251</v>
      </c>
      <c r="R165" s="185">
        <v>16700</v>
      </c>
      <c r="S165" s="185" t="s">
        <v>251</v>
      </c>
      <c r="T165">
        <v>1</v>
      </c>
      <c r="U165" s="185" t="s">
        <v>37</v>
      </c>
      <c r="V165" s="185" t="s">
        <v>37</v>
      </c>
      <c r="W165" t="b">
        <v>1</v>
      </c>
    </row>
    <row r="166" spans="4:23" x14ac:dyDescent="0.25">
      <c r="D166" s="186" t="s">
        <v>3531</v>
      </c>
      <c r="E166" s="186" t="s">
        <v>3531</v>
      </c>
      <c r="F166" s="186"/>
      <c r="G166" s="186"/>
      <c r="H166" s="185"/>
      <c r="I166" s="186" t="s">
        <v>3493</v>
      </c>
      <c r="J166" s="186" t="s">
        <v>36</v>
      </c>
      <c r="K166" s="186" t="s">
        <v>36</v>
      </c>
      <c r="L166" s="186" t="s">
        <v>36</v>
      </c>
      <c r="M166" s="186" t="s">
        <v>36</v>
      </c>
      <c r="N166" s="186" t="s">
        <v>35</v>
      </c>
      <c r="O166" s="186" t="s">
        <v>37</v>
      </c>
      <c r="P166" s="186"/>
      <c r="Q166" s="186" t="s">
        <v>3531</v>
      </c>
      <c r="R166" s="185"/>
      <c r="S166" s="185"/>
      <c r="T166">
        <v>4</v>
      </c>
      <c r="U166" s="186" t="s">
        <v>37</v>
      </c>
      <c r="V166" s="186" t="s">
        <v>37</v>
      </c>
      <c r="W166" t="b">
        <v>1</v>
      </c>
    </row>
    <row r="167" spans="4:23" x14ac:dyDescent="0.25">
      <c r="D167" s="184" t="s">
        <v>252</v>
      </c>
      <c r="E167" s="184" t="s">
        <v>252</v>
      </c>
      <c r="F167" s="184"/>
      <c r="G167" s="184"/>
      <c r="H167" s="185">
        <v>16650</v>
      </c>
      <c r="I167" t="s">
        <v>3502</v>
      </c>
      <c r="J167" s="185" t="s">
        <v>36</v>
      </c>
      <c r="K167" s="185" t="s">
        <v>36</v>
      </c>
      <c r="L167" s="185" t="s">
        <v>36</v>
      </c>
      <c r="M167" s="185" t="s">
        <v>37</v>
      </c>
      <c r="N167" s="185" t="s">
        <v>3512</v>
      </c>
      <c r="O167" s="185" t="s">
        <v>37</v>
      </c>
      <c r="P167" s="185"/>
      <c r="Q167" s="184" t="s">
        <v>252</v>
      </c>
      <c r="R167" s="185">
        <v>16650</v>
      </c>
      <c r="S167" s="185" t="s">
        <v>253</v>
      </c>
      <c r="T167">
        <v>2</v>
      </c>
      <c r="U167" s="185" t="s">
        <v>37</v>
      </c>
      <c r="V167" s="185" t="s">
        <v>37</v>
      </c>
      <c r="W167" t="b">
        <v>1</v>
      </c>
    </row>
    <row r="168" spans="4:23" x14ac:dyDescent="0.25">
      <c r="D168" s="184" t="s">
        <v>254</v>
      </c>
      <c r="E168" s="184" t="s">
        <v>254</v>
      </c>
      <c r="F168" s="184"/>
      <c r="G168" s="184"/>
      <c r="H168" s="185">
        <v>13140</v>
      </c>
      <c r="I168" t="s">
        <v>3491</v>
      </c>
      <c r="J168" s="185" t="s">
        <v>36</v>
      </c>
      <c r="K168" s="185" t="s">
        <v>36</v>
      </c>
      <c r="L168" s="185" t="s">
        <v>36</v>
      </c>
      <c r="M168" s="185" t="s">
        <v>37</v>
      </c>
      <c r="N168" s="185" t="s">
        <v>35</v>
      </c>
      <c r="O168" s="185" t="s">
        <v>37</v>
      </c>
      <c r="P168" s="185"/>
      <c r="Q168" s="184" t="s">
        <v>254</v>
      </c>
      <c r="R168" s="185">
        <v>13140</v>
      </c>
      <c r="S168" s="185" t="s">
        <v>78</v>
      </c>
      <c r="T168">
        <v>2</v>
      </c>
      <c r="U168" s="185" t="s">
        <v>37</v>
      </c>
      <c r="V168" s="185" t="s">
        <v>37</v>
      </c>
      <c r="W168" t="b">
        <v>1</v>
      </c>
    </row>
    <row r="169" spans="4:23" x14ac:dyDescent="0.25">
      <c r="D169" s="184" t="s">
        <v>255</v>
      </c>
      <c r="E169" s="184" t="s">
        <v>255</v>
      </c>
      <c r="F169" s="184"/>
      <c r="G169" s="184"/>
      <c r="H169" s="185">
        <v>13140</v>
      </c>
      <c r="I169" t="s">
        <v>3491</v>
      </c>
      <c r="J169" s="185" t="s">
        <v>36</v>
      </c>
      <c r="K169" s="185" t="s">
        <v>36</v>
      </c>
      <c r="L169" s="185" t="s">
        <v>36</v>
      </c>
      <c r="M169" s="185" t="s">
        <v>37</v>
      </c>
      <c r="N169" s="185" t="s">
        <v>35</v>
      </c>
      <c r="O169" s="185" t="s">
        <v>37</v>
      </c>
      <c r="P169" s="185"/>
      <c r="Q169" s="184" t="s">
        <v>255</v>
      </c>
      <c r="R169" s="185">
        <v>13140</v>
      </c>
      <c r="S169" s="185" t="s">
        <v>78</v>
      </c>
      <c r="T169">
        <v>2</v>
      </c>
      <c r="U169" s="185" t="s">
        <v>37</v>
      </c>
      <c r="V169" s="185" t="s">
        <v>37</v>
      </c>
      <c r="W169" t="b">
        <v>1</v>
      </c>
    </row>
    <row r="170" spans="4:23" x14ac:dyDescent="0.25">
      <c r="D170" s="184" t="s">
        <v>256</v>
      </c>
      <c r="E170" s="184" t="s">
        <v>256</v>
      </c>
      <c r="F170" s="184"/>
      <c r="G170" s="184"/>
      <c r="H170" s="185">
        <v>16650</v>
      </c>
      <c r="I170" t="s">
        <v>3502</v>
      </c>
      <c r="J170" s="185" t="s">
        <v>36</v>
      </c>
      <c r="K170" s="185" t="s">
        <v>36</v>
      </c>
      <c r="L170" s="185" t="s">
        <v>36</v>
      </c>
      <c r="M170" s="185" t="s">
        <v>37</v>
      </c>
      <c r="N170" s="185" t="s">
        <v>3512</v>
      </c>
      <c r="O170" s="185" t="s">
        <v>37</v>
      </c>
      <c r="P170" s="185"/>
      <c r="Q170" s="184" t="s">
        <v>256</v>
      </c>
      <c r="R170" s="185">
        <v>16650</v>
      </c>
      <c r="S170" s="185" t="s">
        <v>253</v>
      </c>
      <c r="T170">
        <v>2</v>
      </c>
      <c r="U170" s="185" t="s">
        <v>37</v>
      </c>
      <c r="V170" s="185" t="s">
        <v>37</v>
      </c>
      <c r="W170" t="b">
        <v>1</v>
      </c>
    </row>
    <row r="171" spans="4:23" x14ac:dyDescent="0.25">
      <c r="D171" s="186" t="s">
        <v>3532</v>
      </c>
      <c r="E171" s="186" t="s">
        <v>3532</v>
      </c>
      <c r="F171" s="186"/>
      <c r="G171" s="186"/>
      <c r="H171" s="185"/>
      <c r="I171" s="186" t="s">
        <v>3496</v>
      </c>
      <c r="J171" s="186" t="s">
        <v>36</v>
      </c>
      <c r="K171" s="186" t="s">
        <v>36</v>
      </c>
      <c r="L171" s="186" t="s">
        <v>36</v>
      </c>
      <c r="M171" s="186" t="s">
        <v>37</v>
      </c>
      <c r="N171" s="186" t="s">
        <v>3498</v>
      </c>
      <c r="O171" s="186" t="s">
        <v>37</v>
      </c>
      <c r="P171" s="186"/>
      <c r="Q171" s="186" t="s">
        <v>3532</v>
      </c>
      <c r="R171" s="185"/>
      <c r="S171" s="185"/>
      <c r="T171">
        <v>1</v>
      </c>
      <c r="U171" s="186" t="s">
        <v>37</v>
      </c>
      <c r="V171" s="186" t="s">
        <v>37</v>
      </c>
      <c r="W171" t="b">
        <v>1</v>
      </c>
    </row>
    <row r="172" spans="4:23" x14ac:dyDescent="0.25">
      <c r="D172" s="184" t="s">
        <v>257</v>
      </c>
      <c r="E172" s="184" t="s">
        <v>257</v>
      </c>
      <c r="F172" s="184"/>
      <c r="G172" s="184"/>
      <c r="H172" s="185">
        <v>17310</v>
      </c>
      <c r="I172" t="s">
        <v>3502</v>
      </c>
      <c r="J172" s="185" t="s">
        <v>36</v>
      </c>
      <c r="K172" s="185" t="s">
        <v>36</v>
      </c>
      <c r="L172" s="185" t="s">
        <v>36</v>
      </c>
      <c r="M172" s="185" t="s">
        <v>37</v>
      </c>
      <c r="N172" s="185" t="s">
        <v>3504</v>
      </c>
      <c r="O172" s="185" t="s">
        <v>37</v>
      </c>
      <c r="P172" s="185"/>
      <c r="Q172" s="184" t="s">
        <v>257</v>
      </c>
      <c r="R172" s="185">
        <v>17310</v>
      </c>
      <c r="S172" s="185" t="s">
        <v>258</v>
      </c>
      <c r="T172">
        <v>1</v>
      </c>
      <c r="U172" s="185" t="s">
        <v>37</v>
      </c>
      <c r="V172" s="185" t="s">
        <v>37</v>
      </c>
      <c r="W172" t="b">
        <v>1</v>
      </c>
    </row>
    <row r="173" spans="4:23" x14ac:dyDescent="0.25">
      <c r="D173" s="184" t="s">
        <v>259</v>
      </c>
      <c r="E173" s="184" t="s">
        <v>259</v>
      </c>
      <c r="F173" s="184"/>
      <c r="G173" s="184"/>
      <c r="H173" s="185">
        <v>16610</v>
      </c>
      <c r="I173" t="s">
        <v>3502</v>
      </c>
      <c r="J173" s="185" t="s">
        <v>36</v>
      </c>
      <c r="K173" s="185" t="s">
        <v>36</v>
      </c>
      <c r="L173" s="185" t="s">
        <v>36</v>
      </c>
      <c r="M173" s="185" t="s">
        <v>37</v>
      </c>
      <c r="N173" s="185" t="s">
        <v>3512</v>
      </c>
      <c r="O173" s="185" t="s">
        <v>37</v>
      </c>
      <c r="P173" s="185"/>
      <c r="Q173" s="184" t="s">
        <v>259</v>
      </c>
      <c r="R173" s="185">
        <v>16610</v>
      </c>
      <c r="S173" s="185" t="s">
        <v>229</v>
      </c>
      <c r="T173">
        <v>1</v>
      </c>
      <c r="U173" s="185" t="s">
        <v>37</v>
      </c>
      <c r="V173" s="185" t="s">
        <v>37</v>
      </c>
      <c r="W173" t="b">
        <v>1</v>
      </c>
    </row>
    <row r="174" spans="4:23" x14ac:dyDescent="0.25">
      <c r="D174" s="184" t="s">
        <v>260</v>
      </c>
      <c r="E174" s="184" t="s">
        <v>260</v>
      </c>
      <c r="F174" s="184"/>
      <c r="G174" s="184"/>
      <c r="H174" s="185">
        <v>16610</v>
      </c>
      <c r="I174" t="s">
        <v>3502</v>
      </c>
      <c r="J174" s="185" t="s">
        <v>36</v>
      </c>
      <c r="K174" s="185" t="s">
        <v>36</v>
      </c>
      <c r="L174" s="185" t="s">
        <v>36</v>
      </c>
      <c r="M174" s="185" t="s">
        <v>37</v>
      </c>
      <c r="N174" s="185" t="s">
        <v>3512</v>
      </c>
      <c r="O174" s="185" t="s">
        <v>37</v>
      </c>
      <c r="P174" s="185"/>
      <c r="Q174" s="184" t="s">
        <v>260</v>
      </c>
      <c r="R174" s="185">
        <v>16610</v>
      </c>
      <c r="S174" s="185" t="s">
        <v>229</v>
      </c>
      <c r="T174">
        <v>1</v>
      </c>
      <c r="U174" s="185" t="s">
        <v>37</v>
      </c>
      <c r="V174" s="185" t="s">
        <v>37</v>
      </c>
      <c r="W174" t="b">
        <v>1</v>
      </c>
    </row>
    <row r="175" spans="4:23" x14ac:dyDescent="0.25">
      <c r="D175" s="184" t="s">
        <v>261</v>
      </c>
      <c r="E175" s="184" t="s">
        <v>261</v>
      </c>
      <c r="F175" s="184"/>
      <c r="G175" s="184"/>
      <c r="H175" s="185">
        <v>90400</v>
      </c>
      <c r="I175" t="s">
        <v>3493</v>
      </c>
      <c r="J175" s="185" t="s">
        <v>36</v>
      </c>
      <c r="K175" s="185" t="s">
        <v>36</v>
      </c>
      <c r="L175" s="185" t="s">
        <v>36</v>
      </c>
      <c r="M175" s="185" t="s">
        <v>36</v>
      </c>
      <c r="N175" s="185" t="s">
        <v>35</v>
      </c>
      <c r="O175" s="185" t="s">
        <v>36</v>
      </c>
      <c r="P175" s="185"/>
      <c r="Q175" s="184" t="s">
        <v>261</v>
      </c>
      <c r="R175" s="185">
        <v>90400</v>
      </c>
      <c r="S175" s="185" t="s">
        <v>262</v>
      </c>
      <c r="T175">
        <v>1</v>
      </c>
      <c r="U175" s="185" t="s">
        <v>37</v>
      </c>
      <c r="V175" s="185" t="s">
        <v>37</v>
      </c>
      <c r="W175" t="b">
        <v>0</v>
      </c>
    </row>
    <row r="176" spans="4:23" x14ac:dyDescent="0.25">
      <c r="D176" s="186" t="s">
        <v>3533</v>
      </c>
      <c r="E176" s="186" t="s">
        <v>3533</v>
      </c>
      <c r="F176" s="186"/>
      <c r="G176" s="186"/>
      <c r="H176" s="185"/>
      <c r="I176" s="186" t="s">
        <v>3502</v>
      </c>
      <c r="J176" s="186" t="s">
        <v>36</v>
      </c>
      <c r="K176" s="186" t="s">
        <v>36</v>
      </c>
      <c r="L176" s="186" t="s">
        <v>36</v>
      </c>
      <c r="M176" s="186" t="s">
        <v>36</v>
      </c>
      <c r="N176" s="186" t="s">
        <v>35</v>
      </c>
      <c r="O176" s="186" t="s">
        <v>37</v>
      </c>
      <c r="P176" s="186"/>
      <c r="Q176" s="186" t="s">
        <v>3533</v>
      </c>
      <c r="R176" s="185"/>
      <c r="S176" s="185"/>
      <c r="T176">
        <v>4</v>
      </c>
      <c r="U176" s="186" t="s">
        <v>37</v>
      </c>
      <c r="V176" s="186" t="s">
        <v>37</v>
      </c>
      <c r="W176" t="b">
        <v>1</v>
      </c>
    </row>
    <row r="177" spans="4:23" x14ac:dyDescent="0.25">
      <c r="D177" s="184" t="s">
        <v>263</v>
      </c>
      <c r="E177" s="184" t="s">
        <v>263</v>
      </c>
      <c r="F177" s="184"/>
      <c r="G177" s="184"/>
      <c r="H177" s="185">
        <v>16650</v>
      </c>
      <c r="I177" t="s">
        <v>3502</v>
      </c>
      <c r="J177" s="185" t="s">
        <v>36</v>
      </c>
      <c r="K177" s="185" t="s">
        <v>36</v>
      </c>
      <c r="L177" s="185" t="s">
        <v>36</v>
      </c>
      <c r="M177" s="185" t="s">
        <v>37</v>
      </c>
      <c r="N177" s="185" t="s">
        <v>3512</v>
      </c>
      <c r="O177" s="185" t="s">
        <v>37</v>
      </c>
      <c r="P177" s="185"/>
      <c r="Q177" s="184" t="s">
        <v>263</v>
      </c>
      <c r="R177" s="185">
        <v>16650</v>
      </c>
      <c r="S177" s="185" t="s">
        <v>253</v>
      </c>
      <c r="T177">
        <v>2</v>
      </c>
      <c r="U177" s="185" t="s">
        <v>37</v>
      </c>
      <c r="V177" s="185" t="s">
        <v>37</v>
      </c>
      <c r="W177" t="b">
        <v>1</v>
      </c>
    </row>
    <row r="178" spans="4:23" x14ac:dyDescent="0.25">
      <c r="D178" s="184" t="s">
        <v>264</v>
      </c>
      <c r="E178" s="184" t="s">
        <v>264</v>
      </c>
      <c r="F178" s="184"/>
      <c r="G178" s="184"/>
      <c r="H178" s="185">
        <v>90383</v>
      </c>
      <c r="I178" t="s">
        <v>3502</v>
      </c>
      <c r="J178" s="185" t="s">
        <v>36</v>
      </c>
      <c r="K178" s="185" t="s">
        <v>36</v>
      </c>
      <c r="L178" s="185" t="s">
        <v>36</v>
      </c>
      <c r="M178" s="185" t="s">
        <v>37</v>
      </c>
      <c r="N178" s="185" t="s">
        <v>3504</v>
      </c>
      <c r="O178" s="185" t="s">
        <v>37</v>
      </c>
      <c r="P178" s="185"/>
      <c r="Q178" s="184" t="s">
        <v>264</v>
      </c>
      <c r="R178" s="185">
        <v>90383</v>
      </c>
      <c r="S178" s="185" t="s">
        <v>3534</v>
      </c>
      <c r="T178">
        <v>1</v>
      </c>
      <c r="U178" s="185" t="s">
        <v>37</v>
      </c>
      <c r="V178" s="185" t="s">
        <v>37</v>
      </c>
      <c r="W178" t="b">
        <v>1</v>
      </c>
    </row>
    <row r="179" spans="4:23" x14ac:dyDescent="0.25">
      <c r="D179" s="184" t="s">
        <v>265</v>
      </c>
      <c r="E179" s="184" t="s">
        <v>265</v>
      </c>
      <c r="F179" s="184"/>
      <c r="G179" s="184"/>
      <c r="H179" s="185">
        <v>17110</v>
      </c>
      <c r="I179" t="s">
        <v>3502</v>
      </c>
      <c r="J179" s="185" t="s">
        <v>36</v>
      </c>
      <c r="K179" s="185" t="s">
        <v>36</v>
      </c>
      <c r="L179" s="185" t="s">
        <v>36</v>
      </c>
      <c r="M179" s="185" t="s">
        <v>37</v>
      </c>
      <c r="N179" s="185" t="s">
        <v>3504</v>
      </c>
      <c r="O179" s="185" t="s">
        <v>37</v>
      </c>
      <c r="P179" s="185"/>
      <c r="Q179" s="184" t="s">
        <v>265</v>
      </c>
      <c r="R179" s="185">
        <v>17110</v>
      </c>
      <c r="S179" s="185" t="s">
        <v>176</v>
      </c>
      <c r="T179">
        <v>1</v>
      </c>
      <c r="U179" s="185" t="s">
        <v>37</v>
      </c>
      <c r="V179" s="185" t="s">
        <v>37</v>
      </c>
      <c r="W179" t="b">
        <v>1</v>
      </c>
    </row>
    <row r="180" spans="4:23" x14ac:dyDescent="0.25">
      <c r="D180" s="184" t="s">
        <v>266</v>
      </c>
      <c r="E180" s="184" t="s">
        <v>266</v>
      </c>
      <c r="F180" s="184"/>
      <c r="G180" s="184"/>
      <c r="H180" s="185">
        <v>14140</v>
      </c>
      <c r="I180" t="s">
        <v>3491</v>
      </c>
      <c r="J180" s="185" t="s">
        <v>36</v>
      </c>
      <c r="K180" s="185" t="s">
        <v>36</v>
      </c>
      <c r="L180" s="185" t="s">
        <v>36</v>
      </c>
      <c r="M180" s="185" t="s">
        <v>37</v>
      </c>
      <c r="N180" s="185" t="s">
        <v>3505</v>
      </c>
      <c r="O180" s="185" t="s">
        <v>37</v>
      </c>
      <c r="P180" s="185"/>
      <c r="Q180" s="184" t="s">
        <v>266</v>
      </c>
      <c r="R180" s="185">
        <v>14140</v>
      </c>
      <c r="S180" s="185" t="s">
        <v>267</v>
      </c>
      <c r="T180">
        <v>3</v>
      </c>
      <c r="U180" s="185" t="s">
        <v>37</v>
      </c>
      <c r="V180" s="185" t="s">
        <v>37</v>
      </c>
      <c r="W180" t="b">
        <v>1</v>
      </c>
    </row>
    <row r="181" spans="4:23" x14ac:dyDescent="0.25">
      <c r="D181" s="184" t="s">
        <v>3535</v>
      </c>
      <c r="E181" s="184" t="s">
        <v>3535</v>
      </c>
      <c r="F181" s="184"/>
      <c r="G181" s="184"/>
      <c r="H181" s="185">
        <v>16080</v>
      </c>
      <c r="I181" t="s">
        <v>3496</v>
      </c>
      <c r="J181" s="185" t="s">
        <v>36</v>
      </c>
      <c r="K181" s="185" t="s">
        <v>36</v>
      </c>
      <c r="L181" s="185" t="s">
        <v>36</v>
      </c>
      <c r="M181" s="185" t="s">
        <v>37</v>
      </c>
      <c r="N181" s="185" t="s">
        <v>3536</v>
      </c>
      <c r="O181" s="185" t="s">
        <v>37</v>
      </c>
      <c r="P181" s="185"/>
      <c r="Q181" s="184" t="s">
        <v>3535</v>
      </c>
      <c r="R181" s="185">
        <v>16080</v>
      </c>
      <c r="S181" s="185" t="s">
        <v>268</v>
      </c>
      <c r="T181">
        <v>1</v>
      </c>
      <c r="U181" s="185" t="s">
        <v>37</v>
      </c>
      <c r="V181" s="185" t="s">
        <v>37</v>
      </c>
      <c r="W181" t="b">
        <v>1</v>
      </c>
    </row>
    <row r="182" spans="4:23" x14ac:dyDescent="0.25">
      <c r="D182" s="184" t="s">
        <v>269</v>
      </c>
      <c r="E182" s="184" t="s">
        <v>269</v>
      </c>
      <c r="F182" s="184"/>
      <c r="G182" s="184"/>
      <c r="H182" s="185">
        <v>14170</v>
      </c>
      <c r="I182" t="s">
        <v>3502</v>
      </c>
      <c r="J182" s="185" t="s">
        <v>36</v>
      </c>
      <c r="K182" s="185" t="s">
        <v>36</v>
      </c>
      <c r="L182" s="185" t="s">
        <v>36</v>
      </c>
      <c r="M182" s="185" t="s">
        <v>37</v>
      </c>
      <c r="N182" s="185" t="s">
        <v>3536</v>
      </c>
      <c r="O182" s="185" t="s">
        <v>37</v>
      </c>
      <c r="P182" s="185"/>
      <c r="Q182" s="184" t="s">
        <v>269</v>
      </c>
      <c r="R182" s="185">
        <v>14170</v>
      </c>
      <c r="S182" s="185" t="s">
        <v>270</v>
      </c>
      <c r="T182">
        <v>1</v>
      </c>
      <c r="U182" s="185" t="s">
        <v>37</v>
      </c>
      <c r="V182" s="185" t="s">
        <v>37</v>
      </c>
      <c r="W182" t="b">
        <v>1</v>
      </c>
    </row>
    <row r="183" spans="4:23" x14ac:dyDescent="0.25">
      <c r="D183" s="184" t="s">
        <v>271</v>
      </c>
      <c r="E183" s="184" t="s">
        <v>271</v>
      </c>
      <c r="F183" s="184"/>
      <c r="G183" s="184"/>
      <c r="H183" s="185">
        <v>17020</v>
      </c>
      <c r="I183" t="s">
        <v>3502</v>
      </c>
      <c r="J183" s="185" t="s">
        <v>36</v>
      </c>
      <c r="K183" s="185" t="s">
        <v>36</v>
      </c>
      <c r="L183" s="185" t="s">
        <v>36</v>
      </c>
      <c r="M183" s="185" t="s">
        <v>37</v>
      </c>
      <c r="N183" s="185" t="s">
        <v>3536</v>
      </c>
      <c r="O183" s="185" t="s">
        <v>37</v>
      </c>
      <c r="P183" s="185"/>
      <c r="Q183" s="184" t="s">
        <v>271</v>
      </c>
      <c r="R183" s="185">
        <v>17020</v>
      </c>
      <c r="S183" s="185" t="s">
        <v>272</v>
      </c>
      <c r="T183">
        <v>1</v>
      </c>
      <c r="U183" s="185" t="s">
        <v>37</v>
      </c>
      <c r="V183" s="185" t="s">
        <v>37</v>
      </c>
      <c r="W183" t="b">
        <v>1</v>
      </c>
    </row>
    <row r="184" spans="4:23" x14ac:dyDescent="0.25">
      <c r="D184" s="184" t="s">
        <v>273</v>
      </c>
      <c r="E184" s="184" t="s">
        <v>273</v>
      </c>
      <c r="F184" s="184"/>
      <c r="G184" s="184"/>
      <c r="H184" s="185">
        <v>17870</v>
      </c>
      <c r="I184" t="s">
        <v>3502</v>
      </c>
      <c r="J184" s="185" t="s">
        <v>36</v>
      </c>
      <c r="K184" s="185" t="s">
        <v>36</v>
      </c>
      <c r="L184" s="185" t="s">
        <v>36</v>
      </c>
      <c r="M184" s="185" t="s">
        <v>37</v>
      </c>
      <c r="N184" s="185" t="s">
        <v>3528</v>
      </c>
      <c r="O184" s="185" t="s">
        <v>37</v>
      </c>
      <c r="P184" s="185"/>
      <c r="Q184" s="184" t="s">
        <v>273</v>
      </c>
      <c r="R184" s="185">
        <v>17870</v>
      </c>
      <c r="S184" s="185" t="s">
        <v>274</v>
      </c>
      <c r="T184">
        <v>1</v>
      </c>
      <c r="U184" s="185" t="s">
        <v>37</v>
      </c>
      <c r="V184" s="185" t="s">
        <v>37</v>
      </c>
      <c r="W184" t="b">
        <v>1</v>
      </c>
    </row>
    <row r="185" spans="4:23" x14ac:dyDescent="0.25">
      <c r="D185" s="184" t="s">
        <v>3537</v>
      </c>
      <c r="E185" s="184" t="s">
        <v>3537</v>
      </c>
      <c r="F185" s="184"/>
      <c r="G185" s="184"/>
      <c r="H185" s="185">
        <v>14140</v>
      </c>
      <c r="I185" t="s">
        <v>3491</v>
      </c>
      <c r="J185" s="185" t="s">
        <v>36</v>
      </c>
      <c r="K185" s="185" t="s">
        <v>36</v>
      </c>
      <c r="L185" s="185" t="s">
        <v>36</v>
      </c>
      <c r="M185" s="185" t="s">
        <v>37</v>
      </c>
      <c r="N185" s="185" t="s">
        <v>3505</v>
      </c>
      <c r="O185" s="185" t="s">
        <v>37</v>
      </c>
      <c r="P185" s="185"/>
      <c r="Q185" s="184" t="s">
        <v>3537</v>
      </c>
      <c r="R185" s="185">
        <v>14140</v>
      </c>
      <c r="S185" s="185" t="s">
        <v>267</v>
      </c>
      <c r="T185">
        <v>3</v>
      </c>
      <c r="U185" s="185" t="s">
        <v>37</v>
      </c>
      <c r="V185" s="185" t="s">
        <v>37</v>
      </c>
      <c r="W185" t="b">
        <v>1</v>
      </c>
    </row>
    <row r="186" spans="4:23" x14ac:dyDescent="0.25">
      <c r="D186" s="184" t="s">
        <v>275</v>
      </c>
      <c r="E186" s="184" t="s">
        <v>275</v>
      </c>
      <c r="F186" s="184"/>
      <c r="G186" s="184"/>
      <c r="H186" s="185">
        <v>14200</v>
      </c>
      <c r="I186" t="s">
        <v>3491</v>
      </c>
      <c r="J186" s="185" t="s">
        <v>36</v>
      </c>
      <c r="K186" s="185" t="s">
        <v>36</v>
      </c>
      <c r="L186" s="185" t="s">
        <v>36</v>
      </c>
      <c r="M186" s="185" t="s">
        <v>37</v>
      </c>
      <c r="N186" s="185" t="s">
        <v>3505</v>
      </c>
      <c r="O186" s="185" t="s">
        <v>37</v>
      </c>
      <c r="P186" s="185"/>
      <c r="Q186" s="184" t="s">
        <v>275</v>
      </c>
      <c r="R186" s="185">
        <v>14200</v>
      </c>
      <c r="S186" s="185" t="s">
        <v>276</v>
      </c>
      <c r="T186">
        <v>3</v>
      </c>
      <c r="U186" s="185" t="s">
        <v>37</v>
      </c>
      <c r="V186" s="185" t="s">
        <v>37</v>
      </c>
      <c r="W186" t="b">
        <v>1</v>
      </c>
    </row>
    <row r="187" spans="4:23" x14ac:dyDescent="0.25">
      <c r="D187" s="184" t="s">
        <v>277</v>
      </c>
      <c r="E187" s="184" t="s">
        <v>277</v>
      </c>
      <c r="F187" s="184"/>
      <c r="G187" s="184"/>
      <c r="H187" s="185">
        <v>14140</v>
      </c>
      <c r="I187" t="s">
        <v>3491</v>
      </c>
      <c r="J187" s="185" t="s">
        <v>36</v>
      </c>
      <c r="K187" s="185" t="s">
        <v>36</v>
      </c>
      <c r="L187" s="185" t="s">
        <v>36</v>
      </c>
      <c r="M187" s="185" t="s">
        <v>37</v>
      </c>
      <c r="N187" s="185" t="s">
        <v>3505</v>
      </c>
      <c r="O187" s="185" t="s">
        <v>37</v>
      </c>
      <c r="P187" s="185"/>
      <c r="Q187" s="184" t="s">
        <v>277</v>
      </c>
      <c r="R187" s="185">
        <v>14140</v>
      </c>
      <c r="S187" s="185" t="s">
        <v>267</v>
      </c>
      <c r="T187">
        <v>3</v>
      </c>
      <c r="U187" s="185" t="s">
        <v>37</v>
      </c>
      <c r="V187" s="185" t="s">
        <v>37</v>
      </c>
      <c r="W187" t="b">
        <v>1</v>
      </c>
    </row>
    <row r="188" spans="4:23" x14ac:dyDescent="0.25">
      <c r="D188" s="184" t="s">
        <v>278</v>
      </c>
      <c r="E188" s="184" t="s">
        <v>278</v>
      </c>
      <c r="F188" s="184"/>
      <c r="G188" s="184"/>
      <c r="H188" s="185">
        <v>16080</v>
      </c>
      <c r="I188" t="s">
        <v>3502</v>
      </c>
      <c r="J188" s="185" t="s">
        <v>36</v>
      </c>
      <c r="K188" s="185" t="s">
        <v>36</v>
      </c>
      <c r="L188" s="185" t="s">
        <v>36</v>
      </c>
      <c r="M188" s="185" t="s">
        <v>37</v>
      </c>
      <c r="N188" s="185" t="s">
        <v>3504</v>
      </c>
      <c r="O188" s="185" t="s">
        <v>37</v>
      </c>
      <c r="P188" s="185"/>
      <c r="Q188" s="184" t="s">
        <v>278</v>
      </c>
      <c r="R188" s="185">
        <v>16080</v>
      </c>
      <c r="S188" s="185" t="s">
        <v>268</v>
      </c>
      <c r="T188">
        <v>1</v>
      </c>
      <c r="U188" s="185" t="s">
        <v>37</v>
      </c>
      <c r="V188" s="185" t="s">
        <v>37</v>
      </c>
      <c r="W188" t="b">
        <v>1</v>
      </c>
    </row>
    <row r="189" spans="4:23" x14ac:dyDescent="0.25">
      <c r="D189" s="184" t="s">
        <v>279</v>
      </c>
      <c r="E189" s="184" t="s">
        <v>279</v>
      </c>
      <c r="F189" s="184"/>
      <c r="G189" s="184"/>
      <c r="H189" s="185">
        <v>17020</v>
      </c>
      <c r="I189" t="s">
        <v>3502</v>
      </c>
      <c r="J189" s="185" t="s">
        <v>36</v>
      </c>
      <c r="K189" s="185" t="s">
        <v>36</v>
      </c>
      <c r="L189" s="185" t="s">
        <v>36</v>
      </c>
      <c r="M189" s="185" t="s">
        <v>37</v>
      </c>
      <c r="N189" s="185" t="s">
        <v>3504</v>
      </c>
      <c r="O189" s="185" t="s">
        <v>37</v>
      </c>
      <c r="P189" s="185"/>
      <c r="Q189" s="184" t="s">
        <v>279</v>
      </c>
      <c r="R189" s="185">
        <v>17020</v>
      </c>
      <c r="S189" s="185" t="s">
        <v>272</v>
      </c>
      <c r="T189">
        <v>1</v>
      </c>
      <c r="U189" s="185" t="s">
        <v>37</v>
      </c>
      <c r="V189" s="185" t="s">
        <v>37</v>
      </c>
      <c r="W189" t="b">
        <v>1</v>
      </c>
    </row>
    <row r="190" spans="4:23" x14ac:dyDescent="0.25">
      <c r="D190" s="184" t="s">
        <v>280</v>
      </c>
      <c r="E190" s="184" t="s">
        <v>280</v>
      </c>
      <c r="F190" s="184"/>
      <c r="G190" s="184"/>
      <c r="H190" s="185">
        <v>14170</v>
      </c>
      <c r="I190" t="s">
        <v>3491</v>
      </c>
      <c r="J190" s="185" t="s">
        <v>36</v>
      </c>
      <c r="K190" s="185" t="s">
        <v>36</v>
      </c>
      <c r="L190" s="185" t="s">
        <v>36</v>
      </c>
      <c r="M190" s="185" t="s">
        <v>37</v>
      </c>
      <c r="N190" s="185" t="s">
        <v>3505</v>
      </c>
      <c r="O190" s="185" t="s">
        <v>37</v>
      </c>
      <c r="P190" s="185"/>
      <c r="Q190" s="184" t="s">
        <v>280</v>
      </c>
      <c r="R190" s="185">
        <v>14170</v>
      </c>
      <c r="S190" s="185" t="s">
        <v>270</v>
      </c>
      <c r="T190">
        <v>3</v>
      </c>
      <c r="U190" s="185" t="s">
        <v>37</v>
      </c>
      <c r="V190" s="185" t="s">
        <v>37</v>
      </c>
      <c r="W190" t="b">
        <v>1</v>
      </c>
    </row>
    <row r="191" spans="4:23" x14ac:dyDescent="0.25">
      <c r="D191" s="184" t="s">
        <v>281</v>
      </c>
      <c r="E191" s="184" t="s">
        <v>281</v>
      </c>
      <c r="F191" s="184"/>
      <c r="G191" s="184"/>
      <c r="H191" s="185">
        <v>16210</v>
      </c>
      <c r="I191" t="s">
        <v>3493</v>
      </c>
      <c r="J191" s="185" t="s">
        <v>36</v>
      </c>
      <c r="K191" s="185" t="s">
        <v>36</v>
      </c>
      <c r="L191" s="185" t="s">
        <v>36</v>
      </c>
      <c r="M191" s="185" t="s">
        <v>37</v>
      </c>
      <c r="N191" s="185" t="s">
        <v>3498</v>
      </c>
      <c r="O191" s="185" t="s">
        <v>37</v>
      </c>
      <c r="P191" s="185"/>
      <c r="Q191" s="184" t="s">
        <v>281</v>
      </c>
      <c r="R191" s="185">
        <v>16210</v>
      </c>
      <c r="S191" s="185" t="s">
        <v>282</v>
      </c>
      <c r="T191">
        <v>2</v>
      </c>
      <c r="U191" s="185" t="s">
        <v>37</v>
      </c>
      <c r="V191" s="185" t="s">
        <v>37</v>
      </c>
      <c r="W191" t="b">
        <v>1</v>
      </c>
    </row>
    <row r="192" spans="4:23" x14ac:dyDescent="0.25">
      <c r="D192" s="184" t="s">
        <v>283</v>
      </c>
      <c r="E192" s="184" t="s">
        <v>283</v>
      </c>
      <c r="F192" s="184"/>
      <c r="G192" s="184"/>
      <c r="H192" s="185">
        <v>16210</v>
      </c>
      <c r="I192" t="s">
        <v>3493</v>
      </c>
      <c r="J192" s="185" t="s">
        <v>36</v>
      </c>
      <c r="K192" s="185" t="s">
        <v>36</v>
      </c>
      <c r="L192" s="185" t="s">
        <v>36</v>
      </c>
      <c r="M192" s="185" t="s">
        <v>37</v>
      </c>
      <c r="N192" s="185" t="s">
        <v>3498</v>
      </c>
      <c r="O192" s="185" t="s">
        <v>37</v>
      </c>
      <c r="P192" s="185"/>
      <c r="Q192" s="184" t="s">
        <v>283</v>
      </c>
      <c r="R192" s="185">
        <v>16210</v>
      </c>
      <c r="S192" s="185" t="s">
        <v>282</v>
      </c>
      <c r="T192">
        <v>2</v>
      </c>
      <c r="U192" s="185" t="s">
        <v>37</v>
      </c>
      <c r="V192" s="185" t="s">
        <v>37</v>
      </c>
      <c r="W192" t="b">
        <v>1</v>
      </c>
    </row>
    <row r="193" spans="4:23" x14ac:dyDescent="0.25">
      <c r="D193" s="184" t="s">
        <v>284</v>
      </c>
      <c r="E193" s="184" t="s">
        <v>284</v>
      </c>
      <c r="F193" s="184"/>
      <c r="G193" s="184"/>
      <c r="H193" s="185">
        <v>16120</v>
      </c>
      <c r="I193" t="s">
        <v>3493</v>
      </c>
      <c r="J193" s="185" t="s">
        <v>36</v>
      </c>
      <c r="K193" s="185" t="s">
        <v>36</v>
      </c>
      <c r="L193" s="185" t="s">
        <v>36</v>
      </c>
      <c r="M193" s="185" t="s">
        <v>37</v>
      </c>
      <c r="N193" s="185" t="s">
        <v>35</v>
      </c>
      <c r="O193" s="185" t="s">
        <v>37</v>
      </c>
      <c r="P193" s="185"/>
      <c r="Q193" s="184" t="s">
        <v>284</v>
      </c>
      <c r="R193" s="185">
        <v>16120</v>
      </c>
      <c r="S193" s="185" t="s">
        <v>285</v>
      </c>
      <c r="T193">
        <v>2</v>
      </c>
      <c r="U193" s="185" t="s">
        <v>37</v>
      </c>
      <c r="V193" s="185" t="s">
        <v>37</v>
      </c>
      <c r="W193" t="b">
        <v>1</v>
      </c>
    </row>
    <row r="194" spans="4:23" x14ac:dyDescent="0.25">
      <c r="D194" s="184" t="s">
        <v>286</v>
      </c>
      <c r="E194" s="184" t="s">
        <v>286</v>
      </c>
      <c r="F194" s="184"/>
      <c r="G194" s="184"/>
      <c r="H194" s="185">
        <v>13170</v>
      </c>
      <c r="I194" t="s">
        <v>3491</v>
      </c>
      <c r="J194" s="185" t="s">
        <v>36</v>
      </c>
      <c r="K194" s="185" t="s">
        <v>36</v>
      </c>
      <c r="L194" s="185" t="s">
        <v>36</v>
      </c>
      <c r="M194" s="185" t="s">
        <v>37</v>
      </c>
      <c r="N194" s="185" t="s">
        <v>3501</v>
      </c>
      <c r="O194" s="185" t="s">
        <v>37</v>
      </c>
      <c r="P194" s="185"/>
      <c r="Q194" s="184" t="s">
        <v>286</v>
      </c>
      <c r="R194" s="185">
        <v>13170</v>
      </c>
      <c r="S194" s="185" t="s">
        <v>287</v>
      </c>
      <c r="T194">
        <v>3</v>
      </c>
      <c r="U194" s="185" t="s">
        <v>37</v>
      </c>
      <c r="V194" s="185" t="s">
        <v>37</v>
      </c>
      <c r="W194" t="b">
        <v>1</v>
      </c>
    </row>
    <row r="195" spans="4:23" x14ac:dyDescent="0.25">
      <c r="D195" s="184" t="s">
        <v>288</v>
      </c>
      <c r="E195" s="184" t="s">
        <v>288</v>
      </c>
      <c r="F195" s="184"/>
      <c r="G195" s="184"/>
      <c r="H195" s="185">
        <v>16220</v>
      </c>
      <c r="I195" t="s">
        <v>3496</v>
      </c>
      <c r="J195" s="185" t="s">
        <v>36</v>
      </c>
      <c r="K195" s="185" t="s">
        <v>36</v>
      </c>
      <c r="L195" s="185" t="s">
        <v>36</v>
      </c>
      <c r="M195" s="185" t="s">
        <v>37</v>
      </c>
      <c r="N195" s="185" t="s">
        <v>3498</v>
      </c>
      <c r="O195" s="185" t="s">
        <v>37</v>
      </c>
      <c r="P195" s="185"/>
      <c r="Q195" s="184" t="s">
        <v>288</v>
      </c>
      <c r="R195" s="185">
        <v>16220</v>
      </c>
      <c r="S195" s="185" t="s">
        <v>289</v>
      </c>
      <c r="T195">
        <v>1</v>
      </c>
      <c r="U195" s="185" t="s">
        <v>37</v>
      </c>
      <c r="V195" s="185" t="s">
        <v>37</v>
      </c>
      <c r="W195" t="b">
        <v>1</v>
      </c>
    </row>
    <row r="196" spans="4:23" x14ac:dyDescent="0.25">
      <c r="D196" s="184" t="s">
        <v>290</v>
      </c>
      <c r="E196" s="184" t="s">
        <v>290</v>
      </c>
      <c r="F196" s="184"/>
      <c r="G196" s="184"/>
      <c r="H196" s="185">
        <v>10010</v>
      </c>
      <c r="I196" t="s">
        <v>3486</v>
      </c>
      <c r="J196" s="185" t="s">
        <v>36</v>
      </c>
      <c r="K196" s="185" t="s">
        <v>36</v>
      </c>
      <c r="L196" s="185" t="s">
        <v>36</v>
      </c>
      <c r="M196" s="185" t="s">
        <v>37</v>
      </c>
      <c r="N196" s="185" t="s">
        <v>35</v>
      </c>
      <c r="O196" s="185" t="s">
        <v>37</v>
      </c>
      <c r="P196" s="185"/>
      <c r="Q196" s="184" t="s">
        <v>290</v>
      </c>
      <c r="R196" s="185">
        <v>10010</v>
      </c>
      <c r="S196" s="185" t="s">
        <v>38</v>
      </c>
      <c r="T196">
        <v>1</v>
      </c>
      <c r="U196" s="185" t="s">
        <v>37</v>
      </c>
      <c r="V196" s="185" t="s">
        <v>37</v>
      </c>
      <c r="W196" t="b">
        <v>1</v>
      </c>
    </row>
    <row r="197" spans="4:23" x14ac:dyDescent="0.25">
      <c r="D197" s="184" t="s">
        <v>291</v>
      </c>
      <c r="E197" s="184" t="s">
        <v>291</v>
      </c>
      <c r="F197" s="184"/>
      <c r="G197" s="184"/>
      <c r="H197" s="185">
        <v>17020</v>
      </c>
      <c r="I197" t="s">
        <v>3502</v>
      </c>
      <c r="J197" s="185" t="s">
        <v>36</v>
      </c>
      <c r="K197" s="185" t="s">
        <v>36</v>
      </c>
      <c r="L197" s="185" t="s">
        <v>36</v>
      </c>
      <c r="M197" s="185" t="s">
        <v>37</v>
      </c>
      <c r="N197" s="185" t="s">
        <v>3536</v>
      </c>
      <c r="O197" s="185" t="s">
        <v>37</v>
      </c>
      <c r="P197" s="185"/>
      <c r="Q197" s="184" t="s">
        <v>291</v>
      </c>
      <c r="R197" s="185">
        <v>17020</v>
      </c>
      <c r="S197" s="185" t="s">
        <v>272</v>
      </c>
      <c r="T197">
        <v>1</v>
      </c>
      <c r="U197" s="185" t="s">
        <v>37</v>
      </c>
      <c r="V197" s="185" t="s">
        <v>37</v>
      </c>
      <c r="W197" t="b">
        <v>1</v>
      </c>
    </row>
    <row r="198" spans="4:23" x14ac:dyDescent="0.25">
      <c r="D198" s="184" t="s">
        <v>292</v>
      </c>
      <c r="E198" s="184" t="s">
        <v>292</v>
      </c>
      <c r="F198" s="184"/>
      <c r="G198" s="184"/>
      <c r="H198" s="185">
        <v>16410</v>
      </c>
      <c r="I198" t="s">
        <v>3496</v>
      </c>
      <c r="J198" s="185" t="s">
        <v>36</v>
      </c>
      <c r="K198" s="185" t="s">
        <v>36</v>
      </c>
      <c r="L198" s="185" t="s">
        <v>36</v>
      </c>
      <c r="M198" s="185" t="s">
        <v>36</v>
      </c>
      <c r="N198" s="185" t="s">
        <v>35</v>
      </c>
      <c r="O198" s="185" t="s">
        <v>37</v>
      </c>
      <c r="P198" s="185"/>
      <c r="Q198" s="184" t="s">
        <v>292</v>
      </c>
      <c r="R198" s="185">
        <v>16410</v>
      </c>
      <c r="S198" s="185" t="s">
        <v>70</v>
      </c>
      <c r="T198">
        <v>4</v>
      </c>
      <c r="U198" s="185" t="s">
        <v>37</v>
      </c>
      <c r="V198" s="185" t="s">
        <v>37</v>
      </c>
      <c r="W198" t="b">
        <v>0</v>
      </c>
    </row>
    <row r="199" spans="4:23" x14ac:dyDescent="0.25">
      <c r="D199" s="184" t="s">
        <v>293</v>
      </c>
      <c r="E199" s="184" t="s">
        <v>293</v>
      </c>
      <c r="F199" s="184"/>
      <c r="G199" s="184"/>
      <c r="H199" s="185">
        <v>16520</v>
      </c>
      <c r="I199" t="s">
        <v>3510</v>
      </c>
      <c r="J199" s="185" t="s">
        <v>36</v>
      </c>
      <c r="K199" s="185" t="s">
        <v>36</v>
      </c>
      <c r="L199" s="185" t="s">
        <v>36</v>
      </c>
      <c r="M199" s="185" t="s">
        <v>36</v>
      </c>
      <c r="N199" s="185" t="s">
        <v>35</v>
      </c>
      <c r="O199" s="185" t="s">
        <v>37</v>
      </c>
      <c r="P199" s="185"/>
      <c r="Q199" s="184" t="s">
        <v>293</v>
      </c>
      <c r="R199" s="185">
        <v>16520</v>
      </c>
      <c r="S199" s="185" t="s">
        <v>294</v>
      </c>
      <c r="T199">
        <v>4</v>
      </c>
      <c r="U199" s="185" t="s">
        <v>37</v>
      </c>
      <c r="V199" s="185" t="s">
        <v>37</v>
      </c>
      <c r="W199" t="b">
        <v>1</v>
      </c>
    </row>
    <row r="200" spans="4:23" x14ac:dyDescent="0.25">
      <c r="D200" s="184" t="s">
        <v>295</v>
      </c>
      <c r="E200" s="184" t="s">
        <v>295</v>
      </c>
      <c r="F200" s="184"/>
      <c r="G200" s="184"/>
      <c r="H200" s="185">
        <v>16030</v>
      </c>
      <c r="I200" t="s">
        <v>3496</v>
      </c>
      <c r="J200" s="185" t="s">
        <v>36</v>
      </c>
      <c r="K200" s="185" t="s">
        <v>36</v>
      </c>
      <c r="L200" s="185" t="s">
        <v>36</v>
      </c>
      <c r="M200" s="185" t="s">
        <v>37</v>
      </c>
      <c r="N200" s="185" t="s">
        <v>3506</v>
      </c>
      <c r="O200" s="185" t="s">
        <v>37</v>
      </c>
      <c r="P200" s="185"/>
      <c r="Q200" s="184" t="s">
        <v>295</v>
      </c>
      <c r="R200" s="185">
        <v>16030</v>
      </c>
      <c r="S200" s="185" t="s">
        <v>107</v>
      </c>
      <c r="T200">
        <v>1</v>
      </c>
      <c r="U200" s="185" t="s">
        <v>37</v>
      </c>
      <c r="V200" s="185" t="s">
        <v>37</v>
      </c>
      <c r="W200" t="b">
        <v>1</v>
      </c>
    </row>
    <row r="201" spans="4:23" x14ac:dyDescent="0.25">
      <c r="D201" s="184" t="s">
        <v>296</v>
      </c>
      <c r="E201" s="184" t="s">
        <v>296</v>
      </c>
      <c r="F201" s="184"/>
      <c r="G201" s="184"/>
      <c r="H201" s="185">
        <v>16020</v>
      </c>
      <c r="I201" t="s">
        <v>3496</v>
      </c>
      <c r="J201" s="185" t="s">
        <v>36</v>
      </c>
      <c r="K201" s="185" t="s">
        <v>36</v>
      </c>
      <c r="L201" s="185" t="s">
        <v>36</v>
      </c>
      <c r="M201" s="185" t="s">
        <v>37</v>
      </c>
      <c r="N201" s="185" t="s">
        <v>3506</v>
      </c>
      <c r="O201" s="185" t="s">
        <v>37</v>
      </c>
      <c r="P201" s="185"/>
      <c r="Q201" s="184" t="s">
        <v>296</v>
      </c>
      <c r="R201" s="185">
        <v>16020</v>
      </c>
      <c r="S201" s="185" t="s">
        <v>297</v>
      </c>
      <c r="T201">
        <v>2</v>
      </c>
      <c r="U201" s="185" t="s">
        <v>37</v>
      </c>
      <c r="V201" s="185" t="s">
        <v>37</v>
      </c>
      <c r="W201" t="b">
        <v>1</v>
      </c>
    </row>
    <row r="202" spans="4:23" x14ac:dyDescent="0.25">
      <c r="D202" s="184" t="s">
        <v>298</v>
      </c>
      <c r="E202" s="184" t="s">
        <v>298</v>
      </c>
      <c r="F202" s="184"/>
      <c r="G202" s="184"/>
      <c r="H202" s="185">
        <v>16010</v>
      </c>
      <c r="I202" t="s">
        <v>3496</v>
      </c>
      <c r="J202" s="185" t="s">
        <v>36</v>
      </c>
      <c r="K202" s="185" t="s">
        <v>36</v>
      </c>
      <c r="L202" s="185" t="s">
        <v>36</v>
      </c>
      <c r="M202" s="185" t="s">
        <v>37</v>
      </c>
      <c r="N202" s="185" t="s">
        <v>3506</v>
      </c>
      <c r="O202" s="185" t="s">
        <v>37</v>
      </c>
      <c r="P202" s="185"/>
      <c r="Q202" s="184" t="s">
        <v>298</v>
      </c>
      <c r="R202" s="185">
        <v>16010</v>
      </c>
      <c r="S202" s="185" t="s">
        <v>170</v>
      </c>
      <c r="T202">
        <v>2</v>
      </c>
      <c r="U202" s="185" t="s">
        <v>37</v>
      </c>
      <c r="V202" s="185" t="s">
        <v>37</v>
      </c>
      <c r="W202" t="b">
        <v>1</v>
      </c>
    </row>
    <row r="203" spans="4:23" x14ac:dyDescent="0.25">
      <c r="D203" s="184" t="s">
        <v>299</v>
      </c>
      <c r="E203" s="184" t="s">
        <v>299</v>
      </c>
      <c r="F203" s="184"/>
      <c r="G203" s="184"/>
      <c r="H203" s="185">
        <v>15420</v>
      </c>
      <c r="I203" t="s">
        <v>3507</v>
      </c>
      <c r="J203" s="185" t="s">
        <v>36</v>
      </c>
      <c r="K203" s="185" t="s">
        <v>36</v>
      </c>
      <c r="L203" s="185" t="s">
        <v>36</v>
      </c>
      <c r="M203" s="185" t="s">
        <v>37</v>
      </c>
      <c r="N203" s="185" t="s">
        <v>35</v>
      </c>
      <c r="O203" s="185" t="s">
        <v>37</v>
      </c>
      <c r="P203" s="185"/>
      <c r="Q203" s="184" t="s">
        <v>299</v>
      </c>
      <c r="R203" s="185">
        <v>15420</v>
      </c>
      <c r="S203" s="185" t="s">
        <v>210</v>
      </c>
      <c r="T203">
        <v>6</v>
      </c>
      <c r="U203" s="185" t="s">
        <v>37</v>
      </c>
      <c r="V203" s="185" t="s">
        <v>37</v>
      </c>
      <c r="W203" t="b">
        <v>1</v>
      </c>
    </row>
    <row r="204" spans="4:23" x14ac:dyDescent="0.25">
      <c r="D204" s="184" t="s">
        <v>300</v>
      </c>
      <c r="E204" s="184" t="s">
        <v>300</v>
      </c>
      <c r="F204" s="184"/>
      <c r="G204" s="184"/>
      <c r="H204" s="185">
        <v>13410</v>
      </c>
      <c r="I204" t="s">
        <v>3491</v>
      </c>
      <c r="J204" s="185" t="s">
        <v>36</v>
      </c>
      <c r="K204" s="185" t="s">
        <v>36</v>
      </c>
      <c r="L204" s="185" t="s">
        <v>36</v>
      </c>
      <c r="M204" s="185" t="s">
        <v>37</v>
      </c>
      <c r="N204" s="185" t="s">
        <v>35</v>
      </c>
      <c r="O204" s="185" t="s">
        <v>37</v>
      </c>
      <c r="P204" s="185"/>
      <c r="Q204" s="184" t="s">
        <v>300</v>
      </c>
      <c r="R204" s="185">
        <v>13410</v>
      </c>
      <c r="S204" s="185" t="s">
        <v>131</v>
      </c>
      <c r="T204">
        <v>2</v>
      </c>
      <c r="U204" s="185" t="s">
        <v>37</v>
      </c>
      <c r="V204" s="185" t="s">
        <v>37</v>
      </c>
      <c r="W204" t="b">
        <v>1</v>
      </c>
    </row>
    <row r="205" spans="4:23" x14ac:dyDescent="0.25">
      <c r="D205" s="184" t="s">
        <v>301</v>
      </c>
      <c r="E205" s="184" t="s">
        <v>301</v>
      </c>
      <c r="F205" s="184"/>
      <c r="G205" s="184"/>
      <c r="H205" s="185">
        <v>16270</v>
      </c>
      <c r="I205" t="s">
        <v>3496</v>
      </c>
      <c r="J205" s="185" t="s">
        <v>36</v>
      </c>
      <c r="K205" s="185" t="s">
        <v>36</v>
      </c>
      <c r="L205" s="185" t="s">
        <v>36</v>
      </c>
      <c r="M205" s="185" t="s">
        <v>37</v>
      </c>
      <c r="N205" s="185" t="s">
        <v>3498</v>
      </c>
      <c r="O205" s="185" t="s">
        <v>37</v>
      </c>
      <c r="P205" s="185"/>
      <c r="Q205" s="184" t="s">
        <v>301</v>
      </c>
      <c r="R205" s="185">
        <v>16270</v>
      </c>
      <c r="S205" s="185" t="s">
        <v>302</v>
      </c>
      <c r="T205">
        <v>1</v>
      </c>
      <c r="U205" s="185" t="s">
        <v>37</v>
      </c>
      <c r="V205" s="185" t="s">
        <v>37</v>
      </c>
      <c r="W205" t="b">
        <v>1</v>
      </c>
    </row>
    <row r="206" spans="4:23" x14ac:dyDescent="0.25">
      <c r="D206" s="184" t="s">
        <v>303</v>
      </c>
      <c r="E206" s="184" t="s">
        <v>303</v>
      </c>
      <c r="F206" s="184"/>
      <c r="G206" s="184"/>
      <c r="H206" s="185">
        <v>16270</v>
      </c>
      <c r="I206" t="s">
        <v>3496</v>
      </c>
      <c r="J206" s="185" t="s">
        <v>36</v>
      </c>
      <c r="K206" s="185" t="s">
        <v>36</v>
      </c>
      <c r="L206" s="185" t="s">
        <v>36</v>
      </c>
      <c r="M206" s="185" t="s">
        <v>37</v>
      </c>
      <c r="N206" s="185" t="s">
        <v>3498</v>
      </c>
      <c r="O206" s="185" t="s">
        <v>37</v>
      </c>
      <c r="P206" s="185"/>
      <c r="Q206" s="184" t="s">
        <v>303</v>
      </c>
      <c r="R206" s="185">
        <v>16270</v>
      </c>
      <c r="S206" s="185" t="s">
        <v>302</v>
      </c>
      <c r="T206">
        <v>1</v>
      </c>
      <c r="U206" s="185" t="s">
        <v>37</v>
      </c>
      <c r="V206" s="185" t="s">
        <v>37</v>
      </c>
      <c r="W206" t="b">
        <v>1</v>
      </c>
    </row>
    <row r="207" spans="4:23" x14ac:dyDescent="0.25">
      <c r="D207" s="184" t="s">
        <v>3538</v>
      </c>
      <c r="E207" s="184" t="s">
        <v>3538</v>
      </c>
      <c r="F207" s="184"/>
      <c r="G207" s="184"/>
      <c r="H207" s="185">
        <v>90424</v>
      </c>
      <c r="I207" t="s">
        <v>3496</v>
      </c>
      <c r="J207" s="185" t="s">
        <v>36</v>
      </c>
      <c r="K207" s="185" t="s">
        <v>36</v>
      </c>
      <c r="L207" s="185" t="s">
        <v>36</v>
      </c>
      <c r="M207" s="185" t="s">
        <v>37</v>
      </c>
      <c r="N207" s="185" t="s">
        <v>35</v>
      </c>
      <c r="O207" s="185" t="s">
        <v>37</v>
      </c>
      <c r="P207" s="185"/>
      <c r="Q207" s="184" t="s">
        <v>3538</v>
      </c>
      <c r="R207" s="185">
        <v>90424</v>
      </c>
      <c r="S207" s="185" t="s">
        <v>3539</v>
      </c>
      <c r="T207">
        <v>4</v>
      </c>
      <c r="U207" s="185" t="s">
        <v>36</v>
      </c>
      <c r="V207" s="185" t="s">
        <v>37</v>
      </c>
      <c r="W207" t="b">
        <v>1</v>
      </c>
    </row>
    <row r="208" spans="4:23" x14ac:dyDescent="0.25">
      <c r="D208" s="184" t="s">
        <v>3540</v>
      </c>
      <c r="E208" s="184" t="s">
        <v>3540</v>
      </c>
      <c r="F208" s="184"/>
      <c r="G208" s="184"/>
      <c r="H208" s="185">
        <v>16070</v>
      </c>
      <c r="I208" t="s">
        <v>3496</v>
      </c>
      <c r="J208" s="185" t="s">
        <v>36</v>
      </c>
      <c r="K208" s="185" t="s">
        <v>36</v>
      </c>
      <c r="L208" s="185" t="s">
        <v>36</v>
      </c>
      <c r="M208" s="185" t="s">
        <v>37</v>
      </c>
      <c r="N208" s="185" t="s">
        <v>35</v>
      </c>
      <c r="O208" s="185" t="s">
        <v>37</v>
      </c>
      <c r="P208" s="185"/>
      <c r="Q208" s="184" t="s">
        <v>3540</v>
      </c>
      <c r="R208" s="185">
        <v>16070</v>
      </c>
      <c r="S208" s="185" t="s">
        <v>3524</v>
      </c>
      <c r="T208">
        <v>1</v>
      </c>
      <c r="U208" s="185" t="s">
        <v>37</v>
      </c>
      <c r="V208" s="185" t="s">
        <v>37</v>
      </c>
      <c r="W208" t="b">
        <v>1</v>
      </c>
    </row>
    <row r="209" spans="4:23" x14ac:dyDescent="0.25">
      <c r="D209" s="184" t="s">
        <v>3541</v>
      </c>
      <c r="E209" s="184" t="s">
        <v>3541</v>
      </c>
      <c r="F209" s="184"/>
      <c r="G209" s="184"/>
      <c r="H209" s="185">
        <v>15500</v>
      </c>
      <c r="I209" t="s">
        <v>3496</v>
      </c>
      <c r="J209" s="185" t="s">
        <v>36</v>
      </c>
      <c r="K209" s="185" t="s">
        <v>36</v>
      </c>
      <c r="L209" s="185" t="s">
        <v>36</v>
      </c>
      <c r="M209" s="185" t="s">
        <v>37</v>
      </c>
      <c r="N209" s="185" t="s">
        <v>35</v>
      </c>
      <c r="O209" s="185" t="s">
        <v>37</v>
      </c>
      <c r="P209" s="185"/>
      <c r="Q209" s="184" t="s">
        <v>3541</v>
      </c>
      <c r="R209" s="185">
        <v>15500</v>
      </c>
      <c r="S209" s="185" t="s">
        <v>3526</v>
      </c>
      <c r="T209">
        <v>1</v>
      </c>
      <c r="U209" s="185" t="s">
        <v>37</v>
      </c>
      <c r="V209" s="185" t="s">
        <v>37</v>
      </c>
      <c r="W209" t="b">
        <v>1</v>
      </c>
    </row>
    <row r="210" spans="4:23" x14ac:dyDescent="0.25">
      <c r="D210" s="184" t="s">
        <v>304</v>
      </c>
      <c r="E210" s="184" t="s">
        <v>304</v>
      </c>
      <c r="F210" s="184"/>
      <c r="G210" s="184"/>
      <c r="H210" s="185">
        <v>15030</v>
      </c>
      <c r="I210" t="s">
        <v>113</v>
      </c>
      <c r="J210" s="185" t="s">
        <v>36</v>
      </c>
      <c r="K210" s="185" t="s">
        <v>36</v>
      </c>
      <c r="L210" s="185" t="s">
        <v>36</v>
      </c>
      <c r="M210" s="185" t="s">
        <v>37</v>
      </c>
      <c r="N210" s="185" t="s">
        <v>113</v>
      </c>
      <c r="O210" s="185" t="s">
        <v>37</v>
      </c>
      <c r="P210" s="185"/>
      <c r="Q210" s="184" t="s">
        <v>304</v>
      </c>
      <c r="R210" s="185">
        <v>15030</v>
      </c>
      <c r="S210" s="185" t="s">
        <v>305</v>
      </c>
      <c r="T210">
        <v>5</v>
      </c>
      <c r="U210" s="185" t="s">
        <v>37</v>
      </c>
      <c r="V210" s="185" t="s">
        <v>37</v>
      </c>
      <c r="W210" t="b">
        <v>0</v>
      </c>
    </row>
    <row r="211" spans="4:23" x14ac:dyDescent="0.25">
      <c r="D211" s="184" t="s">
        <v>306</v>
      </c>
      <c r="E211" s="184" t="s">
        <v>306</v>
      </c>
      <c r="F211" s="184"/>
      <c r="G211" s="184"/>
      <c r="H211" s="185">
        <v>15330</v>
      </c>
      <c r="I211" t="s">
        <v>3513</v>
      </c>
      <c r="J211" s="185" t="s">
        <v>36</v>
      </c>
      <c r="K211" s="185" t="s">
        <v>36</v>
      </c>
      <c r="L211" s="185" t="s">
        <v>36</v>
      </c>
      <c r="M211" s="185" t="s">
        <v>36</v>
      </c>
      <c r="N211" s="185" t="s">
        <v>3514</v>
      </c>
      <c r="O211" s="185" t="s">
        <v>37</v>
      </c>
      <c r="P211" s="185"/>
      <c r="Q211" s="184" t="s">
        <v>306</v>
      </c>
      <c r="R211" s="185">
        <v>15330</v>
      </c>
      <c r="S211" s="185" t="s">
        <v>307</v>
      </c>
      <c r="T211">
        <v>4</v>
      </c>
      <c r="U211" s="185" t="s">
        <v>36</v>
      </c>
      <c r="V211" s="185" t="s">
        <v>36</v>
      </c>
      <c r="W211" t="b">
        <v>1</v>
      </c>
    </row>
    <row r="212" spans="4:23" x14ac:dyDescent="0.25">
      <c r="D212" s="184" t="s">
        <v>3542</v>
      </c>
      <c r="E212" s="184" t="s">
        <v>3542</v>
      </c>
      <c r="F212" s="184"/>
      <c r="G212" s="184"/>
      <c r="H212" s="185">
        <v>15340</v>
      </c>
      <c r="I212" t="s">
        <v>3513</v>
      </c>
      <c r="J212" s="185" t="s">
        <v>36</v>
      </c>
      <c r="K212" s="185" t="s">
        <v>36</v>
      </c>
      <c r="L212" s="185" t="s">
        <v>36</v>
      </c>
      <c r="M212" s="185" t="s">
        <v>36</v>
      </c>
      <c r="N212" s="185" t="s">
        <v>3514</v>
      </c>
      <c r="O212" s="185" t="s">
        <v>37</v>
      </c>
      <c r="P212" s="185"/>
      <c r="Q212" s="184" t="s">
        <v>3542</v>
      </c>
      <c r="R212" s="185">
        <v>15340</v>
      </c>
      <c r="S212" s="185" t="s">
        <v>3542</v>
      </c>
      <c r="T212">
        <v>0</v>
      </c>
      <c r="U212" s="185" t="s">
        <v>36</v>
      </c>
      <c r="V212" s="185" t="s">
        <v>36</v>
      </c>
      <c r="W212" t="b">
        <v>1</v>
      </c>
    </row>
    <row r="213" spans="4:23" x14ac:dyDescent="0.25">
      <c r="D213" s="184" t="s">
        <v>3543</v>
      </c>
      <c r="E213" s="184" t="s">
        <v>3543</v>
      </c>
      <c r="F213" s="184"/>
      <c r="G213" s="184"/>
      <c r="H213" s="185">
        <v>16100</v>
      </c>
      <c r="I213" t="s">
        <v>3496</v>
      </c>
      <c r="J213" s="185" t="s">
        <v>36</v>
      </c>
      <c r="K213" s="185" t="s">
        <v>36</v>
      </c>
      <c r="L213" s="185" t="s">
        <v>36</v>
      </c>
      <c r="M213" s="185" t="s">
        <v>37</v>
      </c>
      <c r="N213" s="185" t="s">
        <v>3506</v>
      </c>
      <c r="O213" s="185" t="s">
        <v>37</v>
      </c>
      <c r="P213" s="185"/>
      <c r="Q213" s="184" t="s">
        <v>3543</v>
      </c>
      <c r="R213" s="185">
        <v>16100</v>
      </c>
      <c r="S213" s="185" t="s">
        <v>308</v>
      </c>
      <c r="T213">
        <v>2</v>
      </c>
      <c r="U213" s="185" t="s">
        <v>37</v>
      </c>
      <c r="V213" s="185" t="s">
        <v>37</v>
      </c>
      <c r="W213" t="b">
        <v>1</v>
      </c>
    </row>
    <row r="214" spans="4:23" x14ac:dyDescent="0.25">
      <c r="D214" s="184" t="s">
        <v>309</v>
      </c>
      <c r="E214" s="184" t="s">
        <v>309</v>
      </c>
      <c r="F214" s="184"/>
      <c r="G214" s="184"/>
      <c r="H214" s="185">
        <v>11080</v>
      </c>
      <c r="I214" t="s">
        <v>3491</v>
      </c>
      <c r="J214" s="185" t="s">
        <v>36</v>
      </c>
      <c r="K214" s="185" t="s">
        <v>36</v>
      </c>
      <c r="L214" s="185" t="s">
        <v>36</v>
      </c>
      <c r="M214" s="185" t="s">
        <v>37</v>
      </c>
      <c r="N214" s="185" t="s">
        <v>3501</v>
      </c>
      <c r="O214" s="185" t="s">
        <v>37</v>
      </c>
      <c r="P214" s="185"/>
      <c r="Q214" s="184" t="s">
        <v>309</v>
      </c>
      <c r="R214" s="185">
        <v>11080</v>
      </c>
      <c r="S214" s="185" t="s">
        <v>310</v>
      </c>
      <c r="T214">
        <v>1</v>
      </c>
      <c r="U214" s="185" t="s">
        <v>37</v>
      </c>
      <c r="V214" s="185" t="s">
        <v>37</v>
      </c>
      <c r="W214" t="b">
        <v>1</v>
      </c>
    </row>
    <row r="215" spans="4:23" x14ac:dyDescent="0.25">
      <c r="D215" s="184" t="s">
        <v>311</v>
      </c>
      <c r="E215" s="184" t="s">
        <v>311</v>
      </c>
      <c r="F215" s="184"/>
      <c r="G215" s="184"/>
      <c r="H215" s="185">
        <v>13620</v>
      </c>
      <c r="I215" t="s">
        <v>3491</v>
      </c>
      <c r="J215" s="185" t="s">
        <v>36</v>
      </c>
      <c r="K215" s="185" t="s">
        <v>36</v>
      </c>
      <c r="L215" s="185" t="s">
        <v>36</v>
      </c>
      <c r="M215" s="185" t="s">
        <v>37</v>
      </c>
      <c r="N215" s="185" t="s">
        <v>3503</v>
      </c>
      <c r="O215" s="185" t="s">
        <v>37</v>
      </c>
      <c r="P215" s="185"/>
      <c r="Q215" s="184" t="s">
        <v>311</v>
      </c>
      <c r="R215" s="185">
        <v>13620</v>
      </c>
      <c r="S215" s="185" t="s">
        <v>312</v>
      </c>
      <c r="T215">
        <v>1</v>
      </c>
      <c r="U215" s="185" t="s">
        <v>37</v>
      </c>
      <c r="V215" s="185" t="s">
        <v>37</v>
      </c>
      <c r="W215" t="b">
        <v>1</v>
      </c>
    </row>
    <row r="216" spans="4:23" x14ac:dyDescent="0.25">
      <c r="D216" s="184" t="s">
        <v>313</v>
      </c>
      <c r="E216" s="184" t="s">
        <v>313</v>
      </c>
      <c r="F216" s="184"/>
      <c r="G216" s="184"/>
      <c r="H216" s="185">
        <v>17610</v>
      </c>
      <c r="I216" t="s">
        <v>3502</v>
      </c>
      <c r="J216" s="185" t="s">
        <v>36</v>
      </c>
      <c r="K216" s="185" t="s">
        <v>36</v>
      </c>
      <c r="L216" s="185" t="s">
        <v>36</v>
      </c>
      <c r="M216" s="185" t="s">
        <v>37</v>
      </c>
      <c r="N216" s="185" t="s">
        <v>3504</v>
      </c>
      <c r="O216" s="185" t="s">
        <v>37</v>
      </c>
      <c r="P216" s="185"/>
      <c r="Q216" s="184" t="s">
        <v>313</v>
      </c>
      <c r="R216" s="185">
        <v>17610</v>
      </c>
      <c r="S216" s="185" t="s">
        <v>314</v>
      </c>
      <c r="T216">
        <v>1</v>
      </c>
      <c r="U216" s="185" t="s">
        <v>37</v>
      </c>
      <c r="V216" s="185" t="s">
        <v>37</v>
      </c>
      <c r="W216" t="b">
        <v>1</v>
      </c>
    </row>
    <row r="217" spans="4:23" x14ac:dyDescent="0.25">
      <c r="D217" s="184" t="s">
        <v>82</v>
      </c>
      <c r="E217" s="184" t="s">
        <v>82</v>
      </c>
      <c r="F217" s="184"/>
      <c r="G217" s="184"/>
      <c r="H217" s="185">
        <v>13250</v>
      </c>
      <c r="I217" t="s">
        <v>3491</v>
      </c>
      <c r="J217" s="185" t="s">
        <v>36</v>
      </c>
      <c r="K217" s="185" t="s">
        <v>36</v>
      </c>
      <c r="L217" s="185" t="s">
        <v>36</v>
      </c>
      <c r="M217" s="185" t="s">
        <v>36</v>
      </c>
      <c r="N217" s="185" t="s">
        <v>3501</v>
      </c>
      <c r="O217" s="185" t="s">
        <v>37</v>
      </c>
      <c r="P217" s="185"/>
      <c r="Q217" s="184" t="s">
        <v>82</v>
      </c>
      <c r="R217" s="185">
        <v>13250</v>
      </c>
      <c r="S217" s="185" t="s">
        <v>82</v>
      </c>
      <c r="T217">
        <v>3</v>
      </c>
      <c r="U217" s="185" t="s">
        <v>37</v>
      </c>
      <c r="V217" s="185" t="s">
        <v>37</v>
      </c>
      <c r="W217" t="b">
        <v>1</v>
      </c>
    </row>
    <row r="218" spans="4:23" x14ac:dyDescent="0.25">
      <c r="D218" s="184" t="s">
        <v>315</v>
      </c>
      <c r="E218" s="184" t="s">
        <v>315</v>
      </c>
      <c r="F218" s="184"/>
      <c r="G218" s="184"/>
      <c r="H218" s="185">
        <v>15210</v>
      </c>
      <c r="I218" t="s">
        <v>3493</v>
      </c>
      <c r="J218" s="185" t="s">
        <v>36</v>
      </c>
      <c r="K218" s="185" t="s">
        <v>36</v>
      </c>
      <c r="L218" s="185" t="s">
        <v>36</v>
      </c>
      <c r="M218" s="185" t="s">
        <v>37</v>
      </c>
      <c r="N218" s="185" t="s">
        <v>3522</v>
      </c>
      <c r="O218" s="185" t="s">
        <v>37</v>
      </c>
      <c r="P218" s="185"/>
      <c r="Q218" s="184" t="s">
        <v>315</v>
      </c>
      <c r="R218" s="185">
        <v>15210</v>
      </c>
      <c r="S218" s="185" t="s">
        <v>186</v>
      </c>
      <c r="T218">
        <v>1</v>
      </c>
      <c r="U218" s="185" t="s">
        <v>37</v>
      </c>
      <c r="V218" s="185" t="s">
        <v>37</v>
      </c>
      <c r="W218" t="b">
        <v>0</v>
      </c>
    </row>
    <row r="219" spans="4:23" x14ac:dyDescent="0.25">
      <c r="D219" s="184" t="s">
        <v>316</v>
      </c>
      <c r="E219" s="184" t="s">
        <v>316</v>
      </c>
      <c r="F219" s="184"/>
      <c r="G219" s="184"/>
      <c r="H219" s="185">
        <v>10010</v>
      </c>
      <c r="I219" t="s">
        <v>3486</v>
      </c>
      <c r="J219" s="185" t="s">
        <v>36</v>
      </c>
      <c r="K219" s="185" t="s">
        <v>36</v>
      </c>
      <c r="L219" s="185" t="s">
        <v>36</v>
      </c>
      <c r="M219" s="185" t="s">
        <v>37</v>
      </c>
      <c r="N219" s="185" t="s">
        <v>35</v>
      </c>
      <c r="O219" s="185" t="s">
        <v>37</v>
      </c>
      <c r="P219" s="185"/>
      <c r="Q219" s="184" t="s">
        <v>316</v>
      </c>
      <c r="R219" s="185">
        <v>10010</v>
      </c>
      <c r="S219" s="185" t="s">
        <v>38</v>
      </c>
      <c r="T219">
        <v>1</v>
      </c>
      <c r="U219" s="185" t="s">
        <v>37</v>
      </c>
      <c r="V219" s="185" t="s">
        <v>37</v>
      </c>
      <c r="W219" t="b">
        <v>1</v>
      </c>
    </row>
    <row r="220" spans="4:23" x14ac:dyDescent="0.25">
      <c r="D220" s="184" t="s">
        <v>3544</v>
      </c>
      <c r="E220" s="184" t="s">
        <v>3544</v>
      </c>
      <c r="F220" s="184"/>
      <c r="G220" s="184"/>
      <c r="H220" s="185">
        <v>10090</v>
      </c>
      <c r="I220" t="s">
        <v>3493</v>
      </c>
      <c r="J220" s="185" t="s">
        <v>36</v>
      </c>
      <c r="K220" s="185" t="s">
        <v>36</v>
      </c>
      <c r="L220" s="185" t="s">
        <v>36</v>
      </c>
      <c r="M220" s="185" t="s">
        <v>36</v>
      </c>
      <c r="N220" s="185" t="s">
        <v>3514</v>
      </c>
      <c r="O220" s="185" t="s">
        <v>37</v>
      </c>
      <c r="P220" s="185"/>
      <c r="Q220" s="184" t="s">
        <v>3544</v>
      </c>
      <c r="R220" s="185">
        <v>10090</v>
      </c>
      <c r="S220" s="185" t="s">
        <v>3545</v>
      </c>
      <c r="T220">
        <v>0</v>
      </c>
      <c r="U220" s="185" t="s">
        <v>36</v>
      </c>
      <c r="V220" s="185" t="s">
        <v>36</v>
      </c>
      <c r="W220" t="b">
        <v>1</v>
      </c>
    </row>
    <row r="221" spans="4:23" x14ac:dyDescent="0.25">
      <c r="D221" s="184" t="s">
        <v>317</v>
      </c>
      <c r="E221" s="184" t="s">
        <v>317</v>
      </c>
      <c r="F221" s="184"/>
      <c r="G221" s="184"/>
      <c r="H221" s="185">
        <v>13310</v>
      </c>
      <c r="I221" t="s">
        <v>3491</v>
      </c>
      <c r="J221" s="185" t="s">
        <v>36</v>
      </c>
      <c r="K221" s="185" t="s">
        <v>36</v>
      </c>
      <c r="L221" s="185" t="s">
        <v>36</v>
      </c>
      <c r="M221" s="185" t="s">
        <v>37</v>
      </c>
      <c r="N221" s="185" t="s">
        <v>35</v>
      </c>
      <c r="O221" s="185" t="s">
        <v>37</v>
      </c>
      <c r="P221" s="185"/>
      <c r="Q221" s="184" t="s">
        <v>317</v>
      </c>
      <c r="R221" s="185">
        <v>13310</v>
      </c>
      <c r="S221" s="185" t="s">
        <v>318</v>
      </c>
      <c r="T221">
        <v>3</v>
      </c>
      <c r="U221" s="185" t="s">
        <v>37</v>
      </c>
      <c r="V221" s="185" t="s">
        <v>37</v>
      </c>
      <c r="W221" t="b">
        <v>1</v>
      </c>
    </row>
    <row r="222" spans="4:23" x14ac:dyDescent="0.25">
      <c r="D222" s="184" t="s">
        <v>319</v>
      </c>
      <c r="E222" s="184" t="s">
        <v>319</v>
      </c>
      <c r="F222" s="184"/>
      <c r="G222" s="184"/>
      <c r="H222" s="185">
        <v>13320</v>
      </c>
      <c r="I222" t="s">
        <v>3491</v>
      </c>
      <c r="J222" s="185" t="s">
        <v>36</v>
      </c>
      <c r="K222" s="185" t="s">
        <v>36</v>
      </c>
      <c r="L222" s="185" t="s">
        <v>36</v>
      </c>
      <c r="M222" s="185" t="s">
        <v>37</v>
      </c>
      <c r="N222" s="185" t="s">
        <v>35</v>
      </c>
      <c r="O222" s="185" t="s">
        <v>37</v>
      </c>
      <c r="P222" s="185"/>
      <c r="Q222" s="184" t="s">
        <v>319</v>
      </c>
      <c r="R222" s="185">
        <v>13320</v>
      </c>
      <c r="S222" s="185" t="s">
        <v>320</v>
      </c>
      <c r="T222">
        <v>3</v>
      </c>
      <c r="U222" s="185" t="s">
        <v>37</v>
      </c>
      <c r="V222" s="185" t="s">
        <v>37</v>
      </c>
      <c r="W222" t="b">
        <v>1</v>
      </c>
    </row>
    <row r="223" spans="4:23" x14ac:dyDescent="0.25">
      <c r="D223" s="184" t="s">
        <v>321</v>
      </c>
      <c r="E223" s="184" t="s">
        <v>321</v>
      </c>
      <c r="F223" s="184"/>
      <c r="G223" s="184"/>
      <c r="H223" s="185">
        <v>13330</v>
      </c>
      <c r="I223" t="s">
        <v>3491</v>
      </c>
      <c r="J223" s="185" t="s">
        <v>36</v>
      </c>
      <c r="K223" s="185" t="s">
        <v>36</v>
      </c>
      <c r="L223" s="185" t="s">
        <v>36</v>
      </c>
      <c r="M223" s="185" t="s">
        <v>37</v>
      </c>
      <c r="N223" s="185" t="s">
        <v>35</v>
      </c>
      <c r="O223" s="185" t="s">
        <v>37</v>
      </c>
      <c r="P223" s="185"/>
      <c r="Q223" s="184" t="s">
        <v>321</v>
      </c>
      <c r="R223" s="185">
        <v>13330</v>
      </c>
      <c r="S223" s="185" t="s">
        <v>322</v>
      </c>
      <c r="T223">
        <v>3</v>
      </c>
      <c r="U223" s="185" t="s">
        <v>37</v>
      </c>
      <c r="V223" s="185" t="s">
        <v>37</v>
      </c>
      <c r="W223" t="b">
        <v>1</v>
      </c>
    </row>
    <row r="224" spans="4:23" x14ac:dyDescent="0.25">
      <c r="D224" s="184" t="s">
        <v>323</v>
      </c>
      <c r="E224" s="184" t="s">
        <v>323</v>
      </c>
      <c r="F224" s="184"/>
      <c r="G224" s="184"/>
      <c r="H224" s="185">
        <v>13340</v>
      </c>
      <c r="I224" t="s">
        <v>3491</v>
      </c>
      <c r="J224" s="185" t="s">
        <v>36</v>
      </c>
      <c r="K224" s="185" t="s">
        <v>36</v>
      </c>
      <c r="L224" s="185" t="s">
        <v>36</v>
      </c>
      <c r="M224" s="185" t="s">
        <v>37</v>
      </c>
      <c r="N224" s="185" t="s">
        <v>35</v>
      </c>
      <c r="O224" s="185" t="s">
        <v>37</v>
      </c>
      <c r="P224" s="185"/>
      <c r="Q224" s="184" t="s">
        <v>323</v>
      </c>
      <c r="R224" s="185">
        <v>13340</v>
      </c>
      <c r="S224" s="185" t="s">
        <v>324</v>
      </c>
      <c r="T224">
        <v>3</v>
      </c>
      <c r="U224" s="185" t="s">
        <v>37</v>
      </c>
      <c r="V224" s="185" t="s">
        <v>37</v>
      </c>
      <c r="W224" t="b">
        <v>1</v>
      </c>
    </row>
    <row r="225" spans="4:23" x14ac:dyDescent="0.25">
      <c r="D225" s="184" t="s">
        <v>3546</v>
      </c>
      <c r="E225" s="184" t="s">
        <v>3546</v>
      </c>
      <c r="F225" s="184"/>
      <c r="G225" s="184"/>
      <c r="H225" s="185">
        <v>10090</v>
      </c>
      <c r="I225" t="s">
        <v>3493</v>
      </c>
      <c r="J225" s="185" t="s">
        <v>36</v>
      </c>
      <c r="K225" s="185" t="s">
        <v>36</v>
      </c>
      <c r="L225" s="185" t="s">
        <v>36</v>
      </c>
      <c r="M225" s="185" t="s">
        <v>36</v>
      </c>
      <c r="N225" s="185" t="s">
        <v>3514</v>
      </c>
      <c r="O225" s="185" t="s">
        <v>37</v>
      </c>
      <c r="P225" s="185"/>
      <c r="Q225" s="184" t="s">
        <v>3546</v>
      </c>
      <c r="R225" s="185">
        <v>10090</v>
      </c>
      <c r="S225" s="185" t="s">
        <v>3545</v>
      </c>
      <c r="T225">
        <v>0</v>
      </c>
      <c r="U225" s="185" t="s">
        <v>36</v>
      </c>
      <c r="V225" s="185" t="s">
        <v>36</v>
      </c>
      <c r="W225" t="b">
        <v>1</v>
      </c>
    </row>
    <row r="226" spans="4:23" x14ac:dyDescent="0.25">
      <c r="D226" s="184" t="s">
        <v>325</v>
      </c>
      <c r="E226" s="184" t="s">
        <v>325</v>
      </c>
      <c r="F226" s="184"/>
      <c r="G226" s="184"/>
      <c r="H226" s="185">
        <v>10030</v>
      </c>
      <c r="I226" t="s">
        <v>3486</v>
      </c>
      <c r="J226" s="185" t="s">
        <v>36</v>
      </c>
      <c r="K226" s="185" t="s">
        <v>36</v>
      </c>
      <c r="L226" s="185" t="s">
        <v>36</v>
      </c>
      <c r="M226" s="185" t="s">
        <v>37</v>
      </c>
      <c r="N226" s="185" t="s">
        <v>3490</v>
      </c>
      <c r="O226" s="185" t="s">
        <v>37</v>
      </c>
      <c r="P226" s="185"/>
      <c r="Q226" s="184" t="s">
        <v>325</v>
      </c>
      <c r="R226" s="185">
        <v>10030</v>
      </c>
      <c r="S226" s="185" t="s">
        <v>60</v>
      </c>
      <c r="T226">
        <v>1</v>
      </c>
      <c r="U226" s="185" t="s">
        <v>37</v>
      </c>
      <c r="V226" s="185" t="s">
        <v>37</v>
      </c>
      <c r="W226" t="b">
        <v>1</v>
      </c>
    </row>
    <row r="227" spans="4:23" x14ac:dyDescent="0.25">
      <c r="D227" s="184" t="s">
        <v>326</v>
      </c>
      <c r="E227" s="184" t="s">
        <v>326</v>
      </c>
      <c r="F227" s="184"/>
      <c r="G227" s="184"/>
      <c r="H227" s="185">
        <v>15320</v>
      </c>
      <c r="I227" t="s">
        <v>3513</v>
      </c>
      <c r="J227" s="185" t="s">
        <v>36</v>
      </c>
      <c r="K227" s="185" t="s">
        <v>36</v>
      </c>
      <c r="L227" s="185" t="s">
        <v>36</v>
      </c>
      <c r="M227" s="185" t="s">
        <v>37</v>
      </c>
      <c r="N227" s="185" t="s">
        <v>3514</v>
      </c>
      <c r="O227" s="185" t="s">
        <v>37</v>
      </c>
      <c r="P227" s="185"/>
      <c r="Q227" s="184" t="s">
        <v>326</v>
      </c>
      <c r="R227" s="185">
        <v>15320</v>
      </c>
      <c r="S227" s="185" t="s">
        <v>327</v>
      </c>
      <c r="T227">
        <v>1</v>
      </c>
      <c r="U227" s="185" t="s">
        <v>37</v>
      </c>
      <c r="V227" s="185" t="s">
        <v>37</v>
      </c>
      <c r="W227" t="b">
        <v>1</v>
      </c>
    </row>
    <row r="228" spans="4:23" x14ac:dyDescent="0.25">
      <c r="D228" s="184" t="s">
        <v>328</v>
      </c>
      <c r="E228" s="184" t="s">
        <v>328</v>
      </c>
      <c r="F228" s="184"/>
      <c r="G228" s="184"/>
      <c r="H228" s="185">
        <v>17530</v>
      </c>
      <c r="I228" t="s">
        <v>3502</v>
      </c>
      <c r="J228" s="185" t="s">
        <v>36</v>
      </c>
      <c r="K228" s="185" t="s">
        <v>36</v>
      </c>
      <c r="L228" s="185" t="s">
        <v>36</v>
      </c>
      <c r="M228" s="185" t="s">
        <v>37</v>
      </c>
      <c r="N228" s="185" t="s">
        <v>3528</v>
      </c>
      <c r="O228" s="185" t="s">
        <v>37</v>
      </c>
      <c r="P228" s="185"/>
      <c r="Q228" s="184" t="s">
        <v>328</v>
      </c>
      <c r="R228" s="185">
        <v>17530</v>
      </c>
      <c r="S228" s="185" t="s">
        <v>329</v>
      </c>
      <c r="T228">
        <v>1</v>
      </c>
      <c r="U228" s="185" t="s">
        <v>37</v>
      </c>
      <c r="V228" s="185" t="s">
        <v>37</v>
      </c>
      <c r="W228" t="b">
        <v>1</v>
      </c>
    </row>
    <row r="229" spans="4:23" x14ac:dyDescent="0.25">
      <c r="D229" s="184" t="s">
        <v>330</v>
      </c>
      <c r="E229" s="184" t="s">
        <v>330</v>
      </c>
      <c r="F229" s="184"/>
      <c r="G229" s="184"/>
      <c r="H229" s="185">
        <v>10040</v>
      </c>
      <c r="I229" t="s">
        <v>3486</v>
      </c>
      <c r="J229" s="185" t="s">
        <v>36</v>
      </c>
      <c r="K229" s="185" t="s">
        <v>36</v>
      </c>
      <c r="L229" s="185" t="s">
        <v>36</v>
      </c>
      <c r="M229" s="185" t="s">
        <v>37</v>
      </c>
      <c r="N229" s="185" t="s">
        <v>3489</v>
      </c>
      <c r="O229" s="185" t="s">
        <v>37</v>
      </c>
      <c r="P229" s="185"/>
      <c r="Q229" s="184" t="s">
        <v>330</v>
      </c>
      <c r="R229" s="185">
        <v>10040</v>
      </c>
      <c r="S229" s="185" t="s">
        <v>331</v>
      </c>
      <c r="T229">
        <v>1</v>
      </c>
      <c r="U229" s="185" t="s">
        <v>37</v>
      </c>
      <c r="V229" s="185" t="s">
        <v>37</v>
      </c>
      <c r="W229" t="b">
        <v>1</v>
      </c>
    </row>
    <row r="230" spans="4:23" x14ac:dyDescent="0.25">
      <c r="D230" s="184" t="s">
        <v>332</v>
      </c>
      <c r="E230" s="184" t="s">
        <v>332</v>
      </c>
      <c r="F230" s="184"/>
      <c r="G230" s="184"/>
      <c r="H230" s="185">
        <v>10010</v>
      </c>
      <c r="I230" t="s">
        <v>3486</v>
      </c>
      <c r="J230" s="185" t="s">
        <v>36</v>
      </c>
      <c r="K230" s="185" t="s">
        <v>36</v>
      </c>
      <c r="L230" s="185" t="s">
        <v>36</v>
      </c>
      <c r="M230" s="185" t="s">
        <v>37</v>
      </c>
      <c r="N230" s="185" t="s">
        <v>3514</v>
      </c>
      <c r="O230" s="185" t="s">
        <v>37</v>
      </c>
      <c r="P230" s="185"/>
      <c r="Q230" s="184" t="s">
        <v>332</v>
      </c>
      <c r="R230" s="185">
        <v>10010</v>
      </c>
      <c r="S230" s="185" t="s">
        <v>38</v>
      </c>
      <c r="T230">
        <v>1</v>
      </c>
      <c r="U230" s="185" t="s">
        <v>37</v>
      </c>
      <c r="V230" s="185" t="s">
        <v>37</v>
      </c>
      <c r="W230" t="b">
        <v>1</v>
      </c>
    </row>
    <row r="231" spans="4:23" x14ac:dyDescent="0.25">
      <c r="D231" s="184" t="s">
        <v>333</v>
      </c>
      <c r="E231" s="184" t="s">
        <v>333</v>
      </c>
      <c r="F231" s="184"/>
      <c r="G231" s="184"/>
      <c r="H231" s="185">
        <v>15210</v>
      </c>
      <c r="I231" t="s">
        <v>3493</v>
      </c>
      <c r="J231" s="185" t="s">
        <v>36</v>
      </c>
      <c r="K231" s="185" t="s">
        <v>36</v>
      </c>
      <c r="L231" s="185" t="s">
        <v>36</v>
      </c>
      <c r="M231" s="185" t="s">
        <v>37</v>
      </c>
      <c r="N231" s="185" t="s">
        <v>3522</v>
      </c>
      <c r="O231" s="185" t="s">
        <v>37</v>
      </c>
      <c r="P231" s="185"/>
      <c r="Q231" s="184" t="s">
        <v>333</v>
      </c>
      <c r="R231" s="185">
        <v>15210</v>
      </c>
      <c r="S231" s="185" t="s">
        <v>186</v>
      </c>
      <c r="T231">
        <v>1</v>
      </c>
      <c r="U231" s="185" t="s">
        <v>37</v>
      </c>
      <c r="V231" s="185" t="s">
        <v>37</v>
      </c>
      <c r="W231" t="b">
        <v>0</v>
      </c>
    </row>
    <row r="232" spans="4:23" x14ac:dyDescent="0.25">
      <c r="D232" s="184" t="s">
        <v>334</v>
      </c>
      <c r="E232" s="184" t="s">
        <v>334</v>
      </c>
      <c r="F232" s="184"/>
      <c r="G232" s="184"/>
      <c r="H232" s="185">
        <v>10080</v>
      </c>
      <c r="I232" t="s">
        <v>3486</v>
      </c>
      <c r="J232" s="185" t="s">
        <v>36</v>
      </c>
      <c r="K232" s="185" t="s">
        <v>36</v>
      </c>
      <c r="L232" s="185" t="s">
        <v>36</v>
      </c>
      <c r="M232" s="185" t="s">
        <v>37</v>
      </c>
      <c r="N232" s="185" t="s">
        <v>3490</v>
      </c>
      <c r="O232" s="185" t="s">
        <v>37</v>
      </c>
      <c r="P232" s="185"/>
      <c r="Q232" s="184" t="s">
        <v>334</v>
      </c>
      <c r="R232" s="185">
        <v>10080</v>
      </c>
      <c r="S232" s="185" t="s">
        <v>86</v>
      </c>
      <c r="T232">
        <v>1</v>
      </c>
      <c r="U232" s="185" t="s">
        <v>37</v>
      </c>
      <c r="V232" s="185" t="s">
        <v>37</v>
      </c>
      <c r="W232" t="b">
        <v>1</v>
      </c>
    </row>
    <row r="233" spans="4:23" x14ac:dyDescent="0.25">
      <c r="D233" s="184" t="s">
        <v>335</v>
      </c>
      <c r="E233" s="184" t="s">
        <v>335</v>
      </c>
      <c r="F233" s="184"/>
      <c r="G233" s="184"/>
      <c r="H233" s="185">
        <v>10030</v>
      </c>
      <c r="I233" t="s">
        <v>3486</v>
      </c>
      <c r="J233" s="185" t="s">
        <v>36</v>
      </c>
      <c r="K233" s="185" t="s">
        <v>36</v>
      </c>
      <c r="L233" s="185" t="s">
        <v>36</v>
      </c>
      <c r="M233" s="185" t="s">
        <v>37</v>
      </c>
      <c r="N233" s="185" t="s">
        <v>3490</v>
      </c>
      <c r="O233" s="185" t="s">
        <v>37</v>
      </c>
      <c r="P233" s="185"/>
      <c r="Q233" s="184" t="s">
        <v>335</v>
      </c>
      <c r="R233" s="185">
        <v>10030</v>
      </c>
      <c r="S233" s="185" t="s">
        <v>60</v>
      </c>
      <c r="T233">
        <v>1</v>
      </c>
      <c r="U233" s="185" t="s">
        <v>37</v>
      </c>
      <c r="V233" s="185" t="s">
        <v>37</v>
      </c>
      <c r="W233" t="b">
        <v>1</v>
      </c>
    </row>
    <row r="234" spans="4:23" x14ac:dyDescent="0.25">
      <c r="D234" s="184" t="s">
        <v>336</v>
      </c>
      <c r="E234" s="184" t="s">
        <v>336</v>
      </c>
      <c r="F234" s="184"/>
      <c r="G234" s="184"/>
      <c r="H234" s="185">
        <v>17610</v>
      </c>
      <c r="I234" t="s">
        <v>3502</v>
      </c>
      <c r="J234" s="185" t="s">
        <v>36</v>
      </c>
      <c r="K234" s="185" t="s">
        <v>36</v>
      </c>
      <c r="L234" s="185" t="s">
        <v>36</v>
      </c>
      <c r="M234" s="185" t="s">
        <v>37</v>
      </c>
      <c r="N234" s="185" t="s">
        <v>3504</v>
      </c>
      <c r="O234" s="185" t="s">
        <v>37</v>
      </c>
      <c r="P234" s="185"/>
      <c r="Q234" s="184" t="s">
        <v>336</v>
      </c>
      <c r="R234" s="185">
        <v>17610</v>
      </c>
      <c r="S234" s="185" t="s">
        <v>314</v>
      </c>
      <c r="T234">
        <v>2</v>
      </c>
      <c r="U234" s="185" t="s">
        <v>37</v>
      </c>
      <c r="V234" s="185" t="s">
        <v>37</v>
      </c>
      <c r="W234" t="b">
        <v>1</v>
      </c>
    </row>
    <row r="235" spans="4:23" x14ac:dyDescent="0.25">
      <c r="D235" s="184" t="s">
        <v>337</v>
      </c>
      <c r="E235" s="184" t="s">
        <v>337</v>
      </c>
      <c r="F235" s="184"/>
      <c r="G235" s="184"/>
      <c r="H235" s="185">
        <v>17530</v>
      </c>
      <c r="I235" t="s">
        <v>3502</v>
      </c>
      <c r="J235" s="185" t="s">
        <v>36</v>
      </c>
      <c r="K235" s="185" t="s">
        <v>36</v>
      </c>
      <c r="L235" s="185" t="s">
        <v>36</v>
      </c>
      <c r="M235" s="185" t="s">
        <v>37</v>
      </c>
      <c r="N235" s="185" t="s">
        <v>3528</v>
      </c>
      <c r="O235" s="185" t="s">
        <v>37</v>
      </c>
      <c r="P235" s="185"/>
      <c r="Q235" s="184" t="s">
        <v>337</v>
      </c>
      <c r="R235" s="185">
        <v>17530</v>
      </c>
      <c r="S235" s="185" t="s">
        <v>329</v>
      </c>
      <c r="T235">
        <v>1</v>
      </c>
      <c r="U235" s="185" t="s">
        <v>37</v>
      </c>
      <c r="V235" s="185" t="s">
        <v>37</v>
      </c>
      <c r="W235" t="b">
        <v>1</v>
      </c>
    </row>
    <row r="236" spans="4:23" x14ac:dyDescent="0.25">
      <c r="D236" s="184" t="s">
        <v>338</v>
      </c>
      <c r="E236" s="184" t="s">
        <v>338</v>
      </c>
      <c r="F236" s="184"/>
      <c r="G236" s="184"/>
      <c r="H236" s="185">
        <v>13140</v>
      </c>
      <c r="I236" t="s">
        <v>3491</v>
      </c>
      <c r="J236" s="185" t="s">
        <v>36</v>
      </c>
      <c r="K236" s="185" t="s">
        <v>36</v>
      </c>
      <c r="L236" s="185" t="s">
        <v>36</v>
      </c>
      <c r="M236" s="185" t="s">
        <v>37</v>
      </c>
      <c r="N236" s="185" t="s">
        <v>3501</v>
      </c>
      <c r="O236" s="185" t="s">
        <v>37</v>
      </c>
      <c r="P236" s="185"/>
      <c r="Q236" s="184" t="s">
        <v>338</v>
      </c>
      <c r="R236" s="185">
        <v>13140</v>
      </c>
      <c r="S236" s="185" t="s">
        <v>78</v>
      </c>
      <c r="T236">
        <v>2</v>
      </c>
      <c r="U236" s="185" t="s">
        <v>37</v>
      </c>
      <c r="V236" s="185" t="s">
        <v>37</v>
      </c>
      <c r="W236" t="b">
        <v>1</v>
      </c>
    </row>
    <row r="237" spans="4:23" x14ac:dyDescent="0.25">
      <c r="D237" s="184" t="s">
        <v>339</v>
      </c>
      <c r="E237" s="184" t="s">
        <v>339</v>
      </c>
      <c r="F237" s="184"/>
      <c r="G237" s="184"/>
      <c r="H237" s="185">
        <v>16850</v>
      </c>
      <c r="I237" t="s">
        <v>3491</v>
      </c>
      <c r="J237" s="185" t="s">
        <v>36</v>
      </c>
      <c r="K237" s="185" t="s">
        <v>36</v>
      </c>
      <c r="L237" s="185" t="s">
        <v>36</v>
      </c>
      <c r="M237" s="185" t="s">
        <v>37</v>
      </c>
      <c r="N237" s="185" t="s">
        <v>35</v>
      </c>
      <c r="O237" s="185" t="s">
        <v>37</v>
      </c>
      <c r="P237" s="185"/>
      <c r="Q237" s="184" t="s">
        <v>339</v>
      </c>
      <c r="R237" s="185">
        <v>16850</v>
      </c>
      <c r="S237" s="185" t="s">
        <v>340</v>
      </c>
      <c r="T237">
        <v>2</v>
      </c>
      <c r="U237" s="185" t="s">
        <v>37</v>
      </c>
      <c r="V237" s="185" t="s">
        <v>37</v>
      </c>
      <c r="W237" t="b">
        <v>1</v>
      </c>
    </row>
    <row r="238" spans="4:23" x14ac:dyDescent="0.25">
      <c r="D238" s="184" t="s">
        <v>340</v>
      </c>
      <c r="E238" s="184" t="s">
        <v>340</v>
      </c>
      <c r="F238" s="184"/>
      <c r="G238" s="184"/>
      <c r="H238" s="185">
        <v>16850</v>
      </c>
      <c r="I238" t="s">
        <v>3493</v>
      </c>
      <c r="J238" s="185" t="s">
        <v>36</v>
      </c>
      <c r="K238" s="185" t="s">
        <v>36</v>
      </c>
      <c r="L238" s="185" t="s">
        <v>36</v>
      </c>
      <c r="M238" s="185" t="s">
        <v>37</v>
      </c>
      <c r="N238" s="185" t="s">
        <v>35</v>
      </c>
      <c r="O238" s="185" t="s">
        <v>37</v>
      </c>
      <c r="P238" s="185"/>
      <c r="Q238" s="184" t="s">
        <v>340</v>
      </c>
      <c r="R238" s="185">
        <v>16850</v>
      </c>
      <c r="S238" s="185" t="s">
        <v>340</v>
      </c>
      <c r="T238">
        <v>2</v>
      </c>
      <c r="U238" s="185" t="s">
        <v>37</v>
      </c>
      <c r="V238" s="185" t="s">
        <v>37</v>
      </c>
      <c r="W238" t="b">
        <v>1</v>
      </c>
    </row>
    <row r="239" spans="4:23" x14ac:dyDescent="0.25">
      <c r="D239" s="184" t="s">
        <v>3547</v>
      </c>
      <c r="E239" s="184" t="s">
        <v>3547</v>
      </c>
      <c r="F239" s="184"/>
      <c r="G239" s="184"/>
      <c r="H239" s="185">
        <v>16850</v>
      </c>
      <c r="I239" t="s">
        <v>3493</v>
      </c>
      <c r="J239" s="185" t="s">
        <v>36</v>
      </c>
      <c r="K239" s="185" t="s">
        <v>36</v>
      </c>
      <c r="L239" s="185" t="s">
        <v>36</v>
      </c>
      <c r="M239" s="185" t="s">
        <v>37</v>
      </c>
      <c r="N239" s="185" t="s">
        <v>35</v>
      </c>
      <c r="O239" s="185" t="s">
        <v>37</v>
      </c>
      <c r="P239" s="185"/>
      <c r="Q239" s="184" t="s">
        <v>3547</v>
      </c>
      <c r="R239" s="185">
        <v>16850</v>
      </c>
      <c r="S239" s="185" t="s">
        <v>340</v>
      </c>
      <c r="T239">
        <v>1</v>
      </c>
      <c r="U239" s="185" t="s">
        <v>37</v>
      </c>
      <c r="V239" s="185" t="s">
        <v>37</v>
      </c>
      <c r="W239" t="b">
        <v>1</v>
      </c>
    </row>
    <row r="240" spans="4:23" x14ac:dyDescent="0.25">
      <c r="D240" s="184" t="s">
        <v>341</v>
      </c>
      <c r="E240" s="184" t="s">
        <v>341</v>
      </c>
      <c r="F240" s="184"/>
      <c r="G240" s="184"/>
      <c r="H240" s="185">
        <v>17620</v>
      </c>
      <c r="I240" t="s">
        <v>3502</v>
      </c>
      <c r="J240" s="185" t="s">
        <v>36</v>
      </c>
      <c r="K240" s="185" t="s">
        <v>36</v>
      </c>
      <c r="L240" s="185" t="s">
        <v>36</v>
      </c>
      <c r="M240" s="185" t="s">
        <v>37</v>
      </c>
      <c r="N240" s="185" t="s">
        <v>3528</v>
      </c>
      <c r="O240" s="185" t="s">
        <v>37</v>
      </c>
      <c r="P240" s="185"/>
      <c r="Q240" s="184" t="s">
        <v>341</v>
      </c>
      <c r="R240" s="185">
        <v>17620</v>
      </c>
      <c r="S240" s="185" t="s">
        <v>342</v>
      </c>
      <c r="T240">
        <v>1</v>
      </c>
      <c r="U240" s="185" t="s">
        <v>37</v>
      </c>
      <c r="V240" s="185" t="s">
        <v>37</v>
      </c>
      <c r="W240" t="b">
        <v>1</v>
      </c>
    </row>
    <row r="241" spans="4:23" x14ac:dyDescent="0.25">
      <c r="D241" s="186" t="s">
        <v>3548</v>
      </c>
      <c r="E241" s="186" t="s">
        <v>3548</v>
      </c>
      <c r="F241" s="186"/>
      <c r="G241" s="186"/>
      <c r="H241" s="185"/>
      <c r="I241" s="186" t="s">
        <v>3500</v>
      </c>
      <c r="J241" s="186" t="s">
        <v>36</v>
      </c>
      <c r="K241" s="186" t="s">
        <v>36</v>
      </c>
      <c r="L241" s="186" t="s">
        <v>36</v>
      </c>
      <c r="M241" s="186" t="s">
        <v>37</v>
      </c>
      <c r="N241" s="186" t="s">
        <v>35</v>
      </c>
      <c r="O241" s="186" t="s">
        <v>37</v>
      </c>
      <c r="P241" s="186"/>
      <c r="Q241" s="186" t="s">
        <v>3548</v>
      </c>
      <c r="R241" s="185"/>
      <c r="S241" s="185"/>
      <c r="T241">
        <v>1</v>
      </c>
      <c r="U241" s="186" t="s">
        <v>37</v>
      </c>
      <c r="V241" s="186" t="s">
        <v>37</v>
      </c>
      <c r="W241" t="b">
        <v>1</v>
      </c>
    </row>
    <row r="242" spans="4:23" x14ac:dyDescent="0.25">
      <c r="D242" s="184" t="s">
        <v>343</v>
      </c>
      <c r="E242" s="184" t="s">
        <v>343</v>
      </c>
      <c r="F242" s="184"/>
      <c r="G242" s="184"/>
      <c r="H242" s="185">
        <v>90003</v>
      </c>
      <c r="I242" t="s">
        <v>3500</v>
      </c>
      <c r="J242" s="185" t="s">
        <v>36</v>
      </c>
      <c r="K242" s="185" t="s">
        <v>36</v>
      </c>
      <c r="L242" s="185" t="s">
        <v>37</v>
      </c>
      <c r="M242" s="185" t="s">
        <v>37</v>
      </c>
      <c r="N242" s="185" t="s">
        <v>3498</v>
      </c>
      <c r="O242" s="185" t="s">
        <v>37</v>
      </c>
      <c r="P242" s="185"/>
      <c r="Q242" s="184" t="s">
        <v>343</v>
      </c>
      <c r="R242" s="185">
        <v>90003</v>
      </c>
      <c r="S242" s="185" t="s">
        <v>344</v>
      </c>
      <c r="T242">
        <v>1</v>
      </c>
      <c r="U242" s="185" t="s">
        <v>37</v>
      </c>
      <c r="V242" s="185" t="s">
        <v>37</v>
      </c>
      <c r="W242" t="b">
        <v>1</v>
      </c>
    </row>
    <row r="243" spans="4:23" x14ac:dyDescent="0.25">
      <c r="D243" s="184" t="s">
        <v>345</v>
      </c>
      <c r="E243" s="184" t="s">
        <v>345</v>
      </c>
      <c r="F243" s="184"/>
      <c r="G243" s="184"/>
      <c r="H243" s="185">
        <v>13650</v>
      </c>
      <c r="I243" t="s">
        <v>3491</v>
      </c>
      <c r="J243" s="185" t="s">
        <v>36</v>
      </c>
      <c r="K243" s="185" t="s">
        <v>36</v>
      </c>
      <c r="L243" s="185" t="s">
        <v>36</v>
      </c>
      <c r="M243" s="185" t="s">
        <v>37</v>
      </c>
      <c r="N243" s="185" t="s">
        <v>3503</v>
      </c>
      <c r="O243" s="185" t="s">
        <v>37</v>
      </c>
      <c r="P243" s="185"/>
      <c r="Q243" s="184" t="s">
        <v>345</v>
      </c>
      <c r="R243" s="185">
        <v>13650</v>
      </c>
      <c r="S243" s="185" t="s">
        <v>172</v>
      </c>
      <c r="T243">
        <v>1</v>
      </c>
      <c r="U243" s="185" t="s">
        <v>37</v>
      </c>
      <c r="V243" s="185" t="s">
        <v>37</v>
      </c>
      <c r="W243" t="b">
        <v>1</v>
      </c>
    </row>
    <row r="244" spans="4:23" x14ac:dyDescent="0.25">
      <c r="D244" s="184" t="s">
        <v>346</v>
      </c>
      <c r="E244" s="184" t="s">
        <v>346</v>
      </c>
      <c r="F244" s="184"/>
      <c r="G244" s="184"/>
      <c r="H244" s="185">
        <v>13620</v>
      </c>
      <c r="I244" t="s">
        <v>3491</v>
      </c>
      <c r="J244" s="185" t="s">
        <v>36</v>
      </c>
      <c r="K244" s="185" t="s">
        <v>36</v>
      </c>
      <c r="L244" s="185" t="s">
        <v>36</v>
      </c>
      <c r="M244" s="185" t="s">
        <v>37</v>
      </c>
      <c r="N244" s="185" t="s">
        <v>3503</v>
      </c>
      <c r="O244" s="185" t="s">
        <v>37</v>
      </c>
      <c r="P244" s="185"/>
      <c r="Q244" s="184" t="s">
        <v>346</v>
      </c>
      <c r="R244" s="185">
        <v>13620</v>
      </c>
      <c r="S244" s="185" t="s">
        <v>312</v>
      </c>
      <c r="T244">
        <v>1</v>
      </c>
      <c r="U244" s="185" t="s">
        <v>37</v>
      </c>
      <c r="V244" s="185" t="s">
        <v>37</v>
      </c>
      <c r="W244" t="b">
        <v>1</v>
      </c>
    </row>
    <row r="245" spans="4:23" x14ac:dyDescent="0.25">
      <c r="D245" s="184" t="s">
        <v>347</v>
      </c>
      <c r="E245" s="184" t="s">
        <v>347</v>
      </c>
      <c r="F245" s="184"/>
      <c r="G245" s="184"/>
      <c r="H245" s="185">
        <v>13630</v>
      </c>
      <c r="I245" t="s">
        <v>3491</v>
      </c>
      <c r="J245" s="185" t="s">
        <v>36</v>
      </c>
      <c r="K245" s="185" t="s">
        <v>36</v>
      </c>
      <c r="L245" s="185" t="s">
        <v>36</v>
      </c>
      <c r="M245" s="185" t="s">
        <v>37</v>
      </c>
      <c r="N245" s="185" t="s">
        <v>3503</v>
      </c>
      <c r="O245" s="185" t="s">
        <v>37</v>
      </c>
      <c r="P245" s="185"/>
      <c r="Q245" s="184" t="s">
        <v>347</v>
      </c>
      <c r="R245" s="185">
        <v>13630</v>
      </c>
      <c r="S245" s="185" t="s">
        <v>348</v>
      </c>
      <c r="T245">
        <v>1</v>
      </c>
      <c r="U245" s="185" t="s">
        <v>37</v>
      </c>
      <c r="V245" s="185" t="s">
        <v>37</v>
      </c>
      <c r="W245" t="b">
        <v>1</v>
      </c>
    </row>
    <row r="246" spans="4:23" x14ac:dyDescent="0.25">
      <c r="D246" s="184" t="s">
        <v>349</v>
      </c>
      <c r="E246" s="184" t="s">
        <v>349</v>
      </c>
      <c r="F246" s="184"/>
      <c r="G246" s="184"/>
      <c r="H246" s="185">
        <v>17610</v>
      </c>
      <c r="I246" t="s">
        <v>3502</v>
      </c>
      <c r="J246" s="185" t="s">
        <v>36</v>
      </c>
      <c r="K246" s="185" t="s">
        <v>36</v>
      </c>
      <c r="L246" s="185" t="s">
        <v>36</v>
      </c>
      <c r="M246" s="185" t="s">
        <v>37</v>
      </c>
      <c r="N246" s="185" t="s">
        <v>3528</v>
      </c>
      <c r="O246" s="185" t="s">
        <v>37</v>
      </c>
      <c r="P246" s="185"/>
      <c r="Q246" s="184" t="s">
        <v>349</v>
      </c>
      <c r="R246" s="185">
        <v>17610</v>
      </c>
      <c r="S246" s="185" t="s">
        <v>314</v>
      </c>
      <c r="T246">
        <v>2</v>
      </c>
      <c r="U246" s="185" t="s">
        <v>37</v>
      </c>
      <c r="V246" s="185" t="s">
        <v>37</v>
      </c>
      <c r="W246" t="b">
        <v>1</v>
      </c>
    </row>
    <row r="247" spans="4:23" x14ac:dyDescent="0.25">
      <c r="D247" s="184" t="s">
        <v>350</v>
      </c>
      <c r="E247" s="184" t="s">
        <v>350</v>
      </c>
      <c r="F247" s="184"/>
      <c r="G247" s="184"/>
      <c r="H247" s="185">
        <v>13410</v>
      </c>
      <c r="I247" t="s">
        <v>3491</v>
      </c>
      <c r="J247" s="185" t="s">
        <v>36</v>
      </c>
      <c r="K247" s="185" t="s">
        <v>36</v>
      </c>
      <c r="L247" s="185" t="s">
        <v>36</v>
      </c>
      <c r="M247" s="185" t="s">
        <v>37</v>
      </c>
      <c r="N247" s="185" t="s">
        <v>3501</v>
      </c>
      <c r="O247" s="185" t="s">
        <v>37</v>
      </c>
      <c r="P247" s="185"/>
      <c r="Q247" s="184" t="s">
        <v>350</v>
      </c>
      <c r="R247" s="185">
        <v>13410</v>
      </c>
      <c r="S247" s="185" t="s">
        <v>131</v>
      </c>
      <c r="T247">
        <v>2</v>
      </c>
      <c r="U247" s="185" t="s">
        <v>37</v>
      </c>
      <c r="V247" s="185" t="s">
        <v>37</v>
      </c>
      <c r="W247" t="b">
        <v>1</v>
      </c>
    </row>
    <row r="248" spans="4:23" x14ac:dyDescent="0.25">
      <c r="D248" s="184" t="s">
        <v>351</v>
      </c>
      <c r="E248" s="184" t="s">
        <v>351</v>
      </c>
      <c r="F248" s="184"/>
      <c r="G248" s="184"/>
      <c r="H248" s="185">
        <v>13470</v>
      </c>
      <c r="I248" t="s">
        <v>3491</v>
      </c>
      <c r="J248" s="185" t="s">
        <v>36</v>
      </c>
      <c r="K248" s="185" t="s">
        <v>36</v>
      </c>
      <c r="L248" s="185" t="s">
        <v>36</v>
      </c>
      <c r="M248" s="185" t="s">
        <v>37</v>
      </c>
      <c r="N248" s="185" t="s">
        <v>3501</v>
      </c>
      <c r="O248" s="185" t="s">
        <v>37</v>
      </c>
      <c r="P248" s="185"/>
      <c r="Q248" s="184" t="s">
        <v>351</v>
      </c>
      <c r="R248" s="185">
        <v>13470</v>
      </c>
      <c r="S248" s="185" t="s">
        <v>352</v>
      </c>
      <c r="T248">
        <v>3</v>
      </c>
      <c r="U248" s="185" t="s">
        <v>37</v>
      </c>
      <c r="V248" s="185" t="s">
        <v>37</v>
      </c>
      <c r="W248" t="b">
        <v>1</v>
      </c>
    </row>
    <row r="249" spans="4:23" x14ac:dyDescent="0.25">
      <c r="D249" s="184" t="s">
        <v>353</v>
      </c>
      <c r="E249" s="184" t="s">
        <v>353</v>
      </c>
      <c r="F249" s="184"/>
      <c r="G249" s="184"/>
      <c r="H249" s="185">
        <v>13460</v>
      </c>
      <c r="I249" t="s">
        <v>3491</v>
      </c>
      <c r="J249" s="185" t="s">
        <v>36</v>
      </c>
      <c r="K249" s="185" t="s">
        <v>36</v>
      </c>
      <c r="L249" s="185" t="s">
        <v>36</v>
      </c>
      <c r="M249" s="185" t="s">
        <v>37</v>
      </c>
      <c r="N249" s="185" t="s">
        <v>3501</v>
      </c>
      <c r="O249" s="185" t="s">
        <v>37</v>
      </c>
      <c r="P249" s="185"/>
      <c r="Q249" s="184" t="s">
        <v>353</v>
      </c>
      <c r="R249" s="185">
        <v>13460</v>
      </c>
      <c r="S249" s="185" t="s">
        <v>354</v>
      </c>
      <c r="T249">
        <v>2</v>
      </c>
      <c r="U249" s="185" t="s">
        <v>37</v>
      </c>
      <c r="V249" s="185" t="s">
        <v>37</v>
      </c>
      <c r="W249" t="b">
        <v>1</v>
      </c>
    </row>
    <row r="250" spans="4:23" x14ac:dyDescent="0.25">
      <c r="D250" s="184" t="s">
        <v>355</v>
      </c>
      <c r="E250" s="184" t="s">
        <v>355</v>
      </c>
      <c r="F250" s="184"/>
      <c r="G250" s="184"/>
      <c r="H250" s="185">
        <v>13140</v>
      </c>
      <c r="I250" t="s">
        <v>3491</v>
      </c>
      <c r="J250" s="185" t="s">
        <v>36</v>
      </c>
      <c r="K250" s="185" t="s">
        <v>36</v>
      </c>
      <c r="L250" s="185" t="s">
        <v>36</v>
      </c>
      <c r="M250" s="185" t="s">
        <v>37</v>
      </c>
      <c r="N250" s="185" t="s">
        <v>3501</v>
      </c>
      <c r="O250" s="185" t="s">
        <v>37</v>
      </c>
      <c r="P250" s="185"/>
      <c r="Q250" s="184" t="s">
        <v>355</v>
      </c>
      <c r="R250" s="185">
        <v>13140</v>
      </c>
      <c r="S250" s="185" t="s">
        <v>78</v>
      </c>
      <c r="T250">
        <v>2</v>
      </c>
      <c r="U250" s="185" t="s">
        <v>37</v>
      </c>
      <c r="V250" s="185" t="s">
        <v>37</v>
      </c>
      <c r="W250" t="b">
        <v>1</v>
      </c>
    </row>
    <row r="251" spans="4:23" x14ac:dyDescent="0.25">
      <c r="D251" s="184" t="s">
        <v>356</v>
      </c>
      <c r="E251" s="184" t="s">
        <v>356</v>
      </c>
      <c r="F251" s="184"/>
      <c r="G251" s="184"/>
      <c r="H251" s="185">
        <v>15310</v>
      </c>
      <c r="I251" t="s">
        <v>3493</v>
      </c>
      <c r="J251" s="185" t="s">
        <v>36</v>
      </c>
      <c r="K251" s="185" t="s">
        <v>36</v>
      </c>
      <c r="L251" s="185" t="s">
        <v>36</v>
      </c>
      <c r="M251" s="185" t="s">
        <v>37</v>
      </c>
      <c r="N251" s="185" t="s">
        <v>3522</v>
      </c>
      <c r="O251" s="185" t="s">
        <v>37</v>
      </c>
      <c r="P251" s="185"/>
      <c r="Q251" s="184" t="s">
        <v>356</v>
      </c>
      <c r="R251" s="185">
        <v>15310</v>
      </c>
      <c r="S251" s="185" t="s">
        <v>180</v>
      </c>
      <c r="T251">
        <v>1</v>
      </c>
      <c r="U251" s="185" t="s">
        <v>37</v>
      </c>
      <c r="V251" s="185" t="s">
        <v>37</v>
      </c>
      <c r="W251" t="b">
        <v>1</v>
      </c>
    </row>
    <row r="252" spans="4:23" x14ac:dyDescent="0.25">
      <c r="D252" s="184" t="s">
        <v>357</v>
      </c>
      <c r="E252" s="184" t="s">
        <v>357</v>
      </c>
      <c r="F252" s="184"/>
      <c r="G252" s="184"/>
      <c r="H252" s="185">
        <v>13110</v>
      </c>
      <c r="I252" t="s">
        <v>3486</v>
      </c>
      <c r="J252" s="185" t="s">
        <v>36</v>
      </c>
      <c r="K252" s="185" t="s">
        <v>36</v>
      </c>
      <c r="L252" s="185" t="s">
        <v>36</v>
      </c>
      <c r="M252" s="185" t="s">
        <v>37</v>
      </c>
      <c r="N252" s="185" t="s">
        <v>3489</v>
      </c>
      <c r="O252" s="185" t="s">
        <v>37</v>
      </c>
      <c r="P252" s="185"/>
      <c r="Q252" s="184" t="s">
        <v>357</v>
      </c>
      <c r="R252" s="185">
        <v>13110</v>
      </c>
      <c r="S252" s="185" t="s">
        <v>358</v>
      </c>
      <c r="T252">
        <v>1</v>
      </c>
      <c r="U252" s="185" t="s">
        <v>37</v>
      </c>
      <c r="V252" s="185" t="s">
        <v>37</v>
      </c>
      <c r="W252" t="b">
        <v>1</v>
      </c>
    </row>
    <row r="253" spans="4:23" x14ac:dyDescent="0.25">
      <c r="D253" s="184" t="s">
        <v>359</v>
      </c>
      <c r="E253" s="184" t="s">
        <v>359</v>
      </c>
      <c r="F253" s="184"/>
      <c r="G253" s="184"/>
      <c r="H253" s="185">
        <v>13960</v>
      </c>
      <c r="I253" t="s">
        <v>3486</v>
      </c>
      <c r="J253" s="185" t="s">
        <v>36</v>
      </c>
      <c r="K253" s="185" t="s">
        <v>36</v>
      </c>
      <c r="L253" s="185" t="s">
        <v>36</v>
      </c>
      <c r="M253" s="185" t="s">
        <v>37</v>
      </c>
      <c r="N253" s="185" t="s">
        <v>3489</v>
      </c>
      <c r="O253" s="185" t="s">
        <v>37</v>
      </c>
      <c r="P253" s="185"/>
      <c r="Q253" s="184" t="s">
        <v>359</v>
      </c>
      <c r="R253" s="185">
        <v>13960</v>
      </c>
      <c r="S253" s="185" t="s">
        <v>234</v>
      </c>
      <c r="T253">
        <v>1</v>
      </c>
      <c r="U253" s="185" t="s">
        <v>37</v>
      </c>
      <c r="V253" s="185" t="s">
        <v>37</v>
      </c>
      <c r="W253" t="b">
        <v>1</v>
      </c>
    </row>
    <row r="254" spans="4:23" x14ac:dyDescent="0.25">
      <c r="D254" s="184" t="s">
        <v>360</v>
      </c>
      <c r="E254" s="184" t="s">
        <v>360</v>
      </c>
      <c r="F254" s="184"/>
      <c r="G254" s="184"/>
      <c r="H254" s="185">
        <v>15320</v>
      </c>
      <c r="I254" t="s">
        <v>3513</v>
      </c>
      <c r="J254" s="185" t="s">
        <v>36</v>
      </c>
      <c r="K254" s="185" t="s">
        <v>36</v>
      </c>
      <c r="L254" s="185" t="s">
        <v>36</v>
      </c>
      <c r="M254" s="185" t="s">
        <v>36</v>
      </c>
      <c r="N254" s="185" t="s">
        <v>3514</v>
      </c>
      <c r="O254" s="185" t="s">
        <v>37</v>
      </c>
      <c r="P254" s="185"/>
      <c r="Q254" s="184" t="s">
        <v>360</v>
      </c>
      <c r="R254" s="185">
        <v>15320</v>
      </c>
      <c r="S254" s="185" t="s">
        <v>327</v>
      </c>
      <c r="T254">
        <v>4</v>
      </c>
      <c r="U254" s="185" t="s">
        <v>36</v>
      </c>
      <c r="V254" s="185" t="s">
        <v>36</v>
      </c>
      <c r="W254" t="b">
        <v>1</v>
      </c>
    </row>
    <row r="255" spans="4:23" x14ac:dyDescent="0.25">
      <c r="D255" s="184" t="s">
        <v>361</v>
      </c>
      <c r="E255" s="184" t="s">
        <v>361</v>
      </c>
      <c r="F255" s="184"/>
      <c r="G255" s="184"/>
      <c r="H255" s="185">
        <v>15310</v>
      </c>
      <c r="I255" t="s">
        <v>3513</v>
      </c>
      <c r="J255" s="185" t="s">
        <v>36</v>
      </c>
      <c r="K255" s="185" t="s">
        <v>36</v>
      </c>
      <c r="L255" s="185" t="s">
        <v>36</v>
      </c>
      <c r="M255" s="185" t="s">
        <v>37</v>
      </c>
      <c r="N255" s="185" t="s">
        <v>3514</v>
      </c>
      <c r="O255" s="185" t="s">
        <v>37</v>
      </c>
      <c r="P255" s="185"/>
      <c r="Q255" s="184" t="s">
        <v>361</v>
      </c>
      <c r="R255" s="185">
        <v>15310</v>
      </c>
      <c r="S255" s="185" t="s">
        <v>180</v>
      </c>
      <c r="T255">
        <v>1</v>
      </c>
      <c r="U255" s="185" t="s">
        <v>37</v>
      </c>
      <c r="V255" s="185" t="s">
        <v>37</v>
      </c>
      <c r="W255" t="b">
        <v>0</v>
      </c>
    </row>
    <row r="256" spans="4:23" x14ac:dyDescent="0.25">
      <c r="D256" s="184" t="s">
        <v>362</v>
      </c>
      <c r="E256" s="184" t="s">
        <v>362</v>
      </c>
      <c r="F256" s="184"/>
      <c r="G256" s="184"/>
      <c r="H256" s="185">
        <v>10030</v>
      </c>
      <c r="I256" t="s">
        <v>3486</v>
      </c>
      <c r="J256" s="185" t="s">
        <v>36</v>
      </c>
      <c r="K256" s="185" t="s">
        <v>36</v>
      </c>
      <c r="L256" s="185" t="s">
        <v>36</v>
      </c>
      <c r="M256" s="185" t="s">
        <v>37</v>
      </c>
      <c r="N256" s="185" t="s">
        <v>3490</v>
      </c>
      <c r="O256" s="185" t="s">
        <v>37</v>
      </c>
      <c r="P256" s="185"/>
      <c r="Q256" s="184" t="s">
        <v>362</v>
      </c>
      <c r="R256" s="185">
        <v>10030</v>
      </c>
      <c r="S256" s="185" t="s">
        <v>60</v>
      </c>
      <c r="T256">
        <v>1</v>
      </c>
      <c r="U256" s="185" t="s">
        <v>37</v>
      </c>
      <c r="V256" s="185" t="s">
        <v>37</v>
      </c>
      <c r="W256" t="b">
        <v>1</v>
      </c>
    </row>
    <row r="257" spans="4:23" x14ac:dyDescent="0.25">
      <c r="D257" s="184" t="s">
        <v>3549</v>
      </c>
      <c r="E257" s="184" t="s">
        <v>3549</v>
      </c>
      <c r="F257" s="184"/>
      <c r="G257" s="184"/>
      <c r="H257" s="185">
        <v>10090</v>
      </c>
      <c r="I257" t="s">
        <v>3493</v>
      </c>
      <c r="J257" s="185" t="s">
        <v>36</v>
      </c>
      <c r="K257" s="185" t="s">
        <v>36</v>
      </c>
      <c r="L257" s="185" t="s">
        <v>36</v>
      </c>
      <c r="M257" s="185" t="s">
        <v>36</v>
      </c>
      <c r="N257" s="185" t="s">
        <v>3514</v>
      </c>
      <c r="O257" s="185" t="s">
        <v>37</v>
      </c>
      <c r="P257" s="185"/>
      <c r="Q257" s="184" t="s">
        <v>3549</v>
      </c>
      <c r="R257" s="185">
        <v>10090</v>
      </c>
      <c r="S257" s="185" t="s">
        <v>3545</v>
      </c>
      <c r="T257">
        <v>0</v>
      </c>
      <c r="U257" s="185" t="s">
        <v>36</v>
      </c>
      <c r="V257" s="185" t="s">
        <v>36</v>
      </c>
      <c r="W257" t="b">
        <v>1</v>
      </c>
    </row>
    <row r="258" spans="4:23" x14ac:dyDescent="0.25">
      <c r="D258" s="184" t="s">
        <v>363</v>
      </c>
      <c r="E258" s="184" t="s">
        <v>363</v>
      </c>
      <c r="F258" s="184"/>
      <c r="G258" s="184"/>
      <c r="H258" s="185">
        <v>17910</v>
      </c>
      <c r="I258" t="s">
        <v>3502</v>
      </c>
      <c r="J258" s="185" t="s">
        <v>36</v>
      </c>
      <c r="K258" s="185" t="s">
        <v>36</v>
      </c>
      <c r="L258" s="185" t="s">
        <v>36</v>
      </c>
      <c r="M258" s="185" t="s">
        <v>37</v>
      </c>
      <c r="N258" s="185" t="s">
        <v>3528</v>
      </c>
      <c r="O258" s="185" t="s">
        <v>37</v>
      </c>
      <c r="P258" s="185"/>
      <c r="Q258" s="184" t="s">
        <v>363</v>
      </c>
      <c r="R258" s="185">
        <v>17910</v>
      </c>
      <c r="S258" s="185" t="s">
        <v>364</v>
      </c>
      <c r="T258">
        <v>1</v>
      </c>
      <c r="U258" s="185" t="s">
        <v>37</v>
      </c>
      <c r="V258" s="185" t="s">
        <v>37</v>
      </c>
      <c r="W258" t="b">
        <v>1</v>
      </c>
    </row>
    <row r="259" spans="4:23" x14ac:dyDescent="0.25">
      <c r="D259" s="184" t="s">
        <v>365</v>
      </c>
      <c r="E259" s="184" t="s">
        <v>365</v>
      </c>
      <c r="F259" s="184"/>
      <c r="G259" s="184"/>
      <c r="H259" s="185">
        <v>13460</v>
      </c>
      <c r="I259" t="s">
        <v>3491</v>
      </c>
      <c r="J259" s="185" t="s">
        <v>36</v>
      </c>
      <c r="K259" s="185" t="s">
        <v>36</v>
      </c>
      <c r="L259" s="185" t="s">
        <v>36</v>
      </c>
      <c r="M259" s="185" t="s">
        <v>37</v>
      </c>
      <c r="N259" s="185" t="s">
        <v>3501</v>
      </c>
      <c r="O259" s="185" t="s">
        <v>37</v>
      </c>
      <c r="P259" s="185"/>
      <c r="Q259" s="184" t="s">
        <v>365</v>
      </c>
      <c r="R259" s="185">
        <v>13460</v>
      </c>
      <c r="S259" s="185" t="s">
        <v>354</v>
      </c>
      <c r="T259">
        <v>2</v>
      </c>
      <c r="U259" s="185" t="s">
        <v>37</v>
      </c>
      <c r="V259" s="185" t="s">
        <v>37</v>
      </c>
      <c r="W259" t="b">
        <v>1</v>
      </c>
    </row>
    <row r="260" spans="4:23" x14ac:dyDescent="0.25">
      <c r="D260" s="184" t="s">
        <v>366</v>
      </c>
      <c r="E260" s="184" t="s">
        <v>366</v>
      </c>
      <c r="F260" s="184"/>
      <c r="G260" s="184"/>
      <c r="H260" s="185">
        <v>13010</v>
      </c>
      <c r="I260" t="s">
        <v>3491</v>
      </c>
      <c r="J260" s="185" t="s">
        <v>36</v>
      </c>
      <c r="K260" s="185" t="s">
        <v>36</v>
      </c>
      <c r="L260" s="185" t="s">
        <v>36</v>
      </c>
      <c r="M260" s="185" t="s">
        <v>37</v>
      </c>
      <c r="N260" s="185" t="s">
        <v>35</v>
      </c>
      <c r="O260" s="185" t="s">
        <v>37</v>
      </c>
      <c r="P260" s="185"/>
      <c r="Q260" s="184" t="s">
        <v>366</v>
      </c>
      <c r="R260" s="185">
        <v>13010</v>
      </c>
      <c r="S260" s="185" t="s">
        <v>367</v>
      </c>
      <c r="T260">
        <v>1</v>
      </c>
      <c r="U260" s="185" t="s">
        <v>37</v>
      </c>
      <c r="V260" s="185" t="s">
        <v>37</v>
      </c>
      <c r="W260" t="b">
        <v>1</v>
      </c>
    </row>
    <row r="261" spans="4:23" x14ac:dyDescent="0.25">
      <c r="D261" s="184" t="s">
        <v>368</v>
      </c>
      <c r="E261" s="184" t="s">
        <v>368</v>
      </c>
      <c r="F261" s="184"/>
      <c r="G261" s="184"/>
      <c r="H261" s="185">
        <v>13410</v>
      </c>
      <c r="I261" t="s">
        <v>3491</v>
      </c>
      <c r="J261" s="185" t="s">
        <v>36</v>
      </c>
      <c r="K261" s="185" t="s">
        <v>36</v>
      </c>
      <c r="L261" s="185" t="s">
        <v>36</v>
      </c>
      <c r="M261" s="185" t="s">
        <v>37</v>
      </c>
      <c r="N261" s="185" t="s">
        <v>3501</v>
      </c>
      <c r="O261" s="185" t="s">
        <v>37</v>
      </c>
      <c r="P261" s="185"/>
      <c r="Q261" s="184" t="s">
        <v>368</v>
      </c>
      <c r="R261" s="185">
        <v>13410</v>
      </c>
      <c r="S261" s="185" t="s">
        <v>131</v>
      </c>
      <c r="T261">
        <v>1</v>
      </c>
      <c r="U261" s="185" t="s">
        <v>37</v>
      </c>
      <c r="V261" s="185" t="s">
        <v>37</v>
      </c>
      <c r="W261" t="b">
        <v>1</v>
      </c>
    </row>
    <row r="262" spans="4:23" x14ac:dyDescent="0.25">
      <c r="D262" s="184" t="s">
        <v>369</v>
      </c>
      <c r="E262" s="184" t="s">
        <v>369</v>
      </c>
      <c r="F262" s="184"/>
      <c r="G262" s="184"/>
      <c r="H262" s="185">
        <v>13240</v>
      </c>
      <c r="I262" t="s">
        <v>3491</v>
      </c>
      <c r="J262" s="185" t="s">
        <v>36</v>
      </c>
      <c r="K262" s="185" t="s">
        <v>36</v>
      </c>
      <c r="L262" s="185" t="s">
        <v>36</v>
      </c>
      <c r="M262" s="185" t="s">
        <v>37</v>
      </c>
      <c r="N262" s="185" t="s">
        <v>3501</v>
      </c>
      <c r="O262" s="185" t="s">
        <v>37</v>
      </c>
      <c r="P262" s="185"/>
      <c r="Q262" s="184" t="s">
        <v>369</v>
      </c>
      <c r="R262" s="185">
        <v>13240</v>
      </c>
      <c r="S262" s="185" t="s">
        <v>146</v>
      </c>
      <c r="T262">
        <v>2</v>
      </c>
      <c r="U262" s="185" t="s">
        <v>37</v>
      </c>
      <c r="V262" s="185" t="s">
        <v>37</v>
      </c>
      <c r="W262" t="b">
        <v>1</v>
      </c>
    </row>
    <row r="263" spans="4:23" x14ac:dyDescent="0.25">
      <c r="D263" s="184" t="s">
        <v>370</v>
      </c>
      <c r="E263" s="184" t="s">
        <v>370</v>
      </c>
      <c r="F263" s="184"/>
      <c r="G263" s="184"/>
      <c r="H263" s="185">
        <v>13410</v>
      </c>
      <c r="I263" t="s">
        <v>3491</v>
      </c>
      <c r="J263" s="185" t="s">
        <v>36</v>
      </c>
      <c r="K263" s="185" t="s">
        <v>36</v>
      </c>
      <c r="L263" s="185" t="s">
        <v>36</v>
      </c>
      <c r="M263" s="185" t="s">
        <v>37</v>
      </c>
      <c r="N263" s="185" t="s">
        <v>3501</v>
      </c>
      <c r="O263" s="185" t="s">
        <v>37</v>
      </c>
      <c r="P263" s="185"/>
      <c r="Q263" s="184" t="s">
        <v>370</v>
      </c>
      <c r="R263" s="185">
        <v>13410</v>
      </c>
      <c r="S263" s="185" t="s">
        <v>131</v>
      </c>
      <c r="T263">
        <v>1</v>
      </c>
      <c r="U263" s="185" t="s">
        <v>37</v>
      </c>
      <c r="V263" s="185" t="s">
        <v>37</v>
      </c>
      <c r="W263" t="b">
        <v>1</v>
      </c>
    </row>
    <row r="264" spans="4:23" x14ac:dyDescent="0.25">
      <c r="D264" s="184" t="s">
        <v>371</v>
      </c>
      <c r="E264" s="184" t="s">
        <v>371</v>
      </c>
      <c r="F264" s="184"/>
      <c r="G264" s="184"/>
      <c r="H264" s="185">
        <v>13240</v>
      </c>
      <c r="I264" t="s">
        <v>3491</v>
      </c>
      <c r="J264" s="185" t="s">
        <v>36</v>
      </c>
      <c r="K264" s="185" t="s">
        <v>36</v>
      </c>
      <c r="L264" s="185" t="s">
        <v>36</v>
      </c>
      <c r="M264" s="185" t="s">
        <v>37</v>
      </c>
      <c r="N264" s="185" t="s">
        <v>3501</v>
      </c>
      <c r="O264" s="185" t="s">
        <v>37</v>
      </c>
      <c r="P264" s="185"/>
      <c r="Q264" s="184" t="s">
        <v>371</v>
      </c>
      <c r="R264" s="185">
        <v>13240</v>
      </c>
      <c r="S264" s="185" t="s">
        <v>146</v>
      </c>
      <c r="T264">
        <v>2</v>
      </c>
      <c r="U264" s="185" t="s">
        <v>37</v>
      </c>
      <c r="V264" s="185" t="s">
        <v>37</v>
      </c>
      <c r="W264" t="b">
        <v>1</v>
      </c>
    </row>
    <row r="265" spans="4:23" x14ac:dyDescent="0.25">
      <c r="D265" s="184" t="s">
        <v>372</v>
      </c>
      <c r="E265" s="184" t="s">
        <v>372</v>
      </c>
      <c r="F265" s="184"/>
      <c r="G265" s="184"/>
      <c r="H265" s="185">
        <v>10080</v>
      </c>
      <c r="I265" t="s">
        <v>3486</v>
      </c>
      <c r="J265" s="185" t="s">
        <v>36</v>
      </c>
      <c r="K265" s="185" t="s">
        <v>36</v>
      </c>
      <c r="L265" s="185" t="s">
        <v>36</v>
      </c>
      <c r="M265" s="185" t="s">
        <v>37</v>
      </c>
      <c r="N265" s="185" t="s">
        <v>3490</v>
      </c>
      <c r="O265" s="185" t="s">
        <v>37</v>
      </c>
      <c r="P265" s="185"/>
      <c r="Q265" s="184" t="s">
        <v>372</v>
      </c>
      <c r="R265" s="185">
        <v>10080</v>
      </c>
      <c r="S265" s="185" t="s">
        <v>86</v>
      </c>
      <c r="T265">
        <v>1</v>
      </c>
      <c r="U265" s="185" t="s">
        <v>37</v>
      </c>
      <c r="V265" s="185" t="s">
        <v>37</v>
      </c>
      <c r="W265" t="b">
        <v>1</v>
      </c>
    </row>
    <row r="266" spans="4:23" x14ac:dyDescent="0.25">
      <c r="D266" s="184" t="s">
        <v>373</v>
      </c>
      <c r="E266" s="184" t="s">
        <v>373</v>
      </c>
      <c r="F266" s="184"/>
      <c r="G266" s="184"/>
      <c r="H266" s="185">
        <v>13960</v>
      </c>
      <c r="I266" t="s">
        <v>3486</v>
      </c>
      <c r="J266" s="185" t="s">
        <v>36</v>
      </c>
      <c r="K266" s="185" t="s">
        <v>36</v>
      </c>
      <c r="L266" s="185" t="s">
        <v>36</v>
      </c>
      <c r="M266" s="185" t="s">
        <v>37</v>
      </c>
      <c r="N266" s="185" t="s">
        <v>3489</v>
      </c>
      <c r="O266" s="185" t="s">
        <v>37</v>
      </c>
      <c r="P266" s="185"/>
      <c r="Q266" s="184" t="s">
        <v>373</v>
      </c>
      <c r="R266" s="185">
        <v>13960</v>
      </c>
      <c r="S266" s="185" t="s">
        <v>234</v>
      </c>
      <c r="T266">
        <v>1</v>
      </c>
      <c r="U266" s="185" t="s">
        <v>37</v>
      </c>
      <c r="V266" s="185" t="s">
        <v>37</v>
      </c>
      <c r="W266" t="b">
        <v>1</v>
      </c>
    </row>
    <row r="267" spans="4:23" x14ac:dyDescent="0.25">
      <c r="D267" s="184" t="s">
        <v>374</v>
      </c>
      <c r="E267" s="184" t="s">
        <v>374</v>
      </c>
      <c r="F267" s="184"/>
      <c r="G267" s="184"/>
      <c r="H267" s="185">
        <v>15210</v>
      </c>
      <c r="I267" t="s">
        <v>3486</v>
      </c>
      <c r="J267" s="185" t="s">
        <v>36</v>
      </c>
      <c r="K267" s="185" t="s">
        <v>36</v>
      </c>
      <c r="L267" s="185" t="s">
        <v>36</v>
      </c>
      <c r="M267" s="185" t="s">
        <v>37</v>
      </c>
      <c r="N267" s="185" t="s">
        <v>3514</v>
      </c>
      <c r="O267" s="185" t="s">
        <v>37</v>
      </c>
      <c r="P267" s="185"/>
      <c r="Q267" s="184" t="s">
        <v>374</v>
      </c>
      <c r="R267" s="185">
        <v>15210</v>
      </c>
      <c r="S267" s="185" t="s">
        <v>186</v>
      </c>
      <c r="T267">
        <v>1</v>
      </c>
      <c r="U267" s="185" t="s">
        <v>37</v>
      </c>
      <c r="V267" s="185" t="s">
        <v>37</v>
      </c>
      <c r="W267" t="b">
        <v>0</v>
      </c>
    </row>
    <row r="268" spans="4:23" x14ac:dyDescent="0.25">
      <c r="D268" s="184" t="s">
        <v>375</v>
      </c>
      <c r="E268" s="184" t="s">
        <v>375</v>
      </c>
      <c r="F268" s="184"/>
      <c r="G268" s="184"/>
      <c r="H268" s="185">
        <v>10080</v>
      </c>
      <c r="I268" t="s">
        <v>3486</v>
      </c>
      <c r="J268" s="185" t="s">
        <v>36</v>
      </c>
      <c r="K268" s="185" t="s">
        <v>36</v>
      </c>
      <c r="L268" s="185" t="s">
        <v>36</v>
      </c>
      <c r="M268" s="185" t="s">
        <v>37</v>
      </c>
      <c r="N268" s="185" t="s">
        <v>3489</v>
      </c>
      <c r="O268" s="185" t="s">
        <v>37</v>
      </c>
      <c r="P268" s="185"/>
      <c r="Q268" s="184" t="s">
        <v>375</v>
      </c>
      <c r="R268" s="185">
        <v>10080</v>
      </c>
      <c r="S268" s="185" t="s">
        <v>86</v>
      </c>
      <c r="T268">
        <v>1</v>
      </c>
      <c r="U268" s="185" t="s">
        <v>37</v>
      </c>
      <c r="V268" s="185" t="s">
        <v>37</v>
      </c>
      <c r="W268" t="b">
        <v>1</v>
      </c>
    </row>
    <row r="269" spans="4:23" x14ac:dyDescent="0.25">
      <c r="D269" s="184" t="s">
        <v>376</v>
      </c>
      <c r="E269" s="184" t="s">
        <v>376</v>
      </c>
      <c r="F269" s="184"/>
      <c r="G269" s="184"/>
      <c r="H269" s="185">
        <v>10010</v>
      </c>
      <c r="I269" t="s">
        <v>3486</v>
      </c>
      <c r="J269" s="185" t="s">
        <v>36</v>
      </c>
      <c r="K269" s="185" t="s">
        <v>36</v>
      </c>
      <c r="L269" s="185" t="s">
        <v>36</v>
      </c>
      <c r="M269" s="185" t="s">
        <v>37</v>
      </c>
      <c r="N269" s="185" t="s">
        <v>35</v>
      </c>
      <c r="O269" s="185" t="s">
        <v>37</v>
      </c>
      <c r="P269" s="185"/>
      <c r="Q269" s="184" t="s">
        <v>376</v>
      </c>
      <c r="R269" s="185">
        <v>10010</v>
      </c>
      <c r="S269" s="185" t="s">
        <v>38</v>
      </c>
      <c r="T269">
        <v>1</v>
      </c>
      <c r="U269" s="185" t="s">
        <v>37</v>
      </c>
      <c r="V269" s="185" t="s">
        <v>37</v>
      </c>
      <c r="W269" t="b">
        <v>1</v>
      </c>
    </row>
    <row r="270" spans="4:23" x14ac:dyDescent="0.25">
      <c r="D270" s="184" t="s">
        <v>3550</v>
      </c>
      <c r="E270" s="184" t="s">
        <v>3550</v>
      </c>
      <c r="F270" s="184"/>
      <c r="G270" s="184"/>
      <c r="H270" s="185">
        <v>10090</v>
      </c>
      <c r="I270" t="s">
        <v>3493</v>
      </c>
      <c r="J270" s="185" t="s">
        <v>36</v>
      </c>
      <c r="K270" s="185" t="s">
        <v>36</v>
      </c>
      <c r="L270" s="185" t="s">
        <v>36</v>
      </c>
      <c r="M270" s="185" t="s">
        <v>36</v>
      </c>
      <c r="N270" s="185" t="s">
        <v>3514</v>
      </c>
      <c r="O270" s="185" t="s">
        <v>37</v>
      </c>
      <c r="P270" s="185"/>
      <c r="Q270" s="184" t="s">
        <v>3550</v>
      </c>
      <c r="R270" s="185">
        <v>10090</v>
      </c>
      <c r="S270" s="185" t="s">
        <v>3545</v>
      </c>
      <c r="T270">
        <v>0</v>
      </c>
      <c r="U270" s="185" t="s">
        <v>36</v>
      </c>
      <c r="V270" s="185" t="s">
        <v>36</v>
      </c>
      <c r="W270" t="b">
        <v>1</v>
      </c>
    </row>
    <row r="271" spans="4:23" x14ac:dyDescent="0.25">
      <c r="D271" s="184" t="s">
        <v>3551</v>
      </c>
      <c r="E271" s="184" t="s">
        <v>3551</v>
      </c>
      <c r="F271" s="184"/>
      <c r="G271" s="184"/>
      <c r="H271" s="185">
        <v>10090</v>
      </c>
      <c r="I271" t="s">
        <v>3493</v>
      </c>
      <c r="J271" s="185" t="s">
        <v>36</v>
      </c>
      <c r="K271" s="185" t="s">
        <v>36</v>
      </c>
      <c r="L271" s="185" t="s">
        <v>36</v>
      </c>
      <c r="M271" s="185" t="s">
        <v>36</v>
      </c>
      <c r="N271" s="185" t="s">
        <v>3514</v>
      </c>
      <c r="O271" s="185" t="s">
        <v>37</v>
      </c>
      <c r="P271" s="185"/>
      <c r="Q271" s="184" t="s">
        <v>3551</v>
      </c>
      <c r="R271" s="185">
        <v>10090</v>
      </c>
      <c r="S271" s="185" t="s">
        <v>3545</v>
      </c>
      <c r="T271">
        <v>0</v>
      </c>
      <c r="U271" s="185" t="s">
        <v>36</v>
      </c>
      <c r="V271" s="185" t="s">
        <v>36</v>
      </c>
      <c r="W271" t="b">
        <v>1</v>
      </c>
    </row>
    <row r="272" spans="4:23" x14ac:dyDescent="0.25">
      <c r="D272" s="184" t="s">
        <v>377</v>
      </c>
      <c r="E272" s="184" t="s">
        <v>377</v>
      </c>
      <c r="F272" s="184"/>
      <c r="G272" s="184"/>
      <c r="H272" s="185">
        <v>11020</v>
      </c>
      <c r="I272" t="s">
        <v>3491</v>
      </c>
      <c r="J272" s="185" t="s">
        <v>36</v>
      </c>
      <c r="K272" s="185" t="s">
        <v>36</v>
      </c>
      <c r="L272" s="185" t="s">
        <v>36</v>
      </c>
      <c r="M272" s="185" t="s">
        <v>37</v>
      </c>
      <c r="N272" s="185" t="s">
        <v>35</v>
      </c>
      <c r="O272" s="185" t="s">
        <v>37</v>
      </c>
      <c r="P272" s="185"/>
      <c r="Q272" s="184" t="s">
        <v>377</v>
      </c>
      <c r="R272" s="185">
        <v>11020</v>
      </c>
      <c r="S272" s="185" t="s">
        <v>127</v>
      </c>
      <c r="T272">
        <v>3</v>
      </c>
      <c r="U272" s="185" t="s">
        <v>37</v>
      </c>
      <c r="V272" s="185" t="s">
        <v>37</v>
      </c>
      <c r="W272" t="b">
        <v>1</v>
      </c>
    </row>
    <row r="273" spans="4:23" x14ac:dyDescent="0.25">
      <c r="D273" s="186" t="s">
        <v>3552</v>
      </c>
      <c r="E273" s="186" t="s">
        <v>3552</v>
      </c>
      <c r="F273" s="186"/>
      <c r="G273" s="186"/>
      <c r="H273" s="185"/>
      <c r="I273" s="186" t="s">
        <v>3493</v>
      </c>
      <c r="J273" s="186" t="s">
        <v>36</v>
      </c>
      <c r="K273" s="186" t="s">
        <v>36</v>
      </c>
      <c r="L273" s="186" t="s">
        <v>36</v>
      </c>
      <c r="M273" s="186" t="s">
        <v>37</v>
      </c>
      <c r="N273" s="186" t="s">
        <v>3522</v>
      </c>
      <c r="O273" s="186" t="s">
        <v>37</v>
      </c>
      <c r="P273" s="186"/>
      <c r="Q273" s="186" t="s">
        <v>3552</v>
      </c>
      <c r="R273" s="185"/>
      <c r="S273" s="185"/>
      <c r="T273">
        <v>1</v>
      </c>
      <c r="U273" s="186" t="s">
        <v>37</v>
      </c>
      <c r="V273" s="186" t="s">
        <v>37</v>
      </c>
      <c r="W273" t="b">
        <v>1</v>
      </c>
    </row>
    <row r="274" spans="4:23" x14ac:dyDescent="0.25">
      <c r="D274" s="184" t="s">
        <v>3553</v>
      </c>
      <c r="E274" s="184" t="s">
        <v>3553</v>
      </c>
      <c r="F274" s="184"/>
      <c r="G274" s="184"/>
      <c r="H274" s="185">
        <v>13960</v>
      </c>
      <c r="I274" t="s">
        <v>3486</v>
      </c>
      <c r="J274" s="185" t="s">
        <v>36</v>
      </c>
      <c r="K274" s="185" t="s">
        <v>36</v>
      </c>
      <c r="L274" s="185" t="s">
        <v>36</v>
      </c>
      <c r="M274" s="185" t="s">
        <v>37</v>
      </c>
      <c r="N274" s="185" t="s">
        <v>3490</v>
      </c>
      <c r="O274" s="185" t="s">
        <v>37</v>
      </c>
      <c r="P274" s="185"/>
      <c r="Q274" s="184" t="s">
        <v>3553</v>
      </c>
      <c r="R274" s="185">
        <v>13960</v>
      </c>
      <c r="S274" s="185" t="s">
        <v>234</v>
      </c>
      <c r="T274">
        <v>1</v>
      </c>
      <c r="U274" s="185" t="s">
        <v>37</v>
      </c>
      <c r="V274" s="185" t="s">
        <v>37</v>
      </c>
      <c r="W274" t="b">
        <v>1</v>
      </c>
    </row>
    <row r="275" spans="4:23" x14ac:dyDescent="0.25">
      <c r="D275" s="184" t="s">
        <v>378</v>
      </c>
      <c r="E275" s="184" t="s">
        <v>378</v>
      </c>
      <c r="F275" s="184"/>
      <c r="G275" s="184"/>
      <c r="H275" s="185">
        <v>11080</v>
      </c>
      <c r="I275" t="s">
        <v>3491</v>
      </c>
      <c r="J275" s="185" t="s">
        <v>36</v>
      </c>
      <c r="K275" s="185" t="s">
        <v>36</v>
      </c>
      <c r="L275" s="185" t="s">
        <v>36</v>
      </c>
      <c r="M275" s="185" t="s">
        <v>37</v>
      </c>
      <c r="N275" s="185" t="s">
        <v>3501</v>
      </c>
      <c r="O275" s="185" t="s">
        <v>37</v>
      </c>
      <c r="P275" s="185"/>
      <c r="Q275" s="184" t="s">
        <v>378</v>
      </c>
      <c r="R275" s="185">
        <v>11080</v>
      </c>
      <c r="S275" s="185" t="s">
        <v>310</v>
      </c>
      <c r="T275">
        <v>1</v>
      </c>
      <c r="U275" s="185" t="s">
        <v>37</v>
      </c>
      <c r="V275" s="185" t="s">
        <v>37</v>
      </c>
      <c r="W275" t="b">
        <v>1</v>
      </c>
    </row>
    <row r="276" spans="4:23" x14ac:dyDescent="0.25">
      <c r="D276" s="184" t="s">
        <v>379</v>
      </c>
      <c r="E276" s="184" t="s">
        <v>379</v>
      </c>
      <c r="F276" s="184"/>
      <c r="G276" s="184"/>
      <c r="H276" s="185">
        <v>16830</v>
      </c>
      <c r="I276" t="s">
        <v>3493</v>
      </c>
      <c r="J276" s="185" t="s">
        <v>36</v>
      </c>
      <c r="K276" s="185" t="s">
        <v>36</v>
      </c>
      <c r="L276" s="185" t="s">
        <v>36</v>
      </c>
      <c r="M276" s="185" t="s">
        <v>37</v>
      </c>
      <c r="N276" s="185" t="s">
        <v>3498</v>
      </c>
      <c r="O276" s="185" t="s">
        <v>37</v>
      </c>
      <c r="P276" s="185"/>
      <c r="Q276" s="184" t="s">
        <v>379</v>
      </c>
      <c r="R276" s="185">
        <v>16830</v>
      </c>
      <c r="S276" s="185" t="s">
        <v>380</v>
      </c>
      <c r="T276">
        <v>1</v>
      </c>
      <c r="U276" s="185" t="s">
        <v>37</v>
      </c>
      <c r="V276" s="185" t="s">
        <v>37</v>
      </c>
      <c r="W276" t="b">
        <v>1</v>
      </c>
    </row>
    <row r="277" spans="4:23" x14ac:dyDescent="0.25">
      <c r="D277" s="184" t="s">
        <v>381</v>
      </c>
      <c r="E277" s="184" t="s">
        <v>381</v>
      </c>
      <c r="F277" s="184"/>
      <c r="G277" s="184"/>
      <c r="H277" s="185">
        <v>16020</v>
      </c>
      <c r="I277" t="s">
        <v>3496</v>
      </c>
      <c r="J277" s="185" t="s">
        <v>36</v>
      </c>
      <c r="K277" s="185" t="s">
        <v>36</v>
      </c>
      <c r="L277" s="185" t="s">
        <v>36</v>
      </c>
      <c r="M277" s="185" t="s">
        <v>37</v>
      </c>
      <c r="N277" s="185" t="s">
        <v>3506</v>
      </c>
      <c r="O277" s="185" t="s">
        <v>37</v>
      </c>
      <c r="P277" s="185"/>
      <c r="Q277" s="184" t="s">
        <v>381</v>
      </c>
      <c r="R277" s="185">
        <v>16020</v>
      </c>
      <c r="S277" s="185" t="s">
        <v>297</v>
      </c>
      <c r="T277">
        <v>2</v>
      </c>
      <c r="U277" s="185" t="s">
        <v>37</v>
      </c>
      <c r="V277" s="185" t="s">
        <v>37</v>
      </c>
      <c r="W277" t="b">
        <v>1</v>
      </c>
    </row>
    <row r="278" spans="4:23" x14ac:dyDescent="0.25">
      <c r="D278" s="184" t="s">
        <v>382</v>
      </c>
      <c r="E278" s="184" t="s">
        <v>382</v>
      </c>
      <c r="F278" s="184"/>
      <c r="G278" s="184"/>
      <c r="H278" s="185">
        <v>16010</v>
      </c>
      <c r="I278" t="s">
        <v>3496</v>
      </c>
      <c r="J278" s="185" t="s">
        <v>36</v>
      </c>
      <c r="K278" s="185" t="s">
        <v>36</v>
      </c>
      <c r="L278" s="185" t="s">
        <v>36</v>
      </c>
      <c r="M278" s="185" t="s">
        <v>37</v>
      </c>
      <c r="N278" s="185" t="s">
        <v>35</v>
      </c>
      <c r="O278" s="185" t="s">
        <v>37</v>
      </c>
      <c r="P278" s="185"/>
      <c r="Q278" s="184" t="s">
        <v>382</v>
      </c>
      <c r="R278" s="185">
        <v>16010</v>
      </c>
      <c r="S278" s="185" t="s">
        <v>170</v>
      </c>
      <c r="T278">
        <v>2</v>
      </c>
      <c r="U278" s="185" t="s">
        <v>37</v>
      </c>
      <c r="V278" s="185" t="s">
        <v>37</v>
      </c>
      <c r="W278" t="b">
        <v>1</v>
      </c>
    </row>
    <row r="279" spans="4:23" x14ac:dyDescent="0.25">
      <c r="D279" s="184" t="s">
        <v>383</v>
      </c>
      <c r="E279" s="184" t="s">
        <v>383</v>
      </c>
      <c r="F279" s="184"/>
      <c r="G279" s="184"/>
      <c r="H279" s="185">
        <v>15430</v>
      </c>
      <c r="I279" t="s">
        <v>3507</v>
      </c>
      <c r="J279" s="185" t="s">
        <v>36</v>
      </c>
      <c r="K279" s="185" t="s">
        <v>36</v>
      </c>
      <c r="L279" s="185" t="s">
        <v>36</v>
      </c>
      <c r="M279" s="185" t="s">
        <v>37</v>
      </c>
      <c r="N279" s="185" t="s">
        <v>35</v>
      </c>
      <c r="O279" s="185" t="s">
        <v>37</v>
      </c>
      <c r="P279" s="185"/>
      <c r="Q279" s="184" t="s">
        <v>383</v>
      </c>
      <c r="R279" s="185">
        <v>15430</v>
      </c>
      <c r="S279" s="185" t="s">
        <v>1310</v>
      </c>
      <c r="T279">
        <v>6</v>
      </c>
      <c r="U279" s="185" t="s">
        <v>37</v>
      </c>
      <c r="V279" s="185" t="s">
        <v>37</v>
      </c>
      <c r="W279" t="b">
        <v>1</v>
      </c>
    </row>
    <row r="280" spans="4:23" x14ac:dyDescent="0.25">
      <c r="D280" s="184" t="s">
        <v>3554</v>
      </c>
      <c r="E280" s="184" t="s">
        <v>3554</v>
      </c>
      <c r="F280" s="184"/>
      <c r="G280" s="184"/>
      <c r="H280" s="185">
        <v>80012</v>
      </c>
      <c r="I280" t="s">
        <v>3507</v>
      </c>
      <c r="J280" s="185" t="s">
        <v>36</v>
      </c>
      <c r="K280" s="185" t="s">
        <v>36</v>
      </c>
      <c r="L280" s="185" t="s">
        <v>36</v>
      </c>
      <c r="M280" s="185" t="s">
        <v>37</v>
      </c>
      <c r="N280" s="185" t="s">
        <v>3503</v>
      </c>
      <c r="O280" s="185" t="s">
        <v>37</v>
      </c>
      <c r="P280" s="185"/>
      <c r="Q280" s="184" t="s">
        <v>3554</v>
      </c>
      <c r="R280" s="185">
        <v>80012</v>
      </c>
      <c r="S280" s="185" t="s">
        <v>3554</v>
      </c>
      <c r="T280">
        <v>1</v>
      </c>
      <c r="U280" s="185" t="s">
        <v>37</v>
      </c>
      <c r="V280" s="185" t="s">
        <v>37</v>
      </c>
      <c r="W280" t="b">
        <v>1</v>
      </c>
    </row>
    <row r="281" spans="4:23" x14ac:dyDescent="0.25">
      <c r="D281" s="184" t="s">
        <v>3555</v>
      </c>
      <c r="E281" s="184" t="s">
        <v>3555</v>
      </c>
      <c r="F281" s="184"/>
      <c r="G281" s="184"/>
      <c r="H281" s="185">
        <v>90001</v>
      </c>
      <c r="I281" t="s">
        <v>3513</v>
      </c>
      <c r="J281" s="185" t="s">
        <v>36</v>
      </c>
      <c r="K281" s="185" t="s">
        <v>36</v>
      </c>
      <c r="L281" s="185" t="s">
        <v>36</v>
      </c>
      <c r="M281" s="185" t="s">
        <v>36</v>
      </c>
      <c r="N281" s="185" t="s">
        <v>3514</v>
      </c>
      <c r="O281" s="185" t="s">
        <v>37</v>
      </c>
      <c r="P281" s="185"/>
      <c r="Q281" s="184" t="s">
        <v>3555</v>
      </c>
      <c r="R281" s="185">
        <v>90001</v>
      </c>
      <c r="S281" s="185" t="s">
        <v>3555</v>
      </c>
      <c r="T281">
        <v>4</v>
      </c>
      <c r="U281" s="185" t="s">
        <v>36</v>
      </c>
      <c r="V281" s="185" t="s">
        <v>36</v>
      </c>
      <c r="W281" t="b">
        <v>1</v>
      </c>
    </row>
    <row r="282" spans="4:23" x14ac:dyDescent="0.25">
      <c r="D282" s="184" t="s">
        <v>384</v>
      </c>
      <c r="E282" s="184" t="s">
        <v>384</v>
      </c>
      <c r="F282" s="184"/>
      <c r="G282" s="184"/>
      <c r="H282" s="185">
        <v>17120</v>
      </c>
      <c r="I282" t="s">
        <v>3502</v>
      </c>
      <c r="J282" s="185" t="s">
        <v>36</v>
      </c>
      <c r="K282" s="185" t="s">
        <v>36</v>
      </c>
      <c r="L282" s="185" t="s">
        <v>36</v>
      </c>
      <c r="M282" s="185" t="s">
        <v>37</v>
      </c>
      <c r="N282" s="185" t="s">
        <v>3504</v>
      </c>
      <c r="O282" s="185" t="s">
        <v>37</v>
      </c>
      <c r="P282" s="185"/>
      <c r="Q282" s="184" t="s">
        <v>384</v>
      </c>
      <c r="R282" s="185">
        <v>17120</v>
      </c>
      <c r="S282" s="185" t="s">
        <v>385</v>
      </c>
      <c r="T282">
        <v>1</v>
      </c>
      <c r="U282" s="185" t="s">
        <v>37</v>
      </c>
      <c r="V282" s="185" t="s">
        <v>37</v>
      </c>
      <c r="W282" t="b">
        <v>1</v>
      </c>
    </row>
    <row r="283" spans="4:23" x14ac:dyDescent="0.25">
      <c r="D283" s="184" t="s">
        <v>386</v>
      </c>
      <c r="E283" s="184" t="s">
        <v>386</v>
      </c>
      <c r="F283" s="184"/>
      <c r="G283" s="184"/>
      <c r="H283" s="185">
        <v>17110</v>
      </c>
      <c r="I283" t="s">
        <v>3502</v>
      </c>
      <c r="J283" s="185" t="s">
        <v>36</v>
      </c>
      <c r="K283" s="185" t="s">
        <v>36</v>
      </c>
      <c r="L283" s="185" t="s">
        <v>36</v>
      </c>
      <c r="M283" s="185" t="s">
        <v>37</v>
      </c>
      <c r="N283" s="185" t="s">
        <v>3504</v>
      </c>
      <c r="O283" s="185" t="s">
        <v>37</v>
      </c>
      <c r="P283" s="185"/>
      <c r="Q283" s="184" t="s">
        <v>386</v>
      </c>
      <c r="R283" s="185">
        <v>17110</v>
      </c>
      <c r="S283" s="185" t="s">
        <v>176</v>
      </c>
      <c r="T283">
        <v>1</v>
      </c>
      <c r="U283" s="185" t="s">
        <v>37</v>
      </c>
      <c r="V283" s="185" t="s">
        <v>37</v>
      </c>
      <c r="W283" t="b">
        <v>1</v>
      </c>
    </row>
    <row r="284" spans="4:23" x14ac:dyDescent="0.25">
      <c r="D284" s="184" t="s">
        <v>387</v>
      </c>
      <c r="E284" s="184" t="s">
        <v>387</v>
      </c>
      <c r="F284" s="184"/>
      <c r="G284" s="184"/>
      <c r="H284" s="185">
        <v>17130</v>
      </c>
      <c r="I284" t="s">
        <v>3502</v>
      </c>
      <c r="J284" s="185" t="s">
        <v>36</v>
      </c>
      <c r="K284" s="185" t="s">
        <v>36</v>
      </c>
      <c r="L284" s="185" t="s">
        <v>36</v>
      </c>
      <c r="M284" s="185" t="s">
        <v>37</v>
      </c>
      <c r="N284" s="185" t="s">
        <v>3504</v>
      </c>
      <c r="O284" s="185" t="s">
        <v>37</v>
      </c>
      <c r="P284" s="185"/>
      <c r="Q284" s="184" t="s">
        <v>387</v>
      </c>
      <c r="R284" s="185">
        <v>17130</v>
      </c>
      <c r="S284" s="185" t="s">
        <v>98</v>
      </c>
      <c r="T284">
        <v>1</v>
      </c>
      <c r="U284" s="185" t="s">
        <v>37</v>
      </c>
      <c r="V284" s="185" t="s">
        <v>37</v>
      </c>
      <c r="W284" t="b">
        <v>1</v>
      </c>
    </row>
    <row r="285" spans="4:23" x14ac:dyDescent="0.25">
      <c r="D285" s="184" t="s">
        <v>3556</v>
      </c>
      <c r="E285" s="184" t="s">
        <v>3556</v>
      </c>
      <c r="F285" s="184"/>
      <c r="G285" s="184"/>
      <c r="H285" s="185">
        <v>17910</v>
      </c>
      <c r="I285" t="s">
        <v>3502</v>
      </c>
      <c r="J285" s="185" t="s">
        <v>36</v>
      </c>
      <c r="K285" s="185" t="s">
        <v>36</v>
      </c>
      <c r="L285" s="185" t="s">
        <v>36</v>
      </c>
      <c r="M285" s="185" t="s">
        <v>37</v>
      </c>
      <c r="N285" s="185" t="s">
        <v>3528</v>
      </c>
      <c r="O285" s="185" t="s">
        <v>37</v>
      </c>
      <c r="P285" s="185"/>
      <c r="Q285" s="184" t="s">
        <v>3556</v>
      </c>
      <c r="R285" s="185">
        <v>17910</v>
      </c>
      <c r="S285" s="185" t="s">
        <v>364</v>
      </c>
      <c r="T285">
        <v>1</v>
      </c>
      <c r="U285" s="185" t="s">
        <v>37</v>
      </c>
      <c r="V285" s="185" t="s">
        <v>37</v>
      </c>
      <c r="W285" t="b">
        <v>1</v>
      </c>
    </row>
    <row r="286" spans="4:23" x14ac:dyDescent="0.25">
      <c r="D286" s="184" t="s">
        <v>388</v>
      </c>
      <c r="E286" s="184" t="s">
        <v>388</v>
      </c>
      <c r="F286" s="184"/>
      <c r="G286" s="184"/>
      <c r="H286" s="185">
        <v>13720</v>
      </c>
      <c r="I286" t="s">
        <v>3491</v>
      </c>
      <c r="J286" s="185" t="s">
        <v>36</v>
      </c>
      <c r="K286" s="185" t="s">
        <v>36</v>
      </c>
      <c r="L286" s="185" t="s">
        <v>36</v>
      </c>
      <c r="M286" s="185" t="s">
        <v>37</v>
      </c>
      <c r="N286" s="185" t="s">
        <v>3503</v>
      </c>
      <c r="O286" s="185" t="s">
        <v>37</v>
      </c>
      <c r="P286" s="185"/>
      <c r="Q286" s="184" t="s">
        <v>388</v>
      </c>
      <c r="R286" s="185">
        <v>13720</v>
      </c>
      <c r="S286" s="185" t="s">
        <v>96</v>
      </c>
      <c r="T286">
        <v>1</v>
      </c>
      <c r="U286" s="185" t="s">
        <v>37</v>
      </c>
      <c r="V286" s="185" t="s">
        <v>37</v>
      </c>
      <c r="W286" t="b">
        <v>1</v>
      </c>
    </row>
    <row r="287" spans="4:23" x14ac:dyDescent="0.25">
      <c r="D287" s="184" t="s">
        <v>389</v>
      </c>
      <c r="E287" s="184" t="s">
        <v>389</v>
      </c>
      <c r="F287" s="184"/>
      <c r="G287" s="184"/>
      <c r="H287" s="185">
        <v>13730</v>
      </c>
      <c r="I287" t="s">
        <v>3491</v>
      </c>
      <c r="J287" s="185" t="s">
        <v>36</v>
      </c>
      <c r="K287" s="185" t="s">
        <v>36</v>
      </c>
      <c r="L287" s="185" t="s">
        <v>36</v>
      </c>
      <c r="M287" s="185" t="s">
        <v>37</v>
      </c>
      <c r="N287" s="185" t="s">
        <v>3503</v>
      </c>
      <c r="O287" s="185" t="s">
        <v>37</v>
      </c>
      <c r="P287" s="185"/>
      <c r="Q287" s="184" t="s">
        <v>389</v>
      </c>
      <c r="R287" s="185">
        <v>13730</v>
      </c>
      <c r="S287" s="185" t="s">
        <v>390</v>
      </c>
      <c r="T287">
        <v>1</v>
      </c>
      <c r="U287" s="185" t="s">
        <v>37</v>
      </c>
      <c r="V287" s="185" t="s">
        <v>37</v>
      </c>
      <c r="W287" t="b">
        <v>1</v>
      </c>
    </row>
    <row r="288" spans="4:23" x14ac:dyDescent="0.25">
      <c r="D288" s="184" t="s">
        <v>178</v>
      </c>
      <c r="E288" s="184" t="s">
        <v>178</v>
      </c>
      <c r="F288" s="184"/>
      <c r="G288" s="184"/>
      <c r="H288" s="185">
        <v>13680</v>
      </c>
      <c r="I288" t="s">
        <v>3491</v>
      </c>
      <c r="J288" s="185" t="s">
        <v>36</v>
      </c>
      <c r="K288" s="185" t="s">
        <v>36</v>
      </c>
      <c r="L288" s="185" t="s">
        <v>36</v>
      </c>
      <c r="M288" s="185" t="s">
        <v>37</v>
      </c>
      <c r="N288" s="185" t="s">
        <v>3503</v>
      </c>
      <c r="O288" s="185" t="s">
        <v>37</v>
      </c>
      <c r="P288" s="185"/>
      <c r="Q288" s="184" t="s">
        <v>178</v>
      </c>
      <c r="R288" s="185">
        <v>13680</v>
      </c>
      <c r="S288" s="185" t="s">
        <v>178</v>
      </c>
      <c r="T288">
        <v>1</v>
      </c>
      <c r="U288" s="185" t="s">
        <v>37</v>
      </c>
      <c r="V288" s="185" t="s">
        <v>37</v>
      </c>
      <c r="W288" t="b">
        <v>1</v>
      </c>
    </row>
    <row r="289" spans="4:23" x14ac:dyDescent="0.25">
      <c r="D289" s="184" t="s">
        <v>391</v>
      </c>
      <c r="E289" s="184" t="s">
        <v>391</v>
      </c>
      <c r="F289" s="184"/>
      <c r="G289" s="184"/>
      <c r="H289" s="185">
        <v>17110</v>
      </c>
      <c r="I289" t="s">
        <v>3502</v>
      </c>
      <c r="J289" s="185" t="s">
        <v>36</v>
      </c>
      <c r="K289" s="185" t="s">
        <v>36</v>
      </c>
      <c r="L289" s="185" t="s">
        <v>36</v>
      </c>
      <c r="M289" s="185" t="s">
        <v>37</v>
      </c>
      <c r="N289" s="185" t="s">
        <v>3498</v>
      </c>
      <c r="O289" s="185" t="s">
        <v>37</v>
      </c>
      <c r="P289" s="185"/>
      <c r="Q289" s="184" t="s">
        <v>391</v>
      </c>
      <c r="R289" s="185">
        <v>17110</v>
      </c>
      <c r="S289" s="185" t="s">
        <v>176</v>
      </c>
      <c r="T289">
        <v>1</v>
      </c>
      <c r="U289" s="185" t="s">
        <v>37</v>
      </c>
      <c r="V289" s="185" t="s">
        <v>37</v>
      </c>
      <c r="W289" t="b">
        <v>1</v>
      </c>
    </row>
    <row r="290" spans="4:23" x14ac:dyDescent="0.25">
      <c r="D290" s="184" t="s">
        <v>392</v>
      </c>
      <c r="E290" s="184" t="s">
        <v>392</v>
      </c>
      <c r="F290" s="184"/>
      <c r="G290" s="184"/>
      <c r="H290" s="185">
        <v>17170</v>
      </c>
      <c r="I290" t="s">
        <v>3502</v>
      </c>
      <c r="J290" s="185" t="s">
        <v>36</v>
      </c>
      <c r="K290" s="185" t="s">
        <v>36</v>
      </c>
      <c r="L290" s="185" t="s">
        <v>36</v>
      </c>
      <c r="M290" s="185" t="s">
        <v>37</v>
      </c>
      <c r="N290" s="185" t="s">
        <v>3504</v>
      </c>
      <c r="O290" s="185" t="s">
        <v>37</v>
      </c>
      <c r="P290" s="185"/>
      <c r="Q290" s="184" t="s">
        <v>392</v>
      </c>
      <c r="R290" s="185">
        <v>17170</v>
      </c>
      <c r="S290" s="185" t="s">
        <v>393</v>
      </c>
      <c r="T290">
        <v>1</v>
      </c>
      <c r="U290" s="185" t="s">
        <v>37</v>
      </c>
      <c r="V290" s="185" t="s">
        <v>37</v>
      </c>
      <c r="W290" t="b">
        <v>1</v>
      </c>
    </row>
    <row r="291" spans="4:23" x14ac:dyDescent="0.25">
      <c r="D291" s="184" t="s">
        <v>394</v>
      </c>
      <c r="E291" s="184" t="s">
        <v>394</v>
      </c>
      <c r="F291" s="184"/>
      <c r="G291" s="184"/>
      <c r="H291" s="185">
        <v>15100</v>
      </c>
      <c r="I291" t="s">
        <v>3507</v>
      </c>
      <c r="J291" s="185" t="s">
        <v>36</v>
      </c>
      <c r="K291" s="185" t="s">
        <v>36</v>
      </c>
      <c r="L291" s="185" t="s">
        <v>36</v>
      </c>
      <c r="M291" s="185" t="s">
        <v>36</v>
      </c>
      <c r="N291" s="185" t="s">
        <v>35</v>
      </c>
      <c r="O291" s="185" t="s">
        <v>37</v>
      </c>
      <c r="P291" s="185"/>
      <c r="Q291" s="184" t="s">
        <v>394</v>
      </c>
      <c r="R291" s="185">
        <v>15100</v>
      </c>
      <c r="S291" s="185" t="s">
        <v>395</v>
      </c>
      <c r="T291">
        <v>7</v>
      </c>
      <c r="U291" s="185" t="s">
        <v>37</v>
      </c>
      <c r="V291" s="185" t="s">
        <v>37</v>
      </c>
      <c r="W291" t="b">
        <v>1</v>
      </c>
    </row>
    <row r="292" spans="4:23" x14ac:dyDescent="0.25">
      <c r="D292" s="184" t="s">
        <v>396</v>
      </c>
      <c r="E292" s="184" t="s">
        <v>396</v>
      </c>
      <c r="F292" s="184"/>
      <c r="G292" s="184"/>
      <c r="H292" s="185">
        <v>17330</v>
      </c>
      <c r="I292" t="s">
        <v>3502</v>
      </c>
      <c r="J292" s="185" t="s">
        <v>36</v>
      </c>
      <c r="K292" s="185" t="s">
        <v>36</v>
      </c>
      <c r="L292" s="185" t="s">
        <v>36</v>
      </c>
      <c r="M292" s="185" t="s">
        <v>37</v>
      </c>
      <c r="N292" s="185" t="s">
        <v>3504</v>
      </c>
      <c r="O292" s="185" t="s">
        <v>37</v>
      </c>
      <c r="P292" s="185"/>
      <c r="Q292" s="184" t="s">
        <v>396</v>
      </c>
      <c r="R292" s="185">
        <v>17330</v>
      </c>
      <c r="S292" s="185" t="s">
        <v>397</v>
      </c>
      <c r="T292">
        <v>1</v>
      </c>
      <c r="U292" s="185" t="s">
        <v>37</v>
      </c>
      <c r="V292" s="185" t="s">
        <v>37</v>
      </c>
      <c r="W292" t="b">
        <v>1</v>
      </c>
    </row>
    <row r="293" spans="4:23" x14ac:dyDescent="0.25">
      <c r="D293" s="184" t="s">
        <v>3557</v>
      </c>
      <c r="E293" s="184" t="s">
        <v>3557</v>
      </c>
      <c r="F293" s="184"/>
      <c r="G293" s="184"/>
      <c r="H293" s="185">
        <v>13510</v>
      </c>
      <c r="I293" t="s">
        <v>3491</v>
      </c>
      <c r="J293" s="185" t="s">
        <v>36</v>
      </c>
      <c r="K293" s="185" t="s">
        <v>36</v>
      </c>
      <c r="L293" s="185" t="s">
        <v>36</v>
      </c>
      <c r="M293" s="185" t="s">
        <v>37</v>
      </c>
      <c r="N293" s="185" t="s">
        <v>3501</v>
      </c>
      <c r="O293" s="185" t="s">
        <v>37</v>
      </c>
      <c r="P293" s="185"/>
      <c r="Q293" s="184" t="s">
        <v>3557</v>
      </c>
      <c r="R293" s="185">
        <v>13510</v>
      </c>
      <c r="S293" s="185" t="s">
        <v>103</v>
      </c>
      <c r="T293">
        <v>3</v>
      </c>
      <c r="U293" s="185" t="s">
        <v>37</v>
      </c>
      <c r="V293" s="185" t="s">
        <v>37</v>
      </c>
      <c r="W293" t="b">
        <v>1</v>
      </c>
    </row>
    <row r="294" spans="4:23" x14ac:dyDescent="0.25">
      <c r="D294" s="186" t="s">
        <v>3558</v>
      </c>
      <c r="E294" s="186" t="s">
        <v>3558</v>
      </c>
      <c r="F294" s="186"/>
      <c r="G294" s="186"/>
      <c r="H294" s="185"/>
      <c r="I294" s="186" t="s">
        <v>3500</v>
      </c>
      <c r="J294" s="186" t="s">
        <v>36</v>
      </c>
      <c r="K294" s="186" t="s">
        <v>36</v>
      </c>
      <c r="L294" s="186" t="s">
        <v>36</v>
      </c>
      <c r="M294" s="186" t="s">
        <v>37</v>
      </c>
      <c r="N294" s="186" t="s">
        <v>3498</v>
      </c>
      <c r="O294" s="186" t="s">
        <v>37</v>
      </c>
      <c r="P294" s="186"/>
      <c r="Q294" s="186" t="s">
        <v>3558</v>
      </c>
      <c r="R294" s="185"/>
      <c r="S294" s="185"/>
      <c r="T294">
        <v>2</v>
      </c>
      <c r="U294" s="186" t="s">
        <v>37</v>
      </c>
      <c r="V294" s="186" t="s">
        <v>37</v>
      </c>
      <c r="W294" t="b">
        <v>1</v>
      </c>
    </row>
    <row r="295" spans="4:23" x14ac:dyDescent="0.25">
      <c r="D295" s="184" t="s">
        <v>398</v>
      </c>
      <c r="E295" s="184" t="s">
        <v>398</v>
      </c>
      <c r="F295" s="184"/>
      <c r="G295" s="184"/>
      <c r="H295" s="185">
        <v>16410</v>
      </c>
      <c r="I295" t="s">
        <v>3496</v>
      </c>
      <c r="J295" s="185" t="s">
        <v>36</v>
      </c>
      <c r="K295" s="185" t="s">
        <v>36</v>
      </c>
      <c r="L295" s="185" t="s">
        <v>36</v>
      </c>
      <c r="M295" s="185" t="s">
        <v>36</v>
      </c>
      <c r="N295" s="185" t="s">
        <v>35</v>
      </c>
      <c r="O295" s="185" t="s">
        <v>37</v>
      </c>
      <c r="P295" s="185"/>
      <c r="Q295" s="184" t="s">
        <v>398</v>
      </c>
      <c r="R295" s="185">
        <v>16410</v>
      </c>
      <c r="S295" s="185" t="s">
        <v>70</v>
      </c>
      <c r="T295">
        <v>4</v>
      </c>
      <c r="U295" s="185" t="s">
        <v>37</v>
      </c>
      <c r="V295" s="185" t="s">
        <v>37</v>
      </c>
      <c r="W295" t="b">
        <v>0</v>
      </c>
    </row>
    <row r="296" spans="4:23" x14ac:dyDescent="0.25">
      <c r="D296" s="184" t="s">
        <v>399</v>
      </c>
      <c r="E296" s="184" t="s">
        <v>399</v>
      </c>
      <c r="F296" s="184"/>
      <c r="G296" s="184"/>
      <c r="H296" s="185">
        <v>16550</v>
      </c>
      <c r="I296" t="s">
        <v>3510</v>
      </c>
      <c r="J296" s="185" t="s">
        <v>36</v>
      </c>
      <c r="K296" s="185" t="s">
        <v>36</v>
      </c>
      <c r="L296" s="185" t="s">
        <v>36</v>
      </c>
      <c r="M296" s="185" t="s">
        <v>36</v>
      </c>
      <c r="N296" s="185" t="s">
        <v>35</v>
      </c>
      <c r="O296" s="185" t="s">
        <v>37</v>
      </c>
      <c r="P296" s="185"/>
      <c r="Q296" s="184" t="s">
        <v>399</v>
      </c>
      <c r="R296" s="185">
        <v>16550</v>
      </c>
      <c r="S296" s="185" t="s">
        <v>400</v>
      </c>
      <c r="T296">
        <v>4</v>
      </c>
      <c r="U296" s="185" t="s">
        <v>37</v>
      </c>
      <c r="V296" s="185" t="s">
        <v>37</v>
      </c>
      <c r="W296" t="b">
        <v>1</v>
      </c>
    </row>
    <row r="297" spans="4:23" x14ac:dyDescent="0.25">
      <c r="D297" s="184" t="s">
        <v>401</v>
      </c>
      <c r="E297" s="184" t="s">
        <v>401</v>
      </c>
      <c r="F297" s="184"/>
      <c r="G297" s="184"/>
      <c r="H297" s="185">
        <v>16550</v>
      </c>
      <c r="I297" t="s">
        <v>3510</v>
      </c>
      <c r="J297" s="185" t="s">
        <v>36</v>
      </c>
      <c r="K297" s="185" t="s">
        <v>36</v>
      </c>
      <c r="L297" s="185" t="s">
        <v>36</v>
      </c>
      <c r="M297" s="185" t="s">
        <v>36</v>
      </c>
      <c r="N297" s="185" t="s">
        <v>35</v>
      </c>
      <c r="O297" s="185" t="s">
        <v>37</v>
      </c>
      <c r="P297" s="185"/>
      <c r="Q297" s="184" t="s">
        <v>401</v>
      </c>
      <c r="R297" s="185">
        <v>16550</v>
      </c>
      <c r="S297" s="185" t="s">
        <v>400</v>
      </c>
      <c r="T297">
        <v>4</v>
      </c>
      <c r="U297" s="185" t="s">
        <v>37</v>
      </c>
      <c r="V297" s="185" t="s">
        <v>37</v>
      </c>
      <c r="W297" t="b">
        <v>1</v>
      </c>
    </row>
    <row r="298" spans="4:23" x14ac:dyDescent="0.25">
      <c r="D298" s="184" t="s">
        <v>402</v>
      </c>
      <c r="E298" s="184" t="s">
        <v>402</v>
      </c>
      <c r="F298" s="184"/>
      <c r="G298" s="184"/>
      <c r="H298" s="185">
        <v>15310</v>
      </c>
      <c r="I298" t="s">
        <v>3496</v>
      </c>
      <c r="J298" s="185" t="s">
        <v>36</v>
      </c>
      <c r="K298" s="185" t="s">
        <v>36</v>
      </c>
      <c r="L298" s="185" t="s">
        <v>36</v>
      </c>
      <c r="M298" s="185" t="s">
        <v>37</v>
      </c>
      <c r="N298" s="185" t="s">
        <v>3498</v>
      </c>
      <c r="O298" s="185" t="s">
        <v>37</v>
      </c>
      <c r="P298" s="185"/>
      <c r="Q298" s="184" t="s">
        <v>402</v>
      </c>
      <c r="R298" s="185">
        <v>15310</v>
      </c>
      <c r="S298" s="185" t="s">
        <v>180</v>
      </c>
      <c r="T298">
        <v>2</v>
      </c>
      <c r="U298" s="185" t="s">
        <v>37</v>
      </c>
      <c r="V298" s="185" t="s">
        <v>37</v>
      </c>
      <c r="W298" t="b">
        <v>1</v>
      </c>
    </row>
    <row r="299" spans="4:23" x14ac:dyDescent="0.25">
      <c r="D299" s="184" t="s">
        <v>400</v>
      </c>
      <c r="E299" s="184" t="s">
        <v>400</v>
      </c>
      <c r="F299" s="184"/>
      <c r="G299" s="184"/>
      <c r="H299" s="185">
        <v>16550</v>
      </c>
      <c r="I299" t="s">
        <v>3510</v>
      </c>
      <c r="J299" s="185" t="s">
        <v>36</v>
      </c>
      <c r="K299" s="185" t="s">
        <v>36</v>
      </c>
      <c r="L299" s="185" t="s">
        <v>36</v>
      </c>
      <c r="M299" s="185" t="s">
        <v>36</v>
      </c>
      <c r="N299" s="185" t="s">
        <v>35</v>
      </c>
      <c r="O299" s="185" t="s">
        <v>37</v>
      </c>
      <c r="P299" s="185"/>
      <c r="Q299" s="184" t="s">
        <v>400</v>
      </c>
      <c r="R299" s="185">
        <v>16550</v>
      </c>
      <c r="S299" s="185" t="s">
        <v>400</v>
      </c>
      <c r="T299">
        <v>4</v>
      </c>
      <c r="U299" s="185" t="s">
        <v>37</v>
      </c>
      <c r="V299" s="185" t="s">
        <v>37</v>
      </c>
      <c r="W299" t="b">
        <v>1</v>
      </c>
    </row>
    <row r="300" spans="4:23" x14ac:dyDescent="0.25">
      <c r="D300" s="184" t="s">
        <v>403</v>
      </c>
      <c r="E300" s="184" t="s">
        <v>403</v>
      </c>
      <c r="F300" s="184"/>
      <c r="G300" s="184"/>
      <c r="H300" s="185">
        <v>17110</v>
      </c>
      <c r="I300" t="s">
        <v>3502</v>
      </c>
      <c r="J300" s="185" t="s">
        <v>36</v>
      </c>
      <c r="K300" s="185" t="s">
        <v>36</v>
      </c>
      <c r="L300" s="185" t="s">
        <v>36</v>
      </c>
      <c r="M300" s="185" t="s">
        <v>37</v>
      </c>
      <c r="N300" s="185" t="s">
        <v>3504</v>
      </c>
      <c r="O300" s="185" t="s">
        <v>37</v>
      </c>
      <c r="P300" s="185"/>
      <c r="Q300" s="184" t="s">
        <v>403</v>
      </c>
      <c r="R300" s="185">
        <v>17110</v>
      </c>
      <c r="S300" s="185" t="s">
        <v>176</v>
      </c>
      <c r="T300">
        <v>1</v>
      </c>
      <c r="U300" s="185" t="s">
        <v>37</v>
      </c>
      <c r="V300" s="185" t="s">
        <v>37</v>
      </c>
      <c r="W300" t="b">
        <v>1</v>
      </c>
    </row>
    <row r="301" spans="4:23" x14ac:dyDescent="0.25">
      <c r="D301" s="186" t="s">
        <v>3559</v>
      </c>
      <c r="E301" s="186" t="s">
        <v>3559</v>
      </c>
      <c r="F301" s="186"/>
      <c r="G301" s="186"/>
      <c r="H301" s="185"/>
      <c r="I301" s="186" t="s">
        <v>3507</v>
      </c>
      <c r="J301" s="186" t="s">
        <v>36</v>
      </c>
      <c r="K301" s="186" t="s">
        <v>36</v>
      </c>
      <c r="L301" s="186" t="s">
        <v>36</v>
      </c>
      <c r="M301" s="186" t="s">
        <v>37</v>
      </c>
      <c r="N301" s="186" t="s">
        <v>3498</v>
      </c>
      <c r="O301" s="186" t="s">
        <v>37</v>
      </c>
      <c r="P301" s="186"/>
      <c r="Q301" s="186" t="s">
        <v>3559</v>
      </c>
      <c r="R301" s="185"/>
      <c r="S301" s="185"/>
      <c r="T301">
        <v>1</v>
      </c>
      <c r="U301" s="186" t="s">
        <v>37</v>
      </c>
      <c r="V301" s="186" t="s">
        <v>37</v>
      </c>
      <c r="W301" t="b">
        <v>1</v>
      </c>
    </row>
    <row r="302" spans="4:23" x14ac:dyDescent="0.25">
      <c r="D302" s="184" t="s">
        <v>3560</v>
      </c>
      <c r="E302" s="184" t="s">
        <v>3560</v>
      </c>
      <c r="F302" s="184"/>
      <c r="G302" s="184"/>
      <c r="H302" s="185">
        <v>15310</v>
      </c>
      <c r="I302" t="s">
        <v>3493</v>
      </c>
      <c r="J302" s="185" t="s">
        <v>36</v>
      </c>
      <c r="K302" s="185" t="s">
        <v>36</v>
      </c>
      <c r="L302" s="185" t="s">
        <v>36</v>
      </c>
      <c r="M302" s="185" t="s">
        <v>37</v>
      </c>
      <c r="N302" s="185" t="s">
        <v>3498</v>
      </c>
      <c r="O302" s="185" t="s">
        <v>37</v>
      </c>
      <c r="P302" s="185"/>
      <c r="Q302" s="184" t="s">
        <v>3560</v>
      </c>
      <c r="R302" s="185">
        <v>15310</v>
      </c>
      <c r="S302" s="185" t="s">
        <v>180</v>
      </c>
      <c r="T302">
        <v>1</v>
      </c>
      <c r="U302" s="185" t="s">
        <v>37</v>
      </c>
      <c r="V302" s="185" t="s">
        <v>37</v>
      </c>
      <c r="W302" t="b">
        <v>1</v>
      </c>
    </row>
    <row r="303" spans="4:23" x14ac:dyDescent="0.25">
      <c r="D303" s="186" t="s">
        <v>3561</v>
      </c>
      <c r="E303" s="186" t="s">
        <v>3561</v>
      </c>
      <c r="F303" s="186"/>
      <c r="G303" s="186"/>
      <c r="H303" s="185"/>
      <c r="I303" s="186" t="s">
        <v>3493</v>
      </c>
      <c r="J303" s="186" t="s">
        <v>36</v>
      </c>
      <c r="K303" s="186" t="s">
        <v>36</v>
      </c>
      <c r="L303" s="186" t="s">
        <v>36</v>
      </c>
      <c r="M303" s="186" t="s">
        <v>37</v>
      </c>
      <c r="N303" s="186" t="s">
        <v>35</v>
      </c>
      <c r="O303" s="186" t="s">
        <v>37</v>
      </c>
      <c r="P303" s="186"/>
      <c r="Q303" s="186" t="s">
        <v>3561</v>
      </c>
      <c r="R303" s="185"/>
      <c r="S303" s="185"/>
      <c r="T303">
        <v>4</v>
      </c>
      <c r="U303" s="186" t="s">
        <v>37</v>
      </c>
      <c r="V303" s="186" t="s">
        <v>37</v>
      </c>
      <c r="W303" t="b">
        <v>1</v>
      </c>
    </row>
    <row r="304" spans="4:23" x14ac:dyDescent="0.25">
      <c r="D304" s="184" t="s">
        <v>404</v>
      </c>
      <c r="E304" s="184" t="s">
        <v>404</v>
      </c>
      <c r="F304" s="184"/>
      <c r="G304" s="184"/>
      <c r="H304" s="185">
        <v>15060</v>
      </c>
      <c r="I304" t="s">
        <v>3493</v>
      </c>
      <c r="J304" s="185" t="s">
        <v>36</v>
      </c>
      <c r="K304" s="185" t="s">
        <v>36</v>
      </c>
      <c r="L304" s="185" t="s">
        <v>36</v>
      </c>
      <c r="M304" s="185" t="s">
        <v>37</v>
      </c>
      <c r="N304" s="185" t="s">
        <v>35</v>
      </c>
      <c r="O304" s="185" t="s">
        <v>37</v>
      </c>
      <c r="P304" s="185"/>
      <c r="Q304" s="184" t="s">
        <v>404</v>
      </c>
      <c r="R304" s="185">
        <v>15060</v>
      </c>
      <c r="S304" s="185" t="s">
        <v>405</v>
      </c>
      <c r="T304">
        <v>5</v>
      </c>
      <c r="U304" s="185" t="s">
        <v>37</v>
      </c>
      <c r="V304" s="185" t="s">
        <v>37</v>
      </c>
      <c r="W304" t="b">
        <v>1</v>
      </c>
    </row>
    <row r="305" spans="4:23" x14ac:dyDescent="0.25">
      <c r="D305" s="184" t="s">
        <v>406</v>
      </c>
      <c r="E305" s="184" t="s">
        <v>406</v>
      </c>
      <c r="F305" s="184"/>
      <c r="G305" s="184"/>
      <c r="H305" s="185">
        <v>15050</v>
      </c>
      <c r="I305" t="s">
        <v>113</v>
      </c>
      <c r="J305" s="185" t="s">
        <v>36</v>
      </c>
      <c r="K305" s="185" t="s">
        <v>36</v>
      </c>
      <c r="L305" s="185" t="s">
        <v>36</v>
      </c>
      <c r="M305" s="185" t="s">
        <v>37</v>
      </c>
      <c r="N305" s="185" t="s">
        <v>113</v>
      </c>
      <c r="O305" s="185" t="s">
        <v>37</v>
      </c>
      <c r="P305" s="185"/>
      <c r="Q305" s="184" t="s">
        <v>406</v>
      </c>
      <c r="R305" s="185">
        <v>15050</v>
      </c>
      <c r="S305" s="185" t="s">
        <v>114</v>
      </c>
      <c r="T305">
        <v>5</v>
      </c>
      <c r="U305" s="185" t="s">
        <v>37</v>
      </c>
      <c r="V305" s="185" t="s">
        <v>37</v>
      </c>
      <c r="W305" t="b">
        <v>0</v>
      </c>
    </row>
    <row r="306" spans="4:23" x14ac:dyDescent="0.25">
      <c r="D306" s="184" t="s">
        <v>407</v>
      </c>
      <c r="E306" s="184" t="s">
        <v>407</v>
      </c>
      <c r="F306" s="184"/>
      <c r="G306" s="184"/>
      <c r="H306" s="185">
        <v>13960</v>
      </c>
      <c r="I306" t="s">
        <v>3491</v>
      </c>
      <c r="J306" s="185" t="s">
        <v>36</v>
      </c>
      <c r="K306" s="185" t="s">
        <v>36</v>
      </c>
      <c r="L306" s="185" t="s">
        <v>36</v>
      </c>
      <c r="M306" s="185" t="s">
        <v>37</v>
      </c>
      <c r="N306" s="185" t="s">
        <v>3503</v>
      </c>
      <c r="O306" s="185" t="s">
        <v>37</v>
      </c>
      <c r="P306" s="185"/>
      <c r="Q306" s="184" t="s">
        <v>407</v>
      </c>
      <c r="R306" s="185">
        <v>13960</v>
      </c>
      <c r="S306" s="185" t="s">
        <v>234</v>
      </c>
      <c r="T306">
        <v>1</v>
      </c>
      <c r="U306" s="185" t="s">
        <v>37</v>
      </c>
      <c r="V306" s="185" t="s">
        <v>37</v>
      </c>
      <c r="W306" t="b">
        <v>1</v>
      </c>
    </row>
    <row r="307" spans="4:23" x14ac:dyDescent="0.25">
      <c r="D307" s="184" t="s">
        <v>408</v>
      </c>
      <c r="E307" s="184" t="s">
        <v>408</v>
      </c>
      <c r="F307" s="184"/>
      <c r="G307" s="184"/>
      <c r="H307" s="185">
        <v>16030</v>
      </c>
      <c r="I307" t="s">
        <v>3496</v>
      </c>
      <c r="J307" s="185" t="s">
        <v>36</v>
      </c>
      <c r="K307" s="185" t="s">
        <v>36</v>
      </c>
      <c r="L307" s="185" t="s">
        <v>36</v>
      </c>
      <c r="M307" s="185" t="s">
        <v>37</v>
      </c>
      <c r="N307" s="185" t="s">
        <v>3506</v>
      </c>
      <c r="O307" s="185" t="s">
        <v>37</v>
      </c>
      <c r="P307" s="185"/>
      <c r="Q307" s="184" t="s">
        <v>408</v>
      </c>
      <c r="R307" s="185">
        <v>16030</v>
      </c>
      <c r="S307" s="185" t="s">
        <v>107</v>
      </c>
      <c r="T307">
        <v>1</v>
      </c>
      <c r="U307" s="185" t="s">
        <v>37</v>
      </c>
      <c r="V307" s="185" t="s">
        <v>37</v>
      </c>
      <c r="W307" t="b">
        <v>1</v>
      </c>
    </row>
    <row r="308" spans="4:23" x14ac:dyDescent="0.25">
      <c r="D308" s="184" t="s">
        <v>380</v>
      </c>
      <c r="E308" s="184" t="s">
        <v>380</v>
      </c>
      <c r="F308" s="184"/>
      <c r="G308" s="184"/>
      <c r="H308" s="185">
        <v>16830</v>
      </c>
      <c r="I308" t="s">
        <v>3493</v>
      </c>
      <c r="J308" s="185" t="s">
        <v>36</v>
      </c>
      <c r="K308" s="185" t="s">
        <v>36</v>
      </c>
      <c r="L308" s="185" t="s">
        <v>36</v>
      </c>
      <c r="M308" s="185" t="s">
        <v>37</v>
      </c>
      <c r="N308" s="185" t="s">
        <v>3498</v>
      </c>
      <c r="O308" s="185" t="s">
        <v>37</v>
      </c>
      <c r="P308" s="185"/>
      <c r="Q308" s="184" t="s">
        <v>380</v>
      </c>
      <c r="R308" s="185">
        <v>16830</v>
      </c>
      <c r="S308" s="185" t="s">
        <v>380</v>
      </c>
      <c r="T308">
        <v>1</v>
      </c>
      <c r="U308" s="185" t="s">
        <v>37</v>
      </c>
      <c r="V308" s="185" t="s">
        <v>37</v>
      </c>
      <c r="W308" t="b">
        <v>1</v>
      </c>
    </row>
    <row r="309" spans="4:23" x14ac:dyDescent="0.25">
      <c r="D309" s="184" t="s">
        <v>409</v>
      </c>
      <c r="E309" s="184" t="s">
        <v>409</v>
      </c>
      <c r="F309" s="184"/>
      <c r="G309" s="184"/>
      <c r="H309" s="185">
        <v>17260</v>
      </c>
      <c r="I309" t="s">
        <v>3502</v>
      </c>
      <c r="J309" s="185" t="s">
        <v>36</v>
      </c>
      <c r="K309" s="185" t="s">
        <v>36</v>
      </c>
      <c r="L309" s="185" t="s">
        <v>36</v>
      </c>
      <c r="M309" s="185" t="s">
        <v>37</v>
      </c>
      <c r="N309" s="185" t="s">
        <v>3504</v>
      </c>
      <c r="O309" s="185" t="s">
        <v>37</v>
      </c>
      <c r="P309" s="185"/>
      <c r="Q309" s="184" t="s">
        <v>409</v>
      </c>
      <c r="R309" s="185">
        <v>17260</v>
      </c>
      <c r="S309" s="185" t="s">
        <v>410</v>
      </c>
      <c r="T309">
        <v>1</v>
      </c>
      <c r="U309" s="185" t="s">
        <v>37</v>
      </c>
      <c r="V309" s="185" t="s">
        <v>37</v>
      </c>
      <c r="W309" t="b">
        <v>1</v>
      </c>
    </row>
    <row r="310" spans="4:23" x14ac:dyDescent="0.25">
      <c r="D310" s="184" t="s">
        <v>411</v>
      </c>
      <c r="E310" s="184" t="s">
        <v>411</v>
      </c>
      <c r="F310" s="184"/>
      <c r="G310" s="184"/>
      <c r="H310" s="185">
        <v>13140</v>
      </c>
      <c r="I310" t="s">
        <v>3491</v>
      </c>
      <c r="J310" s="185" t="s">
        <v>36</v>
      </c>
      <c r="K310" s="185" t="s">
        <v>36</v>
      </c>
      <c r="L310" s="185" t="s">
        <v>36</v>
      </c>
      <c r="M310" s="185" t="s">
        <v>37</v>
      </c>
      <c r="N310" s="185" t="s">
        <v>3503</v>
      </c>
      <c r="O310" s="185" t="s">
        <v>37</v>
      </c>
      <c r="P310" s="185"/>
      <c r="Q310" s="184" t="s">
        <v>411</v>
      </c>
      <c r="R310" s="185">
        <v>13140</v>
      </c>
      <c r="S310" s="185" t="s">
        <v>78</v>
      </c>
      <c r="T310">
        <v>1</v>
      </c>
      <c r="U310" s="185" t="s">
        <v>37</v>
      </c>
      <c r="V310" s="185" t="s">
        <v>37</v>
      </c>
      <c r="W310" t="b">
        <v>1</v>
      </c>
    </row>
    <row r="311" spans="4:23" x14ac:dyDescent="0.25">
      <c r="D311" s="184" t="s">
        <v>412</v>
      </c>
      <c r="E311" s="184" t="s">
        <v>412</v>
      </c>
      <c r="F311" s="184"/>
      <c r="G311" s="184"/>
      <c r="H311" s="185">
        <v>15120</v>
      </c>
      <c r="I311" t="s">
        <v>3507</v>
      </c>
      <c r="J311" s="185" t="s">
        <v>36</v>
      </c>
      <c r="K311" s="185" t="s">
        <v>36</v>
      </c>
      <c r="L311" s="185" t="s">
        <v>36</v>
      </c>
      <c r="M311" s="185" t="s">
        <v>37</v>
      </c>
      <c r="N311" s="185" t="s">
        <v>35</v>
      </c>
      <c r="O311" s="185" t="s">
        <v>37</v>
      </c>
      <c r="P311" s="185"/>
      <c r="Q311" s="184" t="s">
        <v>412</v>
      </c>
      <c r="R311" s="185">
        <v>15120</v>
      </c>
      <c r="S311" s="185" t="s">
        <v>413</v>
      </c>
      <c r="T311">
        <v>3</v>
      </c>
      <c r="U311" s="185" t="s">
        <v>37</v>
      </c>
      <c r="V311" s="185" t="s">
        <v>37</v>
      </c>
      <c r="W311" t="b">
        <v>1</v>
      </c>
    </row>
    <row r="312" spans="4:23" x14ac:dyDescent="0.25">
      <c r="D312" s="184" t="s">
        <v>3562</v>
      </c>
      <c r="E312" s="184" t="s">
        <v>3562</v>
      </c>
      <c r="F312" s="184"/>
      <c r="G312" s="184"/>
      <c r="H312" s="185">
        <v>13020</v>
      </c>
      <c r="I312" t="s">
        <v>3491</v>
      </c>
      <c r="J312" s="185" t="s">
        <v>36</v>
      </c>
      <c r="K312" s="185" t="s">
        <v>36</v>
      </c>
      <c r="L312" s="185" t="s">
        <v>36</v>
      </c>
      <c r="M312" s="185" t="s">
        <v>37</v>
      </c>
      <c r="N312" s="185" t="s">
        <v>3501</v>
      </c>
      <c r="O312" s="185" t="s">
        <v>37</v>
      </c>
      <c r="P312" s="185"/>
      <c r="Q312" s="184" t="s">
        <v>3562</v>
      </c>
      <c r="R312" s="185">
        <v>13020</v>
      </c>
      <c r="S312" s="185" t="s">
        <v>90</v>
      </c>
      <c r="T312">
        <v>1</v>
      </c>
      <c r="U312" s="185" t="s">
        <v>37</v>
      </c>
      <c r="V312" s="185" t="s">
        <v>37</v>
      </c>
      <c r="W312" t="b">
        <v>1</v>
      </c>
    </row>
    <row r="313" spans="4:23" x14ac:dyDescent="0.25">
      <c r="D313" s="184" t="s">
        <v>414</v>
      </c>
      <c r="E313" s="184" t="s">
        <v>414</v>
      </c>
      <c r="F313" s="184"/>
      <c r="G313" s="184"/>
      <c r="H313" s="185">
        <v>10010</v>
      </c>
      <c r="I313" t="s">
        <v>3486</v>
      </c>
      <c r="J313" s="185" t="s">
        <v>36</v>
      </c>
      <c r="K313" s="185" t="s">
        <v>36</v>
      </c>
      <c r="L313" s="185" t="s">
        <v>36</v>
      </c>
      <c r="M313" s="185" t="s">
        <v>37</v>
      </c>
      <c r="N313" s="185" t="s">
        <v>35</v>
      </c>
      <c r="O313" s="185" t="s">
        <v>37</v>
      </c>
      <c r="P313" s="185"/>
      <c r="Q313" s="184" t="s">
        <v>414</v>
      </c>
      <c r="R313" s="185">
        <v>10010</v>
      </c>
      <c r="S313" s="185" t="s">
        <v>38</v>
      </c>
      <c r="T313">
        <v>1</v>
      </c>
      <c r="U313" s="185" t="s">
        <v>37</v>
      </c>
      <c r="V313" s="185" t="s">
        <v>37</v>
      </c>
      <c r="W313" t="b">
        <v>1</v>
      </c>
    </row>
    <row r="314" spans="4:23" x14ac:dyDescent="0.25">
      <c r="D314" s="184" t="s">
        <v>415</v>
      </c>
      <c r="E314" s="184" t="s">
        <v>415</v>
      </c>
      <c r="F314" s="184"/>
      <c r="G314" s="184"/>
      <c r="H314" s="185">
        <v>13020</v>
      </c>
      <c r="I314" t="s">
        <v>3491</v>
      </c>
      <c r="J314" s="185" t="s">
        <v>36</v>
      </c>
      <c r="K314" s="185" t="s">
        <v>36</v>
      </c>
      <c r="L314" s="185" t="s">
        <v>36</v>
      </c>
      <c r="M314" s="185" t="s">
        <v>37</v>
      </c>
      <c r="N314" s="185" t="s">
        <v>3501</v>
      </c>
      <c r="O314" s="185" t="s">
        <v>37</v>
      </c>
      <c r="P314" s="185"/>
      <c r="Q314" s="184" t="s">
        <v>415</v>
      </c>
      <c r="R314" s="185">
        <v>13020</v>
      </c>
      <c r="S314" s="185" t="s">
        <v>90</v>
      </c>
      <c r="T314">
        <v>1</v>
      </c>
      <c r="U314" s="185" t="s">
        <v>37</v>
      </c>
      <c r="V314" s="185" t="s">
        <v>37</v>
      </c>
      <c r="W314" t="b">
        <v>1</v>
      </c>
    </row>
    <row r="315" spans="4:23" x14ac:dyDescent="0.25">
      <c r="D315" s="184" t="s">
        <v>416</v>
      </c>
      <c r="E315" s="184" t="s">
        <v>416</v>
      </c>
      <c r="F315" s="184"/>
      <c r="G315" s="184"/>
      <c r="H315" s="185">
        <v>13020</v>
      </c>
      <c r="I315" t="s">
        <v>3491</v>
      </c>
      <c r="J315" s="185" t="s">
        <v>36</v>
      </c>
      <c r="K315" s="185" t="s">
        <v>36</v>
      </c>
      <c r="L315" s="185" t="s">
        <v>36</v>
      </c>
      <c r="M315" s="185" t="s">
        <v>37</v>
      </c>
      <c r="N315" s="185" t="s">
        <v>3501</v>
      </c>
      <c r="O315" s="185" t="s">
        <v>37</v>
      </c>
      <c r="P315" s="185"/>
      <c r="Q315" s="184" t="s">
        <v>416</v>
      </c>
      <c r="R315" s="185">
        <v>13020</v>
      </c>
      <c r="S315" s="185" t="s">
        <v>90</v>
      </c>
      <c r="T315">
        <v>1</v>
      </c>
      <c r="U315" s="185" t="s">
        <v>37</v>
      </c>
      <c r="V315" s="185" t="s">
        <v>37</v>
      </c>
      <c r="W315" t="b">
        <v>1</v>
      </c>
    </row>
    <row r="316" spans="4:23" x14ac:dyDescent="0.25">
      <c r="D316" s="184" t="s">
        <v>417</v>
      </c>
      <c r="E316" s="184" t="s">
        <v>417</v>
      </c>
      <c r="F316" s="184"/>
      <c r="G316" s="184"/>
      <c r="H316" s="185">
        <v>13020</v>
      </c>
      <c r="I316" t="s">
        <v>3491</v>
      </c>
      <c r="J316" s="185" t="s">
        <v>36</v>
      </c>
      <c r="K316" s="185" t="s">
        <v>36</v>
      </c>
      <c r="L316" s="185" t="s">
        <v>36</v>
      </c>
      <c r="M316" s="185" t="s">
        <v>37</v>
      </c>
      <c r="N316" s="185" t="s">
        <v>35</v>
      </c>
      <c r="O316" s="185" t="s">
        <v>37</v>
      </c>
      <c r="P316" s="185"/>
      <c r="Q316" s="184" t="s">
        <v>417</v>
      </c>
      <c r="R316" s="185">
        <v>13020</v>
      </c>
      <c r="S316" s="185" t="s">
        <v>90</v>
      </c>
      <c r="T316">
        <v>1</v>
      </c>
      <c r="U316" s="185" t="s">
        <v>37</v>
      </c>
      <c r="V316" s="185" t="s">
        <v>37</v>
      </c>
      <c r="W316" t="b">
        <v>1</v>
      </c>
    </row>
    <row r="317" spans="4:23" x14ac:dyDescent="0.25">
      <c r="D317" s="184" t="s">
        <v>418</v>
      </c>
      <c r="E317" s="184" t="s">
        <v>418</v>
      </c>
      <c r="F317" s="184"/>
      <c r="G317" s="184"/>
      <c r="H317" s="185">
        <v>13020</v>
      </c>
      <c r="I317" t="s">
        <v>3491</v>
      </c>
      <c r="J317" s="185" t="s">
        <v>36</v>
      </c>
      <c r="K317" s="185" t="s">
        <v>36</v>
      </c>
      <c r="L317" s="185" t="s">
        <v>36</v>
      </c>
      <c r="M317" s="185" t="s">
        <v>37</v>
      </c>
      <c r="N317" s="185" t="s">
        <v>35</v>
      </c>
      <c r="O317" s="185" t="s">
        <v>37</v>
      </c>
      <c r="P317" s="185"/>
      <c r="Q317" s="184" t="s">
        <v>418</v>
      </c>
      <c r="R317" s="185">
        <v>13020</v>
      </c>
      <c r="S317" s="185" t="s">
        <v>90</v>
      </c>
      <c r="T317">
        <v>1</v>
      </c>
      <c r="U317" s="185" t="s">
        <v>37</v>
      </c>
      <c r="V317" s="185" t="s">
        <v>37</v>
      </c>
      <c r="W317" t="b">
        <v>1</v>
      </c>
    </row>
    <row r="318" spans="4:23" x14ac:dyDescent="0.25">
      <c r="D318" s="184" t="s">
        <v>419</v>
      </c>
      <c r="E318" s="184" t="s">
        <v>419</v>
      </c>
      <c r="F318" s="184"/>
      <c r="G318" s="184"/>
      <c r="H318" s="185">
        <v>13020</v>
      </c>
      <c r="I318" t="s">
        <v>3491</v>
      </c>
      <c r="J318" s="185" t="s">
        <v>36</v>
      </c>
      <c r="K318" s="185" t="s">
        <v>36</v>
      </c>
      <c r="L318" s="185" t="s">
        <v>36</v>
      </c>
      <c r="M318" s="185" t="s">
        <v>37</v>
      </c>
      <c r="N318" s="185" t="s">
        <v>35</v>
      </c>
      <c r="O318" s="185" t="s">
        <v>37</v>
      </c>
      <c r="P318" s="185"/>
      <c r="Q318" s="184" t="s">
        <v>419</v>
      </c>
      <c r="R318" s="185">
        <v>13020</v>
      </c>
      <c r="S318" s="185" t="s">
        <v>90</v>
      </c>
      <c r="T318">
        <v>1</v>
      </c>
      <c r="U318" s="185" t="s">
        <v>37</v>
      </c>
      <c r="V318" s="185" t="s">
        <v>37</v>
      </c>
      <c r="W318" t="b">
        <v>1</v>
      </c>
    </row>
    <row r="319" spans="4:23" x14ac:dyDescent="0.25">
      <c r="D319" s="184" t="s">
        <v>3563</v>
      </c>
      <c r="E319" s="184" t="s">
        <v>3563</v>
      </c>
      <c r="F319" s="184"/>
      <c r="G319" s="184"/>
      <c r="H319" s="185">
        <v>15080</v>
      </c>
      <c r="I319" t="s">
        <v>3507</v>
      </c>
      <c r="J319" s="185" t="s">
        <v>36</v>
      </c>
      <c r="K319" s="185" t="s">
        <v>36</v>
      </c>
      <c r="L319" s="185" t="s">
        <v>36</v>
      </c>
      <c r="M319" s="185" t="s">
        <v>37</v>
      </c>
      <c r="N319" s="185" t="s">
        <v>3498</v>
      </c>
      <c r="O319" s="185" t="s">
        <v>37</v>
      </c>
      <c r="P319" s="185"/>
      <c r="Q319" s="184" t="s">
        <v>3563</v>
      </c>
      <c r="R319" s="185">
        <v>15080</v>
      </c>
      <c r="S319" s="185" t="s">
        <v>117</v>
      </c>
      <c r="T319">
        <v>1</v>
      </c>
      <c r="U319" s="185" t="s">
        <v>37</v>
      </c>
      <c r="V319" s="185" t="s">
        <v>37</v>
      </c>
      <c r="W319" t="b">
        <v>1</v>
      </c>
    </row>
    <row r="320" spans="4:23" x14ac:dyDescent="0.25">
      <c r="D320" s="184" t="s">
        <v>3564</v>
      </c>
      <c r="E320" s="184" t="s">
        <v>3564</v>
      </c>
      <c r="F320" s="184"/>
      <c r="G320" s="184"/>
      <c r="H320" s="185">
        <v>90449</v>
      </c>
      <c r="I320" t="s">
        <v>3487</v>
      </c>
      <c r="J320" t="s">
        <v>36</v>
      </c>
      <c r="K320" t="s">
        <v>36</v>
      </c>
      <c r="L320" t="s">
        <v>36</v>
      </c>
      <c r="M320" t="s">
        <v>36</v>
      </c>
      <c r="N320" t="s">
        <v>3514</v>
      </c>
      <c r="O320" t="s">
        <v>37</v>
      </c>
      <c r="Q320" s="184" t="s">
        <v>3564</v>
      </c>
      <c r="R320" s="185">
        <v>90449</v>
      </c>
      <c r="S320" s="185" t="s">
        <v>3565</v>
      </c>
      <c r="T320">
        <v>1</v>
      </c>
      <c r="U320" t="s">
        <v>36</v>
      </c>
      <c r="V320" t="s">
        <v>36</v>
      </c>
      <c r="W320" t="b">
        <v>1</v>
      </c>
    </row>
    <row r="321" spans="4:23" x14ac:dyDescent="0.25">
      <c r="D321" s="184" t="s">
        <v>3566</v>
      </c>
      <c r="E321" s="184" t="s">
        <v>3566</v>
      </c>
      <c r="F321" s="184"/>
      <c r="G321" s="184"/>
      <c r="H321" s="185">
        <v>90449</v>
      </c>
      <c r="I321" t="s">
        <v>3487</v>
      </c>
      <c r="J321" t="s">
        <v>36</v>
      </c>
      <c r="K321" t="s">
        <v>36</v>
      </c>
      <c r="L321" t="s">
        <v>36</v>
      </c>
      <c r="M321" t="s">
        <v>36</v>
      </c>
      <c r="N321" t="s">
        <v>3514</v>
      </c>
      <c r="O321" t="s">
        <v>37</v>
      </c>
      <c r="Q321" s="184" t="s">
        <v>3566</v>
      </c>
      <c r="R321" s="185">
        <v>90449</v>
      </c>
      <c r="S321" s="185" t="s">
        <v>3565</v>
      </c>
      <c r="T321">
        <v>2</v>
      </c>
      <c r="U321" t="s">
        <v>36</v>
      </c>
      <c r="V321" t="s">
        <v>36</v>
      </c>
      <c r="W321" t="b">
        <v>1</v>
      </c>
    </row>
    <row r="322" spans="4:23" x14ac:dyDescent="0.25">
      <c r="D322" s="184" t="s">
        <v>3567</v>
      </c>
      <c r="E322" s="184" t="s">
        <v>3567</v>
      </c>
      <c r="F322" s="184"/>
      <c r="G322" s="184"/>
      <c r="H322" s="185">
        <v>90449</v>
      </c>
      <c r="I322" t="s">
        <v>3487</v>
      </c>
      <c r="J322" t="s">
        <v>36</v>
      </c>
      <c r="K322" t="s">
        <v>36</v>
      </c>
      <c r="L322" t="s">
        <v>36</v>
      </c>
      <c r="M322" t="s">
        <v>36</v>
      </c>
      <c r="N322" t="s">
        <v>3514</v>
      </c>
      <c r="O322" t="s">
        <v>37</v>
      </c>
      <c r="Q322" s="184" t="s">
        <v>3567</v>
      </c>
      <c r="R322" s="185">
        <v>90449</v>
      </c>
      <c r="S322" s="185" t="s">
        <v>3565</v>
      </c>
      <c r="T322">
        <v>3</v>
      </c>
      <c r="U322" t="s">
        <v>36</v>
      </c>
      <c r="V322" t="s">
        <v>36</v>
      </c>
      <c r="W322" t="b">
        <v>1</v>
      </c>
    </row>
    <row r="323" spans="4:23" x14ac:dyDescent="0.25">
      <c r="D323" s="184" t="s">
        <v>3568</v>
      </c>
      <c r="E323" s="184" t="s">
        <v>3568</v>
      </c>
      <c r="F323" s="184"/>
      <c r="G323" s="184"/>
      <c r="H323" s="185">
        <v>90449</v>
      </c>
      <c r="I323" t="s">
        <v>3487</v>
      </c>
      <c r="J323" t="s">
        <v>36</v>
      </c>
      <c r="K323" t="s">
        <v>36</v>
      </c>
      <c r="L323" t="s">
        <v>36</v>
      </c>
      <c r="M323" t="s">
        <v>36</v>
      </c>
      <c r="N323" t="s">
        <v>3514</v>
      </c>
      <c r="O323" t="s">
        <v>37</v>
      </c>
      <c r="Q323" s="184" t="s">
        <v>3568</v>
      </c>
      <c r="R323" s="185">
        <v>90449</v>
      </c>
      <c r="S323" s="185" t="s">
        <v>3565</v>
      </c>
      <c r="T323">
        <v>4</v>
      </c>
      <c r="U323" t="s">
        <v>36</v>
      </c>
      <c r="V323" t="s">
        <v>36</v>
      </c>
      <c r="W323" t="b">
        <v>1</v>
      </c>
    </row>
    <row r="324" spans="4:23" x14ac:dyDescent="0.25">
      <c r="D324" s="184" t="s">
        <v>420</v>
      </c>
      <c r="E324" s="184" t="s">
        <v>420</v>
      </c>
      <c r="F324" s="184"/>
      <c r="G324" s="184"/>
      <c r="H324" s="185">
        <v>16090</v>
      </c>
      <c r="I324" t="s">
        <v>3496</v>
      </c>
      <c r="J324" s="185" t="s">
        <v>36</v>
      </c>
      <c r="K324" s="185" t="s">
        <v>36</v>
      </c>
      <c r="L324" s="185" t="s">
        <v>36</v>
      </c>
      <c r="M324" s="185" t="s">
        <v>37</v>
      </c>
      <c r="N324" s="185" t="s">
        <v>3506</v>
      </c>
      <c r="O324" s="185" t="s">
        <v>37</v>
      </c>
      <c r="P324" s="185"/>
      <c r="Q324" s="184" t="s">
        <v>420</v>
      </c>
      <c r="R324" s="185">
        <v>16090</v>
      </c>
      <c r="S324" s="185" t="s">
        <v>421</v>
      </c>
      <c r="T324">
        <v>2</v>
      </c>
      <c r="U324" s="185" t="s">
        <v>37</v>
      </c>
      <c r="V324" s="185" t="s">
        <v>37</v>
      </c>
      <c r="W324" t="b">
        <v>1</v>
      </c>
    </row>
    <row r="325" spans="4:23" x14ac:dyDescent="0.25">
      <c r="D325" s="184" t="s">
        <v>422</v>
      </c>
      <c r="E325" s="184" t="s">
        <v>422</v>
      </c>
      <c r="F325" s="184"/>
      <c r="G325" s="184"/>
      <c r="H325" s="185">
        <v>17250</v>
      </c>
      <c r="I325" t="s">
        <v>3502</v>
      </c>
      <c r="J325" s="185" t="s">
        <v>36</v>
      </c>
      <c r="K325" s="185" t="s">
        <v>36</v>
      </c>
      <c r="L325" s="185" t="s">
        <v>36</v>
      </c>
      <c r="M325" s="185" t="s">
        <v>37</v>
      </c>
      <c r="N325" s="185" t="s">
        <v>3504</v>
      </c>
      <c r="O325" s="185" t="s">
        <v>37</v>
      </c>
      <c r="P325" s="185"/>
      <c r="Q325" s="184" t="s">
        <v>422</v>
      </c>
      <c r="R325" s="185">
        <v>17250</v>
      </c>
      <c r="S325" s="185" t="s">
        <v>423</v>
      </c>
      <c r="T325">
        <v>1</v>
      </c>
      <c r="U325" s="185" t="s">
        <v>37</v>
      </c>
      <c r="V325" s="185" t="s">
        <v>37</v>
      </c>
      <c r="W325" t="b">
        <v>1</v>
      </c>
    </row>
    <row r="326" spans="4:23" x14ac:dyDescent="0.25">
      <c r="D326" s="184" t="s">
        <v>424</v>
      </c>
      <c r="E326" s="184" t="s">
        <v>424</v>
      </c>
      <c r="F326" s="184"/>
      <c r="G326" s="184"/>
      <c r="H326" s="185">
        <v>16680</v>
      </c>
      <c r="I326" t="s">
        <v>3493</v>
      </c>
      <c r="J326" s="185" t="s">
        <v>36</v>
      </c>
      <c r="K326" s="185" t="s">
        <v>36</v>
      </c>
      <c r="L326" s="185" t="s">
        <v>36</v>
      </c>
      <c r="M326" s="185" t="s">
        <v>37</v>
      </c>
      <c r="N326" s="185" t="s">
        <v>3498</v>
      </c>
      <c r="O326" s="185" t="s">
        <v>37</v>
      </c>
      <c r="P326" s="185"/>
      <c r="Q326" s="184" t="s">
        <v>424</v>
      </c>
      <c r="R326" s="185">
        <v>16680</v>
      </c>
      <c r="S326" s="185" t="s">
        <v>425</v>
      </c>
      <c r="T326">
        <v>2</v>
      </c>
      <c r="U326" s="185" t="s">
        <v>37</v>
      </c>
      <c r="V326" s="185" t="s">
        <v>37</v>
      </c>
      <c r="W326" t="b">
        <v>1</v>
      </c>
    </row>
    <row r="327" spans="4:23" x14ac:dyDescent="0.25">
      <c r="D327" s="184" t="s">
        <v>426</v>
      </c>
      <c r="E327" s="184" t="s">
        <v>426</v>
      </c>
      <c r="F327" s="184"/>
      <c r="G327" s="184"/>
      <c r="H327" s="185">
        <v>13470</v>
      </c>
      <c r="I327" t="s">
        <v>3491</v>
      </c>
      <c r="J327" s="185" t="s">
        <v>36</v>
      </c>
      <c r="K327" s="185" t="s">
        <v>36</v>
      </c>
      <c r="L327" s="185" t="s">
        <v>36</v>
      </c>
      <c r="M327" s="185" t="s">
        <v>37</v>
      </c>
      <c r="N327" s="185" t="s">
        <v>3501</v>
      </c>
      <c r="O327" s="185" t="s">
        <v>37</v>
      </c>
      <c r="P327" s="185"/>
      <c r="Q327" s="184" t="s">
        <v>426</v>
      </c>
      <c r="R327" s="185">
        <v>13470</v>
      </c>
      <c r="S327" s="185" t="s">
        <v>352</v>
      </c>
      <c r="T327">
        <v>3</v>
      </c>
      <c r="U327" s="185" t="s">
        <v>37</v>
      </c>
      <c r="V327" s="185" t="s">
        <v>37</v>
      </c>
      <c r="W327" t="b">
        <v>1</v>
      </c>
    </row>
    <row r="328" spans="4:23" x14ac:dyDescent="0.25">
      <c r="D328" s="184" t="s">
        <v>427</v>
      </c>
      <c r="E328" s="184" t="s">
        <v>427</v>
      </c>
      <c r="F328" s="184"/>
      <c r="G328" s="184"/>
      <c r="H328" s="185">
        <v>13450</v>
      </c>
      <c r="I328" t="s">
        <v>3491</v>
      </c>
      <c r="J328" s="185" t="s">
        <v>36</v>
      </c>
      <c r="K328" s="185" t="s">
        <v>36</v>
      </c>
      <c r="L328" s="185" t="s">
        <v>36</v>
      </c>
      <c r="M328" s="185" t="s">
        <v>37</v>
      </c>
      <c r="N328" s="185" t="s">
        <v>3501</v>
      </c>
      <c r="O328" s="185" t="s">
        <v>37</v>
      </c>
      <c r="P328" s="185"/>
      <c r="Q328" s="184" t="s">
        <v>427</v>
      </c>
      <c r="R328" s="185">
        <v>13450</v>
      </c>
      <c r="S328" s="185" t="s">
        <v>428</v>
      </c>
      <c r="T328">
        <v>2</v>
      </c>
      <c r="U328" s="185" t="s">
        <v>37</v>
      </c>
      <c r="V328" s="185" t="s">
        <v>37</v>
      </c>
      <c r="W328" t="b">
        <v>1</v>
      </c>
    </row>
    <row r="329" spans="4:23" x14ac:dyDescent="0.25">
      <c r="D329" s="184" t="s">
        <v>429</v>
      </c>
      <c r="E329" s="184" t="s">
        <v>429</v>
      </c>
      <c r="F329" s="184"/>
      <c r="G329" s="184"/>
      <c r="H329" s="185">
        <v>13690</v>
      </c>
      <c r="I329" t="s">
        <v>3491</v>
      </c>
      <c r="J329" s="185" t="s">
        <v>36</v>
      </c>
      <c r="K329" s="185" t="s">
        <v>36</v>
      </c>
      <c r="L329" s="185" t="s">
        <v>36</v>
      </c>
      <c r="M329" s="185" t="s">
        <v>37</v>
      </c>
      <c r="N329" s="185" t="s">
        <v>3503</v>
      </c>
      <c r="O329" s="185" t="s">
        <v>37</v>
      </c>
      <c r="P329" s="185"/>
      <c r="Q329" s="184" t="s">
        <v>429</v>
      </c>
      <c r="R329" s="185">
        <v>13690</v>
      </c>
      <c r="S329" s="185" t="s">
        <v>430</v>
      </c>
      <c r="T329">
        <v>1</v>
      </c>
      <c r="U329" s="185" t="s">
        <v>37</v>
      </c>
      <c r="V329" s="185" t="s">
        <v>37</v>
      </c>
      <c r="W329" t="b">
        <v>1</v>
      </c>
    </row>
    <row r="330" spans="4:23" x14ac:dyDescent="0.25">
      <c r="D330" s="184" t="s">
        <v>431</v>
      </c>
      <c r="E330" s="184" t="s">
        <v>431</v>
      </c>
      <c r="F330" s="184"/>
      <c r="G330" s="184"/>
      <c r="H330" s="185">
        <v>90407</v>
      </c>
      <c r="I330" t="s">
        <v>3493</v>
      </c>
      <c r="J330" s="185" t="s">
        <v>36</v>
      </c>
      <c r="K330" s="185" t="s">
        <v>36</v>
      </c>
      <c r="L330" s="185" t="s">
        <v>36</v>
      </c>
      <c r="M330" s="185" t="s">
        <v>36</v>
      </c>
      <c r="N330" s="185" t="s">
        <v>35</v>
      </c>
      <c r="O330" s="185" t="s">
        <v>37</v>
      </c>
      <c r="P330" s="185"/>
      <c r="Q330" s="184" t="s">
        <v>431</v>
      </c>
      <c r="R330" s="185">
        <v>90407</v>
      </c>
      <c r="S330" s="185" t="s">
        <v>431</v>
      </c>
      <c r="T330">
        <v>4</v>
      </c>
      <c r="U330" s="185" t="s">
        <v>37</v>
      </c>
      <c r="V330" s="185" t="s">
        <v>37</v>
      </c>
      <c r="W330" t="b">
        <v>1</v>
      </c>
    </row>
    <row r="331" spans="4:23" x14ac:dyDescent="0.25">
      <c r="D331" s="184" t="s">
        <v>432</v>
      </c>
      <c r="E331" s="184" t="s">
        <v>432</v>
      </c>
      <c r="F331" s="184"/>
      <c r="G331" s="184"/>
      <c r="H331" s="185">
        <v>90407</v>
      </c>
      <c r="I331" t="s">
        <v>3493</v>
      </c>
      <c r="J331" s="185" t="s">
        <v>36</v>
      </c>
      <c r="K331" s="185" t="s">
        <v>36</v>
      </c>
      <c r="L331" s="185" t="s">
        <v>36</v>
      </c>
      <c r="M331" s="185" t="s">
        <v>36</v>
      </c>
      <c r="N331" s="185" t="s">
        <v>35</v>
      </c>
      <c r="O331" s="185" t="s">
        <v>37</v>
      </c>
      <c r="P331" s="185"/>
      <c r="Q331" s="184" t="s">
        <v>432</v>
      </c>
      <c r="R331" s="185">
        <v>90407</v>
      </c>
      <c r="S331" s="185" t="s">
        <v>431</v>
      </c>
      <c r="T331">
        <v>3</v>
      </c>
      <c r="U331" s="185" t="s">
        <v>37</v>
      </c>
      <c r="V331" s="185" t="s">
        <v>37</v>
      </c>
      <c r="W331" t="b">
        <v>1</v>
      </c>
    </row>
    <row r="332" spans="4:23" x14ac:dyDescent="0.25">
      <c r="D332" s="184" t="s">
        <v>433</v>
      </c>
      <c r="E332" s="184" t="s">
        <v>433</v>
      </c>
      <c r="F332" s="184"/>
      <c r="G332" s="184"/>
      <c r="H332" s="185">
        <v>16030</v>
      </c>
      <c r="I332" t="s">
        <v>3496</v>
      </c>
      <c r="J332" s="185" t="s">
        <v>36</v>
      </c>
      <c r="K332" s="185" t="s">
        <v>36</v>
      </c>
      <c r="L332" s="185" t="s">
        <v>36</v>
      </c>
      <c r="M332" s="185" t="s">
        <v>37</v>
      </c>
      <c r="N332" s="185" t="s">
        <v>3506</v>
      </c>
      <c r="O332" s="185" t="s">
        <v>37</v>
      </c>
      <c r="P332" s="185"/>
      <c r="Q332" s="184" t="s">
        <v>433</v>
      </c>
      <c r="R332" s="185">
        <v>16030</v>
      </c>
      <c r="S332" s="185" t="s">
        <v>107</v>
      </c>
      <c r="T332">
        <v>1</v>
      </c>
      <c r="U332" s="185" t="s">
        <v>37</v>
      </c>
      <c r="V332" s="185" t="s">
        <v>37</v>
      </c>
      <c r="W332" t="b">
        <v>1</v>
      </c>
    </row>
    <row r="333" spans="4:23" x14ac:dyDescent="0.25">
      <c r="D333" s="184" t="s">
        <v>434</v>
      </c>
      <c r="E333" s="184" t="s">
        <v>434</v>
      </c>
      <c r="F333" s="184"/>
      <c r="G333" s="184"/>
      <c r="H333" s="185">
        <v>16400</v>
      </c>
      <c r="I333" t="s">
        <v>3496</v>
      </c>
      <c r="J333" s="185" t="s">
        <v>36</v>
      </c>
      <c r="K333" s="185" t="s">
        <v>36</v>
      </c>
      <c r="L333" s="185" t="s">
        <v>36</v>
      </c>
      <c r="M333" s="185" t="s">
        <v>37</v>
      </c>
      <c r="N333" s="185" t="s">
        <v>35</v>
      </c>
      <c r="O333" s="185" t="s">
        <v>37</v>
      </c>
      <c r="P333" s="185"/>
      <c r="Q333" s="184" t="s">
        <v>434</v>
      </c>
      <c r="R333" s="185">
        <v>16400</v>
      </c>
      <c r="S333" s="185" t="s">
        <v>435</v>
      </c>
      <c r="T333">
        <v>1</v>
      </c>
      <c r="U333" s="185" t="s">
        <v>37</v>
      </c>
      <c r="V333" s="185" t="s">
        <v>37</v>
      </c>
      <c r="W333" t="b">
        <v>1</v>
      </c>
    </row>
    <row r="334" spans="4:23" x14ac:dyDescent="0.25">
      <c r="D334" s="184" t="s">
        <v>436</v>
      </c>
      <c r="E334" s="184" t="s">
        <v>436</v>
      </c>
      <c r="F334" s="184"/>
      <c r="G334" s="184"/>
      <c r="H334" s="185">
        <v>90002</v>
      </c>
      <c r="I334" t="s">
        <v>3500</v>
      </c>
      <c r="J334" s="185" t="s">
        <v>36</v>
      </c>
      <c r="K334" s="185" t="s">
        <v>36</v>
      </c>
      <c r="L334" s="185" t="s">
        <v>37</v>
      </c>
      <c r="M334" s="185" t="s">
        <v>37</v>
      </c>
      <c r="N334" s="185" t="s">
        <v>3498</v>
      </c>
      <c r="O334" s="185" t="s">
        <v>37</v>
      </c>
      <c r="P334" s="185"/>
      <c r="Q334" s="184" t="s">
        <v>436</v>
      </c>
      <c r="R334" s="185">
        <v>90002</v>
      </c>
      <c r="S334" s="185" t="s">
        <v>437</v>
      </c>
      <c r="T334">
        <v>1</v>
      </c>
      <c r="U334" s="185" t="s">
        <v>37</v>
      </c>
      <c r="V334" s="185" t="s">
        <v>37</v>
      </c>
      <c r="W334" t="b">
        <v>1</v>
      </c>
    </row>
    <row r="335" spans="4:23" x14ac:dyDescent="0.25">
      <c r="D335" s="184" t="s">
        <v>438</v>
      </c>
      <c r="E335" s="184" t="s">
        <v>438</v>
      </c>
      <c r="F335" s="184"/>
      <c r="G335" s="184"/>
      <c r="H335" s="185">
        <v>17040</v>
      </c>
      <c r="I335" t="s">
        <v>3502</v>
      </c>
      <c r="J335" s="185" t="s">
        <v>36</v>
      </c>
      <c r="K335" s="185" t="s">
        <v>36</v>
      </c>
      <c r="L335" s="185" t="s">
        <v>36</v>
      </c>
      <c r="M335" s="185" t="s">
        <v>37</v>
      </c>
      <c r="N335" s="185" t="s">
        <v>3504</v>
      </c>
      <c r="O335" s="185" t="s">
        <v>37</v>
      </c>
      <c r="P335" s="185"/>
      <c r="Q335" s="184" t="s">
        <v>438</v>
      </c>
      <c r="R335" s="185">
        <v>17040</v>
      </c>
      <c r="S335" s="185" t="s">
        <v>439</v>
      </c>
      <c r="T335">
        <v>1</v>
      </c>
      <c r="U335" s="185" t="s">
        <v>37</v>
      </c>
      <c r="V335" s="185" t="s">
        <v>37</v>
      </c>
      <c r="W335" t="b">
        <v>1</v>
      </c>
    </row>
    <row r="336" spans="4:23" x14ac:dyDescent="0.25">
      <c r="D336" s="184" t="s">
        <v>3569</v>
      </c>
      <c r="E336" s="184" t="s">
        <v>3569</v>
      </c>
      <c r="F336" s="184"/>
      <c r="G336" s="184"/>
      <c r="H336" s="185">
        <v>16410</v>
      </c>
      <c r="I336" t="s">
        <v>3496</v>
      </c>
      <c r="J336" s="185" t="s">
        <v>36</v>
      </c>
      <c r="K336" s="185" t="s">
        <v>36</v>
      </c>
      <c r="L336" s="185" t="s">
        <v>36</v>
      </c>
      <c r="M336" s="185" t="s">
        <v>37</v>
      </c>
      <c r="N336" s="185" t="s">
        <v>35</v>
      </c>
      <c r="O336" s="185" t="s">
        <v>37</v>
      </c>
      <c r="P336" s="185"/>
      <c r="Q336" s="184" t="s">
        <v>3569</v>
      </c>
      <c r="R336" s="185">
        <v>16410</v>
      </c>
      <c r="S336" s="185" t="s">
        <v>70</v>
      </c>
      <c r="T336">
        <v>2</v>
      </c>
      <c r="U336" s="185" t="s">
        <v>37</v>
      </c>
      <c r="V336" s="185" t="s">
        <v>37</v>
      </c>
      <c r="W336" t="b">
        <v>0</v>
      </c>
    </row>
    <row r="337" spans="4:23" x14ac:dyDescent="0.25">
      <c r="D337" s="184" t="s">
        <v>440</v>
      </c>
      <c r="E337" s="184" t="s">
        <v>440</v>
      </c>
      <c r="F337" s="184"/>
      <c r="G337" s="184"/>
      <c r="H337" s="185">
        <v>17810</v>
      </c>
      <c r="I337" t="s">
        <v>3502</v>
      </c>
      <c r="J337" s="185" t="s">
        <v>36</v>
      </c>
      <c r="K337" s="185" t="s">
        <v>36</v>
      </c>
      <c r="L337" s="185" t="s">
        <v>36</v>
      </c>
      <c r="M337" s="185" t="s">
        <v>37</v>
      </c>
      <c r="N337" s="185" t="s">
        <v>3504</v>
      </c>
      <c r="O337" s="185" t="s">
        <v>37</v>
      </c>
      <c r="P337" s="185"/>
      <c r="Q337" s="184" t="s">
        <v>440</v>
      </c>
      <c r="R337" s="185">
        <v>17810</v>
      </c>
      <c r="S337" s="185" t="s">
        <v>441</v>
      </c>
      <c r="T337">
        <v>1</v>
      </c>
      <c r="U337" s="185" t="s">
        <v>37</v>
      </c>
      <c r="V337" s="185" t="s">
        <v>37</v>
      </c>
      <c r="W337" t="b">
        <v>1</v>
      </c>
    </row>
    <row r="338" spans="4:23" x14ac:dyDescent="0.25">
      <c r="D338" s="184" t="s">
        <v>442</v>
      </c>
      <c r="E338" s="184" t="s">
        <v>442</v>
      </c>
      <c r="F338" s="184"/>
      <c r="G338" s="184"/>
      <c r="H338" s="185">
        <v>17280</v>
      </c>
      <c r="I338" t="s">
        <v>3502</v>
      </c>
      <c r="J338" s="185" t="s">
        <v>36</v>
      </c>
      <c r="K338" s="185" t="s">
        <v>36</v>
      </c>
      <c r="L338" s="185" t="s">
        <v>36</v>
      </c>
      <c r="M338" s="185" t="s">
        <v>37</v>
      </c>
      <c r="N338" s="185" t="s">
        <v>3504</v>
      </c>
      <c r="O338" s="185" t="s">
        <v>37</v>
      </c>
      <c r="P338" s="185"/>
      <c r="Q338" s="184" t="s">
        <v>442</v>
      </c>
      <c r="R338" s="185">
        <v>17280</v>
      </c>
      <c r="S338" s="185" t="s">
        <v>136</v>
      </c>
      <c r="T338">
        <v>1</v>
      </c>
      <c r="U338" s="185" t="s">
        <v>37</v>
      </c>
      <c r="V338" s="185" t="s">
        <v>37</v>
      </c>
      <c r="W338" t="b">
        <v>1</v>
      </c>
    </row>
    <row r="339" spans="4:23" x14ac:dyDescent="0.25">
      <c r="D339" s="184" t="s">
        <v>443</v>
      </c>
      <c r="E339" s="184" t="s">
        <v>443</v>
      </c>
      <c r="F339" s="184"/>
      <c r="G339" s="184"/>
      <c r="H339" s="185">
        <v>13160</v>
      </c>
      <c r="I339" t="s">
        <v>3491</v>
      </c>
      <c r="J339" s="185" t="s">
        <v>36</v>
      </c>
      <c r="K339" s="185" t="s">
        <v>36</v>
      </c>
      <c r="L339" s="185" t="s">
        <v>36</v>
      </c>
      <c r="M339" s="185" t="s">
        <v>37</v>
      </c>
      <c r="N339" s="185" t="s">
        <v>3503</v>
      </c>
      <c r="O339" s="185" t="s">
        <v>37</v>
      </c>
      <c r="P339" s="185"/>
      <c r="Q339" s="184" t="s">
        <v>443</v>
      </c>
      <c r="R339" s="185">
        <v>13160</v>
      </c>
      <c r="S339" s="185" t="s">
        <v>444</v>
      </c>
      <c r="T339">
        <v>1</v>
      </c>
      <c r="U339" s="185" t="s">
        <v>37</v>
      </c>
      <c r="V339" s="185" t="s">
        <v>37</v>
      </c>
      <c r="W339" t="b">
        <v>1</v>
      </c>
    </row>
    <row r="340" spans="4:23" x14ac:dyDescent="0.25">
      <c r="D340" s="184" t="s">
        <v>445</v>
      </c>
      <c r="E340" s="184" t="s">
        <v>445</v>
      </c>
      <c r="F340" s="184"/>
      <c r="G340" s="184"/>
      <c r="H340" s="185">
        <v>15610</v>
      </c>
      <c r="I340" t="s">
        <v>3502</v>
      </c>
      <c r="J340" s="185" t="s">
        <v>36</v>
      </c>
      <c r="K340" s="185" t="s">
        <v>36</v>
      </c>
      <c r="L340" s="185" t="s">
        <v>36</v>
      </c>
      <c r="M340" s="185" t="s">
        <v>37</v>
      </c>
      <c r="N340" s="185" t="s">
        <v>3504</v>
      </c>
      <c r="O340" s="185" t="s">
        <v>37</v>
      </c>
      <c r="P340" s="185"/>
      <c r="Q340" s="184" t="s">
        <v>445</v>
      </c>
      <c r="R340" s="185">
        <v>15610</v>
      </c>
      <c r="S340" s="185" t="s">
        <v>212</v>
      </c>
      <c r="T340">
        <v>1</v>
      </c>
      <c r="U340" s="185" t="s">
        <v>37</v>
      </c>
      <c r="V340" s="185" t="s">
        <v>37</v>
      </c>
      <c r="W340" t="b">
        <v>1</v>
      </c>
    </row>
    <row r="341" spans="4:23" x14ac:dyDescent="0.25">
      <c r="D341" s="184" t="s">
        <v>446</v>
      </c>
      <c r="E341" s="184" t="s">
        <v>446</v>
      </c>
      <c r="F341" s="184"/>
      <c r="G341" s="184"/>
      <c r="H341" s="185">
        <v>15310</v>
      </c>
      <c r="I341" t="s">
        <v>3496</v>
      </c>
      <c r="J341" s="185" t="s">
        <v>36</v>
      </c>
      <c r="K341" s="185" t="s">
        <v>36</v>
      </c>
      <c r="L341" s="185" t="s">
        <v>36</v>
      </c>
      <c r="M341" s="185" t="s">
        <v>37</v>
      </c>
      <c r="N341" s="185" t="s">
        <v>35</v>
      </c>
      <c r="O341" s="185" t="s">
        <v>37</v>
      </c>
      <c r="P341" s="185"/>
      <c r="Q341" s="184" t="s">
        <v>446</v>
      </c>
      <c r="R341" s="185">
        <v>15310</v>
      </c>
      <c r="S341" s="185" t="s">
        <v>180</v>
      </c>
      <c r="T341">
        <v>1</v>
      </c>
      <c r="U341" s="185" t="s">
        <v>37</v>
      </c>
      <c r="V341" s="185" t="s">
        <v>37</v>
      </c>
      <c r="W341" t="b">
        <v>1</v>
      </c>
    </row>
    <row r="342" spans="4:23" x14ac:dyDescent="0.25">
      <c r="D342" s="184" t="s">
        <v>447</v>
      </c>
      <c r="E342" s="184" t="s">
        <v>447</v>
      </c>
      <c r="F342" s="184"/>
      <c r="G342" s="184"/>
      <c r="H342" s="185">
        <v>15310</v>
      </c>
      <c r="I342" t="s">
        <v>3496</v>
      </c>
      <c r="J342" s="185" t="s">
        <v>36</v>
      </c>
      <c r="K342" s="185" t="s">
        <v>36</v>
      </c>
      <c r="L342" s="185" t="s">
        <v>36</v>
      </c>
      <c r="M342" s="185" t="s">
        <v>37</v>
      </c>
      <c r="N342" s="185" t="s">
        <v>35</v>
      </c>
      <c r="O342" s="185" t="s">
        <v>37</v>
      </c>
      <c r="P342" s="185"/>
      <c r="Q342" s="184" t="s">
        <v>447</v>
      </c>
      <c r="R342" s="185">
        <v>15310</v>
      </c>
      <c r="S342" s="185" t="s">
        <v>180</v>
      </c>
      <c r="T342">
        <v>1</v>
      </c>
      <c r="U342" s="185" t="s">
        <v>37</v>
      </c>
      <c r="V342" s="185" t="s">
        <v>37</v>
      </c>
      <c r="W342" t="b">
        <v>1</v>
      </c>
    </row>
    <row r="343" spans="4:23" x14ac:dyDescent="0.25">
      <c r="D343" s="184" t="s">
        <v>448</v>
      </c>
      <c r="E343" s="184" t="s">
        <v>448</v>
      </c>
      <c r="F343" s="184"/>
      <c r="G343" s="184"/>
      <c r="H343" s="185">
        <v>17280</v>
      </c>
      <c r="I343" t="s">
        <v>3502</v>
      </c>
      <c r="J343" s="185" t="s">
        <v>36</v>
      </c>
      <c r="K343" s="185" t="s">
        <v>36</v>
      </c>
      <c r="L343" s="185" t="s">
        <v>36</v>
      </c>
      <c r="M343" s="185" t="s">
        <v>37</v>
      </c>
      <c r="N343" s="185" t="s">
        <v>3504</v>
      </c>
      <c r="O343" s="185" t="s">
        <v>37</v>
      </c>
      <c r="P343" s="185"/>
      <c r="Q343" s="184" t="s">
        <v>448</v>
      </c>
      <c r="R343" s="185">
        <v>17280</v>
      </c>
      <c r="S343" s="185" t="s">
        <v>136</v>
      </c>
      <c r="T343">
        <v>1</v>
      </c>
      <c r="U343" s="185" t="s">
        <v>37</v>
      </c>
      <c r="V343" s="185" t="s">
        <v>37</v>
      </c>
      <c r="W343" t="b">
        <v>1</v>
      </c>
    </row>
    <row r="344" spans="4:23" x14ac:dyDescent="0.25">
      <c r="D344" s="184" t="s">
        <v>449</v>
      </c>
      <c r="E344" s="184" t="s">
        <v>449</v>
      </c>
      <c r="F344" s="184"/>
      <c r="G344" s="184"/>
      <c r="H344" s="185">
        <v>13960</v>
      </c>
      <c r="I344" t="s">
        <v>3491</v>
      </c>
      <c r="J344" s="185" t="s">
        <v>36</v>
      </c>
      <c r="K344" s="185" t="s">
        <v>36</v>
      </c>
      <c r="L344" s="185" t="s">
        <v>36</v>
      </c>
      <c r="M344" s="185" t="s">
        <v>37</v>
      </c>
      <c r="N344" s="185" t="s">
        <v>3503</v>
      </c>
      <c r="O344" s="185" t="s">
        <v>37</v>
      </c>
      <c r="P344" s="185"/>
      <c r="Q344" s="184" t="s">
        <v>449</v>
      </c>
      <c r="R344" s="185">
        <v>13960</v>
      </c>
      <c r="S344" s="185" t="s">
        <v>234</v>
      </c>
      <c r="T344">
        <v>1</v>
      </c>
      <c r="U344" s="185" t="s">
        <v>37</v>
      </c>
      <c r="V344" s="185" t="s">
        <v>37</v>
      </c>
      <c r="W344" t="b">
        <v>1</v>
      </c>
    </row>
    <row r="345" spans="4:23" x14ac:dyDescent="0.25">
      <c r="D345" s="184" t="s">
        <v>450</v>
      </c>
      <c r="E345" s="184" t="s">
        <v>450</v>
      </c>
      <c r="F345" s="184"/>
      <c r="G345" s="184"/>
      <c r="H345" s="185">
        <v>13410</v>
      </c>
      <c r="I345" t="s">
        <v>3491</v>
      </c>
      <c r="J345" s="185" t="s">
        <v>36</v>
      </c>
      <c r="K345" s="185" t="s">
        <v>36</v>
      </c>
      <c r="L345" s="185" t="s">
        <v>36</v>
      </c>
      <c r="M345" s="185" t="s">
        <v>37</v>
      </c>
      <c r="N345" s="185" t="s">
        <v>3501</v>
      </c>
      <c r="O345" s="185" t="s">
        <v>37</v>
      </c>
      <c r="P345" s="185"/>
      <c r="Q345" s="184" t="s">
        <v>450</v>
      </c>
      <c r="R345" s="185">
        <v>13410</v>
      </c>
      <c r="S345" s="185" t="s">
        <v>131</v>
      </c>
      <c r="T345">
        <v>1</v>
      </c>
      <c r="U345" s="185" t="s">
        <v>37</v>
      </c>
      <c r="V345" s="185" t="s">
        <v>37</v>
      </c>
      <c r="W345" t="b">
        <v>1</v>
      </c>
    </row>
    <row r="346" spans="4:23" x14ac:dyDescent="0.25">
      <c r="D346" s="184" t="s">
        <v>451</v>
      </c>
      <c r="E346" s="184" t="s">
        <v>451</v>
      </c>
      <c r="F346" s="184"/>
      <c r="G346" s="184"/>
      <c r="H346" s="185">
        <v>13140</v>
      </c>
      <c r="I346" t="s">
        <v>3491</v>
      </c>
      <c r="J346" s="185" t="s">
        <v>36</v>
      </c>
      <c r="K346" s="185" t="s">
        <v>36</v>
      </c>
      <c r="L346" s="185" t="s">
        <v>36</v>
      </c>
      <c r="M346" s="185" t="s">
        <v>37</v>
      </c>
      <c r="N346" s="185" t="s">
        <v>3503</v>
      </c>
      <c r="O346" s="185" t="s">
        <v>37</v>
      </c>
      <c r="P346" s="185"/>
      <c r="Q346" s="184" t="s">
        <v>451</v>
      </c>
      <c r="R346" s="185">
        <v>13140</v>
      </c>
      <c r="S346" s="185" t="s">
        <v>78</v>
      </c>
      <c r="T346">
        <v>1</v>
      </c>
      <c r="U346" s="185" t="s">
        <v>37</v>
      </c>
      <c r="V346" s="185" t="s">
        <v>37</v>
      </c>
      <c r="W346" t="b">
        <v>1</v>
      </c>
    </row>
    <row r="347" spans="4:23" x14ac:dyDescent="0.25">
      <c r="D347" s="184" t="s">
        <v>452</v>
      </c>
      <c r="E347" s="184" t="s">
        <v>452</v>
      </c>
      <c r="F347" s="184"/>
      <c r="G347" s="184"/>
      <c r="H347" s="185">
        <v>17280</v>
      </c>
      <c r="I347" t="s">
        <v>3502</v>
      </c>
      <c r="J347" s="185" t="s">
        <v>36</v>
      </c>
      <c r="K347" s="185" t="s">
        <v>36</v>
      </c>
      <c r="L347" s="185" t="s">
        <v>36</v>
      </c>
      <c r="M347" s="185" t="s">
        <v>37</v>
      </c>
      <c r="N347" s="185" t="s">
        <v>3504</v>
      </c>
      <c r="O347" s="185" t="s">
        <v>37</v>
      </c>
      <c r="P347" s="185"/>
      <c r="Q347" s="184" t="s">
        <v>452</v>
      </c>
      <c r="R347" s="185">
        <v>17280</v>
      </c>
      <c r="S347" s="185" t="s">
        <v>136</v>
      </c>
      <c r="T347">
        <v>1</v>
      </c>
      <c r="U347" s="185" t="s">
        <v>37</v>
      </c>
      <c r="V347" s="185" t="s">
        <v>37</v>
      </c>
      <c r="W347" t="b">
        <v>1</v>
      </c>
    </row>
    <row r="348" spans="4:23" x14ac:dyDescent="0.25">
      <c r="D348" s="184" t="s">
        <v>453</v>
      </c>
      <c r="E348" s="184" t="s">
        <v>453</v>
      </c>
      <c r="F348" s="184"/>
      <c r="G348" s="184"/>
      <c r="H348" s="185">
        <v>15610</v>
      </c>
      <c r="I348" t="s">
        <v>3496</v>
      </c>
      <c r="J348" s="185" t="s">
        <v>36</v>
      </c>
      <c r="K348" s="185" t="s">
        <v>36</v>
      </c>
      <c r="L348" s="185" t="s">
        <v>36</v>
      </c>
      <c r="M348" s="185" t="s">
        <v>37</v>
      </c>
      <c r="N348" s="185" t="s">
        <v>3498</v>
      </c>
      <c r="O348" s="185" t="s">
        <v>37</v>
      </c>
      <c r="P348" s="185"/>
      <c r="Q348" s="184" t="s">
        <v>453</v>
      </c>
      <c r="R348" s="185">
        <v>15610</v>
      </c>
      <c r="S348" s="185" t="s">
        <v>212</v>
      </c>
      <c r="T348">
        <v>1</v>
      </c>
      <c r="U348" s="185" t="s">
        <v>37</v>
      </c>
      <c r="V348" s="185" t="s">
        <v>37</v>
      </c>
      <c r="W348" t="b">
        <v>1</v>
      </c>
    </row>
    <row r="349" spans="4:23" x14ac:dyDescent="0.25">
      <c r="D349" s="184" t="s">
        <v>454</v>
      </c>
      <c r="E349" s="184" t="s">
        <v>454</v>
      </c>
      <c r="F349" s="184"/>
      <c r="G349" s="184"/>
      <c r="H349" s="185">
        <v>15610</v>
      </c>
      <c r="I349" t="s">
        <v>3496</v>
      </c>
      <c r="J349" s="185" t="s">
        <v>36</v>
      </c>
      <c r="K349" s="185" t="s">
        <v>36</v>
      </c>
      <c r="L349" s="185" t="s">
        <v>36</v>
      </c>
      <c r="M349" s="185" t="s">
        <v>37</v>
      </c>
      <c r="N349" s="185" t="s">
        <v>3498</v>
      </c>
      <c r="O349" s="185" t="s">
        <v>37</v>
      </c>
      <c r="P349" s="185"/>
      <c r="Q349" s="184" t="s">
        <v>454</v>
      </c>
      <c r="R349" s="185">
        <v>15610</v>
      </c>
      <c r="S349" s="185" t="s">
        <v>212</v>
      </c>
      <c r="T349">
        <v>1</v>
      </c>
      <c r="U349" s="185" t="s">
        <v>37</v>
      </c>
      <c r="V349" s="185" t="s">
        <v>37</v>
      </c>
      <c r="W349" t="b">
        <v>1</v>
      </c>
    </row>
    <row r="350" spans="4:23" x14ac:dyDescent="0.25">
      <c r="D350" s="184" t="s">
        <v>455</v>
      </c>
      <c r="E350" s="184" t="s">
        <v>455</v>
      </c>
      <c r="F350" s="184"/>
      <c r="G350" s="184"/>
      <c r="H350" s="185">
        <v>15310</v>
      </c>
      <c r="I350" t="s">
        <v>3496</v>
      </c>
      <c r="J350" s="185" t="s">
        <v>36</v>
      </c>
      <c r="K350" s="185" t="s">
        <v>36</v>
      </c>
      <c r="L350" s="185" t="s">
        <v>36</v>
      </c>
      <c r="M350" s="185" t="s">
        <v>37</v>
      </c>
      <c r="N350" s="185" t="s">
        <v>35</v>
      </c>
      <c r="O350" s="185" t="s">
        <v>37</v>
      </c>
      <c r="P350" s="185"/>
      <c r="Q350" s="184" t="s">
        <v>455</v>
      </c>
      <c r="R350" s="185">
        <v>15310</v>
      </c>
      <c r="S350" s="185" t="s">
        <v>180</v>
      </c>
      <c r="T350">
        <v>1</v>
      </c>
      <c r="U350" s="185" t="s">
        <v>37</v>
      </c>
      <c r="V350" s="185" t="s">
        <v>37</v>
      </c>
      <c r="W350" t="b">
        <v>1</v>
      </c>
    </row>
    <row r="351" spans="4:23" x14ac:dyDescent="0.25">
      <c r="D351" s="184" t="s">
        <v>456</v>
      </c>
      <c r="E351" s="184" t="s">
        <v>456</v>
      </c>
      <c r="F351" s="184"/>
      <c r="G351" s="184"/>
      <c r="H351" s="185">
        <v>13240</v>
      </c>
      <c r="I351" t="s">
        <v>3491</v>
      </c>
      <c r="J351" s="185" t="s">
        <v>36</v>
      </c>
      <c r="K351" s="185" t="s">
        <v>36</v>
      </c>
      <c r="L351" s="185" t="s">
        <v>36</v>
      </c>
      <c r="M351" s="185" t="s">
        <v>37</v>
      </c>
      <c r="N351" s="185" t="s">
        <v>3501</v>
      </c>
      <c r="O351" s="185" t="s">
        <v>37</v>
      </c>
      <c r="P351" s="185"/>
      <c r="Q351" s="184" t="s">
        <v>456</v>
      </c>
      <c r="R351" s="185">
        <v>13240</v>
      </c>
      <c r="S351" s="185" t="s">
        <v>146</v>
      </c>
      <c r="T351">
        <v>2</v>
      </c>
      <c r="U351" s="185" t="s">
        <v>37</v>
      </c>
      <c r="V351" s="185" t="s">
        <v>37</v>
      </c>
      <c r="W351" t="b">
        <v>1</v>
      </c>
    </row>
    <row r="352" spans="4:23" x14ac:dyDescent="0.25">
      <c r="D352" s="184" t="s">
        <v>457</v>
      </c>
      <c r="E352" s="184" t="s">
        <v>457</v>
      </c>
      <c r="F352" s="184"/>
      <c r="G352" s="184"/>
      <c r="H352" s="185">
        <v>16330</v>
      </c>
      <c r="I352" t="s">
        <v>3493</v>
      </c>
      <c r="J352" s="185" t="s">
        <v>36</v>
      </c>
      <c r="K352" s="185" t="s">
        <v>36</v>
      </c>
      <c r="L352" s="185" t="s">
        <v>36</v>
      </c>
      <c r="M352" s="185" t="s">
        <v>37</v>
      </c>
      <c r="N352" s="185" t="s">
        <v>3498</v>
      </c>
      <c r="O352" s="185" t="s">
        <v>37</v>
      </c>
      <c r="P352" s="185"/>
      <c r="Q352" s="184" t="s">
        <v>457</v>
      </c>
      <c r="R352" s="185">
        <v>16330</v>
      </c>
      <c r="S352" s="185" t="s">
        <v>223</v>
      </c>
      <c r="T352">
        <v>1</v>
      </c>
      <c r="U352" s="185" t="s">
        <v>37</v>
      </c>
      <c r="V352" s="185" t="s">
        <v>37</v>
      </c>
      <c r="W352" t="b">
        <v>1</v>
      </c>
    </row>
    <row r="353" spans="4:23" x14ac:dyDescent="0.25">
      <c r="D353" s="184" t="s">
        <v>458</v>
      </c>
      <c r="E353" s="184" t="s">
        <v>458</v>
      </c>
      <c r="F353" s="184"/>
      <c r="G353" s="184"/>
      <c r="H353" s="185">
        <v>16110</v>
      </c>
      <c r="I353" t="s">
        <v>3496</v>
      </c>
      <c r="J353" s="185" t="s">
        <v>36</v>
      </c>
      <c r="K353" s="185" t="s">
        <v>36</v>
      </c>
      <c r="L353" s="185" t="s">
        <v>36</v>
      </c>
      <c r="M353" s="185" t="s">
        <v>36</v>
      </c>
      <c r="N353" s="185" t="s">
        <v>35</v>
      </c>
      <c r="O353" s="185" t="s">
        <v>37</v>
      </c>
      <c r="P353" s="185"/>
      <c r="Q353" s="184" t="s">
        <v>458</v>
      </c>
      <c r="R353" s="185">
        <v>16110</v>
      </c>
      <c r="S353" s="185" t="s">
        <v>250</v>
      </c>
      <c r="T353">
        <v>2</v>
      </c>
      <c r="U353" s="185" t="s">
        <v>37</v>
      </c>
      <c r="V353" s="185" t="s">
        <v>37</v>
      </c>
      <c r="W353" t="b">
        <v>0</v>
      </c>
    </row>
    <row r="354" spans="4:23" x14ac:dyDescent="0.25">
      <c r="D354" s="184" t="s">
        <v>3570</v>
      </c>
      <c r="E354" s="184" t="s">
        <v>3570</v>
      </c>
      <c r="F354" s="184"/>
      <c r="G354" s="184"/>
      <c r="H354" s="185">
        <v>16070</v>
      </c>
      <c r="I354" t="s">
        <v>3496</v>
      </c>
      <c r="J354" s="185" t="s">
        <v>36</v>
      </c>
      <c r="K354" s="185" t="s">
        <v>36</v>
      </c>
      <c r="L354" s="185" t="s">
        <v>36</v>
      </c>
      <c r="M354" s="185" t="s">
        <v>37</v>
      </c>
      <c r="N354" s="185" t="s">
        <v>35</v>
      </c>
      <c r="O354" s="185" t="s">
        <v>37</v>
      </c>
      <c r="P354" s="185"/>
      <c r="Q354" s="184" t="s">
        <v>3570</v>
      </c>
      <c r="R354" s="185">
        <v>16070</v>
      </c>
      <c r="S354" s="185" t="s">
        <v>3524</v>
      </c>
      <c r="T354">
        <v>1</v>
      </c>
      <c r="U354" s="185" t="s">
        <v>37</v>
      </c>
      <c r="V354" s="185" t="s">
        <v>37</v>
      </c>
      <c r="W354" t="b">
        <v>1</v>
      </c>
    </row>
    <row r="355" spans="4:23" x14ac:dyDescent="0.25">
      <c r="D355" s="184" t="s">
        <v>3571</v>
      </c>
      <c r="E355" s="184" t="s">
        <v>3571</v>
      </c>
      <c r="F355" s="184"/>
      <c r="G355" s="184"/>
      <c r="H355" s="185">
        <v>15500</v>
      </c>
      <c r="I355" t="s">
        <v>3496</v>
      </c>
      <c r="J355" s="185" t="s">
        <v>36</v>
      </c>
      <c r="K355" s="185" t="s">
        <v>36</v>
      </c>
      <c r="L355" s="185" t="s">
        <v>36</v>
      </c>
      <c r="M355" s="185" t="s">
        <v>37</v>
      </c>
      <c r="N355" s="185" t="s">
        <v>35</v>
      </c>
      <c r="O355" s="185" t="s">
        <v>37</v>
      </c>
      <c r="P355" s="185"/>
      <c r="Q355" s="184" t="s">
        <v>3571</v>
      </c>
      <c r="R355" s="185">
        <v>15500</v>
      </c>
      <c r="S355" s="185" t="s">
        <v>3526</v>
      </c>
      <c r="T355">
        <v>1</v>
      </c>
      <c r="U355" s="185" t="s">
        <v>37</v>
      </c>
      <c r="V355" s="185" t="s">
        <v>37</v>
      </c>
      <c r="W355" t="b">
        <v>1</v>
      </c>
    </row>
    <row r="356" spans="4:23" x14ac:dyDescent="0.25">
      <c r="D356" s="184" t="s">
        <v>459</v>
      </c>
      <c r="E356" s="184" t="s">
        <v>459</v>
      </c>
      <c r="F356" s="184"/>
      <c r="G356" s="184"/>
      <c r="H356" s="185">
        <v>13020</v>
      </c>
      <c r="I356" t="s">
        <v>3491</v>
      </c>
      <c r="J356" s="185" t="s">
        <v>36</v>
      </c>
      <c r="K356" s="185" t="s">
        <v>36</v>
      </c>
      <c r="L356" s="185" t="s">
        <v>36</v>
      </c>
      <c r="M356" s="185" t="s">
        <v>37</v>
      </c>
      <c r="N356" s="185" t="s">
        <v>35</v>
      </c>
      <c r="O356" s="185" t="s">
        <v>37</v>
      </c>
      <c r="P356" s="185"/>
      <c r="Q356" s="184" t="s">
        <v>459</v>
      </c>
      <c r="R356" s="185">
        <v>13020</v>
      </c>
      <c r="S356" s="185" t="s">
        <v>90</v>
      </c>
      <c r="T356">
        <v>1</v>
      </c>
      <c r="U356" s="185" t="s">
        <v>37</v>
      </c>
      <c r="V356" s="185" t="s">
        <v>37</v>
      </c>
      <c r="W356" t="b">
        <v>1</v>
      </c>
    </row>
    <row r="357" spans="4:23" x14ac:dyDescent="0.25">
      <c r="D357" s="184" t="s">
        <v>460</v>
      </c>
      <c r="E357" s="184" t="s">
        <v>460</v>
      </c>
      <c r="F357" s="184"/>
      <c r="G357" s="184"/>
      <c r="H357" s="185">
        <v>13020</v>
      </c>
      <c r="I357" t="s">
        <v>3491</v>
      </c>
      <c r="J357" s="185" t="s">
        <v>36</v>
      </c>
      <c r="K357" s="185" t="s">
        <v>36</v>
      </c>
      <c r="L357" s="185" t="s">
        <v>36</v>
      </c>
      <c r="M357" s="185" t="s">
        <v>37</v>
      </c>
      <c r="N357" s="185" t="s">
        <v>35</v>
      </c>
      <c r="O357" s="185" t="s">
        <v>37</v>
      </c>
      <c r="P357" s="185"/>
      <c r="Q357" s="184" t="s">
        <v>460</v>
      </c>
      <c r="R357" s="185">
        <v>13020</v>
      </c>
      <c r="S357" s="185" t="s">
        <v>90</v>
      </c>
      <c r="T357">
        <v>1</v>
      </c>
      <c r="U357" s="185" t="s">
        <v>37</v>
      </c>
      <c r="V357" s="185" t="s">
        <v>37</v>
      </c>
      <c r="W357" t="b">
        <v>1</v>
      </c>
    </row>
    <row r="358" spans="4:23" x14ac:dyDescent="0.25">
      <c r="D358" s="184" t="s">
        <v>461</v>
      </c>
      <c r="E358" s="184" t="s">
        <v>461</v>
      </c>
      <c r="F358" s="184"/>
      <c r="G358" s="184"/>
      <c r="H358" s="185">
        <v>13550</v>
      </c>
      <c r="I358" t="s">
        <v>3491</v>
      </c>
      <c r="J358" s="185" t="s">
        <v>36</v>
      </c>
      <c r="K358" s="185" t="s">
        <v>36</v>
      </c>
      <c r="L358" s="185" t="s">
        <v>36</v>
      </c>
      <c r="M358" s="185" t="s">
        <v>37</v>
      </c>
      <c r="N358" s="185" t="s">
        <v>35</v>
      </c>
      <c r="O358" s="185" t="s">
        <v>37</v>
      </c>
      <c r="P358" s="185"/>
      <c r="Q358" s="184" t="s">
        <v>461</v>
      </c>
      <c r="R358" s="185">
        <v>13550</v>
      </c>
      <c r="S358" s="185" t="s">
        <v>462</v>
      </c>
      <c r="T358">
        <v>3</v>
      </c>
      <c r="U358" s="185" t="s">
        <v>37</v>
      </c>
      <c r="V358" s="185" t="s">
        <v>37</v>
      </c>
      <c r="W358" t="b">
        <v>1</v>
      </c>
    </row>
    <row r="359" spans="4:23" x14ac:dyDescent="0.25">
      <c r="D359" s="184" t="s">
        <v>463</v>
      </c>
      <c r="E359" s="184" t="s">
        <v>463</v>
      </c>
      <c r="F359" s="184"/>
      <c r="G359" s="184"/>
      <c r="H359" s="185">
        <v>12110</v>
      </c>
      <c r="I359" t="s">
        <v>3500</v>
      </c>
      <c r="J359" s="185" t="s">
        <v>36</v>
      </c>
      <c r="K359" s="185" t="s">
        <v>36</v>
      </c>
      <c r="L359" s="185" t="s">
        <v>36</v>
      </c>
      <c r="M359" s="185" t="s">
        <v>36</v>
      </c>
      <c r="N359" s="185" t="s">
        <v>3501</v>
      </c>
      <c r="O359" s="185" t="s">
        <v>37</v>
      </c>
      <c r="P359" s="185"/>
      <c r="Q359" s="184" t="s">
        <v>463</v>
      </c>
      <c r="R359" s="185">
        <v>12110</v>
      </c>
      <c r="S359" s="185" t="s">
        <v>463</v>
      </c>
      <c r="T359">
        <v>2</v>
      </c>
      <c r="U359" s="185" t="s">
        <v>37</v>
      </c>
      <c r="V359" s="185" t="s">
        <v>37</v>
      </c>
      <c r="W359" t="b">
        <v>1</v>
      </c>
    </row>
    <row r="360" spans="4:23" x14ac:dyDescent="0.25">
      <c r="D360" s="184" t="s">
        <v>464</v>
      </c>
      <c r="E360" s="184" t="s">
        <v>464</v>
      </c>
      <c r="F360" s="184"/>
      <c r="G360" s="184"/>
      <c r="H360" s="185">
        <v>17010</v>
      </c>
      <c r="I360" t="s">
        <v>3502</v>
      </c>
      <c r="J360" s="185" t="s">
        <v>36</v>
      </c>
      <c r="K360" s="185" t="s">
        <v>36</v>
      </c>
      <c r="L360" s="185" t="s">
        <v>36</v>
      </c>
      <c r="M360" s="185" t="s">
        <v>37</v>
      </c>
      <c r="N360" s="185" t="s">
        <v>3504</v>
      </c>
      <c r="O360" s="185" t="s">
        <v>37</v>
      </c>
      <c r="P360" s="185"/>
      <c r="Q360" s="184" t="s">
        <v>464</v>
      </c>
      <c r="R360" s="185">
        <v>17010</v>
      </c>
      <c r="S360" s="185" t="s">
        <v>465</v>
      </c>
      <c r="T360">
        <v>1</v>
      </c>
      <c r="U360" s="185" t="s">
        <v>37</v>
      </c>
      <c r="V360" s="185" t="s">
        <v>37</v>
      </c>
      <c r="W360" t="b">
        <v>1</v>
      </c>
    </row>
    <row r="361" spans="4:23" x14ac:dyDescent="0.25">
      <c r="D361" s="184" t="s">
        <v>466</v>
      </c>
      <c r="E361" s="184" t="s">
        <v>466</v>
      </c>
      <c r="F361" s="184"/>
      <c r="G361" s="184"/>
      <c r="H361" s="185">
        <v>16030</v>
      </c>
      <c r="I361" t="s">
        <v>3496</v>
      </c>
      <c r="J361" s="185" t="s">
        <v>36</v>
      </c>
      <c r="K361" s="185" t="s">
        <v>36</v>
      </c>
      <c r="L361" s="185" t="s">
        <v>36</v>
      </c>
      <c r="M361" s="185" t="s">
        <v>37</v>
      </c>
      <c r="N361" s="185" t="s">
        <v>3506</v>
      </c>
      <c r="O361" s="185" t="s">
        <v>37</v>
      </c>
      <c r="P361" s="185"/>
      <c r="Q361" s="184" t="s">
        <v>466</v>
      </c>
      <c r="R361" s="185">
        <v>16030</v>
      </c>
      <c r="S361" s="185" t="s">
        <v>107</v>
      </c>
      <c r="T361">
        <v>1</v>
      </c>
      <c r="U361" s="185" t="s">
        <v>37</v>
      </c>
      <c r="V361" s="185" t="s">
        <v>37</v>
      </c>
      <c r="W361" t="b">
        <v>1</v>
      </c>
    </row>
    <row r="362" spans="4:23" x14ac:dyDescent="0.25">
      <c r="D362" s="184" t="s">
        <v>467</v>
      </c>
      <c r="E362" s="184" t="s">
        <v>467</v>
      </c>
      <c r="F362" s="184"/>
      <c r="G362" s="184"/>
      <c r="H362" s="185">
        <v>11100</v>
      </c>
      <c r="I362" t="s">
        <v>3491</v>
      </c>
      <c r="J362" s="185" t="s">
        <v>36</v>
      </c>
      <c r="K362" s="185" t="s">
        <v>36</v>
      </c>
      <c r="L362" s="185" t="s">
        <v>36</v>
      </c>
      <c r="M362" s="185" t="s">
        <v>37</v>
      </c>
      <c r="N362" s="185" t="s">
        <v>3501</v>
      </c>
      <c r="O362" s="185" t="s">
        <v>37</v>
      </c>
      <c r="P362" s="185"/>
      <c r="Q362" s="184" t="s">
        <v>467</v>
      </c>
      <c r="R362" s="185">
        <v>11100</v>
      </c>
      <c r="S362" s="185" t="s">
        <v>208</v>
      </c>
      <c r="T362">
        <v>2</v>
      </c>
      <c r="U362" s="185" t="s">
        <v>37</v>
      </c>
      <c r="V362" s="185" t="s">
        <v>37</v>
      </c>
      <c r="W362" t="b">
        <v>1</v>
      </c>
    </row>
    <row r="363" spans="4:23" x14ac:dyDescent="0.25">
      <c r="D363" s="184" t="s">
        <v>468</v>
      </c>
      <c r="E363" s="184" t="s">
        <v>468</v>
      </c>
      <c r="F363" s="184"/>
      <c r="G363" s="184"/>
      <c r="H363" s="185">
        <v>13820</v>
      </c>
      <c r="I363" t="s">
        <v>3491</v>
      </c>
      <c r="J363" s="185" t="s">
        <v>36</v>
      </c>
      <c r="K363" s="185" t="s">
        <v>36</v>
      </c>
      <c r="L363" s="185" t="s">
        <v>36</v>
      </c>
      <c r="M363" s="185" t="s">
        <v>37</v>
      </c>
      <c r="N363" s="185" t="s">
        <v>3501</v>
      </c>
      <c r="O363" s="185" t="s">
        <v>37</v>
      </c>
      <c r="P363" s="185"/>
      <c r="Q363" s="184" t="s">
        <v>468</v>
      </c>
      <c r="R363" s="185">
        <v>13820</v>
      </c>
      <c r="S363" s="185" t="s">
        <v>469</v>
      </c>
      <c r="T363">
        <v>2</v>
      </c>
      <c r="U363" s="185" t="s">
        <v>37</v>
      </c>
      <c r="V363" s="185" t="s">
        <v>37</v>
      </c>
      <c r="W363" t="b">
        <v>1</v>
      </c>
    </row>
    <row r="364" spans="4:23" x14ac:dyDescent="0.25">
      <c r="D364" s="184" t="s">
        <v>470</v>
      </c>
      <c r="E364" s="184" t="s">
        <v>470</v>
      </c>
      <c r="F364" s="184"/>
      <c r="G364" s="184"/>
      <c r="H364" s="185">
        <v>11100</v>
      </c>
      <c r="I364" t="s">
        <v>3491</v>
      </c>
      <c r="J364" s="185" t="s">
        <v>36</v>
      </c>
      <c r="K364" s="185" t="s">
        <v>36</v>
      </c>
      <c r="L364" s="185" t="s">
        <v>36</v>
      </c>
      <c r="M364" s="185" t="s">
        <v>37</v>
      </c>
      <c r="N364" s="185" t="s">
        <v>3501</v>
      </c>
      <c r="O364" s="185" t="s">
        <v>37</v>
      </c>
      <c r="P364" s="185"/>
      <c r="Q364" s="184" t="s">
        <v>470</v>
      </c>
      <c r="R364" s="185">
        <v>11100</v>
      </c>
      <c r="S364" s="185" t="s">
        <v>208</v>
      </c>
      <c r="T364">
        <v>2</v>
      </c>
      <c r="U364" s="185" t="s">
        <v>37</v>
      </c>
      <c r="V364" s="185" t="s">
        <v>37</v>
      </c>
      <c r="W364" t="b">
        <v>1</v>
      </c>
    </row>
    <row r="365" spans="4:23" x14ac:dyDescent="0.25">
      <c r="D365" s="184" t="s">
        <v>471</v>
      </c>
      <c r="E365" s="184" t="s">
        <v>471</v>
      </c>
      <c r="F365" s="184"/>
      <c r="G365" s="184"/>
      <c r="H365" s="185">
        <v>13150</v>
      </c>
      <c r="I365" t="s">
        <v>3491</v>
      </c>
      <c r="J365" s="185" t="s">
        <v>36</v>
      </c>
      <c r="K365" s="185" t="s">
        <v>36</v>
      </c>
      <c r="L365" s="185" t="s">
        <v>36</v>
      </c>
      <c r="M365" s="185" t="s">
        <v>37</v>
      </c>
      <c r="N365" s="185" t="s">
        <v>3503</v>
      </c>
      <c r="O365" s="185" t="s">
        <v>37</v>
      </c>
      <c r="P365" s="185"/>
      <c r="Q365" s="184" t="s">
        <v>471</v>
      </c>
      <c r="R365" s="185">
        <v>13150</v>
      </c>
      <c r="S365" s="185" t="s">
        <v>472</v>
      </c>
      <c r="T365">
        <v>1</v>
      </c>
      <c r="U365" s="185" t="s">
        <v>37</v>
      </c>
      <c r="V365" s="185" t="s">
        <v>37</v>
      </c>
      <c r="W365" t="b">
        <v>1</v>
      </c>
    </row>
    <row r="366" spans="4:23" x14ac:dyDescent="0.25">
      <c r="D366" s="184" t="s">
        <v>473</v>
      </c>
      <c r="E366" s="184" t="s">
        <v>473</v>
      </c>
      <c r="F366" s="184"/>
      <c r="G366" s="184"/>
      <c r="H366" s="185">
        <v>13130</v>
      </c>
      <c r="I366" t="s">
        <v>3491</v>
      </c>
      <c r="J366" s="185" t="s">
        <v>36</v>
      </c>
      <c r="K366" s="185" t="s">
        <v>36</v>
      </c>
      <c r="L366" s="185" t="s">
        <v>36</v>
      </c>
      <c r="M366" s="185" t="s">
        <v>37</v>
      </c>
      <c r="N366" s="185" t="s">
        <v>3501</v>
      </c>
      <c r="O366" s="185" t="s">
        <v>37</v>
      </c>
      <c r="P366" s="185"/>
      <c r="Q366" s="184" t="s">
        <v>473</v>
      </c>
      <c r="R366" s="185">
        <v>13130</v>
      </c>
      <c r="S366" s="185" t="s">
        <v>474</v>
      </c>
      <c r="T366">
        <v>1</v>
      </c>
      <c r="U366" s="185" t="s">
        <v>37</v>
      </c>
      <c r="V366" s="185" t="s">
        <v>37</v>
      </c>
      <c r="W366" t="b">
        <v>1</v>
      </c>
    </row>
    <row r="367" spans="4:23" x14ac:dyDescent="0.25">
      <c r="D367" s="184" t="s">
        <v>3572</v>
      </c>
      <c r="E367" s="184" t="s">
        <v>3572</v>
      </c>
      <c r="F367" s="184"/>
      <c r="G367" s="184"/>
      <c r="H367" s="185">
        <v>18311</v>
      </c>
      <c r="I367" t="s">
        <v>3510</v>
      </c>
      <c r="J367" s="185" t="s">
        <v>36</v>
      </c>
      <c r="K367" s="185" t="s">
        <v>36</v>
      </c>
      <c r="L367" s="185" t="s">
        <v>36</v>
      </c>
      <c r="M367" s="185" t="s">
        <v>37</v>
      </c>
      <c r="N367" s="185" t="s">
        <v>3514</v>
      </c>
      <c r="O367" s="185" t="s">
        <v>37</v>
      </c>
      <c r="P367" s="185"/>
      <c r="Q367" s="184" t="s">
        <v>3572</v>
      </c>
      <c r="R367" s="185">
        <v>18311</v>
      </c>
      <c r="S367" s="185" t="s">
        <v>3573</v>
      </c>
      <c r="T367">
        <v>1</v>
      </c>
      <c r="U367" s="185" t="s">
        <v>37</v>
      </c>
      <c r="V367" s="185" t="s">
        <v>37</v>
      </c>
      <c r="W367" t="b">
        <v>1</v>
      </c>
    </row>
    <row r="368" spans="4:23" x14ac:dyDescent="0.25">
      <c r="D368" s="184" t="s">
        <v>3574</v>
      </c>
      <c r="E368" s="184" t="s">
        <v>3574</v>
      </c>
      <c r="F368" s="184"/>
      <c r="G368" s="184"/>
      <c r="H368" s="185">
        <v>18311</v>
      </c>
      <c r="I368" t="s">
        <v>3510</v>
      </c>
      <c r="J368" s="185" t="s">
        <v>36</v>
      </c>
      <c r="K368" s="185" t="s">
        <v>36</v>
      </c>
      <c r="L368" s="185" t="s">
        <v>36</v>
      </c>
      <c r="M368" s="185" t="s">
        <v>37</v>
      </c>
      <c r="N368" s="185" t="s">
        <v>3514</v>
      </c>
      <c r="O368" s="185" t="s">
        <v>37</v>
      </c>
      <c r="P368" s="185"/>
      <c r="Q368" s="184" t="s">
        <v>3574</v>
      </c>
      <c r="R368" s="185">
        <v>18311</v>
      </c>
      <c r="S368" s="185" t="s">
        <v>3573</v>
      </c>
      <c r="T368">
        <v>1</v>
      </c>
      <c r="U368" s="185" t="s">
        <v>37</v>
      </c>
      <c r="V368" s="185" t="s">
        <v>37</v>
      </c>
      <c r="W368" t="b">
        <v>1</v>
      </c>
    </row>
    <row r="369" spans="4:23" x14ac:dyDescent="0.25">
      <c r="D369" s="184" t="s">
        <v>3575</v>
      </c>
      <c r="E369" s="184" t="s">
        <v>3575</v>
      </c>
      <c r="F369" s="184"/>
      <c r="G369" s="184"/>
      <c r="H369" s="185">
        <v>18311</v>
      </c>
      <c r="I369" t="s">
        <v>3510</v>
      </c>
      <c r="J369" s="185" t="s">
        <v>36</v>
      </c>
      <c r="K369" s="185" t="s">
        <v>36</v>
      </c>
      <c r="L369" s="185" t="s">
        <v>36</v>
      </c>
      <c r="M369" s="185" t="s">
        <v>37</v>
      </c>
      <c r="N369" s="185" t="s">
        <v>3514</v>
      </c>
      <c r="O369" s="185" t="s">
        <v>37</v>
      </c>
      <c r="P369" s="185"/>
      <c r="Q369" s="184" t="s">
        <v>3575</v>
      </c>
      <c r="R369" s="185">
        <v>18311</v>
      </c>
      <c r="S369" s="185" t="s">
        <v>3573</v>
      </c>
      <c r="T369">
        <v>1</v>
      </c>
      <c r="U369" s="185" t="s">
        <v>37</v>
      </c>
      <c r="V369" s="185" t="s">
        <v>37</v>
      </c>
      <c r="W369" t="b">
        <v>1</v>
      </c>
    </row>
    <row r="370" spans="4:23" x14ac:dyDescent="0.25">
      <c r="D370" s="184" t="s">
        <v>3576</v>
      </c>
      <c r="E370" s="184" t="s">
        <v>3576</v>
      </c>
      <c r="F370" s="184"/>
      <c r="G370" s="184"/>
      <c r="H370" s="185">
        <v>18312</v>
      </c>
      <c r="I370" t="s">
        <v>3510</v>
      </c>
      <c r="J370" s="185" t="s">
        <v>36</v>
      </c>
      <c r="K370" s="185" t="s">
        <v>36</v>
      </c>
      <c r="L370" s="185" t="s">
        <v>36</v>
      </c>
      <c r="M370" s="185" t="s">
        <v>37</v>
      </c>
      <c r="N370" s="185" t="s">
        <v>3514</v>
      </c>
      <c r="O370" s="185" t="s">
        <v>37</v>
      </c>
      <c r="P370" s="185"/>
      <c r="Q370" s="184" t="s">
        <v>3576</v>
      </c>
      <c r="R370" s="185">
        <v>18312</v>
      </c>
      <c r="S370" s="185" t="s">
        <v>3577</v>
      </c>
      <c r="T370">
        <v>1</v>
      </c>
      <c r="U370" s="185" t="s">
        <v>37</v>
      </c>
      <c r="V370" s="185" t="s">
        <v>37</v>
      </c>
      <c r="W370" t="b">
        <v>1</v>
      </c>
    </row>
    <row r="371" spans="4:23" x14ac:dyDescent="0.25">
      <c r="D371" s="184" t="s">
        <v>3578</v>
      </c>
      <c r="E371" s="184" t="s">
        <v>3578</v>
      </c>
      <c r="F371" s="184"/>
      <c r="G371" s="184"/>
      <c r="H371" s="185">
        <v>18313</v>
      </c>
      <c r="I371" t="s">
        <v>3510</v>
      </c>
      <c r="J371" s="185" t="s">
        <v>36</v>
      </c>
      <c r="K371" s="185" t="s">
        <v>36</v>
      </c>
      <c r="L371" s="185" t="s">
        <v>36</v>
      </c>
      <c r="M371" s="185" t="s">
        <v>37</v>
      </c>
      <c r="N371" s="185" t="s">
        <v>3514</v>
      </c>
      <c r="O371" s="185" t="s">
        <v>37</v>
      </c>
      <c r="P371" s="185"/>
      <c r="Q371" s="184" t="s">
        <v>3578</v>
      </c>
      <c r="R371" s="185">
        <v>18313</v>
      </c>
      <c r="S371" s="185" t="s">
        <v>3579</v>
      </c>
      <c r="T371">
        <v>1</v>
      </c>
      <c r="U371" s="185" t="s">
        <v>37</v>
      </c>
      <c r="V371" s="185" t="s">
        <v>37</v>
      </c>
      <c r="W371" t="b">
        <v>1</v>
      </c>
    </row>
    <row r="372" spans="4:23" x14ac:dyDescent="0.25">
      <c r="D372" s="184" t="s">
        <v>475</v>
      </c>
      <c r="E372" s="184" t="s">
        <v>475</v>
      </c>
      <c r="F372" s="184"/>
      <c r="G372" s="184"/>
      <c r="H372" s="185">
        <v>13650</v>
      </c>
      <c r="I372" t="s">
        <v>3491</v>
      </c>
      <c r="J372" s="185" t="s">
        <v>36</v>
      </c>
      <c r="K372" s="185" t="s">
        <v>36</v>
      </c>
      <c r="L372" s="185" t="s">
        <v>36</v>
      </c>
      <c r="M372" s="185" t="s">
        <v>37</v>
      </c>
      <c r="N372" s="185" t="s">
        <v>3503</v>
      </c>
      <c r="O372" s="185" t="s">
        <v>37</v>
      </c>
      <c r="P372" s="185"/>
      <c r="Q372" s="184" t="s">
        <v>475</v>
      </c>
      <c r="R372" s="185">
        <v>13650</v>
      </c>
      <c r="S372" s="185" t="s">
        <v>172</v>
      </c>
      <c r="T372">
        <v>3</v>
      </c>
      <c r="U372" s="185" t="s">
        <v>37</v>
      </c>
      <c r="V372" s="185" t="s">
        <v>37</v>
      </c>
      <c r="W372" t="b">
        <v>1</v>
      </c>
    </row>
    <row r="373" spans="4:23" x14ac:dyDescent="0.25">
      <c r="D373" s="184" t="s">
        <v>476</v>
      </c>
      <c r="E373" s="184" t="s">
        <v>476</v>
      </c>
      <c r="F373" s="184"/>
      <c r="G373" s="184"/>
      <c r="H373" s="185">
        <v>11010</v>
      </c>
      <c r="I373" t="s">
        <v>3491</v>
      </c>
      <c r="J373" s="185" t="s">
        <v>36</v>
      </c>
      <c r="K373" s="185" t="s">
        <v>36</v>
      </c>
      <c r="L373" s="185" t="s">
        <v>36</v>
      </c>
      <c r="M373" s="185" t="s">
        <v>37</v>
      </c>
      <c r="N373" s="185" t="s">
        <v>3514</v>
      </c>
      <c r="O373" s="185" t="s">
        <v>37</v>
      </c>
      <c r="P373" s="185"/>
      <c r="Q373" s="184" t="s">
        <v>476</v>
      </c>
      <c r="R373" s="185">
        <v>11010</v>
      </c>
      <c r="S373" s="185" t="s">
        <v>477</v>
      </c>
      <c r="T373">
        <v>3</v>
      </c>
      <c r="U373" s="185" t="s">
        <v>37</v>
      </c>
      <c r="V373" s="185" t="s">
        <v>37</v>
      </c>
      <c r="W373" t="b">
        <v>1</v>
      </c>
    </row>
    <row r="374" spans="4:23" x14ac:dyDescent="0.25">
      <c r="D374" s="184" t="s">
        <v>478</v>
      </c>
      <c r="E374" s="184" t="s">
        <v>478</v>
      </c>
      <c r="F374" s="184"/>
      <c r="G374" s="184"/>
      <c r="H374" s="185">
        <v>11020</v>
      </c>
      <c r="I374" t="s">
        <v>3491</v>
      </c>
      <c r="J374" s="185" t="s">
        <v>36</v>
      </c>
      <c r="K374" s="185" t="s">
        <v>36</v>
      </c>
      <c r="L374" s="185" t="s">
        <v>36</v>
      </c>
      <c r="M374" s="185" t="s">
        <v>37</v>
      </c>
      <c r="N374" s="185" t="s">
        <v>35</v>
      </c>
      <c r="O374" s="185" t="s">
        <v>37</v>
      </c>
      <c r="P374" s="185"/>
      <c r="Q374" s="184" t="s">
        <v>478</v>
      </c>
      <c r="R374" s="185">
        <v>11020</v>
      </c>
      <c r="S374" s="185" t="s">
        <v>127</v>
      </c>
      <c r="T374">
        <v>3</v>
      </c>
      <c r="U374" s="185" t="s">
        <v>37</v>
      </c>
      <c r="V374" s="185" t="s">
        <v>37</v>
      </c>
      <c r="W374" t="b">
        <v>1</v>
      </c>
    </row>
    <row r="375" spans="4:23" x14ac:dyDescent="0.25">
      <c r="D375" s="184" t="s">
        <v>479</v>
      </c>
      <c r="E375" s="184" t="s">
        <v>479</v>
      </c>
      <c r="F375" s="184"/>
      <c r="G375" s="184"/>
      <c r="H375" s="185">
        <v>13960</v>
      </c>
      <c r="I375" t="s">
        <v>3491</v>
      </c>
      <c r="J375" s="185" t="s">
        <v>36</v>
      </c>
      <c r="K375" s="185" t="s">
        <v>36</v>
      </c>
      <c r="L375" s="185" t="s">
        <v>36</v>
      </c>
      <c r="M375" s="185" t="s">
        <v>37</v>
      </c>
      <c r="N375" s="185" t="s">
        <v>3503</v>
      </c>
      <c r="O375" s="185" t="s">
        <v>37</v>
      </c>
      <c r="P375" s="185"/>
      <c r="Q375" s="184" t="s">
        <v>479</v>
      </c>
      <c r="R375" s="185">
        <v>13960</v>
      </c>
      <c r="S375" s="185" t="s">
        <v>234</v>
      </c>
      <c r="T375">
        <v>1</v>
      </c>
      <c r="U375" s="185" t="s">
        <v>37</v>
      </c>
      <c r="V375" s="185" t="s">
        <v>37</v>
      </c>
      <c r="W375" t="b">
        <v>1</v>
      </c>
    </row>
    <row r="376" spans="4:23" x14ac:dyDescent="0.25">
      <c r="D376" s="184" t="s">
        <v>3580</v>
      </c>
      <c r="E376" s="184" t="s">
        <v>3580</v>
      </c>
      <c r="F376" s="184"/>
      <c r="G376" s="184"/>
      <c r="H376" s="185">
        <v>10050</v>
      </c>
      <c r="I376" t="s">
        <v>3486</v>
      </c>
      <c r="J376" s="185" t="s">
        <v>36</v>
      </c>
      <c r="K376" s="185" t="s">
        <v>36</v>
      </c>
      <c r="L376" s="185" t="s">
        <v>36</v>
      </c>
      <c r="M376" s="185" t="s">
        <v>37</v>
      </c>
      <c r="N376" s="185" t="s">
        <v>3489</v>
      </c>
      <c r="O376" s="185" t="s">
        <v>37</v>
      </c>
      <c r="P376" s="185"/>
      <c r="Q376" s="184" t="s">
        <v>3580</v>
      </c>
      <c r="R376" s="185">
        <v>10050</v>
      </c>
      <c r="S376" s="185" t="s">
        <v>92</v>
      </c>
      <c r="T376">
        <v>1</v>
      </c>
      <c r="U376" s="185" t="s">
        <v>37</v>
      </c>
      <c r="V376" s="185" t="s">
        <v>37</v>
      </c>
      <c r="W376" t="b">
        <v>1</v>
      </c>
    </row>
    <row r="377" spans="4:23" x14ac:dyDescent="0.25">
      <c r="D377" s="184" t="s">
        <v>480</v>
      </c>
      <c r="E377" s="184" t="s">
        <v>480</v>
      </c>
      <c r="F377" s="184"/>
      <c r="G377" s="184"/>
      <c r="H377" s="185">
        <v>10050</v>
      </c>
      <c r="I377" t="s">
        <v>3486</v>
      </c>
      <c r="J377" s="185" t="s">
        <v>36</v>
      </c>
      <c r="K377" s="185" t="s">
        <v>36</v>
      </c>
      <c r="L377" s="185" t="s">
        <v>36</v>
      </c>
      <c r="M377" s="185" t="s">
        <v>37</v>
      </c>
      <c r="N377" s="185" t="s">
        <v>3503</v>
      </c>
      <c r="O377" s="185" t="s">
        <v>37</v>
      </c>
      <c r="P377" s="185"/>
      <c r="Q377" s="184" t="s">
        <v>480</v>
      </c>
      <c r="R377" s="185">
        <v>10050</v>
      </c>
      <c r="S377" s="185" t="s">
        <v>92</v>
      </c>
      <c r="T377">
        <v>1</v>
      </c>
      <c r="U377" s="185" t="s">
        <v>37</v>
      </c>
      <c r="V377" s="185" t="s">
        <v>37</v>
      </c>
      <c r="W377" t="b">
        <v>1</v>
      </c>
    </row>
    <row r="378" spans="4:23" x14ac:dyDescent="0.25">
      <c r="D378" s="184" t="s">
        <v>481</v>
      </c>
      <c r="E378" s="184" t="s">
        <v>481</v>
      </c>
      <c r="F378" s="184"/>
      <c r="G378" s="184"/>
      <c r="H378" s="185">
        <v>10050</v>
      </c>
      <c r="I378" t="s">
        <v>3486</v>
      </c>
      <c r="J378" s="185" t="s">
        <v>36</v>
      </c>
      <c r="K378" s="185" t="s">
        <v>36</v>
      </c>
      <c r="L378" s="185" t="s">
        <v>36</v>
      </c>
      <c r="M378" s="185" t="s">
        <v>37</v>
      </c>
      <c r="N378" s="185" t="s">
        <v>3489</v>
      </c>
      <c r="O378" s="185" t="s">
        <v>37</v>
      </c>
      <c r="P378" s="185"/>
      <c r="Q378" s="184" t="s">
        <v>481</v>
      </c>
      <c r="R378" s="185">
        <v>10050</v>
      </c>
      <c r="S378" s="185" t="s">
        <v>92</v>
      </c>
      <c r="T378">
        <v>1</v>
      </c>
      <c r="U378" s="185" t="s">
        <v>37</v>
      </c>
      <c r="V378" s="185" t="s">
        <v>37</v>
      </c>
      <c r="W378" t="b">
        <v>1</v>
      </c>
    </row>
    <row r="379" spans="4:23" x14ac:dyDescent="0.25">
      <c r="D379" s="184" t="s">
        <v>482</v>
      </c>
      <c r="E379" s="184" t="s">
        <v>482</v>
      </c>
      <c r="F379" s="184"/>
      <c r="G379" s="184"/>
      <c r="H379" s="185">
        <v>12050</v>
      </c>
      <c r="I379" t="s">
        <v>3487</v>
      </c>
      <c r="J379" s="185" t="s">
        <v>36</v>
      </c>
      <c r="K379" s="185" t="s">
        <v>36</v>
      </c>
      <c r="L379" s="185" t="s">
        <v>36</v>
      </c>
      <c r="M379" s="185" t="s">
        <v>36</v>
      </c>
      <c r="N379" s="185" t="s">
        <v>35</v>
      </c>
      <c r="O379" s="185" t="s">
        <v>37</v>
      </c>
      <c r="P379" s="185"/>
      <c r="Q379" s="184" t="s">
        <v>482</v>
      </c>
      <c r="R379" s="185">
        <v>12050</v>
      </c>
      <c r="S379" s="185" t="s">
        <v>483</v>
      </c>
      <c r="T379">
        <v>4</v>
      </c>
      <c r="U379" s="185" t="s">
        <v>37</v>
      </c>
      <c r="V379" s="185" t="s">
        <v>37</v>
      </c>
      <c r="W379" t="b">
        <v>1</v>
      </c>
    </row>
    <row r="380" spans="4:23" x14ac:dyDescent="0.25">
      <c r="D380" s="184" t="s">
        <v>484</v>
      </c>
      <c r="E380" s="184" t="s">
        <v>484</v>
      </c>
      <c r="F380" s="184"/>
      <c r="G380" s="184"/>
      <c r="H380" s="185">
        <v>13460</v>
      </c>
      <c r="I380" t="s">
        <v>3491</v>
      </c>
      <c r="J380" s="185" t="s">
        <v>36</v>
      </c>
      <c r="K380" s="185" t="s">
        <v>36</v>
      </c>
      <c r="L380" s="185" t="s">
        <v>36</v>
      </c>
      <c r="M380" s="185" t="s">
        <v>37</v>
      </c>
      <c r="N380" s="185" t="s">
        <v>3501</v>
      </c>
      <c r="O380" s="185" t="s">
        <v>37</v>
      </c>
      <c r="P380" s="185"/>
      <c r="Q380" s="184" t="s">
        <v>484</v>
      </c>
      <c r="R380" s="185">
        <v>13460</v>
      </c>
      <c r="S380" s="185" t="s">
        <v>354</v>
      </c>
      <c r="T380">
        <v>2</v>
      </c>
      <c r="U380" s="185" t="s">
        <v>37</v>
      </c>
      <c r="V380" s="185" t="s">
        <v>37</v>
      </c>
      <c r="W380" t="b">
        <v>1</v>
      </c>
    </row>
    <row r="381" spans="4:23" x14ac:dyDescent="0.25">
      <c r="D381" s="184" t="s">
        <v>485</v>
      </c>
      <c r="E381" s="184" t="s">
        <v>485</v>
      </c>
      <c r="F381" s="184"/>
      <c r="G381" s="184"/>
      <c r="H381" s="185">
        <v>90088</v>
      </c>
      <c r="I381" t="s">
        <v>3491</v>
      </c>
      <c r="J381" s="185" t="s">
        <v>36</v>
      </c>
      <c r="K381" s="185" t="s">
        <v>36</v>
      </c>
      <c r="L381" s="185" t="s">
        <v>37</v>
      </c>
      <c r="M381" s="185" t="s">
        <v>37</v>
      </c>
      <c r="N381" s="185" t="s">
        <v>3501</v>
      </c>
      <c r="O381" s="185" t="s">
        <v>37</v>
      </c>
      <c r="P381" s="185"/>
      <c r="Q381" s="184" t="s">
        <v>485</v>
      </c>
      <c r="R381" s="185">
        <v>90088</v>
      </c>
      <c r="S381" s="185" t="s">
        <v>1027</v>
      </c>
      <c r="T381">
        <v>1</v>
      </c>
      <c r="U381" s="185" t="s">
        <v>37</v>
      </c>
      <c r="V381" s="185" t="s">
        <v>37</v>
      </c>
      <c r="W381" t="b">
        <v>1</v>
      </c>
    </row>
    <row r="382" spans="4:23" x14ac:dyDescent="0.25">
      <c r="D382" s="184" t="s">
        <v>487</v>
      </c>
      <c r="E382" s="184" t="s">
        <v>487</v>
      </c>
      <c r="F382" s="184"/>
      <c r="G382" s="184"/>
      <c r="H382" s="185">
        <v>17660</v>
      </c>
      <c r="I382" t="s">
        <v>3502</v>
      </c>
      <c r="J382" s="185" t="s">
        <v>36</v>
      </c>
      <c r="K382" s="185" t="s">
        <v>36</v>
      </c>
      <c r="L382" s="185" t="s">
        <v>36</v>
      </c>
      <c r="M382" s="185" t="s">
        <v>37</v>
      </c>
      <c r="N382" s="185" t="s">
        <v>3504</v>
      </c>
      <c r="O382" s="185" t="s">
        <v>37</v>
      </c>
      <c r="P382" s="185"/>
      <c r="Q382" s="184" t="s">
        <v>487</v>
      </c>
      <c r="R382" s="185">
        <v>17660</v>
      </c>
      <c r="S382" s="185" t="s">
        <v>486</v>
      </c>
      <c r="T382">
        <v>1</v>
      </c>
      <c r="U382" s="185" t="s">
        <v>37</v>
      </c>
      <c r="V382" s="185" t="s">
        <v>37</v>
      </c>
      <c r="W382" t="b">
        <v>1</v>
      </c>
    </row>
    <row r="383" spans="4:23" x14ac:dyDescent="0.25">
      <c r="D383" s="184" t="s">
        <v>488</v>
      </c>
      <c r="E383" s="184" t="s">
        <v>488</v>
      </c>
      <c r="F383" s="184"/>
      <c r="G383" s="184"/>
      <c r="H383" s="185">
        <v>17660</v>
      </c>
      <c r="I383" t="s">
        <v>3502</v>
      </c>
      <c r="J383" s="185" t="s">
        <v>36</v>
      </c>
      <c r="K383" s="185" t="s">
        <v>36</v>
      </c>
      <c r="L383" s="185" t="s">
        <v>36</v>
      </c>
      <c r="M383" s="185" t="s">
        <v>37</v>
      </c>
      <c r="N383" s="185" t="s">
        <v>3504</v>
      </c>
      <c r="O383" s="185" t="s">
        <v>37</v>
      </c>
      <c r="P383" s="185"/>
      <c r="Q383" s="184" t="s">
        <v>488</v>
      </c>
      <c r="R383" s="185">
        <v>17660</v>
      </c>
      <c r="S383" s="185" t="s">
        <v>486</v>
      </c>
      <c r="T383">
        <v>1</v>
      </c>
      <c r="U383" s="185" t="s">
        <v>37</v>
      </c>
      <c r="V383" s="185" t="s">
        <v>37</v>
      </c>
      <c r="W383" t="b">
        <v>1</v>
      </c>
    </row>
    <row r="384" spans="4:23" x14ac:dyDescent="0.25">
      <c r="D384" s="184" t="s">
        <v>489</v>
      </c>
      <c r="E384" s="184" t="s">
        <v>489</v>
      </c>
      <c r="F384" s="184"/>
      <c r="G384" s="184"/>
      <c r="H384" s="185">
        <v>10070</v>
      </c>
      <c r="I384" t="s">
        <v>3486</v>
      </c>
      <c r="J384" s="185" t="s">
        <v>36</v>
      </c>
      <c r="K384" s="185" t="s">
        <v>36</v>
      </c>
      <c r="L384" s="185" t="s">
        <v>36</v>
      </c>
      <c r="M384" s="185" t="s">
        <v>37</v>
      </c>
      <c r="N384" s="185" t="s">
        <v>3489</v>
      </c>
      <c r="O384" s="185" t="s">
        <v>37</v>
      </c>
      <c r="P384" s="185"/>
      <c r="Q384" s="184" t="s">
        <v>489</v>
      </c>
      <c r="R384" s="185">
        <v>10070</v>
      </c>
      <c r="S384" s="185" t="s">
        <v>490</v>
      </c>
      <c r="T384">
        <v>1</v>
      </c>
      <c r="U384" s="185" t="s">
        <v>37</v>
      </c>
      <c r="V384" s="185" t="s">
        <v>37</v>
      </c>
      <c r="W384" t="b">
        <v>1</v>
      </c>
    </row>
    <row r="385" spans="4:23" x14ac:dyDescent="0.25">
      <c r="D385" s="184" t="s">
        <v>491</v>
      </c>
      <c r="E385" s="184" t="s">
        <v>491</v>
      </c>
      <c r="F385" s="184"/>
      <c r="G385" s="184"/>
      <c r="H385" s="185">
        <v>17240</v>
      </c>
      <c r="I385" t="s">
        <v>3502</v>
      </c>
      <c r="J385" s="185" t="s">
        <v>36</v>
      </c>
      <c r="K385" s="185" t="s">
        <v>36</v>
      </c>
      <c r="L385" s="185" t="s">
        <v>36</v>
      </c>
      <c r="M385" s="185" t="s">
        <v>37</v>
      </c>
      <c r="N385" s="185" t="s">
        <v>3504</v>
      </c>
      <c r="O385" s="185" t="s">
        <v>37</v>
      </c>
      <c r="P385" s="185"/>
      <c r="Q385" s="184" t="s">
        <v>491</v>
      </c>
      <c r="R385" s="185">
        <v>17240</v>
      </c>
      <c r="S385" s="185" t="s">
        <v>492</v>
      </c>
      <c r="T385">
        <v>1</v>
      </c>
      <c r="U385" s="185" t="s">
        <v>37</v>
      </c>
      <c r="V385" s="185" t="s">
        <v>37</v>
      </c>
      <c r="W385" t="b">
        <v>1</v>
      </c>
    </row>
    <row r="386" spans="4:23" x14ac:dyDescent="0.25">
      <c r="D386" s="184" t="s">
        <v>493</v>
      </c>
      <c r="E386" s="184" t="s">
        <v>493</v>
      </c>
      <c r="F386" s="184"/>
      <c r="G386" s="184"/>
      <c r="H386" s="185">
        <v>17250</v>
      </c>
      <c r="I386" t="s">
        <v>3502</v>
      </c>
      <c r="J386" s="185" t="s">
        <v>36</v>
      </c>
      <c r="K386" s="185" t="s">
        <v>36</v>
      </c>
      <c r="L386" s="185" t="s">
        <v>36</v>
      </c>
      <c r="M386" s="185" t="s">
        <v>37</v>
      </c>
      <c r="N386" s="185" t="s">
        <v>3504</v>
      </c>
      <c r="O386" s="185" t="s">
        <v>37</v>
      </c>
      <c r="P386" s="185"/>
      <c r="Q386" s="184" t="s">
        <v>493</v>
      </c>
      <c r="R386" s="185">
        <v>17250</v>
      </c>
      <c r="S386" s="185" t="s">
        <v>423</v>
      </c>
      <c r="T386">
        <v>1</v>
      </c>
      <c r="U386" s="185" t="s">
        <v>37</v>
      </c>
      <c r="V386" s="185" t="s">
        <v>37</v>
      </c>
      <c r="W386" t="b">
        <v>1</v>
      </c>
    </row>
    <row r="387" spans="4:23" x14ac:dyDescent="0.25">
      <c r="D387" s="184" t="s">
        <v>494</v>
      </c>
      <c r="E387" s="184" t="s">
        <v>494</v>
      </c>
      <c r="F387" s="184"/>
      <c r="G387" s="184"/>
      <c r="H387" s="185">
        <v>16410</v>
      </c>
      <c r="I387" t="s">
        <v>3496</v>
      </c>
      <c r="J387" s="185" t="s">
        <v>36</v>
      </c>
      <c r="K387" s="185" t="s">
        <v>36</v>
      </c>
      <c r="L387" s="185" t="s">
        <v>36</v>
      </c>
      <c r="M387" s="185" t="s">
        <v>37</v>
      </c>
      <c r="N387" s="185" t="s">
        <v>35</v>
      </c>
      <c r="O387" s="185" t="s">
        <v>37</v>
      </c>
      <c r="P387" s="185"/>
      <c r="Q387" s="184" t="s">
        <v>494</v>
      </c>
      <c r="R387" s="185">
        <v>16410</v>
      </c>
      <c r="S387" s="185" t="s">
        <v>70</v>
      </c>
      <c r="T387">
        <v>3</v>
      </c>
      <c r="U387" s="185" t="s">
        <v>37</v>
      </c>
      <c r="V387" s="185" t="s">
        <v>37</v>
      </c>
      <c r="W387" t="b">
        <v>0</v>
      </c>
    </row>
    <row r="388" spans="4:23" x14ac:dyDescent="0.25">
      <c r="D388" s="184" t="s">
        <v>495</v>
      </c>
      <c r="E388" s="184" t="s">
        <v>495</v>
      </c>
      <c r="F388" s="184"/>
      <c r="G388" s="184"/>
      <c r="H388" s="185">
        <v>10070</v>
      </c>
      <c r="I388" t="s">
        <v>3486</v>
      </c>
      <c r="J388" s="185" t="s">
        <v>36</v>
      </c>
      <c r="K388" s="185" t="s">
        <v>36</v>
      </c>
      <c r="L388" s="185" t="s">
        <v>36</v>
      </c>
      <c r="M388" s="185" t="s">
        <v>37</v>
      </c>
      <c r="N388" s="185" t="s">
        <v>3489</v>
      </c>
      <c r="O388" s="185" t="s">
        <v>37</v>
      </c>
      <c r="P388" s="185"/>
      <c r="Q388" s="184" t="s">
        <v>495</v>
      </c>
      <c r="R388" s="185">
        <v>10070</v>
      </c>
      <c r="S388" s="185" t="s">
        <v>490</v>
      </c>
      <c r="T388">
        <v>1</v>
      </c>
      <c r="U388" s="185" t="s">
        <v>37</v>
      </c>
      <c r="V388" s="185" t="s">
        <v>37</v>
      </c>
      <c r="W388" t="b">
        <v>1</v>
      </c>
    </row>
    <row r="389" spans="4:23" x14ac:dyDescent="0.25">
      <c r="D389" s="184" t="s">
        <v>496</v>
      </c>
      <c r="E389" s="184" t="s">
        <v>496</v>
      </c>
      <c r="F389" s="184"/>
      <c r="G389" s="184"/>
      <c r="H389" s="185">
        <v>10070</v>
      </c>
      <c r="I389" t="s">
        <v>3486</v>
      </c>
      <c r="J389" s="185" t="s">
        <v>36</v>
      </c>
      <c r="K389" s="185" t="s">
        <v>36</v>
      </c>
      <c r="L389" s="185" t="s">
        <v>36</v>
      </c>
      <c r="M389" s="185" t="s">
        <v>37</v>
      </c>
      <c r="N389" s="185" t="s">
        <v>3489</v>
      </c>
      <c r="O389" s="185" t="s">
        <v>37</v>
      </c>
      <c r="P389" s="185"/>
      <c r="Q389" s="184" t="s">
        <v>496</v>
      </c>
      <c r="R389" s="185">
        <v>10070</v>
      </c>
      <c r="S389" s="185" t="s">
        <v>490</v>
      </c>
      <c r="T389">
        <v>1</v>
      </c>
      <c r="U389" s="185" t="s">
        <v>37</v>
      </c>
      <c r="V389" s="185" t="s">
        <v>37</v>
      </c>
      <c r="W389" t="b">
        <v>1</v>
      </c>
    </row>
    <row r="390" spans="4:23" x14ac:dyDescent="0.25">
      <c r="D390" s="184" t="s">
        <v>3581</v>
      </c>
      <c r="E390" s="184" t="s">
        <v>3581</v>
      </c>
      <c r="F390" s="184"/>
      <c r="G390" s="184"/>
      <c r="H390" s="185">
        <v>16070</v>
      </c>
      <c r="I390" t="s">
        <v>3496</v>
      </c>
      <c r="J390" s="185" t="s">
        <v>36</v>
      </c>
      <c r="K390" s="185" t="s">
        <v>36</v>
      </c>
      <c r="L390" s="185" t="s">
        <v>36</v>
      </c>
      <c r="M390" s="185" t="s">
        <v>37</v>
      </c>
      <c r="N390" s="185" t="s">
        <v>35</v>
      </c>
      <c r="O390" s="185" t="s">
        <v>37</v>
      </c>
      <c r="P390" s="185"/>
      <c r="Q390" s="184" t="s">
        <v>3581</v>
      </c>
      <c r="R390" s="185">
        <v>16070</v>
      </c>
      <c r="S390" s="185" t="s">
        <v>3524</v>
      </c>
      <c r="T390">
        <v>1</v>
      </c>
      <c r="U390" s="185" t="s">
        <v>37</v>
      </c>
      <c r="V390" s="185" t="s">
        <v>37</v>
      </c>
      <c r="W390" t="b">
        <v>1</v>
      </c>
    </row>
    <row r="391" spans="4:23" x14ac:dyDescent="0.25">
      <c r="D391" s="184" t="s">
        <v>3582</v>
      </c>
      <c r="E391" s="184" t="s">
        <v>3582</v>
      </c>
      <c r="F391" s="184"/>
      <c r="G391" s="184"/>
      <c r="H391" s="185">
        <v>15500</v>
      </c>
      <c r="I391" t="s">
        <v>3496</v>
      </c>
      <c r="J391" s="185" t="s">
        <v>36</v>
      </c>
      <c r="K391" s="185" t="s">
        <v>36</v>
      </c>
      <c r="L391" s="185" t="s">
        <v>36</v>
      </c>
      <c r="M391" s="185" t="s">
        <v>37</v>
      </c>
      <c r="N391" s="185" t="s">
        <v>35</v>
      </c>
      <c r="O391" s="185" t="s">
        <v>37</v>
      </c>
      <c r="P391" s="185"/>
      <c r="Q391" s="184" t="s">
        <v>3582</v>
      </c>
      <c r="R391" s="185">
        <v>15500</v>
      </c>
      <c r="S391" s="185" t="s">
        <v>3526</v>
      </c>
      <c r="T391">
        <v>1</v>
      </c>
      <c r="U391" s="185" t="s">
        <v>37</v>
      </c>
      <c r="V391" s="185" t="s">
        <v>37</v>
      </c>
      <c r="W391" t="b">
        <v>1</v>
      </c>
    </row>
    <row r="392" spans="4:23" x14ac:dyDescent="0.25">
      <c r="D392" s="184" t="s">
        <v>497</v>
      </c>
      <c r="E392" s="184" t="s">
        <v>497</v>
      </c>
      <c r="F392" s="184"/>
      <c r="G392" s="184"/>
      <c r="H392" s="185">
        <v>13520</v>
      </c>
      <c r="I392" t="s">
        <v>3491</v>
      </c>
      <c r="J392" s="185" t="s">
        <v>36</v>
      </c>
      <c r="K392" s="185" t="s">
        <v>36</v>
      </c>
      <c r="L392" s="185" t="s">
        <v>36</v>
      </c>
      <c r="M392" s="185" t="s">
        <v>37</v>
      </c>
      <c r="N392" s="185" t="s">
        <v>3501</v>
      </c>
      <c r="O392" s="185" t="s">
        <v>37</v>
      </c>
      <c r="P392" s="185"/>
      <c r="Q392" s="184" t="s">
        <v>497</v>
      </c>
      <c r="R392" s="185">
        <v>13520</v>
      </c>
      <c r="S392" s="185" t="s">
        <v>498</v>
      </c>
      <c r="T392">
        <v>3</v>
      </c>
      <c r="U392" s="185" t="s">
        <v>37</v>
      </c>
      <c r="V392" s="185" t="s">
        <v>37</v>
      </c>
      <c r="W392" t="b">
        <v>1</v>
      </c>
    </row>
    <row r="393" spans="4:23" x14ac:dyDescent="0.25">
      <c r="D393" s="184" t="s">
        <v>499</v>
      </c>
      <c r="E393" s="184" t="s">
        <v>499</v>
      </c>
      <c r="F393" s="184"/>
      <c r="G393" s="184"/>
      <c r="H393" s="185">
        <v>11090</v>
      </c>
      <c r="I393" t="s">
        <v>3491</v>
      </c>
      <c r="J393" s="185" t="s">
        <v>36</v>
      </c>
      <c r="K393" s="185" t="s">
        <v>36</v>
      </c>
      <c r="L393" s="185" t="s">
        <v>36</v>
      </c>
      <c r="M393" s="185" t="s">
        <v>36</v>
      </c>
      <c r="N393" s="185" t="s">
        <v>3514</v>
      </c>
      <c r="O393" s="185" t="s">
        <v>37</v>
      </c>
      <c r="P393" s="185"/>
      <c r="Q393" s="184" t="s">
        <v>499</v>
      </c>
      <c r="R393" s="185">
        <v>11090</v>
      </c>
      <c r="S393" s="185" t="s">
        <v>500</v>
      </c>
      <c r="T393">
        <v>4</v>
      </c>
      <c r="U393" s="185" t="s">
        <v>37</v>
      </c>
      <c r="V393" s="185" t="s">
        <v>37</v>
      </c>
      <c r="W393" t="b">
        <v>1</v>
      </c>
    </row>
    <row r="394" spans="4:23" x14ac:dyDescent="0.25">
      <c r="D394" s="184" t="s">
        <v>3583</v>
      </c>
      <c r="E394" s="184" t="s">
        <v>3583</v>
      </c>
      <c r="F394" s="184"/>
      <c r="G394" s="184"/>
      <c r="H394" s="185">
        <v>10010</v>
      </c>
      <c r="I394" t="s">
        <v>3486</v>
      </c>
      <c r="J394" s="185" t="s">
        <v>36</v>
      </c>
      <c r="K394" s="185" t="s">
        <v>36</v>
      </c>
      <c r="L394" s="185" t="s">
        <v>36</v>
      </c>
      <c r="M394" s="185" t="s">
        <v>37</v>
      </c>
      <c r="N394" s="185" t="s">
        <v>35</v>
      </c>
      <c r="O394" s="185" t="s">
        <v>37</v>
      </c>
      <c r="P394" s="185"/>
      <c r="Q394" s="184" t="s">
        <v>3583</v>
      </c>
      <c r="R394" s="185">
        <v>10010</v>
      </c>
      <c r="S394" s="185" t="s">
        <v>38</v>
      </c>
      <c r="T394">
        <v>1</v>
      </c>
      <c r="U394" s="185" t="s">
        <v>37</v>
      </c>
      <c r="V394" s="185" t="s">
        <v>37</v>
      </c>
      <c r="W394" t="b">
        <v>1</v>
      </c>
    </row>
    <row r="395" spans="4:23" x14ac:dyDescent="0.25">
      <c r="D395" s="184" t="s">
        <v>501</v>
      </c>
      <c r="E395" s="184" t="s">
        <v>501</v>
      </c>
      <c r="F395" s="184"/>
      <c r="G395" s="184"/>
      <c r="H395" s="185">
        <v>13960</v>
      </c>
      <c r="I395" t="s">
        <v>3491</v>
      </c>
      <c r="J395" s="185" t="s">
        <v>36</v>
      </c>
      <c r="K395" s="185" t="s">
        <v>36</v>
      </c>
      <c r="L395" s="185" t="s">
        <v>36</v>
      </c>
      <c r="M395" s="185" t="s">
        <v>37</v>
      </c>
      <c r="N395" s="185" t="s">
        <v>35</v>
      </c>
      <c r="O395" s="185" t="s">
        <v>37</v>
      </c>
      <c r="P395" s="185"/>
      <c r="Q395" s="184" t="s">
        <v>501</v>
      </c>
      <c r="R395" s="185">
        <v>13960</v>
      </c>
      <c r="S395" s="185" t="s">
        <v>234</v>
      </c>
      <c r="T395">
        <v>2</v>
      </c>
      <c r="U395" s="185" t="s">
        <v>37</v>
      </c>
      <c r="V395" s="185" t="s">
        <v>37</v>
      </c>
      <c r="W395" t="b">
        <v>1</v>
      </c>
    </row>
    <row r="396" spans="4:23" x14ac:dyDescent="0.25">
      <c r="D396" s="184" t="s">
        <v>502</v>
      </c>
      <c r="E396" s="184" t="s">
        <v>502</v>
      </c>
      <c r="F396" s="184"/>
      <c r="G396" s="184"/>
      <c r="H396" s="185">
        <v>16560</v>
      </c>
      <c r="I396" t="s">
        <v>3493</v>
      </c>
      <c r="J396" s="185" t="s">
        <v>36</v>
      </c>
      <c r="K396" s="185" t="s">
        <v>36</v>
      </c>
      <c r="L396" s="185" t="s">
        <v>36</v>
      </c>
      <c r="M396" s="185" t="s">
        <v>37</v>
      </c>
      <c r="N396" s="185" t="s">
        <v>3514</v>
      </c>
      <c r="O396" s="185" t="s">
        <v>37</v>
      </c>
      <c r="P396" s="185"/>
      <c r="Q396" s="184" t="s">
        <v>502</v>
      </c>
      <c r="R396" s="185">
        <v>16560</v>
      </c>
      <c r="S396" s="185" t="s">
        <v>150</v>
      </c>
      <c r="T396">
        <v>1</v>
      </c>
      <c r="U396" s="185" t="s">
        <v>37</v>
      </c>
      <c r="V396" s="185" t="s">
        <v>37</v>
      </c>
      <c r="W396" t="b">
        <v>1</v>
      </c>
    </row>
    <row r="397" spans="4:23" x14ac:dyDescent="0.25">
      <c r="D397" s="184" t="s">
        <v>503</v>
      </c>
      <c r="E397" s="184" t="s">
        <v>503</v>
      </c>
      <c r="F397" s="184"/>
      <c r="G397" s="184"/>
      <c r="H397" s="185">
        <v>13960</v>
      </c>
      <c r="I397" t="s">
        <v>3491</v>
      </c>
      <c r="J397" s="185" t="s">
        <v>36</v>
      </c>
      <c r="K397" s="185" t="s">
        <v>36</v>
      </c>
      <c r="L397" s="185" t="s">
        <v>36</v>
      </c>
      <c r="M397" s="185" t="s">
        <v>37</v>
      </c>
      <c r="N397" s="185" t="s">
        <v>3501</v>
      </c>
      <c r="O397" s="185" t="s">
        <v>37</v>
      </c>
      <c r="P397" s="185"/>
      <c r="Q397" s="184" t="s">
        <v>503</v>
      </c>
      <c r="R397" s="185">
        <v>13960</v>
      </c>
      <c r="S397" s="185" t="s">
        <v>234</v>
      </c>
      <c r="T397">
        <v>2</v>
      </c>
      <c r="U397" s="185" t="s">
        <v>37</v>
      </c>
      <c r="V397" s="185" t="s">
        <v>37</v>
      </c>
      <c r="W397" t="b">
        <v>1</v>
      </c>
    </row>
    <row r="398" spans="4:23" x14ac:dyDescent="0.25">
      <c r="D398" s="184" t="s">
        <v>504</v>
      </c>
      <c r="E398" s="184" t="s">
        <v>504</v>
      </c>
      <c r="F398" s="184"/>
      <c r="G398" s="184"/>
      <c r="H398" s="185">
        <v>13410</v>
      </c>
      <c r="I398" t="s">
        <v>3491</v>
      </c>
      <c r="J398" s="185" t="s">
        <v>36</v>
      </c>
      <c r="K398" s="185" t="s">
        <v>36</v>
      </c>
      <c r="L398" s="185" t="s">
        <v>36</v>
      </c>
      <c r="M398" s="185" t="s">
        <v>37</v>
      </c>
      <c r="N398" s="185" t="s">
        <v>35</v>
      </c>
      <c r="O398" s="185" t="s">
        <v>37</v>
      </c>
      <c r="P398" s="185"/>
      <c r="Q398" s="184" t="s">
        <v>504</v>
      </c>
      <c r="R398" s="185">
        <v>13410</v>
      </c>
      <c r="S398" s="185" t="s">
        <v>131</v>
      </c>
      <c r="T398">
        <v>2</v>
      </c>
      <c r="U398" s="185" t="s">
        <v>37</v>
      </c>
      <c r="V398" s="185" t="s">
        <v>37</v>
      </c>
      <c r="W398" t="b">
        <v>1</v>
      </c>
    </row>
    <row r="399" spans="4:23" x14ac:dyDescent="0.25">
      <c r="D399" s="184" t="s">
        <v>505</v>
      </c>
      <c r="E399" s="184" t="s">
        <v>505</v>
      </c>
      <c r="F399" s="184"/>
      <c r="G399" s="184"/>
      <c r="H399" s="185">
        <v>13140</v>
      </c>
      <c r="I399" t="s">
        <v>3491</v>
      </c>
      <c r="J399" s="185" t="s">
        <v>36</v>
      </c>
      <c r="K399" s="185" t="s">
        <v>36</v>
      </c>
      <c r="L399" s="185" t="s">
        <v>36</v>
      </c>
      <c r="M399" s="185" t="s">
        <v>37</v>
      </c>
      <c r="N399" s="185" t="s">
        <v>35</v>
      </c>
      <c r="O399" s="185" t="s">
        <v>37</v>
      </c>
      <c r="P399" s="185"/>
      <c r="Q399" s="184" t="s">
        <v>505</v>
      </c>
      <c r="R399" s="185">
        <v>13140</v>
      </c>
      <c r="S399" s="185" t="s">
        <v>78</v>
      </c>
      <c r="T399">
        <v>2</v>
      </c>
      <c r="U399" s="185" t="s">
        <v>37</v>
      </c>
      <c r="V399" s="185" t="s">
        <v>37</v>
      </c>
      <c r="W399" t="b">
        <v>1</v>
      </c>
    </row>
    <row r="400" spans="4:23" x14ac:dyDescent="0.25">
      <c r="D400" s="184" t="s">
        <v>506</v>
      </c>
      <c r="E400" s="184" t="s">
        <v>506</v>
      </c>
      <c r="F400" s="184"/>
      <c r="G400" s="184"/>
      <c r="H400" s="185">
        <v>13430</v>
      </c>
      <c r="I400" t="s">
        <v>3491</v>
      </c>
      <c r="J400" s="185" t="s">
        <v>36</v>
      </c>
      <c r="K400" s="185" t="s">
        <v>36</v>
      </c>
      <c r="L400" s="185" t="s">
        <v>36</v>
      </c>
      <c r="M400" s="185" t="s">
        <v>37</v>
      </c>
      <c r="N400" s="185" t="s">
        <v>35</v>
      </c>
      <c r="O400" s="185" t="s">
        <v>37</v>
      </c>
      <c r="P400" s="185"/>
      <c r="Q400" s="184" t="s">
        <v>506</v>
      </c>
      <c r="R400" s="185">
        <v>13430</v>
      </c>
      <c r="S400" s="185" t="s">
        <v>507</v>
      </c>
      <c r="T400">
        <v>2</v>
      </c>
      <c r="U400" s="185" t="s">
        <v>37</v>
      </c>
      <c r="V400" s="185" t="s">
        <v>37</v>
      </c>
      <c r="W400" t="b">
        <v>1</v>
      </c>
    </row>
    <row r="401" spans="4:23" x14ac:dyDescent="0.25">
      <c r="D401" s="186" t="s">
        <v>3584</v>
      </c>
      <c r="E401" s="186" t="s">
        <v>3584</v>
      </c>
      <c r="F401" s="186"/>
      <c r="G401" s="186"/>
      <c r="H401" s="185"/>
      <c r="I401" s="186" t="s">
        <v>3491</v>
      </c>
      <c r="J401" s="186" t="s">
        <v>36</v>
      </c>
      <c r="K401" s="186" t="s">
        <v>36</v>
      </c>
      <c r="L401" s="186" t="s">
        <v>36</v>
      </c>
      <c r="M401" s="186" t="s">
        <v>37</v>
      </c>
      <c r="N401" s="186" t="s">
        <v>35</v>
      </c>
      <c r="O401" s="186" t="s">
        <v>37</v>
      </c>
      <c r="P401" s="186"/>
      <c r="Q401" s="186" t="s">
        <v>3584</v>
      </c>
      <c r="R401" s="185"/>
      <c r="S401" s="185"/>
      <c r="T401">
        <v>2</v>
      </c>
      <c r="U401" s="186" t="s">
        <v>37</v>
      </c>
      <c r="V401" s="186" t="s">
        <v>37</v>
      </c>
      <c r="W401" t="b">
        <v>1</v>
      </c>
    </row>
    <row r="402" spans="4:23" x14ac:dyDescent="0.25">
      <c r="D402" s="184" t="s">
        <v>508</v>
      </c>
      <c r="E402" s="184" t="s">
        <v>508</v>
      </c>
      <c r="F402" s="184"/>
      <c r="G402" s="184"/>
      <c r="H402" s="185">
        <v>90394</v>
      </c>
      <c r="I402" t="s">
        <v>3502</v>
      </c>
      <c r="J402" s="185" t="s">
        <v>36</v>
      </c>
      <c r="K402" s="185" t="s">
        <v>36</v>
      </c>
      <c r="L402" s="185" t="s">
        <v>36</v>
      </c>
      <c r="M402" s="185" t="s">
        <v>37</v>
      </c>
      <c r="N402" s="185" t="s">
        <v>3512</v>
      </c>
      <c r="O402" s="185" t="s">
        <v>37</v>
      </c>
      <c r="P402" s="185"/>
      <c r="Q402" s="184" t="s">
        <v>508</v>
      </c>
      <c r="R402" s="185">
        <v>90394</v>
      </c>
      <c r="S402" s="185" t="s">
        <v>509</v>
      </c>
      <c r="T402">
        <v>1</v>
      </c>
      <c r="U402" s="185" t="s">
        <v>37</v>
      </c>
      <c r="V402" s="185" t="s">
        <v>37</v>
      </c>
      <c r="W402" t="b">
        <v>1</v>
      </c>
    </row>
    <row r="403" spans="4:23" x14ac:dyDescent="0.25">
      <c r="D403" s="184" t="s">
        <v>510</v>
      </c>
      <c r="E403" s="184" t="s">
        <v>510</v>
      </c>
      <c r="F403" s="184"/>
      <c r="G403" s="184"/>
      <c r="H403" s="185">
        <v>16560</v>
      </c>
      <c r="I403" t="s">
        <v>3493</v>
      </c>
      <c r="J403" s="185" t="s">
        <v>36</v>
      </c>
      <c r="K403" s="185" t="s">
        <v>36</v>
      </c>
      <c r="L403" s="185" t="s">
        <v>36</v>
      </c>
      <c r="M403" s="185" t="s">
        <v>37</v>
      </c>
      <c r="N403" s="185" t="s">
        <v>3514</v>
      </c>
      <c r="O403" s="185" t="s">
        <v>37</v>
      </c>
      <c r="P403" s="185"/>
      <c r="Q403" s="184" t="s">
        <v>510</v>
      </c>
      <c r="R403" s="185">
        <v>16560</v>
      </c>
      <c r="S403" s="185" t="s">
        <v>150</v>
      </c>
      <c r="T403">
        <v>2</v>
      </c>
      <c r="U403" s="185" t="s">
        <v>37</v>
      </c>
      <c r="V403" s="185" t="s">
        <v>37</v>
      </c>
      <c r="W403" t="b">
        <v>1</v>
      </c>
    </row>
    <row r="404" spans="4:23" x14ac:dyDescent="0.25">
      <c r="D404" s="184" t="s">
        <v>511</v>
      </c>
      <c r="E404" s="184" t="s">
        <v>511</v>
      </c>
      <c r="F404" s="184"/>
      <c r="G404" s="184"/>
      <c r="H404" s="185">
        <v>16560</v>
      </c>
      <c r="I404" t="s">
        <v>3493</v>
      </c>
      <c r="J404" s="185" t="s">
        <v>36</v>
      </c>
      <c r="K404" s="185" t="s">
        <v>36</v>
      </c>
      <c r="L404" s="185" t="s">
        <v>36</v>
      </c>
      <c r="M404" s="185" t="s">
        <v>37</v>
      </c>
      <c r="N404" s="185" t="s">
        <v>35</v>
      </c>
      <c r="O404" s="185" t="s">
        <v>37</v>
      </c>
      <c r="P404" s="185"/>
      <c r="Q404" s="184" t="s">
        <v>511</v>
      </c>
      <c r="R404" s="185">
        <v>16560</v>
      </c>
      <c r="S404" s="185" t="s">
        <v>150</v>
      </c>
      <c r="T404">
        <v>2</v>
      </c>
      <c r="U404" s="185" t="s">
        <v>37</v>
      </c>
      <c r="V404" s="185" t="s">
        <v>37</v>
      </c>
      <c r="W404" t="b">
        <v>1</v>
      </c>
    </row>
    <row r="405" spans="4:23" x14ac:dyDescent="0.25">
      <c r="D405" s="184" t="s">
        <v>512</v>
      </c>
      <c r="E405" s="184" t="s">
        <v>512</v>
      </c>
      <c r="F405" s="184"/>
      <c r="G405" s="184"/>
      <c r="H405" s="185">
        <v>16560</v>
      </c>
      <c r="I405" t="s">
        <v>3493</v>
      </c>
      <c r="J405" s="185" t="s">
        <v>36</v>
      </c>
      <c r="K405" s="185" t="s">
        <v>36</v>
      </c>
      <c r="L405" s="185" t="s">
        <v>36</v>
      </c>
      <c r="M405" s="185" t="s">
        <v>37</v>
      </c>
      <c r="N405" s="185" t="s">
        <v>35</v>
      </c>
      <c r="O405" s="185" t="s">
        <v>37</v>
      </c>
      <c r="P405" s="185"/>
      <c r="Q405" s="184" t="s">
        <v>512</v>
      </c>
      <c r="R405" s="185">
        <v>16560</v>
      </c>
      <c r="S405" s="185" t="s">
        <v>150</v>
      </c>
      <c r="T405">
        <v>1</v>
      </c>
      <c r="U405" s="185" t="s">
        <v>37</v>
      </c>
      <c r="V405" s="185" t="s">
        <v>37</v>
      </c>
      <c r="W405" t="b">
        <v>1</v>
      </c>
    </row>
    <row r="406" spans="4:23" x14ac:dyDescent="0.25">
      <c r="D406" s="184" t="s">
        <v>513</v>
      </c>
      <c r="E406" s="184" t="s">
        <v>513</v>
      </c>
      <c r="F406" s="184"/>
      <c r="G406" s="184"/>
      <c r="H406" s="185">
        <v>15310</v>
      </c>
      <c r="I406" t="s">
        <v>3513</v>
      </c>
      <c r="J406" s="185" t="s">
        <v>36</v>
      </c>
      <c r="K406" s="185" t="s">
        <v>36</v>
      </c>
      <c r="L406" s="185" t="s">
        <v>36</v>
      </c>
      <c r="M406" s="185" t="s">
        <v>36</v>
      </c>
      <c r="N406" s="185" t="s">
        <v>3514</v>
      </c>
      <c r="O406" s="185" t="s">
        <v>37</v>
      </c>
      <c r="P406" s="185"/>
      <c r="Q406" s="184" t="s">
        <v>513</v>
      </c>
      <c r="R406" s="185">
        <v>15310</v>
      </c>
      <c r="S406" s="185" t="s">
        <v>180</v>
      </c>
      <c r="T406">
        <v>4</v>
      </c>
      <c r="U406" s="185" t="s">
        <v>36</v>
      </c>
      <c r="V406" s="185" t="s">
        <v>36</v>
      </c>
      <c r="W406" t="b">
        <v>0</v>
      </c>
    </row>
    <row r="407" spans="4:23" x14ac:dyDescent="0.25">
      <c r="D407" s="184" t="s">
        <v>514</v>
      </c>
      <c r="E407" s="184" t="s">
        <v>514</v>
      </c>
      <c r="F407" s="184"/>
      <c r="G407" s="184"/>
      <c r="H407" s="185">
        <v>16380</v>
      </c>
      <c r="I407" t="s">
        <v>3496</v>
      </c>
      <c r="J407" s="185" t="s">
        <v>36</v>
      </c>
      <c r="K407" s="185" t="s">
        <v>36</v>
      </c>
      <c r="L407" s="185" t="s">
        <v>36</v>
      </c>
      <c r="M407" s="185" t="s">
        <v>37</v>
      </c>
      <c r="N407" s="185" t="s">
        <v>35</v>
      </c>
      <c r="O407" s="185" t="s">
        <v>37</v>
      </c>
      <c r="P407" s="185"/>
      <c r="Q407" s="184" t="s">
        <v>514</v>
      </c>
      <c r="R407" s="185">
        <v>16380</v>
      </c>
      <c r="S407" s="185" t="s">
        <v>174</v>
      </c>
      <c r="T407">
        <v>1</v>
      </c>
      <c r="U407" s="185" t="s">
        <v>37</v>
      </c>
      <c r="V407" s="185" t="s">
        <v>37</v>
      </c>
      <c r="W407" t="b">
        <v>1</v>
      </c>
    </row>
    <row r="408" spans="4:23" x14ac:dyDescent="0.25">
      <c r="D408" s="184" t="s">
        <v>515</v>
      </c>
      <c r="E408" s="184" t="s">
        <v>515</v>
      </c>
      <c r="F408" s="184"/>
      <c r="G408" s="184"/>
      <c r="H408" s="185">
        <v>13960</v>
      </c>
      <c r="I408" t="s">
        <v>3491</v>
      </c>
      <c r="J408" s="185" t="s">
        <v>36</v>
      </c>
      <c r="K408" s="185" t="s">
        <v>36</v>
      </c>
      <c r="L408" s="185" t="s">
        <v>36</v>
      </c>
      <c r="M408" s="185" t="s">
        <v>37</v>
      </c>
      <c r="N408" s="185" t="s">
        <v>3498</v>
      </c>
      <c r="O408" s="185" t="s">
        <v>37</v>
      </c>
      <c r="P408" s="185"/>
      <c r="Q408" s="184" t="s">
        <v>515</v>
      </c>
      <c r="R408" s="185">
        <v>13960</v>
      </c>
      <c r="S408" s="185" t="s">
        <v>234</v>
      </c>
      <c r="T408">
        <v>1</v>
      </c>
      <c r="U408" s="185" t="s">
        <v>37</v>
      </c>
      <c r="V408" s="185" t="s">
        <v>37</v>
      </c>
      <c r="W408" t="b">
        <v>1</v>
      </c>
    </row>
    <row r="409" spans="4:23" x14ac:dyDescent="0.25">
      <c r="D409" s="184" t="s">
        <v>516</v>
      </c>
      <c r="E409" s="184" t="s">
        <v>516</v>
      </c>
      <c r="F409" s="184"/>
      <c r="G409" s="184"/>
      <c r="H409" s="185">
        <v>17110</v>
      </c>
      <c r="I409" t="s">
        <v>3502</v>
      </c>
      <c r="J409" s="185" t="s">
        <v>36</v>
      </c>
      <c r="K409" s="185" t="s">
        <v>36</v>
      </c>
      <c r="L409" s="185" t="s">
        <v>36</v>
      </c>
      <c r="M409" s="185" t="s">
        <v>37</v>
      </c>
      <c r="N409" s="185" t="s">
        <v>3504</v>
      </c>
      <c r="O409" s="185" t="s">
        <v>37</v>
      </c>
      <c r="P409" s="185"/>
      <c r="Q409" s="184" t="s">
        <v>516</v>
      </c>
      <c r="R409" s="185">
        <v>17110</v>
      </c>
      <c r="S409" s="185" t="s">
        <v>176</v>
      </c>
      <c r="T409">
        <v>1</v>
      </c>
      <c r="U409" s="185" t="s">
        <v>37</v>
      </c>
      <c r="V409" s="185" t="s">
        <v>37</v>
      </c>
      <c r="W409" t="b">
        <v>1</v>
      </c>
    </row>
    <row r="410" spans="4:23" x14ac:dyDescent="0.25">
      <c r="D410" s="184" t="s">
        <v>517</v>
      </c>
      <c r="E410" s="184" t="s">
        <v>517</v>
      </c>
      <c r="F410" s="184"/>
      <c r="G410" s="184"/>
      <c r="H410" s="185">
        <v>17130</v>
      </c>
      <c r="I410" t="s">
        <v>3502</v>
      </c>
      <c r="J410" s="185" t="s">
        <v>36</v>
      </c>
      <c r="K410" s="185" t="s">
        <v>36</v>
      </c>
      <c r="L410" s="185" t="s">
        <v>36</v>
      </c>
      <c r="M410" s="185" t="s">
        <v>37</v>
      </c>
      <c r="N410" s="185" t="s">
        <v>3504</v>
      </c>
      <c r="O410" s="185" t="s">
        <v>37</v>
      </c>
      <c r="P410" s="185"/>
      <c r="Q410" s="184" t="s">
        <v>517</v>
      </c>
      <c r="R410" s="185">
        <v>17130</v>
      </c>
      <c r="S410" s="185" t="s">
        <v>98</v>
      </c>
      <c r="T410">
        <v>1</v>
      </c>
      <c r="U410" s="185" t="s">
        <v>37</v>
      </c>
      <c r="V410" s="185" t="s">
        <v>37</v>
      </c>
      <c r="W410" t="b">
        <v>1</v>
      </c>
    </row>
    <row r="411" spans="4:23" x14ac:dyDescent="0.25">
      <c r="D411" s="184" t="s">
        <v>3585</v>
      </c>
      <c r="E411" s="184" t="s">
        <v>3585</v>
      </c>
      <c r="F411" s="184"/>
      <c r="G411" s="184"/>
      <c r="H411" s="185">
        <v>16220</v>
      </c>
      <c r="I411" t="s">
        <v>3496</v>
      </c>
      <c r="J411" s="185" t="s">
        <v>36</v>
      </c>
      <c r="K411" s="185" t="s">
        <v>36</v>
      </c>
      <c r="L411" s="185" t="s">
        <v>36</v>
      </c>
      <c r="M411" s="185" t="s">
        <v>37</v>
      </c>
      <c r="N411" s="185" t="s">
        <v>3498</v>
      </c>
      <c r="O411" s="185" t="s">
        <v>37</v>
      </c>
      <c r="P411" s="185"/>
      <c r="Q411" s="184" t="s">
        <v>3585</v>
      </c>
      <c r="R411" s="185">
        <v>16220</v>
      </c>
      <c r="S411" s="185" t="s">
        <v>289</v>
      </c>
      <c r="T411">
        <v>1</v>
      </c>
      <c r="U411" s="185" t="s">
        <v>37</v>
      </c>
      <c r="V411" s="185" t="s">
        <v>37</v>
      </c>
      <c r="W411" t="b">
        <v>1</v>
      </c>
    </row>
    <row r="412" spans="4:23" x14ac:dyDescent="0.25">
      <c r="D412" s="184" t="s">
        <v>518</v>
      </c>
      <c r="E412" s="184" t="s">
        <v>518</v>
      </c>
      <c r="F412" s="184"/>
      <c r="G412" s="184"/>
      <c r="H412" s="185">
        <v>16220</v>
      </c>
      <c r="I412" t="s">
        <v>3496</v>
      </c>
      <c r="J412" s="185" t="s">
        <v>36</v>
      </c>
      <c r="K412" s="185" t="s">
        <v>36</v>
      </c>
      <c r="L412" s="185" t="s">
        <v>36</v>
      </c>
      <c r="M412" s="185" t="s">
        <v>37</v>
      </c>
      <c r="N412" s="185" t="s">
        <v>3498</v>
      </c>
      <c r="O412" s="185" t="s">
        <v>37</v>
      </c>
      <c r="P412" s="185"/>
      <c r="Q412" s="184" t="s">
        <v>518</v>
      </c>
      <c r="R412" s="185">
        <v>16220</v>
      </c>
      <c r="S412" s="185" t="s">
        <v>289</v>
      </c>
      <c r="T412">
        <v>1</v>
      </c>
      <c r="U412" s="185" t="s">
        <v>37</v>
      </c>
      <c r="V412" s="185" t="s">
        <v>37</v>
      </c>
      <c r="W412" t="b">
        <v>1</v>
      </c>
    </row>
    <row r="413" spans="4:23" x14ac:dyDescent="0.25">
      <c r="D413" s="184" t="s">
        <v>3586</v>
      </c>
      <c r="E413" s="184" t="s">
        <v>3586</v>
      </c>
      <c r="F413" s="184"/>
      <c r="G413" s="184"/>
      <c r="H413" s="185">
        <v>90424</v>
      </c>
      <c r="I413" t="s">
        <v>3496</v>
      </c>
      <c r="J413" s="185" t="s">
        <v>36</v>
      </c>
      <c r="K413" s="185" t="s">
        <v>36</v>
      </c>
      <c r="L413" s="185" t="s">
        <v>36</v>
      </c>
      <c r="M413" s="185" t="s">
        <v>37</v>
      </c>
      <c r="N413" s="185" t="s">
        <v>35</v>
      </c>
      <c r="O413" s="185" t="s">
        <v>37</v>
      </c>
      <c r="P413" s="185"/>
      <c r="Q413" s="184" t="s">
        <v>3586</v>
      </c>
      <c r="R413" s="185">
        <v>90424</v>
      </c>
      <c r="S413" s="185" t="s">
        <v>3539</v>
      </c>
      <c r="T413">
        <v>4</v>
      </c>
      <c r="U413" s="185" t="s">
        <v>36</v>
      </c>
      <c r="V413" s="185" t="s">
        <v>37</v>
      </c>
      <c r="W413" t="b">
        <v>1</v>
      </c>
    </row>
    <row r="414" spans="4:23" x14ac:dyDescent="0.25">
      <c r="D414" s="184" t="s">
        <v>3587</v>
      </c>
      <c r="E414" s="184" t="s">
        <v>3587</v>
      </c>
      <c r="F414" s="184"/>
      <c r="G414" s="184"/>
      <c r="H414" s="185">
        <v>16070</v>
      </c>
      <c r="I414" t="s">
        <v>3496</v>
      </c>
      <c r="J414" s="185" t="s">
        <v>36</v>
      </c>
      <c r="K414" s="185" t="s">
        <v>36</v>
      </c>
      <c r="L414" s="185" t="s">
        <v>36</v>
      </c>
      <c r="M414" s="185" t="s">
        <v>37</v>
      </c>
      <c r="N414" s="185" t="s">
        <v>35</v>
      </c>
      <c r="O414" s="185" t="s">
        <v>37</v>
      </c>
      <c r="P414" s="185"/>
      <c r="Q414" s="184" t="s">
        <v>3587</v>
      </c>
      <c r="R414" s="185">
        <v>16070</v>
      </c>
      <c r="S414" s="185" t="s">
        <v>3524</v>
      </c>
      <c r="T414">
        <v>1</v>
      </c>
      <c r="U414" s="185" t="s">
        <v>37</v>
      </c>
      <c r="V414" s="185" t="s">
        <v>37</v>
      </c>
      <c r="W414" t="b">
        <v>1</v>
      </c>
    </row>
    <row r="415" spans="4:23" x14ac:dyDescent="0.25">
      <c r="D415" s="184" t="s">
        <v>3588</v>
      </c>
      <c r="E415" s="184" t="s">
        <v>3588</v>
      </c>
      <c r="F415" s="184"/>
      <c r="G415" s="184"/>
      <c r="H415" s="185">
        <v>15500</v>
      </c>
      <c r="I415" t="s">
        <v>3496</v>
      </c>
      <c r="J415" s="185" t="s">
        <v>36</v>
      </c>
      <c r="K415" s="185" t="s">
        <v>36</v>
      </c>
      <c r="L415" s="185" t="s">
        <v>36</v>
      </c>
      <c r="M415" s="185" t="s">
        <v>37</v>
      </c>
      <c r="N415" s="185" t="s">
        <v>35</v>
      </c>
      <c r="O415" s="185" t="s">
        <v>37</v>
      </c>
      <c r="P415" s="185"/>
      <c r="Q415" s="184" t="s">
        <v>3588</v>
      </c>
      <c r="R415" s="185">
        <v>15500</v>
      </c>
      <c r="S415" s="185" t="s">
        <v>3526</v>
      </c>
      <c r="T415">
        <v>1</v>
      </c>
      <c r="U415" s="185" t="s">
        <v>37</v>
      </c>
      <c r="V415" s="185" t="s">
        <v>37</v>
      </c>
      <c r="W415" t="b">
        <v>1</v>
      </c>
    </row>
    <row r="416" spans="4:23" x14ac:dyDescent="0.25">
      <c r="D416" s="184" t="s">
        <v>519</v>
      </c>
      <c r="E416" s="184" t="s">
        <v>519</v>
      </c>
      <c r="F416" s="184"/>
      <c r="G416" s="184"/>
      <c r="H416" s="185">
        <v>13220</v>
      </c>
      <c r="I416" t="s">
        <v>3491</v>
      </c>
      <c r="J416" s="185" t="s">
        <v>36</v>
      </c>
      <c r="K416" s="185" t="s">
        <v>36</v>
      </c>
      <c r="L416" s="185" t="s">
        <v>36</v>
      </c>
      <c r="M416" s="185" t="s">
        <v>37</v>
      </c>
      <c r="N416" s="185" t="s">
        <v>3501</v>
      </c>
      <c r="O416" s="185" t="s">
        <v>37</v>
      </c>
      <c r="P416" s="185"/>
      <c r="Q416" s="184" t="s">
        <v>519</v>
      </c>
      <c r="R416" s="185">
        <v>13220</v>
      </c>
      <c r="S416" s="185" t="s">
        <v>94</v>
      </c>
      <c r="T416">
        <v>2</v>
      </c>
      <c r="U416" s="185" t="s">
        <v>37</v>
      </c>
      <c r="V416" s="185" t="s">
        <v>37</v>
      </c>
      <c r="W416" t="b">
        <v>1</v>
      </c>
    </row>
    <row r="417" spans="4:23" x14ac:dyDescent="0.25">
      <c r="D417" s="186" t="s">
        <v>3589</v>
      </c>
      <c r="E417" s="186" t="s">
        <v>3589</v>
      </c>
      <c r="F417" s="186"/>
      <c r="G417" s="186"/>
      <c r="H417" s="185"/>
      <c r="I417" s="186" t="s">
        <v>3486</v>
      </c>
      <c r="J417" s="186" t="s">
        <v>36</v>
      </c>
      <c r="K417" s="186" t="s">
        <v>36</v>
      </c>
      <c r="L417" s="186" t="s">
        <v>36</v>
      </c>
      <c r="M417" s="186" t="s">
        <v>37</v>
      </c>
      <c r="N417" s="186" t="s">
        <v>3501</v>
      </c>
      <c r="O417" s="186" t="s">
        <v>37</v>
      </c>
      <c r="P417" s="186"/>
      <c r="Q417" s="186" t="s">
        <v>3589</v>
      </c>
      <c r="R417" s="185"/>
      <c r="S417" s="185"/>
      <c r="T417">
        <v>2</v>
      </c>
      <c r="U417" s="186" t="s">
        <v>37</v>
      </c>
      <c r="V417" s="186" t="s">
        <v>37</v>
      </c>
      <c r="W417" t="b">
        <v>1</v>
      </c>
    </row>
    <row r="418" spans="4:23" x14ac:dyDescent="0.25">
      <c r="D418" s="186" t="s">
        <v>3590</v>
      </c>
      <c r="E418" s="186" t="s">
        <v>3590</v>
      </c>
      <c r="F418" s="186"/>
      <c r="G418" s="186"/>
      <c r="H418" s="185"/>
      <c r="I418" s="186" t="s">
        <v>3486</v>
      </c>
      <c r="J418" s="186" t="s">
        <v>36</v>
      </c>
      <c r="K418" s="186" t="s">
        <v>36</v>
      </c>
      <c r="L418" s="186" t="s">
        <v>36</v>
      </c>
      <c r="M418" s="186" t="s">
        <v>37</v>
      </c>
      <c r="N418" s="186" t="s">
        <v>3522</v>
      </c>
      <c r="O418" s="186" t="s">
        <v>37</v>
      </c>
      <c r="P418" s="186"/>
      <c r="Q418" s="186" t="s">
        <v>3590</v>
      </c>
      <c r="R418" s="185"/>
      <c r="S418" s="185"/>
      <c r="T418">
        <v>1</v>
      </c>
      <c r="U418" s="186" t="s">
        <v>37</v>
      </c>
      <c r="V418" s="186" t="s">
        <v>37</v>
      </c>
      <c r="W418" t="b">
        <v>1</v>
      </c>
    </row>
    <row r="419" spans="4:23" x14ac:dyDescent="0.25">
      <c r="D419" s="184" t="s">
        <v>520</v>
      </c>
      <c r="E419" s="184" t="s">
        <v>520</v>
      </c>
      <c r="F419" s="184"/>
      <c r="G419" s="184"/>
      <c r="H419" s="185">
        <v>13220</v>
      </c>
      <c r="I419" t="s">
        <v>3491</v>
      </c>
      <c r="J419" s="185" t="s">
        <v>36</v>
      </c>
      <c r="K419" s="185" t="s">
        <v>36</v>
      </c>
      <c r="L419" s="185" t="s">
        <v>36</v>
      </c>
      <c r="M419" s="185" t="s">
        <v>37</v>
      </c>
      <c r="N419" s="185" t="s">
        <v>3501</v>
      </c>
      <c r="O419" s="185" t="s">
        <v>37</v>
      </c>
      <c r="P419" s="185"/>
      <c r="Q419" s="184" t="s">
        <v>520</v>
      </c>
      <c r="R419" s="185">
        <v>13220</v>
      </c>
      <c r="S419" s="185" t="s">
        <v>94</v>
      </c>
      <c r="T419">
        <v>2</v>
      </c>
      <c r="U419" s="185" t="s">
        <v>37</v>
      </c>
      <c r="V419" s="185" t="s">
        <v>37</v>
      </c>
      <c r="W419" t="b">
        <v>1</v>
      </c>
    </row>
    <row r="420" spans="4:23" x14ac:dyDescent="0.25">
      <c r="D420" s="184" t="s">
        <v>521</v>
      </c>
      <c r="E420" s="184" t="s">
        <v>521</v>
      </c>
      <c r="F420" s="184"/>
      <c r="G420" s="184"/>
      <c r="H420" s="185">
        <v>14030</v>
      </c>
      <c r="I420" t="s">
        <v>3491</v>
      </c>
      <c r="J420" s="185" t="s">
        <v>36</v>
      </c>
      <c r="K420" s="185" t="s">
        <v>36</v>
      </c>
      <c r="L420" s="185" t="s">
        <v>36</v>
      </c>
      <c r="M420" s="185" t="s">
        <v>37</v>
      </c>
      <c r="N420" s="185" t="s">
        <v>3505</v>
      </c>
      <c r="O420" s="185" t="s">
        <v>37</v>
      </c>
      <c r="P420" s="185"/>
      <c r="Q420" s="184" t="s">
        <v>521</v>
      </c>
      <c r="R420" s="185">
        <v>14030</v>
      </c>
      <c r="S420" s="185" t="s">
        <v>105</v>
      </c>
      <c r="T420">
        <v>2</v>
      </c>
      <c r="U420" s="185" t="s">
        <v>37</v>
      </c>
      <c r="V420" s="185" t="s">
        <v>37</v>
      </c>
      <c r="W420" t="b">
        <v>1</v>
      </c>
    </row>
    <row r="421" spans="4:23" x14ac:dyDescent="0.25">
      <c r="D421" s="184" t="s">
        <v>522</v>
      </c>
      <c r="E421" s="184" t="s">
        <v>522</v>
      </c>
      <c r="F421" s="184"/>
      <c r="G421" s="184"/>
      <c r="H421" s="185">
        <v>14020</v>
      </c>
      <c r="I421" t="s">
        <v>3491</v>
      </c>
      <c r="J421" s="185" t="s">
        <v>36</v>
      </c>
      <c r="K421" s="185" t="s">
        <v>36</v>
      </c>
      <c r="L421" s="185" t="s">
        <v>36</v>
      </c>
      <c r="M421" s="185" t="s">
        <v>37</v>
      </c>
      <c r="N421" s="185" t="s">
        <v>3505</v>
      </c>
      <c r="O421" s="185" t="s">
        <v>37</v>
      </c>
      <c r="P421" s="185"/>
      <c r="Q421" s="184" t="s">
        <v>522</v>
      </c>
      <c r="R421" s="185">
        <v>14020</v>
      </c>
      <c r="S421" s="185" t="s">
        <v>522</v>
      </c>
      <c r="T421">
        <v>2</v>
      </c>
      <c r="U421" s="185" t="s">
        <v>37</v>
      </c>
      <c r="V421" s="185" t="s">
        <v>37</v>
      </c>
      <c r="W421" t="b">
        <v>1</v>
      </c>
    </row>
    <row r="422" spans="4:23" x14ac:dyDescent="0.25">
      <c r="D422" s="184" t="s">
        <v>523</v>
      </c>
      <c r="E422" s="184" t="s">
        <v>523</v>
      </c>
      <c r="F422" s="184"/>
      <c r="G422" s="184"/>
      <c r="H422" s="185">
        <v>11050</v>
      </c>
      <c r="I422" t="s">
        <v>3491</v>
      </c>
      <c r="J422" s="185" t="s">
        <v>36</v>
      </c>
      <c r="K422" s="185" t="s">
        <v>36</v>
      </c>
      <c r="L422" s="185" t="s">
        <v>36</v>
      </c>
      <c r="M422" s="185" t="s">
        <v>37</v>
      </c>
      <c r="N422" s="185" t="s">
        <v>35</v>
      </c>
      <c r="O422" s="185" t="s">
        <v>37</v>
      </c>
      <c r="P422" s="185"/>
      <c r="Q422" s="184" t="s">
        <v>523</v>
      </c>
      <c r="R422" s="185">
        <v>11050</v>
      </c>
      <c r="S422" s="185" t="s">
        <v>524</v>
      </c>
      <c r="T422">
        <v>3</v>
      </c>
      <c r="U422" s="185" t="s">
        <v>37</v>
      </c>
      <c r="V422" s="185" t="s">
        <v>37</v>
      </c>
      <c r="W422" t="b">
        <v>1</v>
      </c>
    </row>
    <row r="423" spans="4:23" x14ac:dyDescent="0.25">
      <c r="D423" s="184" t="s">
        <v>525</v>
      </c>
      <c r="E423" s="184" t="s">
        <v>525</v>
      </c>
      <c r="F423" s="184"/>
      <c r="G423" s="184"/>
      <c r="H423" s="185">
        <v>11040</v>
      </c>
      <c r="I423" t="s">
        <v>3491</v>
      </c>
      <c r="J423" s="185" t="s">
        <v>36</v>
      </c>
      <c r="K423" s="185" t="s">
        <v>36</v>
      </c>
      <c r="L423" s="185" t="s">
        <v>36</v>
      </c>
      <c r="M423" s="185" t="s">
        <v>36</v>
      </c>
      <c r="N423" s="185" t="s">
        <v>35</v>
      </c>
      <c r="O423" s="185" t="s">
        <v>37</v>
      </c>
      <c r="P423" s="185"/>
      <c r="Q423" s="184" t="s">
        <v>525</v>
      </c>
      <c r="R423" s="185">
        <v>11040</v>
      </c>
      <c r="S423" s="185" t="s">
        <v>526</v>
      </c>
      <c r="T423">
        <v>4</v>
      </c>
      <c r="U423" s="185" t="s">
        <v>37</v>
      </c>
      <c r="V423" s="185" t="s">
        <v>37</v>
      </c>
      <c r="W423" t="b">
        <v>1</v>
      </c>
    </row>
    <row r="424" spans="4:23" x14ac:dyDescent="0.25">
      <c r="D424" s="184" t="s">
        <v>527</v>
      </c>
      <c r="E424" s="184" t="s">
        <v>527</v>
      </c>
      <c r="F424" s="184"/>
      <c r="G424" s="184"/>
      <c r="H424" s="185">
        <v>11040</v>
      </c>
      <c r="I424" t="s">
        <v>3491</v>
      </c>
      <c r="J424" s="185" t="s">
        <v>36</v>
      </c>
      <c r="K424" s="185" t="s">
        <v>36</v>
      </c>
      <c r="L424" s="185" t="s">
        <v>36</v>
      </c>
      <c r="M424" s="185" t="s">
        <v>36</v>
      </c>
      <c r="N424" s="185" t="s">
        <v>35</v>
      </c>
      <c r="O424" s="185" t="s">
        <v>37</v>
      </c>
      <c r="P424" s="185"/>
      <c r="Q424" s="184" t="s">
        <v>527</v>
      </c>
      <c r="R424" s="185">
        <v>11040</v>
      </c>
      <c r="S424" s="185" t="s">
        <v>526</v>
      </c>
      <c r="T424">
        <v>4</v>
      </c>
      <c r="U424" s="185" t="s">
        <v>37</v>
      </c>
      <c r="V424" s="185" t="s">
        <v>37</v>
      </c>
      <c r="W424" t="b">
        <v>1</v>
      </c>
    </row>
    <row r="425" spans="4:23" x14ac:dyDescent="0.25">
      <c r="D425" s="184" t="s">
        <v>528</v>
      </c>
      <c r="E425" s="184" t="s">
        <v>528</v>
      </c>
      <c r="F425" s="184"/>
      <c r="G425" s="184"/>
      <c r="H425" s="185">
        <v>16250</v>
      </c>
      <c r="I425" t="s">
        <v>3493</v>
      </c>
      <c r="J425" s="185" t="s">
        <v>36</v>
      </c>
      <c r="K425" s="185" t="s">
        <v>36</v>
      </c>
      <c r="L425" s="185" t="s">
        <v>36</v>
      </c>
      <c r="M425" s="185" t="s">
        <v>37</v>
      </c>
      <c r="N425" s="185" t="s">
        <v>3498</v>
      </c>
      <c r="O425" s="185" t="s">
        <v>37</v>
      </c>
      <c r="P425" s="185"/>
      <c r="Q425" s="184" t="s">
        <v>528</v>
      </c>
      <c r="R425" s="185">
        <v>16250</v>
      </c>
      <c r="S425" s="185" t="s">
        <v>529</v>
      </c>
      <c r="T425">
        <v>2</v>
      </c>
      <c r="U425" s="185" t="s">
        <v>37</v>
      </c>
      <c r="V425" s="185" t="s">
        <v>37</v>
      </c>
      <c r="W425" t="b">
        <v>1</v>
      </c>
    </row>
    <row r="426" spans="4:23" x14ac:dyDescent="0.25">
      <c r="D426" s="184" t="s">
        <v>530</v>
      </c>
      <c r="E426" s="184" t="s">
        <v>530</v>
      </c>
      <c r="F426" s="184"/>
      <c r="G426" s="184"/>
      <c r="H426" s="185">
        <v>17110</v>
      </c>
      <c r="I426" t="s">
        <v>3502</v>
      </c>
      <c r="J426" s="185" t="s">
        <v>36</v>
      </c>
      <c r="K426" s="185" t="s">
        <v>36</v>
      </c>
      <c r="L426" s="185" t="s">
        <v>36</v>
      </c>
      <c r="M426" s="185" t="s">
        <v>37</v>
      </c>
      <c r="N426" s="185" t="s">
        <v>3504</v>
      </c>
      <c r="O426" s="185" t="s">
        <v>37</v>
      </c>
      <c r="P426" s="185"/>
      <c r="Q426" s="184" t="s">
        <v>530</v>
      </c>
      <c r="R426" s="185">
        <v>17110</v>
      </c>
      <c r="S426" s="185" t="s">
        <v>176</v>
      </c>
      <c r="T426">
        <v>1</v>
      </c>
      <c r="U426" s="185" t="s">
        <v>37</v>
      </c>
      <c r="V426" s="185" t="s">
        <v>37</v>
      </c>
      <c r="W426" t="b">
        <v>1</v>
      </c>
    </row>
    <row r="427" spans="4:23" x14ac:dyDescent="0.25">
      <c r="D427" s="184" t="s">
        <v>531</v>
      </c>
      <c r="E427" s="184" t="s">
        <v>531</v>
      </c>
      <c r="F427" s="184"/>
      <c r="G427" s="184"/>
      <c r="H427" s="185">
        <v>16610</v>
      </c>
      <c r="I427" t="s">
        <v>3502</v>
      </c>
      <c r="J427" s="185" t="s">
        <v>36</v>
      </c>
      <c r="K427" s="185" t="s">
        <v>36</v>
      </c>
      <c r="L427" s="185" t="s">
        <v>36</v>
      </c>
      <c r="M427" s="185" t="s">
        <v>37</v>
      </c>
      <c r="N427" s="185" t="s">
        <v>3512</v>
      </c>
      <c r="O427" s="185" t="s">
        <v>37</v>
      </c>
      <c r="P427" s="185"/>
      <c r="Q427" s="184" t="s">
        <v>531</v>
      </c>
      <c r="R427" s="185">
        <v>16610</v>
      </c>
      <c r="S427" s="185" t="s">
        <v>229</v>
      </c>
      <c r="T427">
        <v>1</v>
      </c>
      <c r="U427" s="185" t="s">
        <v>37</v>
      </c>
      <c r="V427" s="185" t="s">
        <v>37</v>
      </c>
      <c r="W427" t="b">
        <v>1</v>
      </c>
    </row>
    <row r="428" spans="4:23" x14ac:dyDescent="0.25">
      <c r="D428" s="184" t="s">
        <v>532</v>
      </c>
      <c r="E428" s="184" t="s">
        <v>532</v>
      </c>
      <c r="F428" s="184"/>
      <c r="G428" s="184"/>
      <c r="H428" s="185">
        <v>14030</v>
      </c>
      <c r="I428" t="s">
        <v>3491</v>
      </c>
      <c r="J428" s="185" t="s">
        <v>36</v>
      </c>
      <c r="K428" s="185" t="s">
        <v>36</v>
      </c>
      <c r="L428" s="185" t="s">
        <v>36</v>
      </c>
      <c r="M428" s="185" t="s">
        <v>37</v>
      </c>
      <c r="N428" s="185" t="s">
        <v>3505</v>
      </c>
      <c r="O428" s="185" t="s">
        <v>37</v>
      </c>
      <c r="P428" s="185"/>
      <c r="Q428" s="184" t="s">
        <v>532</v>
      </c>
      <c r="R428" s="185">
        <v>14030</v>
      </c>
      <c r="S428" s="185" t="s">
        <v>105</v>
      </c>
      <c r="T428">
        <v>2</v>
      </c>
      <c r="U428" s="185" t="s">
        <v>37</v>
      </c>
      <c r="V428" s="185" t="s">
        <v>37</v>
      </c>
      <c r="W428" t="b">
        <v>1</v>
      </c>
    </row>
    <row r="429" spans="4:23" x14ac:dyDescent="0.25">
      <c r="D429" s="184" t="s">
        <v>533</v>
      </c>
      <c r="E429" s="184" t="s">
        <v>533</v>
      </c>
      <c r="F429" s="184"/>
      <c r="G429" s="184"/>
      <c r="H429" s="185">
        <v>17720</v>
      </c>
      <c r="I429" t="s">
        <v>3502</v>
      </c>
      <c r="J429" s="185" t="s">
        <v>36</v>
      </c>
      <c r="K429" s="185" t="s">
        <v>36</v>
      </c>
      <c r="L429" s="185" t="s">
        <v>36</v>
      </c>
      <c r="M429" s="185" t="s">
        <v>37</v>
      </c>
      <c r="N429" s="185" t="s">
        <v>3528</v>
      </c>
      <c r="O429" s="185" t="s">
        <v>37</v>
      </c>
      <c r="P429" s="185"/>
      <c r="Q429" s="184" t="s">
        <v>533</v>
      </c>
      <c r="R429" s="185">
        <v>17720</v>
      </c>
      <c r="S429" s="185" t="s">
        <v>533</v>
      </c>
      <c r="T429">
        <v>3</v>
      </c>
      <c r="U429" s="185" t="s">
        <v>37</v>
      </c>
      <c r="V429" s="185" t="s">
        <v>37</v>
      </c>
      <c r="W429" t="b">
        <v>1</v>
      </c>
    </row>
    <row r="430" spans="4:23" x14ac:dyDescent="0.25">
      <c r="D430" s="184" t="s">
        <v>534</v>
      </c>
      <c r="E430" s="184" t="s">
        <v>534</v>
      </c>
      <c r="F430" s="184"/>
      <c r="G430" s="184"/>
      <c r="H430" s="185">
        <v>13250</v>
      </c>
      <c r="I430" t="s">
        <v>3491</v>
      </c>
      <c r="J430" s="185" t="s">
        <v>36</v>
      </c>
      <c r="K430" s="185" t="s">
        <v>36</v>
      </c>
      <c r="L430" s="185" t="s">
        <v>36</v>
      </c>
      <c r="M430" s="185" t="s">
        <v>36</v>
      </c>
      <c r="N430" s="185" t="s">
        <v>3501</v>
      </c>
      <c r="O430" s="185" t="s">
        <v>37</v>
      </c>
      <c r="P430" s="185"/>
      <c r="Q430" s="184" t="s">
        <v>534</v>
      </c>
      <c r="R430" s="185">
        <v>13250</v>
      </c>
      <c r="S430" s="185" t="s">
        <v>82</v>
      </c>
      <c r="T430">
        <v>3</v>
      </c>
      <c r="U430" s="185" t="s">
        <v>37</v>
      </c>
      <c r="V430" s="185" t="s">
        <v>37</v>
      </c>
      <c r="W430" t="b">
        <v>1</v>
      </c>
    </row>
    <row r="431" spans="4:23" x14ac:dyDescent="0.25">
      <c r="D431" s="184" t="s">
        <v>535</v>
      </c>
      <c r="E431" s="184" t="s">
        <v>535</v>
      </c>
      <c r="F431" s="184"/>
      <c r="G431" s="184"/>
      <c r="H431" s="185">
        <v>17820</v>
      </c>
      <c r="I431" t="s">
        <v>3502</v>
      </c>
      <c r="J431" s="185" t="s">
        <v>36</v>
      </c>
      <c r="K431" s="185" t="s">
        <v>36</v>
      </c>
      <c r="L431" s="185" t="s">
        <v>36</v>
      </c>
      <c r="M431" s="185" t="s">
        <v>37</v>
      </c>
      <c r="N431" s="185" t="s">
        <v>3504</v>
      </c>
      <c r="O431" s="185" t="s">
        <v>37</v>
      </c>
      <c r="P431" s="185"/>
      <c r="Q431" s="184" t="s">
        <v>535</v>
      </c>
      <c r="R431" s="185">
        <v>17820</v>
      </c>
      <c r="S431" s="185" t="s">
        <v>536</v>
      </c>
      <c r="T431">
        <v>1</v>
      </c>
      <c r="U431" s="185" t="s">
        <v>37</v>
      </c>
      <c r="V431" s="185" t="s">
        <v>37</v>
      </c>
      <c r="W431" t="b">
        <v>1</v>
      </c>
    </row>
    <row r="432" spans="4:23" x14ac:dyDescent="0.25">
      <c r="D432" s="184" t="s">
        <v>537</v>
      </c>
      <c r="E432" s="184" t="s">
        <v>537</v>
      </c>
      <c r="F432" s="184"/>
      <c r="G432" s="184"/>
      <c r="H432" s="185">
        <v>11050</v>
      </c>
      <c r="I432" t="s">
        <v>3491</v>
      </c>
      <c r="J432" s="185" t="s">
        <v>36</v>
      </c>
      <c r="K432" s="185" t="s">
        <v>36</v>
      </c>
      <c r="L432" s="185" t="s">
        <v>36</v>
      </c>
      <c r="M432" s="185" t="s">
        <v>37</v>
      </c>
      <c r="N432" s="185" t="s">
        <v>35</v>
      </c>
      <c r="O432" s="185" t="s">
        <v>37</v>
      </c>
      <c r="P432" s="185"/>
      <c r="Q432" s="184" t="s">
        <v>537</v>
      </c>
      <c r="R432" s="185">
        <v>11050</v>
      </c>
      <c r="S432" s="185" t="s">
        <v>524</v>
      </c>
      <c r="T432">
        <v>3</v>
      </c>
      <c r="U432" s="185" t="s">
        <v>37</v>
      </c>
      <c r="V432" s="185" t="s">
        <v>37</v>
      </c>
      <c r="W432" t="b">
        <v>1</v>
      </c>
    </row>
    <row r="433" spans="4:23" x14ac:dyDescent="0.25">
      <c r="D433" s="184" t="s">
        <v>538</v>
      </c>
      <c r="E433" s="184" t="s">
        <v>538</v>
      </c>
      <c r="F433" s="184"/>
      <c r="G433" s="184"/>
      <c r="H433" s="185">
        <v>11110</v>
      </c>
      <c r="I433" t="s">
        <v>3491</v>
      </c>
      <c r="J433" s="185" t="s">
        <v>36</v>
      </c>
      <c r="K433" s="185" t="s">
        <v>36</v>
      </c>
      <c r="L433" s="185" t="s">
        <v>36</v>
      </c>
      <c r="M433" s="185" t="s">
        <v>37</v>
      </c>
      <c r="N433" s="185" t="s">
        <v>35</v>
      </c>
      <c r="O433" s="185" t="s">
        <v>37</v>
      </c>
      <c r="P433" s="185"/>
      <c r="Q433" s="184" t="s">
        <v>538</v>
      </c>
      <c r="R433" s="185">
        <v>11110</v>
      </c>
      <c r="S433" s="185" t="s">
        <v>539</v>
      </c>
      <c r="T433">
        <v>1</v>
      </c>
      <c r="U433" s="185" t="s">
        <v>37</v>
      </c>
      <c r="V433" s="185" t="s">
        <v>37</v>
      </c>
      <c r="W433" t="b">
        <v>1</v>
      </c>
    </row>
    <row r="434" spans="4:23" x14ac:dyDescent="0.25">
      <c r="D434" s="184" t="s">
        <v>540</v>
      </c>
      <c r="E434" s="184" t="s">
        <v>540</v>
      </c>
      <c r="F434" s="184"/>
      <c r="G434" s="184"/>
      <c r="H434" s="185">
        <v>13410</v>
      </c>
      <c r="I434" t="s">
        <v>3491</v>
      </c>
      <c r="J434" s="185" t="s">
        <v>36</v>
      </c>
      <c r="K434" s="185" t="s">
        <v>36</v>
      </c>
      <c r="L434" s="185" t="s">
        <v>36</v>
      </c>
      <c r="M434" s="185" t="s">
        <v>37</v>
      </c>
      <c r="N434" s="185" t="s">
        <v>3501</v>
      </c>
      <c r="O434" s="185" t="s">
        <v>37</v>
      </c>
      <c r="P434" s="185"/>
      <c r="Q434" s="184" t="s">
        <v>540</v>
      </c>
      <c r="R434" s="185">
        <v>13410</v>
      </c>
      <c r="S434" s="185" t="s">
        <v>131</v>
      </c>
      <c r="T434">
        <v>1</v>
      </c>
      <c r="U434" s="185" t="s">
        <v>37</v>
      </c>
      <c r="V434" s="185" t="s">
        <v>37</v>
      </c>
      <c r="W434" t="b">
        <v>1</v>
      </c>
    </row>
    <row r="435" spans="4:23" x14ac:dyDescent="0.25">
      <c r="D435" s="184" t="s">
        <v>541</v>
      </c>
      <c r="E435" s="184" t="s">
        <v>541</v>
      </c>
      <c r="F435" s="184"/>
      <c r="G435" s="184"/>
      <c r="H435" s="185">
        <v>13150</v>
      </c>
      <c r="I435" t="s">
        <v>3491</v>
      </c>
      <c r="J435" s="185" t="s">
        <v>36</v>
      </c>
      <c r="K435" s="185" t="s">
        <v>36</v>
      </c>
      <c r="L435" s="185" t="s">
        <v>36</v>
      </c>
      <c r="M435" s="185" t="s">
        <v>37</v>
      </c>
      <c r="N435" s="185" t="s">
        <v>3501</v>
      </c>
      <c r="O435" s="185" t="s">
        <v>37</v>
      </c>
      <c r="P435" s="185"/>
      <c r="Q435" s="184" t="s">
        <v>541</v>
      </c>
      <c r="R435" s="185">
        <v>13150</v>
      </c>
      <c r="S435" s="185" t="s">
        <v>472</v>
      </c>
      <c r="T435">
        <v>1</v>
      </c>
      <c r="U435" s="185" t="s">
        <v>37</v>
      </c>
      <c r="V435" s="185" t="s">
        <v>37</v>
      </c>
      <c r="W435" t="b">
        <v>1</v>
      </c>
    </row>
    <row r="436" spans="4:23" x14ac:dyDescent="0.25">
      <c r="D436" s="184" t="s">
        <v>542</v>
      </c>
      <c r="E436" s="184" t="s">
        <v>542</v>
      </c>
      <c r="F436" s="184"/>
      <c r="G436" s="184"/>
      <c r="H436" s="185">
        <v>13510</v>
      </c>
      <c r="I436" t="s">
        <v>3491</v>
      </c>
      <c r="J436" s="185" t="s">
        <v>36</v>
      </c>
      <c r="K436" s="185" t="s">
        <v>36</v>
      </c>
      <c r="L436" s="185" t="s">
        <v>36</v>
      </c>
      <c r="M436" s="185" t="s">
        <v>37</v>
      </c>
      <c r="N436" s="185" t="s">
        <v>3501</v>
      </c>
      <c r="O436" s="185" t="s">
        <v>37</v>
      </c>
      <c r="P436" s="185"/>
      <c r="Q436" s="184" t="s">
        <v>542</v>
      </c>
      <c r="R436" s="185">
        <v>13510</v>
      </c>
      <c r="S436" s="185" t="s">
        <v>103</v>
      </c>
      <c r="T436">
        <v>3</v>
      </c>
      <c r="U436" s="185" t="s">
        <v>37</v>
      </c>
      <c r="V436" s="185" t="s">
        <v>37</v>
      </c>
      <c r="W436" t="b">
        <v>1</v>
      </c>
    </row>
    <row r="437" spans="4:23" x14ac:dyDescent="0.25">
      <c r="D437" s="184" t="s">
        <v>543</v>
      </c>
      <c r="E437" s="184" t="s">
        <v>543</v>
      </c>
      <c r="F437" s="184"/>
      <c r="G437" s="184"/>
      <c r="H437" s="185">
        <v>14170</v>
      </c>
      <c r="I437" t="s">
        <v>3491</v>
      </c>
      <c r="J437" s="185" t="s">
        <v>36</v>
      </c>
      <c r="K437" s="185" t="s">
        <v>36</v>
      </c>
      <c r="L437" s="185" t="s">
        <v>36</v>
      </c>
      <c r="M437" s="185" t="s">
        <v>37</v>
      </c>
      <c r="N437" s="185" t="s">
        <v>3505</v>
      </c>
      <c r="O437" s="185" t="s">
        <v>37</v>
      </c>
      <c r="P437" s="185"/>
      <c r="Q437" s="184" t="s">
        <v>543</v>
      </c>
      <c r="R437" s="185">
        <v>14170</v>
      </c>
      <c r="S437" s="185" t="s">
        <v>270</v>
      </c>
      <c r="T437">
        <v>3</v>
      </c>
      <c r="U437" s="185" t="s">
        <v>37</v>
      </c>
      <c r="V437" s="185" t="s">
        <v>37</v>
      </c>
      <c r="W437" t="b">
        <v>1</v>
      </c>
    </row>
    <row r="438" spans="4:23" x14ac:dyDescent="0.25">
      <c r="D438" s="184" t="s">
        <v>544</v>
      </c>
      <c r="E438" s="184" t="s">
        <v>544</v>
      </c>
      <c r="F438" s="184"/>
      <c r="G438" s="184"/>
      <c r="H438" s="185">
        <v>17020</v>
      </c>
      <c r="I438" t="s">
        <v>3502</v>
      </c>
      <c r="J438" s="185" t="s">
        <v>36</v>
      </c>
      <c r="K438" s="185" t="s">
        <v>36</v>
      </c>
      <c r="L438" s="185" t="s">
        <v>36</v>
      </c>
      <c r="M438" s="185" t="s">
        <v>37</v>
      </c>
      <c r="N438" s="185" t="s">
        <v>3504</v>
      </c>
      <c r="O438" s="185" t="s">
        <v>37</v>
      </c>
      <c r="P438" s="185"/>
      <c r="Q438" s="184" t="s">
        <v>544</v>
      </c>
      <c r="R438" s="185">
        <v>17020</v>
      </c>
      <c r="S438" s="185" t="s">
        <v>272</v>
      </c>
      <c r="T438">
        <v>1</v>
      </c>
      <c r="U438" s="185" t="s">
        <v>37</v>
      </c>
      <c r="V438" s="185" t="s">
        <v>37</v>
      </c>
      <c r="W438" t="b">
        <v>1</v>
      </c>
    </row>
    <row r="439" spans="4:23" x14ac:dyDescent="0.25">
      <c r="D439" s="184" t="s">
        <v>545</v>
      </c>
      <c r="E439" s="184" t="s">
        <v>545</v>
      </c>
      <c r="F439" s="184"/>
      <c r="G439" s="184"/>
      <c r="H439" s="185">
        <v>14170</v>
      </c>
      <c r="I439" t="s">
        <v>3491</v>
      </c>
      <c r="J439" s="185" t="s">
        <v>36</v>
      </c>
      <c r="K439" s="185" t="s">
        <v>36</v>
      </c>
      <c r="L439" s="185" t="s">
        <v>36</v>
      </c>
      <c r="M439" s="185" t="s">
        <v>37</v>
      </c>
      <c r="N439" s="185" t="s">
        <v>3505</v>
      </c>
      <c r="O439" s="185" t="s">
        <v>37</v>
      </c>
      <c r="P439" s="185"/>
      <c r="Q439" s="184" t="s">
        <v>545</v>
      </c>
      <c r="R439" s="185">
        <v>14170</v>
      </c>
      <c r="S439" s="185" t="s">
        <v>270</v>
      </c>
      <c r="T439">
        <v>3</v>
      </c>
      <c r="U439" s="185" t="s">
        <v>37</v>
      </c>
      <c r="V439" s="185" t="s">
        <v>37</v>
      </c>
      <c r="W439" t="b">
        <v>1</v>
      </c>
    </row>
    <row r="440" spans="4:23" x14ac:dyDescent="0.25">
      <c r="D440" s="184" t="s">
        <v>546</v>
      </c>
      <c r="E440" s="184" t="s">
        <v>546</v>
      </c>
      <c r="F440" s="184"/>
      <c r="G440" s="184"/>
      <c r="H440" s="185">
        <v>10010</v>
      </c>
      <c r="I440" t="s">
        <v>3486</v>
      </c>
      <c r="J440" s="185" t="s">
        <v>36</v>
      </c>
      <c r="K440" s="185" t="s">
        <v>36</v>
      </c>
      <c r="L440" s="185" t="s">
        <v>36</v>
      </c>
      <c r="M440" s="185" t="s">
        <v>37</v>
      </c>
      <c r="N440" s="185" t="s">
        <v>35</v>
      </c>
      <c r="O440" s="185" t="s">
        <v>37</v>
      </c>
      <c r="P440" s="185"/>
      <c r="Q440" s="184" t="s">
        <v>546</v>
      </c>
      <c r="R440" s="185">
        <v>10010</v>
      </c>
      <c r="S440" s="185" t="s">
        <v>38</v>
      </c>
      <c r="T440">
        <v>1</v>
      </c>
      <c r="U440" s="185" t="s">
        <v>37</v>
      </c>
      <c r="V440" s="185" t="s">
        <v>37</v>
      </c>
      <c r="W440" t="b">
        <v>1</v>
      </c>
    </row>
    <row r="441" spans="4:23" x14ac:dyDescent="0.25">
      <c r="D441" s="184" t="s">
        <v>547</v>
      </c>
      <c r="E441" s="184" t="s">
        <v>547</v>
      </c>
      <c r="F441" s="184"/>
      <c r="G441" s="184"/>
      <c r="H441" s="185">
        <v>10010</v>
      </c>
      <c r="I441" t="s">
        <v>3486</v>
      </c>
      <c r="J441" s="185" t="s">
        <v>36</v>
      </c>
      <c r="K441" s="185" t="s">
        <v>36</v>
      </c>
      <c r="L441" s="185" t="s">
        <v>36</v>
      </c>
      <c r="M441" s="185" t="s">
        <v>37</v>
      </c>
      <c r="N441" s="185" t="s">
        <v>35</v>
      </c>
      <c r="O441" s="185" t="s">
        <v>37</v>
      </c>
      <c r="P441" s="185"/>
      <c r="Q441" s="184" t="s">
        <v>547</v>
      </c>
      <c r="R441" s="185">
        <v>10010</v>
      </c>
      <c r="S441" s="185" t="s">
        <v>38</v>
      </c>
      <c r="T441">
        <v>1</v>
      </c>
      <c r="U441" s="185" t="s">
        <v>37</v>
      </c>
      <c r="V441" s="185" t="s">
        <v>37</v>
      </c>
      <c r="W441" t="b">
        <v>1</v>
      </c>
    </row>
    <row r="442" spans="4:23" x14ac:dyDescent="0.25">
      <c r="D442" s="184" t="s">
        <v>548</v>
      </c>
      <c r="E442" s="184" t="s">
        <v>548</v>
      </c>
      <c r="F442" s="184"/>
      <c r="G442" s="184"/>
      <c r="H442" s="185">
        <v>13830</v>
      </c>
      <c r="I442" t="s">
        <v>3491</v>
      </c>
      <c r="J442" s="185" t="s">
        <v>36</v>
      </c>
      <c r="K442" s="185" t="s">
        <v>36</v>
      </c>
      <c r="L442" s="185" t="s">
        <v>36</v>
      </c>
      <c r="M442" s="185" t="s">
        <v>37</v>
      </c>
      <c r="N442" s="185" t="s">
        <v>3498</v>
      </c>
      <c r="O442" s="185" t="s">
        <v>37</v>
      </c>
      <c r="P442" s="185"/>
      <c r="Q442" s="184" t="s">
        <v>548</v>
      </c>
      <c r="R442" s="185">
        <v>13830</v>
      </c>
      <c r="S442" s="185" t="s">
        <v>548</v>
      </c>
      <c r="T442">
        <v>1</v>
      </c>
      <c r="U442" s="185" t="s">
        <v>37</v>
      </c>
      <c r="V442" s="185" t="s">
        <v>37</v>
      </c>
      <c r="W442" t="b">
        <v>1</v>
      </c>
    </row>
    <row r="443" spans="4:23" x14ac:dyDescent="0.25">
      <c r="D443" s="184" t="s">
        <v>549</v>
      </c>
      <c r="E443" s="184" t="s">
        <v>549</v>
      </c>
      <c r="F443" s="184"/>
      <c r="G443" s="184"/>
      <c r="H443" s="185">
        <v>13830</v>
      </c>
      <c r="I443" t="s">
        <v>3491</v>
      </c>
      <c r="J443" s="185" t="s">
        <v>36</v>
      </c>
      <c r="K443" s="185" t="s">
        <v>36</v>
      </c>
      <c r="L443" s="185" t="s">
        <v>36</v>
      </c>
      <c r="M443" s="185" t="s">
        <v>37</v>
      </c>
      <c r="N443" s="185" t="s">
        <v>3498</v>
      </c>
      <c r="O443" s="185" t="s">
        <v>37</v>
      </c>
      <c r="P443" s="185"/>
      <c r="Q443" s="184" t="s">
        <v>549</v>
      </c>
      <c r="R443" s="185">
        <v>13830</v>
      </c>
      <c r="S443" s="185" t="s">
        <v>548</v>
      </c>
      <c r="T443">
        <v>1</v>
      </c>
      <c r="U443" s="185" t="s">
        <v>37</v>
      </c>
      <c r="V443" s="185" t="s">
        <v>37</v>
      </c>
      <c r="W443" t="b">
        <v>1</v>
      </c>
    </row>
    <row r="444" spans="4:23" x14ac:dyDescent="0.25">
      <c r="D444" s="184" t="s">
        <v>550</v>
      </c>
      <c r="E444" s="184" t="s">
        <v>550</v>
      </c>
      <c r="F444" s="184"/>
      <c r="G444" s="184"/>
      <c r="H444" s="185">
        <v>13840</v>
      </c>
      <c r="I444" t="s">
        <v>3491</v>
      </c>
      <c r="J444" s="185" t="s">
        <v>36</v>
      </c>
      <c r="K444" s="185" t="s">
        <v>36</v>
      </c>
      <c r="L444" s="185" t="s">
        <v>36</v>
      </c>
      <c r="M444" s="185" t="s">
        <v>37</v>
      </c>
      <c r="N444" s="185" t="s">
        <v>3503</v>
      </c>
      <c r="O444" s="185" t="s">
        <v>37</v>
      </c>
      <c r="P444" s="185"/>
      <c r="Q444" s="184" t="s">
        <v>550</v>
      </c>
      <c r="R444" s="185">
        <v>13840</v>
      </c>
      <c r="S444" s="185" t="s">
        <v>72</v>
      </c>
      <c r="T444">
        <v>1</v>
      </c>
      <c r="U444" s="185" t="s">
        <v>37</v>
      </c>
      <c r="V444" s="185" t="s">
        <v>37</v>
      </c>
      <c r="W444" t="b">
        <v>1</v>
      </c>
    </row>
    <row r="445" spans="4:23" x14ac:dyDescent="0.25">
      <c r="D445" s="184" t="s">
        <v>551</v>
      </c>
      <c r="E445" s="184" t="s">
        <v>551</v>
      </c>
      <c r="F445" s="184"/>
      <c r="G445" s="184"/>
      <c r="H445" s="185">
        <v>13840</v>
      </c>
      <c r="I445" t="s">
        <v>3491</v>
      </c>
      <c r="J445" s="185" t="s">
        <v>36</v>
      </c>
      <c r="K445" s="185" t="s">
        <v>36</v>
      </c>
      <c r="L445" s="185" t="s">
        <v>36</v>
      </c>
      <c r="M445" s="185" t="s">
        <v>37</v>
      </c>
      <c r="N445" s="185" t="s">
        <v>3503</v>
      </c>
      <c r="O445" s="185" t="s">
        <v>37</v>
      </c>
      <c r="P445" s="185"/>
      <c r="Q445" s="184" t="s">
        <v>551</v>
      </c>
      <c r="R445" s="185">
        <v>13840</v>
      </c>
      <c r="S445" s="185" t="s">
        <v>72</v>
      </c>
      <c r="T445">
        <v>1</v>
      </c>
      <c r="U445" s="185" t="s">
        <v>37</v>
      </c>
      <c r="V445" s="185" t="s">
        <v>37</v>
      </c>
      <c r="W445" t="b">
        <v>1</v>
      </c>
    </row>
    <row r="446" spans="4:23" x14ac:dyDescent="0.25">
      <c r="D446" s="184" t="s">
        <v>552</v>
      </c>
      <c r="E446" s="184" t="s">
        <v>552</v>
      </c>
      <c r="F446" s="184"/>
      <c r="G446" s="184"/>
      <c r="H446" s="185">
        <v>16400</v>
      </c>
      <c r="I446" t="s">
        <v>3502</v>
      </c>
      <c r="J446" s="185" t="s">
        <v>36</v>
      </c>
      <c r="K446" s="185" t="s">
        <v>36</v>
      </c>
      <c r="L446" s="185" t="s">
        <v>36</v>
      </c>
      <c r="M446" s="185" t="s">
        <v>37</v>
      </c>
      <c r="N446" s="185" t="s">
        <v>3498</v>
      </c>
      <c r="O446" s="185" t="s">
        <v>37</v>
      </c>
      <c r="P446" s="185"/>
      <c r="Q446" s="184" t="s">
        <v>552</v>
      </c>
      <c r="R446" s="185">
        <v>16400</v>
      </c>
      <c r="S446" s="185" t="s">
        <v>435</v>
      </c>
      <c r="T446">
        <v>1</v>
      </c>
      <c r="U446" s="185" t="s">
        <v>37</v>
      </c>
      <c r="V446" s="185" t="s">
        <v>37</v>
      </c>
      <c r="W446" t="b">
        <v>1</v>
      </c>
    </row>
    <row r="447" spans="4:23" x14ac:dyDescent="0.25">
      <c r="D447" s="184" t="s">
        <v>435</v>
      </c>
      <c r="E447" s="184" t="s">
        <v>435</v>
      </c>
      <c r="F447" s="184"/>
      <c r="G447" s="184"/>
      <c r="H447" s="185">
        <v>16400</v>
      </c>
      <c r="I447" t="s">
        <v>3502</v>
      </c>
      <c r="J447" s="185" t="s">
        <v>36</v>
      </c>
      <c r="K447" s="185" t="s">
        <v>36</v>
      </c>
      <c r="L447" s="185" t="s">
        <v>36</v>
      </c>
      <c r="M447" s="185" t="s">
        <v>37</v>
      </c>
      <c r="N447" s="185" t="s">
        <v>3498</v>
      </c>
      <c r="O447" s="185" t="s">
        <v>37</v>
      </c>
      <c r="P447" s="185"/>
      <c r="Q447" s="184" t="s">
        <v>435</v>
      </c>
      <c r="R447" s="185">
        <v>16400</v>
      </c>
      <c r="S447" s="185" t="s">
        <v>435</v>
      </c>
      <c r="T447">
        <v>1</v>
      </c>
      <c r="U447" s="185" t="s">
        <v>37</v>
      </c>
      <c r="V447" s="185" t="s">
        <v>37</v>
      </c>
      <c r="W447" t="b">
        <v>1</v>
      </c>
    </row>
    <row r="448" spans="4:23" x14ac:dyDescent="0.25">
      <c r="D448" s="184" t="s">
        <v>553</v>
      </c>
      <c r="E448" s="184" t="s">
        <v>553</v>
      </c>
      <c r="F448" s="184"/>
      <c r="G448" s="184"/>
      <c r="H448" s="185">
        <v>17350</v>
      </c>
      <c r="I448" t="s">
        <v>3502</v>
      </c>
      <c r="J448" s="185" t="s">
        <v>36</v>
      </c>
      <c r="K448" s="185" t="s">
        <v>36</v>
      </c>
      <c r="L448" s="185" t="s">
        <v>36</v>
      </c>
      <c r="M448" s="185" t="s">
        <v>37</v>
      </c>
      <c r="N448" s="185" t="s">
        <v>3504</v>
      </c>
      <c r="O448" s="185" t="s">
        <v>37</v>
      </c>
      <c r="P448" s="185"/>
      <c r="Q448" s="184" t="s">
        <v>553</v>
      </c>
      <c r="R448" s="185">
        <v>17350</v>
      </c>
      <c r="S448" s="185" t="s">
        <v>161</v>
      </c>
      <c r="T448">
        <v>1</v>
      </c>
      <c r="U448" s="185" t="s">
        <v>37</v>
      </c>
      <c r="V448" s="185" t="s">
        <v>37</v>
      </c>
      <c r="W448" t="b">
        <v>1</v>
      </c>
    </row>
    <row r="449" spans="4:23" x14ac:dyDescent="0.25">
      <c r="D449" s="184" t="s">
        <v>554</v>
      </c>
      <c r="E449" s="184" t="s">
        <v>554</v>
      </c>
      <c r="F449" s="184"/>
      <c r="G449" s="184"/>
      <c r="H449" s="185">
        <v>90371</v>
      </c>
      <c r="I449" t="s">
        <v>3493</v>
      </c>
      <c r="J449" s="185" t="s">
        <v>36</v>
      </c>
      <c r="K449" s="185" t="s">
        <v>36</v>
      </c>
      <c r="L449" s="185" t="s">
        <v>36</v>
      </c>
      <c r="M449" s="185" t="s">
        <v>37</v>
      </c>
      <c r="N449" s="185" t="s">
        <v>3591</v>
      </c>
      <c r="O449" s="185" t="s">
        <v>37</v>
      </c>
      <c r="P449" s="185"/>
      <c r="Q449" s="184" t="s">
        <v>554</v>
      </c>
      <c r="R449" s="185">
        <v>90371</v>
      </c>
      <c r="S449" s="185" t="s">
        <v>148</v>
      </c>
      <c r="T449">
        <v>1</v>
      </c>
      <c r="U449" s="185" t="s">
        <v>37</v>
      </c>
      <c r="V449" s="185" t="s">
        <v>37</v>
      </c>
      <c r="W449" t="b">
        <v>1</v>
      </c>
    </row>
    <row r="450" spans="4:23" x14ac:dyDescent="0.25">
      <c r="D450" s="184" t="s">
        <v>555</v>
      </c>
      <c r="E450" s="184" t="s">
        <v>555</v>
      </c>
      <c r="F450" s="184"/>
      <c r="G450" s="184"/>
      <c r="H450" s="185">
        <v>90411</v>
      </c>
      <c r="I450" t="s">
        <v>3491</v>
      </c>
      <c r="J450" s="185" t="s">
        <v>36</v>
      </c>
      <c r="K450" s="185" t="s">
        <v>36</v>
      </c>
      <c r="L450" s="185" t="s">
        <v>36</v>
      </c>
      <c r="M450" s="185" t="s">
        <v>36</v>
      </c>
      <c r="N450" s="185" t="s">
        <v>35</v>
      </c>
      <c r="O450" s="185" t="s">
        <v>37</v>
      </c>
      <c r="P450" s="185"/>
      <c r="Q450" s="184" t="s">
        <v>555</v>
      </c>
      <c r="R450" s="185">
        <v>90411</v>
      </c>
      <c r="S450" s="185" t="s">
        <v>556</v>
      </c>
      <c r="T450">
        <v>3</v>
      </c>
      <c r="U450" s="185" t="s">
        <v>37</v>
      </c>
      <c r="V450" s="185" t="s">
        <v>37</v>
      </c>
      <c r="W450" t="b">
        <v>1</v>
      </c>
    </row>
    <row r="451" spans="4:23" x14ac:dyDescent="0.25">
      <c r="D451" s="184" t="s">
        <v>557</v>
      </c>
      <c r="E451" s="184" t="s">
        <v>557</v>
      </c>
      <c r="F451" s="184"/>
      <c r="G451" s="184"/>
      <c r="H451" s="185">
        <v>13850</v>
      </c>
      <c r="I451" t="s">
        <v>3493</v>
      </c>
      <c r="J451" s="185" t="s">
        <v>36</v>
      </c>
      <c r="K451" s="185" t="s">
        <v>36</v>
      </c>
      <c r="L451" s="185" t="s">
        <v>36</v>
      </c>
      <c r="M451" s="185" t="s">
        <v>37</v>
      </c>
      <c r="N451" s="185" t="s">
        <v>35</v>
      </c>
      <c r="O451" s="185" t="s">
        <v>37</v>
      </c>
      <c r="P451" s="185"/>
      <c r="Q451" s="184" t="s">
        <v>557</v>
      </c>
      <c r="R451" s="185">
        <v>13850</v>
      </c>
      <c r="S451" s="185" t="s">
        <v>74</v>
      </c>
      <c r="T451">
        <v>1</v>
      </c>
      <c r="U451" s="185" t="s">
        <v>37</v>
      </c>
      <c r="V451" s="185" t="s">
        <v>37</v>
      </c>
      <c r="W451" t="b">
        <v>1</v>
      </c>
    </row>
    <row r="452" spans="4:23" x14ac:dyDescent="0.25">
      <c r="D452" s="184" t="s">
        <v>558</v>
      </c>
      <c r="E452" s="184" t="s">
        <v>558</v>
      </c>
      <c r="F452" s="184"/>
      <c r="G452" s="184"/>
      <c r="H452" s="185">
        <v>16690</v>
      </c>
      <c r="I452" t="s">
        <v>3493</v>
      </c>
      <c r="J452" s="185" t="s">
        <v>36</v>
      </c>
      <c r="K452" s="185" t="s">
        <v>36</v>
      </c>
      <c r="L452" s="185" t="s">
        <v>36</v>
      </c>
      <c r="M452" s="185" t="s">
        <v>37</v>
      </c>
      <c r="N452" s="185" t="s">
        <v>3498</v>
      </c>
      <c r="O452" s="185" t="s">
        <v>37</v>
      </c>
      <c r="P452" s="185"/>
      <c r="Q452" s="184" t="s">
        <v>558</v>
      </c>
      <c r="R452" s="185">
        <v>16690</v>
      </c>
      <c r="S452" s="185" t="s">
        <v>559</v>
      </c>
      <c r="T452">
        <v>1</v>
      </c>
      <c r="U452" s="185" t="s">
        <v>37</v>
      </c>
      <c r="V452" s="185" t="s">
        <v>37</v>
      </c>
      <c r="W452" t="b">
        <v>1</v>
      </c>
    </row>
    <row r="453" spans="4:23" x14ac:dyDescent="0.25">
      <c r="D453" s="184" t="s">
        <v>3592</v>
      </c>
      <c r="E453" s="184" t="s">
        <v>3592</v>
      </c>
      <c r="F453" s="184"/>
      <c r="G453" s="184"/>
      <c r="H453" s="185">
        <v>90034</v>
      </c>
      <c r="I453" t="s">
        <v>3513</v>
      </c>
      <c r="J453" s="185" t="s">
        <v>36</v>
      </c>
      <c r="K453" s="185" t="s">
        <v>36</v>
      </c>
      <c r="L453" s="185" t="s">
        <v>36</v>
      </c>
      <c r="M453" s="185" t="s">
        <v>36</v>
      </c>
      <c r="N453" s="185" t="s">
        <v>3514</v>
      </c>
      <c r="O453" s="185" t="s">
        <v>37</v>
      </c>
      <c r="P453" s="185"/>
      <c r="Q453" s="184" t="s">
        <v>3592</v>
      </c>
      <c r="R453" s="185">
        <v>90034</v>
      </c>
      <c r="S453" s="185" t="s">
        <v>3592</v>
      </c>
      <c r="T453">
        <v>0</v>
      </c>
      <c r="U453" s="185" t="s">
        <v>36</v>
      </c>
      <c r="V453" s="185" t="s">
        <v>36</v>
      </c>
      <c r="W453" t="b">
        <v>1</v>
      </c>
    </row>
    <row r="454" spans="4:23" x14ac:dyDescent="0.25">
      <c r="D454" s="184" t="s">
        <v>560</v>
      </c>
      <c r="E454" s="184" t="s">
        <v>560</v>
      </c>
      <c r="F454" s="184"/>
      <c r="G454" s="184"/>
      <c r="H454" s="185">
        <v>17510</v>
      </c>
      <c r="I454" t="s">
        <v>3502</v>
      </c>
      <c r="J454" s="185" t="s">
        <v>36</v>
      </c>
      <c r="K454" s="185" t="s">
        <v>36</v>
      </c>
      <c r="L454" s="185" t="s">
        <v>36</v>
      </c>
      <c r="M454" s="185" t="s">
        <v>37</v>
      </c>
      <c r="N454" s="185" t="s">
        <v>35</v>
      </c>
      <c r="O454" s="185" t="s">
        <v>37</v>
      </c>
      <c r="P454" s="185"/>
      <c r="Q454" s="184" t="s">
        <v>560</v>
      </c>
      <c r="R454" s="185">
        <v>17510</v>
      </c>
      <c r="S454" s="185" t="s">
        <v>246</v>
      </c>
      <c r="T454">
        <v>1</v>
      </c>
      <c r="U454" s="185" t="s">
        <v>37</v>
      </c>
      <c r="V454" s="185" t="s">
        <v>37</v>
      </c>
      <c r="W454" t="b">
        <v>1</v>
      </c>
    </row>
    <row r="455" spans="4:23" x14ac:dyDescent="0.25">
      <c r="D455" s="184" t="s">
        <v>561</v>
      </c>
      <c r="E455" s="184" t="s">
        <v>561</v>
      </c>
      <c r="F455" s="184"/>
      <c r="G455" s="184"/>
      <c r="H455" s="185">
        <v>13820</v>
      </c>
      <c r="I455" t="s">
        <v>3491</v>
      </c>
      <c r="J455" s="185" t="s">
        <v>36</v>
      </c>
      <c r="K455" s="185" t="s">
        <v>36</v>
      </c>
      <c r="L455" s="185" t="s">
        <v>36</v>
      </c>
      <c r="M455" s="185" t="s">
        <v>37</v>
      </c>
      <c r="N455" s="185" t="s">
        <v>3501</v>
      </c>
      <c r="O455" s="185" t="s">
        <v>37</v>
      </c>
      <c r="P455" s="185"/>
      <c r="Q455" s="184" t="s">
        <v>561</v>
      </c>
      <c r="R455" s="185">
        <v>13820</v>
      </c>
      <c r="S455" s="185" t="s">
        <v>469</v>
      </c>
      <c r="T455">
        <v>2</v>
      </c>
      <c r="U455" s="185" t="s">
        <v>37</v>
      </c>
      <c r="V455" s="185" t="s">
        <v>37</v>
      </c>
      <c r="W455" t="b">
        <v>1</v>
      </c>
    </row>
    <row r="456" spans="4:23" x14ac:dyDescent="0.25">
      <c r="D456" s="184" t="s">
        <v>562</v>
      </c>
      <c r="E456" s="184" t="s">
        <v>562</v>
      </c>
      <c r="F456" s="184"/>
      <c r="G456" s="184"/>
      <c r="H456" s="185">
        <v>16370</v>
      </c>
      <c r="I456" t="s">
        <v>3496</v>
      </c>
      <c r="J456" s="185" t="s">
        <v>36</v>
      </c>
      <c r="K456" s="185" t="s">
        <v>36</v>
      </c>
      <c r="L456" s="185" t="s">
        <v>36</v>
      </c>
      <c r="M456" s="185" t="s">
        <v>37</v>
      </c>
      <c r="N456" s="185" t="s">
        <v>35</v>
      </c>
      <c r="O456" s="185" t="s">
        <v>37</v>
      </c>
      <c r="P456" s="185"/>
      <c r="Q456" s="184" t="s">
        <v>562</v>
      </c>
      <c r="R456" s="185">
        <v>16370</v>
      </c>
      <c r="S456" s="185" t="s">
        <v>563</v>
      </c>
      <c r="T456">
        <v>2</v>
      </c>
      <c r="U456" s="185" t="s">
        <v>37</v>
      </c>
      <c r="V456" s="185" t="s">
        <v>37</v>
      </c>
      <c r="W456" t="b">
        <v>1</v>
      </c>
    </row>
    <row r="457" spans="4:23" x14ac:dyDescent="0.25">
      <c r="D457" s="184" t="s">
        <v>564</v>
      </c>
      <c r="E457" s="184" t="s">
        <v>564</v>
      </c>
      <c r="F457" s="184"/>
      <c r="G457" s="184"/>
      <c r="H457" s="185">
        <v>12090</v>
      </c>
      <c r="I457" t="s">
        <v>3493</v>
      </c>
      <c r="J457" s="185" t="s">
        <v>36</v>
      </c>
      <c r="K457" s="185" t="s">
        <v>36</v>
      </c>
      <c r="L457" s="185" t="s">
        <v>36</v>
      </c>
      <c r="M457" s="185" t="s">
        <v>37</v>
      </c>
      <c r="N457" s="185" t="s">
        <v>3490</v>
      </c>
      <c r="O457" s="185" t="s">
        <v>37</v>
      </c>
      <c r="P457" s="185"/>
      <c r="Q457" s="184" t="s">
        <v>564</v>
      </c>
      <c r="R457" s="185">
        <v>12090</v>
      </c>
      <c r="S457" s="185" t="s">
        <v>42</v>
      </c>
      <c r="T457">
        <v>1</v>
      </c>
      <c r="U457" s="185" t="s">
        <v>37</v>
      </c>
      <c r="V457" s="185" t="s">
        <v>37</v>
      </c>
      <c r="W457" t="b">
        <v>1</v>
      </c>
    </row>
    <row r="458" spans="4:23" x14ac:dyDescent="0.25">
      <c r="D458" s="184" t="s">
        <v>565</v>
      </c>
      <c r="E458" s="184" t="s">
        <v>565</v>
      </c>
      <c r="F458" s="184"/>
      <c r="G458" s="184"/>
      <c r="H458" s="185">
        <v>15310</v>
      </c>
      <c r="I458" t="s">
        <v>3500</v>
      </c>
      <c r="J458" s="185" t="s">
        <v>36</v>
      </c>
      <c r="K458" s="185" t="s">
        <v>36</v>
      </c>
      <c r="L458" s="185" t="s">
        <v>36</v>
      </c>
      <c r="M458" s="185" t="s">
        <v>37</v>
      </c>
      <c r="N458" s="185" t="s">
        <v>35</v>
      </c>
      <c r="O458" s="185" t="s">
        <v>37</v>
      </c>
      <c r="P458" s="185"/>
      <c r="Q458" s="184" t="s">
        <v>565</v>
      </c>
      <c r="R458" s="185">
        <v>15310</v>
      </c>
      <c r="S458" s="185" t="s">
        <v>180</v>
      </c>
      <c r="T458">
        <v>1</v>
      </c>
      <c r="U458" s="185" t="s">
        <v>37</v>
      </c>
      <c r="V458" s="185" t="s">
        <v>37</v>
      </c>
      <c r="W458" t="b">
        <v>1</v>
      </c>
    </row>
    <row r="459" spans="4:23" x14ac:dyDescent="0.25">
      <c r="D459" s="184" t="s">
        <v>566</v>
      </c>
      <c r="E459" s="184" t="s">
        <v>566</v>
      </c>
      <c r="F459" s="184"/>
      <c r="G459" s="184"/>
      <c r="H459" s="185">
        <v>15310</v>
      </c>
      <c r="I459" t="s">
        <v>3493</v>
      </c>
      <c r="J459" s="185" t="s">
        <v>36</v>
      </c>
      <c r="K459" s="185" t="s">
        <v>36</v>
      </c>
      <c r="L459" s="185" t="s">
        <v>36</v>
      </c>
      <c r="M459" s="185" t="s">
        <v>37</v>
      </c>
      <c r="N459" s="185" t="s">
        <v>3498</v>
      </c>
      <c r="O459" s="185" t="s">
        <v>37</v>
      </c>
      <c r="P459" s="185"/>
      <c r="Q459" s="184" t="s">
        <v>566</v>
      </c>
      <c r="R459" s="185">
        <v>15310</v>
      </c>
      <c r="S459" s="185" t="s">
        <v>180</v>
      </c>
      <c r="T459">
        <v>1</v>
      </c>
      <c r="U459" s="185" t="s">
        <v>37</v>
      </c>
      <c r="V459" s="185" t="s">
        <v>37</v>
      </c>
      <c r="W459" t="b">
        <v>1</v>
      </c>
    </row>
    <row r="460" spans="4:23" x14ac:dyDescent="0.25">
      <c r="D460" s="184" t="s">
        <v>3593</v>
      </c>
      <c r="E460" s="184" t="s">
        <v>3593</v>
      </c>
      <c r="F460" s="184"/>
      <c r="G460" s="184"/>
      <c r="H460" s="185">
        <v>15440</v>
      </c>
      <c r="I460" t="s">
        <v>3513</v>
      </c>
      <c r="J460" s="185" t="s">
        <v>36</v>
      </c>
      <c r="K460" s="185" t="s">
        <v>36</v>
      </c>
      <c r="L460" s="185" t="s">
        <v>36</v>
      </c>
      <c r="M460" s="185" t="s">
        <v>36</v>
      </c>
      <c r="N460" s="185" t="s">
        <v>3514</v>
      </c>
      <c r="O460" s="185" t="s">
        <v>37</v>
      </c>
      <c r="P460" s="185"/>
      <c r="Q460" s="184" t="s">
        <v>3593</v>
      </c>
      <c r="R460" s="185">
        <v>15440</v>
      </c>
      <c r="S460" s="185" t="s">
        <v>3594</v>
      </c>
      <c r="T460">
        <v>4</v>
      </c>
      <c r="U460" s="185" t="s">
        <v>36</v>
      </c>
      <c r="V460" s="185" t="s">
        <v>36</v>
      </c>
      <c r="W460" t="b">
        <v>1</v>
      </c>
    </row>
    <row r="461" spans="4:23" x14ac:dyDescent="0.25">
      <c r="D461" s="184" t="s">
        <v>567</v>
      </c>
      <c r="E461" s="184" t="s">
        <v>567</v>
      </c>
      <c r="F461" s="184"/>
      <c r="G461" s="184"/>
      <c r="H461" s="185">
        <v>17350</v>
      </c>
      <c r="I461" t="s">
        <v>3502</v>
      </c>
      <c r="J461" s="185" t="s">
        <v>36</v>
      </c>
      <c r="K461" s="185" t="s">
        <v>36</v>
      </c>
      <c r="L461" s="185" t="s">
        <v>36</v>
      </c>
      <c r="M461" s="185" t="s">
        <v>37</v>
      </c>
      <c r="N461" s="185" t="s">
        <v>3504</v>
      </c>
      <c r="O461" s="185" t="s">
        <v>37</v>
      </c>
      <c r="P461" s="185"/>
      <c r="Q461" s="184" t="s">
        <v>567</v>
      </c>
      <c r="R461" s="185">
        <v>17350</v>
      </c>
      <c r="S461" s="185" t="s">
        <v>161</v>
      </c>
      <c r="T461">
        <v>1</v>
      </c>
      <c r="U461" s="185" t="s">
        <v>37</v>
      </c>
      <c r="V461" s="185" t="s">
        <v>37</v>
      </c>
      <c r="W461" t="b">
        <v>1</v>
      </c>
    </row>
    <row r="462" spans="4:23" x14ac:dyDescent="0.25">
      <c r="D462" s="186" t="s">
        <v>3595</v>
      </c>
      <c r="E462" s="186" t="s">
        <v>3595</v>
      </c>
      <c r="F462" s="186"/>
      <c r="G462" s="186"/>
      <c r="H462" s="185"/>
      <c r="I462" s="186" t="s">
        <v>3493</v>
      </c>
      <c r="J462" s="186" t="s">
        <v>36</v>
      </c>
      <c r="K462" s="186" t="s">
        <v>36</v>
      </c>
      <c r="L462" s="186" t="s">
        <v>36</v>
      </c>
      <c r="M462" s="186" t="s">
        <v>36</v>
      </c>
      <c r="N462" s="186" t="s">
        <v>35</v>
      </c>
      <c r="O462" s="186" t="s">
        <v>37</v>
      </c>
      <c r="P462" s="186"/>
      <c r="Q462" s="186" t="s">
        <v>3595</v>
      </c>
      <c r="R462" s="185"/>
      <c r="S462" s="185"/>
      <c r="T462">
        <v>4</v>
      </c>
      <c r="U462" s="186" t="s">
        <v>37</v>
      </c>
      <c r="V462" s="186" t="s">
        <v>37</v>
      </c>
      <c r="W462" t="b">
        <v>1</v>
      </c>
    </row>
    <row r="463" spans="4:23" x14ac:dyDescent="0.25">
      <c r="D463" s="184" t="s">
        <v>3596</v>
      </c>
      <c r="E463" s="184" t="s">
        <v>3596</v>
      </c>
      <c r="F463" s="184"/>
      <c r="G463" s="184"/>
      <c r="H463" s="185">
        <v>10090</v>
      </c>
      <c r="I463" t="s">
        <v>3493</v>
      </c>
      <c r="J463" s="185" t="s">
        <v>36</v>
      </c>
      <c r="K463" s="185" t="s">
        <v>36</v>
      </c>
      <c r="L463" s="185" t="s">
        <v>36</v>
      </c>
      <c r="M463" s="185" t="s">
        <v>36</v>
      </c>
      <c r="N463" s="185" t="s">
        <v>3514</v>
      </c>
      <c r="O463" s="185" t="s">
        <v>37</v>
      </c>
      <c r="P463" s="185"/>
      <c r="Q463" s="184" t="s">
        <v>3596</v>
      </c>
      <c r="R463" s="185">
        <v>10090</v>
      </c>
      <c r="S463" s="185" t="s">
        <v>3545</v>
      </c>
      <c r="T463">
        <v>0</v>
      </c>
      <c r="U463" s="185" t="s">
        <v>36</v>
      </c>
      <c r="V463" s="185" t="s">
        <v>36</v>
      </c>
      <c r="W463" t="b">
        <v>1</v>
      </c>
    </row>
    <row r="464" spans="4:23" x14ac:dyDescent="0.25">
      <c r="D464" s="184" t="s">
        <v>568</v>
      </c>
      <c r="E464" s="184" t="s">
        <v>568</v>
      </c>
      <c r="F464" s="184"/>
      <c r="G464" s="184"/>
      <c r="H464" s="185">
        <v>17230</v>
      </c>
      <c r="I464" t="s">
        <v>3502</v>
      </c>
      <c r="J464" s="185" t="s">
        <v>36</v>
      </c>
      <c r="K464" s="185" t="s">
        <v>36</v>
      </c>
      <c r="L464" s="185" t="s">
        <v>36</v>
      </c>
      <c r="M464" s="185" t="s">
        <v>37</v>
      </c>
      <c r="N464" s="185" t="s">
        <v>3504</v>
      </c>
      <c r="O464" s="185" t="s">
        <v>37</v>
      </c>
      <c r="P464" s="185"/>
      <c r="Q464" s="184" t="s">
        <v>568</v>
      </c>
      <c r="R464" s="185">
        <v>17230</v>
      </c>
      <c r="S464" s="185" t="s">
        <v>568</v>
      </c>
      <c r="T464">
        <v>1</v>
      </c>
      <c r="U464" s="185" t="s">
        <v>37</v>
      </c>
      <c r="V464" s="185" t="s">
        <v>37</v>
      </c>
      <c r="W464" t="b">
        <v>1</v>
      </c>
    </row>
    <row r="465" spans="4:23" x14ac:dyDescent="0.25">
      <c r="D465" s="184" t="s">
        <v>569</v>
      </c>
      <c r="E465" s="184" t="s">
        <v>569</v>
      </c>
      <c r="F465" s="184"/>
      <c r="G465" s="184"/>
      <c r="H465" s="185">
        <v>13230</v>
      </c>
      <c r="I465" t="s">
        <v>3491</v>
      </c>
      <c r="J465" s="185" t="s">
        <v>36</v>
      </c>
      <c r="K465" s="185" t="s">
        <v>36</v>
      </c>
      <c r="L465" s="185" t="s">
        <v>36</v>
      </c>
      <c r="M465" s="185" t="s">
        <v>37</v>
      </c>
      <c r="N465" s="185" t="s">
        <v>3503</v>
      </c>
      <c r="O465" s="185" t="s">
        <v>37</v>
      </c>
      <c r="P465" s="185"/>
      <c r="Q465" s="184" t="s">
        <v>569</v>
      </c>
      <c r="R465" s="185">
        <v>13230</v>
      </c>
      <c r="S465" s="185" t="s">
        <v>570</v>
      </c>
      <c r="T465">
        <v>1</v>
      </c>
      <c r="U465" s="185" t="s">
        <v>37</v>
      </c>
      <c r="V465" s="185" t="s">
        <v>37</v>
      </c>
      <c r="W465" t="b">
        <v>1</v>
      </c>
    </row>
    <row r="466" spans="4:23" x14ac:dyDescent="0.25">
      <c r="D466" s="184" t="s">
        <v>3597</v>
      </c>
      <c r="E466" s="184" t="s">
        <v>3597</v>
      </c>
      <c r="F466" s="184"/>
      <c r="G466" s="184"/>
      <c r="H466" s="185">
        <v>18323</v>
      </c>
      <c r="I466" t="s">
        <v>3510</v>
      </c>
      <c r="J466" s="185" t="s">
        <v>36</v>
      </c>
      <c r="K466" s="185" t="s">
        <v>36</v>
      </c>
      <c r="L466" s="185" t="s">
        <v>36</v>
      </c>
      <c r="M466" s="185" t="s">
        <v>37</v>
      </c>
      <c r="N466" s="185" t="s">
        <v>3514</v>
      </c>
      <c r="O466" s="185" t="s">
        <v>37</v>
      </c>
      <c r="P466" s="185"/>
      <c r="Q466" s="184" t="s">
        <v>3597</v>
      </c>
      <c r="R466" s="185">
        <v>18323</v>
      </c>
      <c r="S466" s="185" t="s">
        <v>3598</v>
      </c>
      <c r="T466">
        <v>1</v>
      </c>
      <c r="U466" s="185" t="s">
        <v>37</v>
      </c>
      <c r="V466" s="185" t="s">
        <v>37</v>
      </c>
      <c r="W466" t="b">
        <v>1</v>
      </c>
    </row>
    <row r="467" spans="4:23" x14ac:dyDescent="0.25">
      <c r="D467" s="184" t="s">
        <v>3599</v>
      </c>
      <c r="E467" s="184" t="s">
        <v>3599</v>
      </c>
      <c r="F467" s="184"/>
      <c r="G467" s="184"/>
      <c r="H467" s="185">
        <v>18321</v>
      </c>
      <c r="I467" t="s">
        <v>3510</v>
      </c>
      <c r="J467" s="185" t="s">
        <v>36</v>
      </c>
      <c r="K467" s="185" t="s">
        <v>36</v>
      </c>
      <c r="L467" s="185" t="s">
        <v>36</v>
      </c>
      <c r="M467" s="185" t="s">
        <v>37</v>
      </c>
      <c r="N467" s="185" t="s">
        <v>3514</v>
      </c>
      <c r="O467" s="185" t="s">
        <v>37</v>
      </c>
      <c r="P467" s="185"/>
      <c r="Q467" s="184" t="s">
        <v>3599</v>
      </c>
      <c r="R467" s="185">
        <v>18321</v>
      </c>
      <c r="S467" s="185" t="s">
        <v>3600</v>
      </c>
      <c r="T467">
        <v>1</v>
      </c>
      <c r="U467" s="185" t="s">
        <v>37</v>
      </c>
      <c r="V467" s="185" t="s">
        <v>37</v>
      </c>
      <c r="W467" t="b">
        <v>1</v>
      </c>
    </row>
    <row r="468" spans="4:23" x14ac:dyDescent="0.25">
      <c r="D468" s="184" t="s">
        <v>3601</v>
      </c>
      <c r="E468" s="184" t="s">
        <v>3601</v>
      </c>
      <c r="F468" s="184"/>
      <c r="G468" s="184"/>
      <c r="H468" s="185">
        <v>18322</v>
      </c>
      <c r="I468" t="s">
        <v>3510</v>
      </c>
      <c r="J468" s="185" t="s">
        <v>36</v>
      </c>
      <c r="K468" s="185" t="s">
        <v>36</v>
      </c>
      <c r="L468" s="185" t="s">
        <v>36</v>
      </c>
      <c r="M468" s="185" t="s">
        <v>37</v>
      </c>
      <c r="N468" s="185" t="s">
        <v>3514</v>
      </c>
      <c r="O468" s="185" t="s">
        <v>37</v>
      </c>
      <c r="P468" s="185"/>
      <c r="Q468" s="184" t="s">
        <v>3601</v>
      </c>
      <c r="R468" s="185">
        <v>18322</v>
      </c>
      <c r="S468" s="185" t="s">
        <v>3602</v>
      </c>
      <c r="T468">
        <v>1</v>
      </c>
      <c r="U468" s="185" t="s">
        <v>37</v>
      </c>
      <c r="V468" s="185" t="s">
        <v>37</v>
      </c>
      <c r="W468" t="b">
        <v>1</v>
      </c>
    </row>
    <row r="469" spans="4:23" x14ac:dyDescent="0.25">
      <c r="D469" s="184" t="s">
        <v>3603</v>
      </c>
      <c r="E469" s="184" t="s">
        <v>3603</v>
      </c>
      <c r="F469" s="184"/>
      <c r="G469" s="184"/>
      <c r="H469" s="185">
        <v>18323</v>
      </c>
      <c r="I469" t="s">
        <v>3510</v>
      </c>
      <c r="J469" s="185" t="s">
        <v>36</v>
      </c>
      <c r="K469" s="185" t="s">
        <v>36</v>
      </c>
      <c r="L469" s="185" t="s">
        <v>36</v>
      </c>
      <c r="M469" s="185" t="s">
        <v>37</v>
      </c>
      <c r="N469" s="185" t="s">
        <v>3514</v>
      </c>
      <c r="O469" s="185" t="s">
        <v>37</v>
      </c>
      <c r="P469" s="185"/>
      <c r="Q469" s="184" t="s">
        <v>3603</v>
      </c>
      <c r="R469" s="185">
        <v>18323</v>
      </c>
      <c r="S469" s="185" t="s">
        <v>3598</v>
      </c>
      <c r="T469">
        <v>1</v>
      </c>
      <c r="U469" s="185" t="s">
        <v>37</v>
      </c>
      <c r="V469" s="185" t="s">
        <v>37</v>
      </c>
      <c r="W469" t="b">
        <v>1</v>
      </c>
    </row>
    <row r="470" spans="4:23" x14ac:dyDescent="0.25">
      <c r="D470" s="184" t="s">
        <v>3604</v>
      </c>
      <c r="E470" s="184" t="s">
        <v>3604</v>
      </c>
      <c r="F470" s="184"/>
      <c r="G470" s="184"/>
      <c r="H470" s="185">
        <v>18323</v>
      </c>
      <c r="I470" t="s">
        <v>3510</v>
      </c>
      <c r="J470" s="185" t="s">
        <v>36</v>
      </c>
      <c r="K470" s="185" t="s">
        <v>36</v>
      </c>
      <c r="L470" s="185" t="s">
        <v>36</v>
      </c>
      <c r="M470" s="185" t="s">
        <v>37</v>
      </c>
      <c r="N470" s="185" t="s">
        <v>3514</v>
      </c>
      <c r="O470" s="185" t="s">
        <v>37</v>
      </c>
      <c r="P470" s="185"/>
      <c r="Q470" s="184" t="s">
        <v>3604</v>
      </c>
      <c r="R470" s="185">
        <v>18323</v>
      </c>
      <c r="S470" s="185" t="s">
        <v>3598</v>
      </c>
      <c r="T470">
        <v>1</v>
      </c>
      <c r="U470" s="185" t="s">
        <v>37</v>
      </c>
      <c r="V470" s="185" t="s">
        <v>37</v>
      </c>
      <c r="W470" t="b">
        <v>1</v>
      </c>
    </row>
    <row r="471" spans="4:23" x14ac:dyDescent="0.25">
      <c r="D471" s="184" t="s">
        <v>3605</v>
      </c>
      <c r="E471" s="184" t="s">
        <v>3605</v>
      </c>
      <c r="F471" s="184"/>
      <c r="G471" s="184"/>
      <c r="H471" s="185">
        <v>18322</v>
      </c>
      <c r="I471" t="s">
        <v>3510</v>
      </c>
      <c r="J471" s="185" t="s">
        <v>36</v>
      </c>
      <c r="K471" s="185" t="s">
        <v>36</v>
      </c>
      <c r="L471" s="185" t="s">
        <v>36</v>
      </c>
      <c r="M471" s="185" t="s">
        <v>37</v>
      </c>
      <c r="N471" s="185" t="s">
        <v>3514</v>
      </c>
      <c r="O471" s="185" t="s">
        <v>37</v>
      </c>
      <c r="P471" s="185"/>
      <c r="Q471" s="184" t="s">
        <v>3605</v>
      </c>
      <c r="R471" s="185">
        <v>18322</v>
      </c>
      <c r="S471" s="185" t="s">
        <v>3602</v>
      </c>
      <c r="T471">
        <v>1</v>
      </c>
      <c r="U471" s="185" t="s">
        <v>37</v>
      </c>
      <c r="V471" s="185" t="s">
        <v>37</v>
      </c>
      <c r="W471" t="b">
        <v>1</v>
      </c>
    </row>
    <row r="472" spans="4:23" x14ac:dyDescent="0.25">
      <c r="D472" s="184" t="s">
        <v>3606</v>
      </c>
      <c r="E472" s="184" t="s">
        <v>3606</v>
      </c>
      <c r="F472" s="184"/>
      <c r="G472" s="184"/>
      <c r="H472" s="185">
        <v>18321</v>
      </c>
      <c r="I472" t="s">
        <v>3510</v>
      </c>
      <c r="J472" s="185" t="s">
        <v>36</v>
      </c>
      <c r="K472" s="185" t="s">
        <v>36</v>
      </c>
      <c r="L472" s="185" t="s">
        <v>36</v>
      </c>
      <c r="M472" s="185" t="s">
        <v>37</v>
      </c>
      <c r="N472" s="185" t="s">
        <v>3514</v>
      </c>
      <c r="O472" s="185" t="s">
        <v>37</v>
      </c>
      <c r="P472" s="185"/>
      <c r="Q472" s="184" t="s">
        <v>3606</v>
      </c>
      <c r="R472" s="185">
        <v>18321</v>
      </c>
      <c r="S472" s="185" t="s">
        <v>3600</v>
      </c>
      <c r="T472">
        <v>1</v>
      </c>
      <c r="U472" s="185" t="s">
        <v>37</v>
      </c>
      <c r="V472" s="185" t="s">
        <v>37</v>
      </c>
      <c r="W472" t="b">
        <v>1</v>
      </c>
    </row>
    <row r="473" spans="4:23" x14ac:dyDescent="0.25">
      <c r="D473" s="184" t="s">
        <v>3607</v>
      </c>
      <c r="E473" s="184" t="s">
        <v>3607</v>
      </c>
      <c r="F473" s="184"/>
      <c r="G473" s="184"/>
      <c r="H473" s="185">
        <v>18322</v>
      </c>
      <c r="I473" t="s">
        <v>3510</v>
      </c>
      <c r="J473" s="185" t="s">
        <v>36</v>
      </c>
      <c r="K473" s="185" t="s">
        <v>36</v>
      </c>
      <c r="L473" s="185" t="s">
        <v>36</v>
      </c>
      <c r="M473" s="185" t="s">
        <v>37</v>
      </c>
      <c r="N473" s="185" t="s">
        <v>3514</v>
      </c>
      <c r="O473" s="185" t="s">
        <v>37</v>
      </c>
      <c r="P473" s="185"/>
      <c r="Q473" s="184" t="s">
        <v>3607</v>
      </c>
      <c r="R473" s="185">
        <v>18322</v>
      </c>
      <c r="S473" s="185" t="s">
        <v>3602</v>
      </c>
      <c r="T473">
        <v>1</v>
      </c>
      <c r="U473" s="185" t="s">
        <v>37</v>
      </c>
      <c r="V473" s="185" t="s">
        <v>37</v>
      </c>
      <c r="W473" t="b">
        <v>1</v>
      </c>
    </row>
    <row r="474" spans="4:23" x14ac:dyDescent="0.25">
      <c r="D474" s="184" t="s">
        <v>3608</v>
      </c>
      <c r="E474" s="184" t="s">
        <v>3608</v>
      </c>
      <c r="F474" s="184"/>
      <c r="G474" s="184"/>
      <c r="H474" s="185">
        <v>18323</v>
      </c>
      <c r="I474" t="s">
        <v>3510</v>
      </c>
      <c r="J474" s="185" t="s">
        <v>36</v>
      </c>
      <c r="K474" s="185" t="s">
        <v>36</v>
      </c>
      <c r="L474" s="185" t="s">
        <v>36</v>
      </c>
      <c r="M474" s="185" t="s">
        <v>37</v>
      </c>
      <c r="N474" s="185" t="s">
        <v>3514</v>
      </c>
      <c r="O474" s="185" t="s">
        <v>37</v>
      </c>
      <c r="P474" s="185"/>
      <c r="Q474" s="184" t="s">
        <v>3608</v>
      </c>
      <c r="R474" s="185">
        <v>18323</v>
      </c>
      <c r="S474" s="185" t="s">
        <v>3598</v>
      </c>
      <c r="T474">
        <v>1</v>
      </c>
      <c r="U474" s="185" t="s">
        <v>37</v>
      </c>
      <c r="V474" s="185" t="s">
        <v>37</v>
      </c>
      <c r="W474" t="b">
        <v>1</v>
      </c>
    </row>
    <row r="475" spans="4:23" x14ac:dyDescent="0.25">
      <c r="D475" s="184" t="s">
        <v>3609</v>
      </c>
      <c r="E475" s="184" t="s">
        <v>3609</v>
      </c>
      <c r="F475" s="184"/>
      <c r="G475" s="184"/>
      <c r="H475" s="185">
        <v>18323</v>
      </c>
      <c r="I475" t="s">
        <v>3510</v>
      </c>
      <c r="J475" s="185" t="s">
        <v>36</v>
      </c>
      <c r="K475" s="185" t="s">
        <v>36</v>
      </c>
      <c r="L475" s="185" t="s">
        <v>36</v>
      </c>
      <c r="M475" s="185" t="s">
        <v>37</v>
      </c>
      <c r="N475" s="185" t="s">
        <v>3514</v>
      </c>
      <c r="O475" s="185" t="s">
        <v>37</v>
      </c>
      <c r="P475" s="185"/>
      <c r="Q475" s="184" t="s">
        <v>3609</v>
      </c>
      <c r="R475" s="185">
        <v>18323</v>
      </c>
      <c r="S475" s="185" t="s">
        <v>3598</v>
      </c>
      <c r="T475">
        <v>1</v>
      </c>
      <c r="U475" s="185" t="s">
        <v>37</v>
      </c>
      <c r="V475" s="185" t="s">
        <v>37</v>
      </c>
      <c r="W475" t="b">
        <v>1</v>
      </c>
    </row>
    <row r="476" spans="4:23" x14ac:dyDescent="0.25">
      <c r="D476" s="184" t="s">
        <v>571</v>
      </c>
      <c r="E476" s="184" t="s">
        <v>571</v>
      </c>
      <c r="F476" s="184"/>
      <c r="G476" s="184"/>
      <c r="H476" s="185">
        <v>17310</v>
      </c>
      <c r="I476" t="s">
        <v>3502</v>
      </c>
      <c r="J476" s="185" t="s">
        <v>36</v>
      </c>
      <c r="K476" s="185" t="s">
        <v>36</v>
      </c>
      <c r="L476" s="185" t="s">
        <v>36</v>
      </c>
      <c r="M476" s="185" t="s">
        <v>37</v>
      </c>
      <c r="N476" s="185" t="s">
        <v>3528</v>
      </c>
      <c r="O476" s="185" t="s">
        <v>37</v>
      </c>
      <c r="P476" s="185"/>
      <c r="Q476" s="184" t="s">
        <v>571</v>
      </c>
      <c r="R476" s="185">
        <v>17310</v>
      </c>
      <c r="S476" s="185" t="s">
        <v>258</v>
      </c>
      <c r="T476">
        <v>1</v>
      </c>
      <c r="U476" s="185" t="s">
        <v>37</v>
      </c>
      <c r="V476" s="185" t="s">
        <v>37</v>
      </c>
      <c r="W476" t="b">
        <v>1</v>
      </c>
    </row>
    <row r="477" spans="4:23" x14ac:dyDescent="0.25">
      <c r="D477" s="184" t="s">
        <v>571</v>
      </c>
      <c r="E477" s="184" t="s">
        <v>571</v>
      </c>
      <c r="F477" s="184"/>
      <c r="G477" s="184"/>
      <c r="H477" s="185">
        <v>17310</v>
      </c>
      <c r="I477" t="s">
        <v>3502</v>
      </c>
      <c r="J477" s="185" t="s">
        <v>36</v>
      </c>
      <c r="K477" s="185" t="s">
        <v>36</v>
      </c>
      <c r="L477" s="185" t="s">
        <v>36</v>
      </c>
      <c r="M477" s="185" t="s">
        <v>37</v>
      </c>
      <c r="N477" s="185" t="s">
        <v>3528</v>
      </c>
      <c r="O477" s="185" t="s">
        <v>37</v>
      </c>
      <c r="P477" s="185"/>
      <c r="Q477" s="184" t="s">
        <v>571</v>
      </c>
      <c r="R477" s="185">
        <v>17310</v>
      </c>
      <c r="S477" s="185" t="s">
        <v>258</v>
      </c>
      <c r="T477">
        <v>1</v>
      </c>
      <c r="U477" s="185" t="s">
        <v>37</v>
      </c>
      <c r="V477" s="185" t="s">
        <v>37</v>
      </c>
      <c r="W477" t="b">
        <v>1</v>
      </c>
    </row>
    <row r="478" spans="4:23" x14ac:dyDescent="0.25">
      <c r="D478" s="184" t="s">
        <v>572</v>
      </c>
      <c r="E478" s="184" t="s">
        <v>572</v>
      </c>
      <c r="F478" s="184"/>
      <c r="G478" s="184"/>
      <c r="H478" s="185">
        <v>13230</v>
      </c>
      <c r="I478" t="s">
        <v>3491</v>
      </c>
      <c r="J478" s="185" t="s">
        <v>36</v>
      </c>
      <c r="K478" s="185" t="s">
        <v>36</v>
      </c>
      <c r="L478" s="185" t="s">
        <v>36</v>
      </c>
      <c r="M478" s="185" t="s">
        <v>37</v>
      </c>
      <c r="N478" s="185" t="s">
        <v>3503</v>
      </c>
      <c r="O478" s="185" t="s">
        <v>37</v>
      </c>
      <c r="P478" s="185"/>
      <c r="Q478" s="184" t="s">
        <v>572</v>
      </c>
      <c r="R478" s="185">
        <v>13230</v>
      </c>
      <c r="S478" s="185" t="s">
        <v>570</v>
      </c>
      <c r="T478">
        <v>1</v>
      </c>
      <c r="U478" s="185" t="s">
        <v>37</v>
      </c>
      <c r="V478" s="185" t="s">
        <v>37</v>
      </c>
      <c r="W478" t="b">
        <v>1</v>
      </c>
    </row>
    <row r="479" spans="4:23" x14ac:dyDescent="0.25">
      <c r="D479" s="184" t="s">
        <v>573</v>
      </c>
      <c r="E479" s="184" t="s">
        <v>573</v>
      </c>
      <c r="F479" s="184"/>
      <c r="G479" s="184"/>
      <c r="H479" s="185">
        <v>13150</v>
      </c>
      <c r="I479" t="s">
        <v>3491</v>
      </c>
      <c r="J479" s="185" t="s">
        <v>36</v>
      </c>
      <c r="K479" s="185" t="s">
        <v>36</v>
      </c>
      <c r="L479" s="185" t="s">
        <v>36</v>
      </c>
      <c r="M479" s="185" t="s">
        <v>37</v>
      </c>
      <c r="N479" s="185" t="s">
        <v>3498</v>
      </c>
      <c r="O479" s="185" t="s">
        <v>37</v>
      </c>
      <c r="P479" s="185"/>
      <c r="Q479" s="184" t="s">
        <v>573</v>
      </c>
      <c r="R479" s="185">
        <v>13150</v>
      </c>
      <c r="S479" s="185" t="s">
        <v>472</v>
      </c>
      <c r="T479">
        <v>1</v>
      </c>
      <c r="U479" s="185" t="s">
        <v>37</v>
      </c>
      <c r="V479" s="185" t="s">
        <v>37</v>
      </c>
      <c r="W479" t="b">
        <v>1</v>
      </c>
    </row>
    <row r="480" spans="4:23" x14ac:dyDescent="0.25">
      <c r="D480" s="184" t="s">
        <v>574</v>
      </c>
      <c r="E480" s="184" t="s">
        <v>574</v>
      </c>
      <c r="F480" s="184"/>
      <c r="G480" s="184"/>
      <c r="H480" s="185">
        <v>13150</v>
      </c>
      <c r="I480" t="s">
        <v>3491</v>
      </c>
      <c r="J480" s="185" t="s">
        <v>36</v>
      </c>
      <c r="K480" s="185" t="s">
        <v>36</v>
      </c>
      <c r="L480" s="185" t="s">
        <v>36</v>
      </c>
      <c r="M480" s="185" t="s">
        <v>37</v>
      </c>
      <c r="N480" s="185" t="s">
        <v>3498</v>
      </c>
      <c r="O480" s="185" t="s">
        <v>37</v>
      </c>
      <c r="P480" s="185"/>
      <c r="Q480" s="184" t="s">
        <v>574</v>
      </c>
      <c r="R480" s="185">
        <v>13150</v>
      </c>
      <c r="S480" s="185" t="s">
        <v>472</v>
      </c>
      <c r="T480">
        <v>1</v>
      </c>
      <c r="U480" s="185" t="s">
        <v>37</v>
      </c>
      <c r="V480" s="185" t="s">
        <v>37</v>
      </c>
      <c r="W480" t="b">
        <v>1</v>
      </c>
    </row>
    <row r="481" spans="4:23" x14ac:dyDescent="0.25">
      <c r="D481" s="184" t="s">
        <v>575</v>
      </c>
      <c r="E481" s="184" t="s">
        <v>575</v>
      </c>
      <c r="F481" s="184"/>
      <c r="G481" s="184"/>
      <c r="H481" s="185">
        <v>17230</v>
      </c>
      <c r="I481" t="s">
        <v>3502</v>
      </c>
      <c r="J481" s="185" t="s">
        <v>36</v>
      </c>
      <c r="K481" s="185" t="s">
        <v>36</v>
      </c>
      <c r="L481" s="185" t="s">
        <v>36</v>
      </c>
      <c r="M481" s="185" t="s">
        <v>37</v>
      </c>
      <c r="N481" s="185" t="s">
        <v>3504</v>
      </c>
      <c r="O481" s="185" t="s">
        <v>37</v>
      </c>
      <c r="P481" s="185"/>
      <c r="Q481" s="184" t="s">
        <v>575</v>
      </c>
      <c r="R481" s="185">
        <v>17230</v>
      </c>
      <c r="S481" s="185" t="s">
        <v>568</v>
      </c>
      <c r="T481">
        <v>1</v>
      </c>
      <c r="U481" s="185" t="s">
        <v>37</v>
      </c>
      <c r="V481" s="185" t="s">
        <v>37</v>
      </c>
      <c r="W481" t="b">
        <v>1</v>
      </c>
    </row>
    <row r="482" spans="4:23" x14ac:dyDescent="0.25">
      <c r="D482" s="184" t="s">
        <v>576</v>
      </c>
      <c r="E482" s="184" t="s">
        <v>576</v>
      </c>
      <c r="F482" s="184"/>
      <c r="G482" s="184"/>
      <c r="H482" s="185">
        <v>16660</v>
      </c>
      <c r="I482" t="s">
        <v>3493</v>
      </c>
      <c r="J482" s="185" t="s">
        <v>36</v>
      </c>
      <c r="K482" s="185" t="s">
        <v>36</v>
      </c>
      <c r="L482" s="185" t="s">
        <v>36</v>
      </c>
      <c r="M482" s="185" t="s">
        <v>37</v>
      </c>
      <c r="N482" s="185" t="s">
        <v>3490</v>
      </c>
      <c r="O482" s="185" t="s">
        <v>37</v>
      </c>
      <c r="P482" s="185"/>
      <c r="Q482" s="184" t="s">
        <v>576</v>
      </c>
      <c r="R482" s="185">
        <v>16660</v>
      </c>
      <c r="S482" s="185" t="s">
        <v>577</v>
      </c>
      <c r="T482">
        <v>2</v>
      </c>
      <c r="U482" s="185" t="s">
        <v>37</v>
      </c>
      <c r="V482" s="185" t="s">
        <v>37</v>
      </c>
      <c r="W482" t="b">
        <v>1</v>
      </c>
    </row>
    <row r="483" spans="4:23" x14ac:dyDescent="0.25">
      <c r="D483" s="184" t="s">
        <v>578</v>
      </c>
      <c r="E483" s="184" t="s">
        <v>578</v>
      </c>
      <c r="F483" s="184"/>
      <c r="G483" s="184"/>
      <c r="H483" s="185">
        <v>13960</v>
      </c>
      <c r="I483" t="s">
        <v>3491</v>
      </c>
      <c r="J483" s="185" t="s">
        <v>36</v>
      </c>
      <c r="K483" s="185" t="s">
        <v>36</v>
      </c>
      <c r="L483" s="185" t="s">
        <v>36</v>
      </c>
      <c r="M483" s="185" t="s">
        <v>37</v>
      </c>
      <c r="N483" s="185" t="s">
        <v>3503</v>
      </c>
      <c r="O483" s="185" t="s">
        <v>37</v>
      </c>
      <c r="P483" s="185"/>
      <c r="Q483" s="184" t="s">
        <v>578</v>
      </c>
      <c r="R483" s="185">
        <v>13960</v>
      </c>
      <c r="S483" s="185" t="s">
        <v>234</v>
      </c>
      <c r="T483">
        <v>1</v>
      </c>
      <c r="U483" s="185" t="s">
        <v>37</v>
      </c>
      <c r="V483" s="185" t="s">
        <v>37</v>
      </c>
      <c r="W483" t="b">
        <v>1</v>
      </c>
    </row>
    <row r="484" spans="4:23" x14ac:dyDescent="0.25">
      <c r="D484" s="184" t="s">
        <v>579</v>
      </c>
      <c r="E484" s="184" t="s">
        <v>579</v>
      </c>
      <c r="F484" s="184"/>
      <c r="G484" s="184"/>
      <c r="H484" s="185">
        <v>16510</v>
      </c>
      <c r="I484" t="s">
        <v>3494</v>
      </c>
      <c r="J484" s="185" t="s">
        <v>36</v>
      </c>
      <c r="K484" s="185" t="s">
        <v>37</v>
      </c>
      <c r="L484" s="185" t="s">
        <v>36</v>
      </c>
      <c r="M484" s="185" t="s">
        <v>37</v>
      </c>
      <c r="N484" s="185" t="s">
        <v>3610</v>
      </c>
      <c r="O484" s="185" t="s">
        <v>37</v>
      </c>
      <c r="P484" s="185"/>
      <c r="Q484" s="184" t="s">
        <v>579</v>
      </c>
      <c r="R484" s="185">
        <v>16510</v>
      </c>
      <c r="S484" s="185" t="s">
        <v>64</v>
      </c>
      <c r="T484">
        <v>3</v>
      </c>
      <c r="U484" s="185" t="s">
        <v>37</v>
      </c>
      <c r="V484" s="185" t="s">
        <v>37</v>
      </c>
      <c r="W484" t="b">
        <v>0</v>
      </c>
    </row>
    <row r="485" spans="4:23" x14ac:dyDescent="0.25">
      <c r="D485" s="184" t="s">
        <v>580</v>
      </c>
      <c r="E485" s="184" t="s">
        <v>580</v>
      </c>
      <c r="F485" s="184"/>
      <c r="G485" s="184"/>
      <c r="H485" s="185">
        <v>17720</v>
      </c>
      <c r="I485" t="s">
        <v>3502</v>
      </c>
      <c r="J485" s="185" t="s">
        <v>36</v>
      </c>
      <c r="K485" s="185" t="s">
        <v>36</v>
      </c>
      <c r="L485" s="185" t="s">
        <v>36</v>
      </c>
      <c r="M485" s="185" t="s">
        <v>37</v>
      </c>
      <c r="N485" s="185" t="s">
        <v>3528</v>
      </c>
      <c r="O485" s="185" t="s">
        <v>37</v>
      </c>
      <c r="P485" s="185"/>
      <c r="Q485" s="184" t="s">
        <v>580</v>
      </c>
      <c r="R485" s="185">
        <v>17720</v>
      </c>
      <c r="S485" s="185" t="s">
        <v>533</v>
      </c>
      <c r="T485">
        <v>3</v>
      </c>
      <c r="U485" s="185" t="s">
        <v>37</v>
      </c>
      <c r="V485" s="185" t="s">
        <v>37</v>
      </c>
      <c r="W485" t="b">
        <v>1</v>
      </c>
    </row>
    <row r="486" spans="4:23" x14ac:dyDescent="0.25">
      <c r="D486" s="184" t="s">
        <v>581</v>
      </c>
      <c r="E486" s="184" t="s">
        <v>581</v>
      </c>
      <c r="F486" s="184"/>
      <c r="G486" s="184"/>
      <c r="H486" s="185">
        <v>16080</v>
      </c>
      <c r="I486" t="s">
        <v>3496</v>
      </c>
      <c r="J486" s="185" t="s">
        <v>36</v>
      </c>
      <c r="K486" s="185" t="s">
        <v>36</v>
      </c>
      <c r="L486" s="185" t="s">
        <v>36</v>
      </c>
      <c r="M486" s="185" t="s">
        <v>37</v>
      </c>
      <c r="N486" s="185" t="s">
        <v>3506</v>
      </c>
      <c r="O486" s="185" t="s">
        <v>37</v>
      </c>
      <c r="P486" s="185"/>
      <c r="Q486" s="184" t="s">
        <v>581</v>
      </c>
      <c r="R486" s="185">
        <v>16080</v>
      </c>
      <c r="S486" s="185" t="s">
        <v>268</v>
      </c>
      <c r="T486">
        <v>1</v>
      </c>
      <c r="U486" s="185" t="s">
        <v>37</v>
      </c>
      <c r="V486" s="185" t="s">
        <v>37</v>
      </c>
      <c r="W486" t="b">
        <v>1</v>
      </c>
    </row>
    <row r="487" spans="4:23" x14ac:dyDescent="0.25">
      <c r="D487" s="184" t="s">
        <v>582</v>
      </c>
      <c r="E487" s="184" t="s">
        <v>582</v>
      </c>
      <c r="F487" s="184"/>
      <c r="G487" s="184"/>
      <c r="H487" s="185">
        <v>16080</v>
      </c>
      <c r="I487" t="s">
        <v>3496</v>
      </c>
      <c r="J487" s="185" t="s">
        <v>36</v>
      </c>
      <c r="K487" s="185" t="s">
        <v>36</v>
      </c>
      <c r="L487" s="185" t="s">
        <v>36</v>
      </c>
      <c r="M487" s="185" t="s">
        <v>37</v>
      </c>
      <c r="N487" s="185" t="s">
        <v>3536</v>
      </c>
      <c r="O487" s="185" t="s">
        <v>37</v>
      </c>
      <c r="P487" s="185"/>
      <c r="Q487" s="184" t="s">
        <v>582</v>
      </c>
      <c r="R487" s="185">
        <v>16080</v>
      </c>
      <c r="S487" s="185" t="s">
        <v>268</v>
      </c>
      <c r="T487">
        <v>1</v>
      </c>
      <c r="U487" s="185" t="s">
        <v>37</v>
      </c>
      <c r="V487" s="185" t="s">
        <v>37</v>
      </c>
      <c r="W487" t="b">
        <v>1</v>
      </c>
    </row>
    <row r="488" spans="4:23" x14ac:dyDescent="0.25">
      <c r="D488" s="184" t="s">
        <v>583</v>
      </c>
      <c r="E488" s="184" t="s">
        <v>583</v>
      </c>
      <c r="F488" s="184"/>
      <c r="G488" s="184"/>
      <c r="H488" s="185">
        <v>90038</v>
      </c>
      <c r="I488" t="s">
        <v>3493</v>
      </c>
      <c r="J488" s="185" t="s">
        <v>36</v>
      </c>
      <c r="K488" s="185" t="s">
        <v>36</v>
      </c>
      <c r="L488" s="185" t="s">
        <v>36</v>
      </c>
      <c r="M488" s="185" t="s">
        <v>37</v>
      </c>
      <c r="N488" s="185" t="s">
        <v>3498</v>
      </c>
      <c r="O488" s="185" t="s">
        <v>37</v>
      </c>
      <c r="P488" s="185"/>
      <c r="Q488" s="184" t="s">
        <v>583</v>
      </c>
      <c r="R488" s="185">
        <v>90038</v>
      </c>
      <c r="S488" s="185" t="s">
        <v>583</v>
      </c>
      <c r="T488">
        <v>1</v>
      </c>
      <c r="U488" s="185" t="s">
        <v>37</v>
      </c>
      <c r="V488" s="185" t="s">
        <v>37</v>
      </c>
      <c r="W488" t="b">
        <v>1</v>
      </c>
    </row>
    <row r="489" spans="4:23" x14ac:dyDescent="0.25">
      <c r="D489" s="184" t="s">
        <v>584</v>
      </c>
      <c r="E489" s="184" t="s">
        <v>584</v>
      </c>
      <c r="F489" s="184"/>
      <c r="G489" s="184"/>
      <c r="H489" s="185">
        <v>17320</v>
      </c>
      <c r="I489" t="s">
        <v>3502</v>
      </c>
      <c r="J489" s="185" t="s">
        <v>36</v>
      </c>
      <c r="K489" s="185" t="s">
        <v>36</v>
      </c>
      <c r="L489" s="185" t="s">
        <v>36</v>
      </c>
      <c r="M489" s="185" t="s">
        <v>37</v>
      </c>
      <c r="N489" s="185" t="s">
        <v>3504</v>
      </c>
      <c r="O489" s="185" t="s">
        <v>37</v>
      </c>
      <c r="P489" s="185"/>
      <c r="Q489" s="184" t="s">
        <v>584</v>
      </c>
      <c r="R489" s="185">
        <v>17320</v>
      </c>
      <c r="S489" s="185" t="s">
        <v>585</v>
      </c>
      <c r="T489">
        <v>1</v>
      </c>
      <c r="U489" s="185" t="s">
        <v>37</v>
      </c>
      <c r="V489" s="185" t="s">
        <v>37</v>
      </c>
      <c r="W489" t="b">
        <v>1</v>
      </c>
    </row>
    <row r="490" spans="4:23" x14ac:dyDescent="0.25">
      <c r="D490" s="184" t="s">
        <v>586</v>
      </c>
      <c r="E490" s="184" t="s">
        <v>586</v>
      </c>
      <c r="F490" s="184"/>
      <c r="G490" s="184"/>
      <c r="H490" s="185">
        <v>13230</v>
      </c>
      <c r="I490" t="s">
        <v>3491</v>
      </c>
      <c r="J490" s="185" t="s">
        <v>36</v>
      </c>
      <c r="K490" s="185" t="s">
        <v>36</v>
      </c>
      <c r="L490" s="185" t="s">
        <v>36</v>
      </c>
      <c r="M490" s="185" t="s">
        <v>37</v>
      </c>
      <c r="N490" s="185" t="s">
        <v>3503</v>
      </c>
      <c r="O490" s="185" t="s">
        <v>37</v>
      </c>
      <c r="P490" s="185"/>
      <c r="Q490" s="184" t="s">
        <v>586</v>
      </c>
      <c r="R490" s="185">
        <v>13230</v>
      </c>
      <c r="S490" s="185" t="s">
        <v>570</v>
      </c>
      <c r="T490">
        <v>1</v>
      </c>
      <c r="U490" s="185" t="s">
        <v>37</v>
      </c>
      <c r="V490" s="185" t="s">
        <v>37</v>
      </c>
      <c r="W490" t="b">
        <v>1</v>
      </c>
    </row>
    <row r="491" spans="4:23" x14ac:dyDescent="0.25">
      <c r="D491" s="184" t="s">
        <v>587</v>
      </c>
      <c r="E491" s="184" t="s">
        <v>587</v>
      </c>
      <c r="F491" s="184"/>
      <c r="G491" s="184"/>
      <c r="H491" s="185">
        <v>16630</v>
      </c>
      <c r="I491" t="s">
        <v>3491</v>
      </c>
      <c r="J491" s="185" t="s">
        <v>36</v>
      </c>
      <c r="K491" s="185" t="s">
        <v>36</v>
      </c>
      <c r="L491" s="185" t="s">
        <v>36</v>
      </c>
      <c r="M491" s="185" t="s">
        <v>37</v>
      </c>
      <c r="N491" s="185" t="s">
        <v>3522</v>
      </c>
      <c r="O491" s="185" t="s">
        <v>37</v>
      </c>
      <c r="P491" s="185"/>
      <c r="Q491" s="184" t="s">
        <v>587</v>
      </c>
      <c r="R491" s="185">
        <v>16630</v>
      </c>
      <c r="S491" s="185" t="s">
        <v>244</v>
      </c>
      <c r="T491">
        <v>1</v>
      </c>
      <c r="U491" s="185" t="s">
        <v>37</v>
      </c>
      <c r="V491" s="185" t="s">
        <v>37</v>
      </c>
      <c r="W491" t="b">
        <v>1</v>
      </c>
    </row>
    <row r="492" spans="4:23" x14ac:dyDescent="0.25">
      <c r="D492" s="184" t="s">
        <v>588</v>
      </c>
      <c r="E492" s="184" t="s">
        <v>588</v>
      </c>
      <c r="F492" s="184"/>
      <c r="G492" s="184"/>
      <c r="H492" s="185">
        <v>17180</v>
      </c>
      <c r="I492" t="s">
        <v>3502</v>
      </c>
      <c r="J492" s="185" t="s">
        <v>36</v>
      </c>
      <c r="K492" s="185" t="s">
        <v>36</v>
      </c>
      <c r="L492" s="185" t="s">
        <v>36</v>
      </c>
      <c r="M492" s="185" t="s">
        <v>37</v>
      </c>
      <c r="N492" s="185" t="s">
        <v>3504</v>
      </c>
      <c r="O492" s="185" t="s">
        <v>37</v>
      </c>
      <c r="P492" s="185"/>
      <c r="Q492" s="184" t="s">
        <v>588</v>
      </c>
      <c r="R492" s="185">
        <v>17180</v>
      </c>
      <c r="S492" s="185" t="s">
        <v>589</v>
      </c>
      <c r="T492">
        <v>1</v>
      </c>
      <c r="U492" s="185" t="s">
        <v>37</v>
      </c>
      <c r="V492" s="185" t="s">
        <v>37</v>
      </c>
      <c r="W492" t="b">
        <v>1</v>
      </c>
    </row>
    <row r="493" spans="4:23" x14ac:dyDescent="0.25">
      <c r="D493" s="186" t="s">
        <v>3611</v>
      </c>
      <c r="E493" s="186" t="s">
        <v>3611</v>
      </c>
      <c r="F493" s="186"/>
      <c r="G493" s="186"/>
      <c r="H493" s="185"/>
      <c r="I493" s="186" t="s">
        <v>3496</v>
      </c>
      <c r="J493" s="186" t="s">
        <v>36</v>
      </c>
      <c r="K493" s="186" t="s">
        <v>36</v>
      </c>
      <c r="L493" s="186" t="s">
        <v>36</v>
      </c>
      <c r="M493" s="186" t="s">
        <v>37</v>
      </c>
      <c r="N493" s="186" t="s">
        <v>3522</v>
      </c>
      <c r="O493" s="186" t="s">
        <v>37</v>
      </c>
      <c r="P493" s="186"/>
      <c r="Q493" s="186" t="s">
        <v>3611</v>
      </c>
      <c r="R493" s="185"/>
      <c r="S493" s="185"/>
      <c r="T493">
        <v>2</v>
      </c>
      <c r="U493" s="186" t="s">
        <v>37</v>
      </c>
      <c r="V493" s="186" t="s">
        <v>37</v>
      </c>
      <c r="W493" t="b">
        <v>1</v>
      </c>
    </row>
    <row r="494" spans="4:23" x14ac:dyDescent="0.25">
      <c r="D494" s="184" t="s">
        <v>590</v>
      </c>
      <c r="E494" s="184" t="s">
        <v>590</v>
      </c>
      <c r="F494" s="184"/>
      <c r="G494" s="184"/>
      <c r="H494" s="185">
        <v>90039</v>
      </c>
      <c r="I494" t="s">
        <v>3496</v>
      </c>
      <c r="J494" s="185" t="s">
        <v>36</v>
      </c>
      <c r="K494" s="185" t="s">
        <v>36</v>
      </c>
      <c r="L494" s="185" t="s">
        <v>36</v>
      </c>
      <c r="M494" s="185" t="s">
        <v>37</v>
      </c>
      <c r="N494" s="185" t="s">
        <v>3522</v>
      </c>
      <c r="O494" s="185" t="s">
        <v>37</v>
      </c>
      <c r="P494" s="185"/>
      <c r="Q494" s="184" t="s">
        <v>590</v>
      </c>
      <c r="R494" s="185">
        <v>90039</v>
      </c>
      <c r="S494" s="185" t="s">
        <v>590</v>
      </c>
      <c r="T494">
        <v>2</v>
      </c>
      <c r="U494" s="185" t="s">
        <v>37</v>
      </c>
      <c r="V494" s="185" t="s">
        <v>37</v>
      </c>
      <c r="W494" t="b">
        <v>1</v>
      </c>
    </row>
    <row r="495" spans="4:23" x14ac:dyDescent="0.25">
      <c r="D495" s="184" t="s">
        <v>591</v>
      </c>
      <c r="E495" s="184" t="s">
        <v>591</v>
      </c>
      <c r="F495" s="184"/>
      <c r="G495" s="184"/>
      <c r="H495" s="185">
        <v>16220</v>
      </c>
      <c r="I495" t="s">
        <v>3496</v>
      </c>
      <c r="J495" s="185" t="s">
        <v>36</v>
      </c>
      <c r="K495" s="185" t="s">
        <v>36</v>
      </c>
      <c r="L495" s="185" t="s">
        <v>36</v>
      </c>
      <c r="M495" s="185" t="s">
        <v>36</v>
      </c>
      <c r="N495" s="185" t="s">
        <v>3498</v>
      </c>
      <c r="O495" s="185" t="s">
        <v>37</v>
      </c>
      <c r="P495" s="185"/>
      <c r="Q495" s="184" t="s">
        <v>591</v>
      </c>
      <c r="R495" s="185">
        <v>16220</v>
      </c>
      <c r="S495" s="185" t="s">
        <v>289</v>
      </c>
      <c r="T495">
        <v>4</v>
      </c>
      <c r="U495" s="185" t="s">
        <v>37</v>
      </c>
      <c r="V495" s="185" t="s">
        <v>37</v>
      </c>
      <c r="W495" t="b">
        <v>1</v>
      </c>
    </row>
    <row r="496" spans="4:23" x14ac:dyDescent="0.25">
      <c r="D496" s="184" t="s">
        <v>592</v>
      </c>
      <c r="E496" s="184" t="s">
        <v>592</v>
      </c>
      <c r="F496" s="184"/>
      <c r="G496" s="184"/>
      <c r="H496" s="185">
        <v>16090</v>
      </c>
      <c r="I496" t="s">
        <v>3496</v>
      </c>
      <c r="J496" s="185" t="s">
        <v>36</v>
      </c>
      <c r="K496" s="185" t="s">
        <v>36</v>
      </c>
      <c r="L496" s="185" t="s">
        <v>36</v>
      </c>
      <c r="M496" s="185" t="s">
        <v>37</v>
      </c>
      <c r="N496" s="185" t="s">
        <v>3506</v>
      </c>
      <c r="O496" s="185" t="s">
        <v>37</v>
      </c>
      <c r="P496" s="185"/>
      <c r="Q496" s="184" t="s">
        <v>592</v>
      </c>
      <c r="R496" s="185">
        <v>16090</v>
      </c>
      <c r="S496" s="185" t="s">
        <v>421</v>
      </c>
      <c r="T496">
        <v>2</v>
      </c>
      <c r="U496" s="185" t="s">
        <v>37</v>
      </c>
      <c r="V496" s="185" t="s">
        <v>37</v>
      </c>
      <c r="W496" t="b">
        <v>1</v>
      </c>
    </row>
    <row r="497" spans="4:23" x14ac:dyDescent="0.25">
      <c r="D497" s="184" t="s">
        <v>593</v>
      </c>
      <c r="E497" s="184" t="s">
        <v>593</v>
      </c>
      <c r="F497" s="184"/>
      <c r="G497" s="184"/>
      <c r="H497" s="185">
        <v>17340</v>
      </c>
      <c r="I497" t="s">
        <v>3502</v>
      </c>
      <c r="J497" s="185" t="s">
        <v>36</v>
      </c>
      <c r="K497" s="185" t="s">
        <v>36</v>
      </c>
      <c r="L497" s="185" t="s">
        <v>36</v>
      </c>
      <c r="M497" s="185" t="s">
        <v>37</v>
      </c>
      <c r="N497" s="185" t="s">
        <v>3504</v>
      </c>
      <c r="O497" s="185" t="s">
        <v>37</v>
      </c>
      <c r="P497" s="185"/>
      <c r="Q497" s="184" t="s">
        <v>593</v>
      </c>
      <c r="R497" s="185">
        <v>17340</v>
      </c>
      <c r="S497" s="185" t="s">
        <v>594</v>
      </c>
      <c r="T497">
        <v>1</v>
      </c>
      <c r="U497" s="185" t="s">
        <v>37</v>
      </c>
      <c r="V497" s="185" t="s">
        <v>37</v>
      </c>
      <c r="W497" t="b">
        <v>1</v>
      </c>
    </row>
    <row r="498" spans="4:23" x14ac:dyDescent="0.25">
      <c r="D498" s="184" t="s">
        <v>595</v>
      </c>
      <c r="E498" s="184" t="s">
        <v>595</v>
      </c>
      <c r="F498" s="184"/>
      <c r="G498" s="184"/>
      <c r="H498" s="185">
        <v>13410</v>
      </c>
      <c r="I498" t="s">
        <v>3491</v>
      </c>
      <c r="J498" s="185" t="s">
        <v>36</v>
      </c>
      <c r="K498" s="185" t="s">
        <v>36</v>
      </c>
      <c r="L498" s="185" t="s">
        <v>36</v>
      </c>
      <c r="M498" s="185" t="s">
        <v>37</v>
      </c>
      <c r="N498" s="185" t="s">
        <v>3501</v>
      </c>
      <c r="O498" s="185" t="s">
        <v>37</v>
      </c>
      <c r="P498" s="185"/>
      <c r="Q498" s="184" t="s">
        <v>595</v>
      </c>
      <c r="R498" s="185">
        <v>13410</v>
      </c>
      <c r="S498" s="185" t="s">
        <v>131</v>
      </c>
      <c r="T498">
        <v>1</v>
      </c>
      <c r="U498" s="185" t="s">
        <v>37</v>
      </c>
      <c r="V498" s="185" t="s">
        <v>37</v>
      </c>
      <c r="W498" t="b">
        <v>1</v>
      </c>
    </row>
    <row r="499" spans="4:23" x14ac:dyDescent="0.25">
      <c r="D499" s="184" t="s">
        <v>596</v>
      </c>
      <c r="E499" s="184" t="s">
        <v>596</v>
      </c>
      <c r="F499" s="184"/>
      <c r="G499" s="184"/>
      <c r="H499" s="185">
        <v>16340</v>
      </c>
      <c r="I499" t="s">
        <v>3493</v>
      </c>
      <c r="J499" s="185" t="s">
        <v>36</v>
      </c>
      <c r="K499" s="185" t="s">
        <v>36</v>
      </c>
      <c r="L499" s="185" t="s">
        <v>36</v>
      </c>
      <c r="M499" s="185" t="s">
        <v>37</v>
      </c>
      <c r="N499" s="185" t="s">
        <v>3498</v>
      </c>
      <c r="O499" s="185" t="s">
        <v>37</v>
      </c>
      <c r="P499" s="185"/>
      <c r="Q499" s="184" t="s">
        <v>596</v>
      </c>
      <c r="R499" s="185">
        <v>16340</v>
      </c>
      <c r="S499" s="185" t="s">
        <v>597</v>
      </c>
      <c r="T499">
        <v>1</v>
      </c>
      <c r="U499" s="185" t="s">
        <v>37</v>
      </c>
      <c r="V499" s="185" t="s">
        <v>37</v>
      </c>
      <c r="W499" t="b">
        <v>1</v>
      </c>
    </row>
    <row r="500" spans="4:23" x14ac:dyDescent="0.25">
      <c r="D500" s="184" t="s">
        <v>598</v>
      </c>
      <c r="E500" s="184" t="s">
        <v>598</v>
      </c>
      <c r="F500" s="184"/>
      <c r="G500" s="184"/>
      <c r="H500" s="185">
        <v>13650</v>
      </c>
      <c r="I500" t="s">
        <v>3491</v>
      </c>
      <c r="J500" s="185" t="s">
        <v>36</v>
      </c>
      <c r="K500" s="185" t="s">
        <v>36</v>
      </c>
      <c r="L500" s="185" t="s">
        <v>36</v>
      </c>
      <c r="M500" s="185" t="s">
        <v>37</v>
      </c>
      <c r="N500" s="185" t="s">
        <v>3503</v>
      </c>
      <c r="O500" s="185" t="s">
        <v>37</v>
      </c>
      <c r="P500" s="185"/>
      <c r="Q500" s="184" t="s">
        <v>598</v>
      </c>
      <c r="R500" s="185">
        <v>13650</v>
      </c>
      <c r="S500" s="185" t="s">
        <v>172</v>
      </c>
      <c r="T500">
        <v>3</v>
      </c>
      <c r="U500" s="185" t="s">
        <v>37</v>
      </c>
      <c r="V500" s="185" t="s">
        <v>37</v>
      </c>
      <c r="W500" t="b">
        <v>1</v>
      </c>
    </row>
    <row r="501" spans="4:23" x14ac:dyDescent="0.25">
      <c r="D501" s="184" t="s">
        <v>599</v>
      </c>
      <c r="E501" s="184" t="s">
        <v>599</v>
      </c>
      <c r="F501" s="184"/>
      <c r="G501" s="184"/>
      <c r="H501" s="185">
        <v>13440</v>
      </c>
      <c r="I501" t="s">
        <v>3491</v>
      </c>
      <c r="J501" s="185" t="s">
        <v>36</v>
      </c>
      <c r="K501" s="185" t="s">
        <v>36</v>
      </c>
      <c r="L501" s="185" t="s">
        <v>36</v>
      </c>
      <c r="M501" s="185" t="s">
        <v>37</v>
      </c>
      <c r="N501" s="185" t="s">
        <v>3501</v>
      </c>
      <c r="O501" s="185" t="s">
        <v>37</v>
      </c>
      <c r="P501" s="185"/>
      <c r="Q501" s="184" t="s">
        <v>599</v>
      </c>
      <c r="R501" s="185">
        <v>13440</v>
      </c>
      <c r="S501" s="185" t="s">
        <v>600</v>
      </c>
      <c r="T501">
        <v>3</v>
      </c>
      <c r="U501" s="185" t="s">
        <v>37</v>
      </c>
      <c r="V501" s="185" t="s">
        <v>37</v>
      </c>
      <c r="W501" t="b">
        <v>1</v>
      </c>
    </row>
    <row r="502" spans="4:23" x14ac:dyDescent="0.25">
      <c r="D502" s="184" t="s">
        <v>601</v>
      </c>
      <c r="E502" s="184" t="s">
        <v>601</v>
      </c>
      <c r="F502" s="184"/>
      <c r="G502" s="184"/>
      <c r="H502" s="185">
        <v>13620</v>
      </c>
      <c r="I502" t="s">
        <v>3491</v>
      </c>
      <c r="J502" s="185" t="s">
        <v>36</v>
      </c>
      <c r="K502" s="185" t="s">
        <v>36</v>
      </c>
      <c r="L502" s="185" t="s">
        <v>36</v>
      </c>
      <c r="M502" s="185" t="s">
        <v>37</v>
      </c>
      <c r="N502" s="185" t="s">
        <v>3503</v>
      </c>
      <c r="O502" s="185" t="s">
        <v>37</v>
      </c>
      <c r="P502" s="185"/>
      <c r="Q502" s="184" t="s">
        <v>601</v>
      </c>
      <c r="R502" s="185">
        <v>13620</v>
      </c>
      <c r="S502" s="185" t="s">
        <v>312</v>
      </c>
      <c r="T502">
        <v>1</v>
      </c>
      <c r="U502" s="185" t="s">
        <v>37</v>
      </c>
      <c r="V502" s="185" t="s">
        <v>37</v>
      </c>
      <c r="W502" t="b">
        <v>1</v>
      </c>
    </row>
    <row r="503" spans="4:23" x14ac:dyDescent="0.25">
      <c r="D503" s="184" t="s">
        <v>602</v>
      </c>
      <c r="E503" s="184" t="s">
        <v>602</v>
      </c>
      <c r="F503" s="184"/>
      <c r="G503" s="184"/>
      <c r="H503" s="185">
        <v>13630</v>
      </c>
      <c r="I503" t="s">
        <v>3491</v>
      </c>
      <c r="J503" s="185" t="s">
        <v>36</v>
      </c>
      <c r="K503" s="185" t="s">
        <v>36</v>
      </c>
      <c r="L503" s="185" t="s">
        <v>36</v>
      </c>
      <c r="M503" s="185" t="s">
        <v>37</v>
      </c>
      <c r="N503" s="185" t="s">
        <v>3503</v>
      </c>
      <c r="O503" s="185" t="s">
        <v>37</v>
      </c>
      <c r="P503" s="185"/>
      <c r="Q503" s="184" t="s">
        <v>602</v>
      </c>
      <c r="R503" s="185">
        <v>13630</v>
      </c>
      <c r="S503" s="185" t="s">
        <v>348</v>
      </c>
      <c r="T503">
        <v>2</v>
      </c>
      <c r="U503" s="185" t="s">
        <v>37</v>
      </c>
      <c r="V503" s="185" t="s">
        <v>37</v>
      </c>
      <c r="W503" t="b">
        <v>1</v>
      </c>
    </row>
    <row r="504" spans="4:23" x14ac:dyDescent="0.25">
      <c r="D504" s="184" t="s">
        <v>3612</v>
      </c>
      <c r="E504" s="184" t="s">
        <v>3612</v>
      </c>
      <c r="F504" s="184"/>
      <c r="G504" s="184"/>
      <c r="H504" s="185">
        <v>18333</v>
      </c>
      <c r="I504" t="s">
        <v>3510</v>
      </c>
      <c r="J504" s="185" t="s">
        <v>36</v>
      </c>
      <c r="K504" s="185" t="s">
        <v>36</v>
      </c>
      <c r="L504" s="185" t="s">
        <v>36</v>
      </c>
      <c r="M504" s="185" t="s">
        <v>36</v>
      </c>
      <c r="N504" s="185" t="s">
        <v>3514</v>
      </c>
      <c r="O504" s="185" t="s">
        <v>37</v>
      </c>
      <c r="P504" s="185"/>
      <c r="Q504" s="184" t="s">
        <v>3612</v>
      </c>
      <c r="R504" s="185">
        <v>18333</v>
      </c>
      <c r="S504" s="185" t="s">
        <v>3613</v>
      </c>
      <c r="T504">
        <v>0</v>
      </c>
      <c r="U504" s="185" t="s">
        <v>36</v>
      </c>
      <c r="V504" s="185" t="s">
        <v>36</v>
      </c>
      <c r="W504" t="b">
        <v>1</v>
      </c>
    </row>
    <row r="505" spans="4:23" x14ac:dyDescent="0.25">
      <c r="D505" s="184" t="s">
        <v>3614</v>
      </c>
      <c r="E505" s="184" t="s">
        <v>3614</v>
      </c>
      <c r="F505" s="184"/>
      <c r="G505" s="184"/>
      <c r="H505" s="185">
        <v>18333</v>
      </c>
      <c r="I505" t="s">
        <v>3510</v>
      </c>
      <c r="J505" s="185" t="s">
        <v>36</v>
      </c>
      <c r="K505" s="185" t="s">
        <v>36</v>
      </c>
      <c r="L505" s="185" t="s">
        <v>36</v>
      </c>
      <c r="M505" s="185" t="s">
        <v>37</v>
      </c>
      <c r="N505" s="185" t="s">
        <v>3514</v>
      </c>
      <c r="O505" s="185" t="s">
        <v>37</v>
      </c>
      <c r="P505" s="185"/>
      <c r="Q505" s="184" t="s">
        <v>3614</v>
      </c>
      <c r="R505" s="185">
        <v>18333</v>
      </c>
      <c r="S505" s="185" t="s">
        <v>3613</v>
      </c>
      <c r="T505">
        <v>1</v>
      </c>
      <c r="U505" s="185" t="s">
        <v>37</v>
      </c>
      <c r="V505" s="185" t="s">
        <v>37</v>
      </c>
      <c r="W505" t="b">
        <v>1</v>
      </c>
    </row>
    <row r="506" spans="4:23" x14ac:dyDescent="0.25">
      <c r="D506" s="184" t="s">
        <v>3615</v>
      </c>
      <c r="E506" s="184" t="s">
        <v>3615</v>
      </c>
      <c r="F506" s="184"/>
      <c r="G506" s="184"/>
      <c r="H506" s="185">
        <v>18333</v>
      </c>
      <c r="I506" t="s">
        <v>3510</v>
      </c>
      <c r="J506" s="185" t="s">
        <v>36</v>
      </c>
      <c r="K506" s="185" t="s">
        <v>36</v>
      </c>
      <c r="L506" s="185" t="s">
        <v>36</v>
      </c>
      <c r="M506" s="185" t="s">
        <v>37</v>
      </c>
      <c r="N506" s="185" t="s">
        <v>3514</v>
      </c>
      <c r="O506" s="185" t="s">
        <v>37</v>
      </c>
      <c r="P506" s="185"/>
      <c r="Q506" s="184" t="s">
        <v>3615</v>
      </c>
      <c r="R506" s="185">
        <v>18333</v>
      </c>
      <c r="S506" s="185" t="s">
        <v>3613</v>
      </c>
      <c r="T506">
        <v>1</v>
      </c>
      <c r="U506" s="185" t="s">
        <v>37</v>
      </c>
      <c r="V506" s="185" t="s">
        <v>37</v>
      </c>
      <c r="W506" t="b">
        <v>1</v>
      </c>
    </row>
    <row r="507" spans="4:23" x14ac:dyDescent="0.25">
      <c r="D507" s="184" t="s">
        <v>3616</v>
      </c>
      <c r="E507" s="184" t="s">
        <v>3616</v>
      </c>
      <c r="F507" s="184"/>
      <c r="G507" s="184"/>
      <c r="H507" s="185">
        <v>18333</v>
      </c>
      <c r="I507" t="s">
        <v>3510</v>
      </c>
      <c r="J507" s="185" t="s">
        <v>36</v>
      </c>
      <c r="K507" s="185" t="s">
        <v>36</v>
      </c>
      <c r="L507" s="185" t="s">
        <v>36</v>
      </c>
      <c r="M507" s="185" t="s">
        <v>37</v>
      </c>
      <c r="N507" s="185" t="s">
        <v>3514</v>
      </c>
      <c r="O507" s="185" t="s">
        <v>37</v>
      </c>
      <c r="P507" s="185"/>
      <c r="Q507" s="184" t="s">
        <v>3616</v>
      </c>
      <c r="R507" s="185">
        <v>18333</v>
      </c>
      <c r="S507" s="185" t="s">
        <v>3613</v>
      </c>
      <c r="T507">
        <v>1</v>
      </c>
      <c r="U507" s="185" t="s">
        <v>37</v>
      </c>
      <c r="V507" s="185" t="s">
        <v>37</v>
      </c>
      <c r="W507" t="b">
        <v>1</v>
      </c>
    </row>
    <row r="508" spans="4:23" x14ac:dyDescent="0.25">
      <c r="D508" s="184" t="s">
        <v>3617</v>
      </c>
      <c r="E508" s="184" t="s">
        <v>3617</v>
      </c>
      <c r="F508" s="184"/>
      <c r="G508" s="184"/>
      <c r="H508" s="185">
        <v>18333</v>
      </c>
      <c r="I508" t="s">
        <v>3510</v>
      </c>
      <c r="J508" s="185" t="s">
        <v>36</v>
      </c>
      <c r="K508" s="185" t="s">
        <v>36</v>
      </c>
      <c r="L508" s="185" t="s">
        <v>36</v>
      </c>
      <c r="M508" s="185" t="s">
        <v>37</v>
      </c>
      <c r="N508" s="185" t="s">
        <v>3514</v>
      </c>
      <c r="O508" s="185" t="s">
        <v>37</v>
      </c>
      <c r="P508" s="185"/>
      <c r="Q508" s="184" t="s">
        <v>3617</v>
      </c>
      <c r="R508" s="185">
        <v>18333</v>
      </c>
      <c r="S508" s="185" t="s">
        <v>3613</v>
      </c>
      <c r="T508">
        <v>1</v>
      </c>
      <c r="U508" s="185" t="s">
        <v>37</v>
      </c>
      <c r="V508" s="185" t="s">
        <v>37</v>
      </c>
      <c r="W508" t="b">
        <v>1</v>
      </c>
    </row>
    <row r="509" spans="4:23" x14ac:dyDescent="0.25">
      <c r="D509" s="184" t="s">
        <v>3618</v>
      </c>
      <c r="E509" s="184" t="s">
        <v>3618</v>
      </c>
      <c r="F509" s="184"/>
      <c r="G509" s="184"/>
      <c r="H509" s="185">
        <v>18333</v>
      </c>
      <c r="I509" t="s">
        <v>3510</v>
      </c>
      <c r="J509" s="185" t="s">
        <v>36</v>
      </c>
      <c r="K509" s="185" t="s">
        <v>36</v>
      </c>
      <c r="L509" s="185" t="s">
        <v>36</v>
      </c>
      <c r="M509" s="185" t="s">
        <v>36</v>
      </c>
      <c r="N509" s="185" t="s">
        <v>3514</v>
      </c>
      <c r="O509" s="185" t="s">
        <v>37</v>
      </c>
      <c r="P509" s="185"/>
      <c r="Q509" s="184" t="s">
        <v>3618</v>
      </c>
      <c r="R509" s="185">
        <v>18333</v>
      </c>
      <c r="S509" s="185" t="s">
        <v>3613</v>
      </c>
      <c r="T509">
        <v>0</v>
      </c>
      <c r="U509" s="185" t="s">
        <v>36</v>
      </c>
      <c r="V509" s="185" t="s">
        <v>36</v>
      </c>
      <c r="W509" t="b">
        <v>1</v>
      </c>
    </row>
    <row r="510" spans="4:23" x14ac:dyDescent="0.25">
      <c r="D510" s="184" t="s">
        <v>3619</v>
      </c>
      <c r="E510" s="184" t="s">
        <v>3619</v>
      </c>
      <c r="F510" s="184"/>
      <c r="G510" s="184"/>
      <c r="H510" s="185">
        <v>18333</v>
      </c>
      <c r="I510" t="s">
        <v>3510</v>
      </c>
      <c r="J510" s="185" t="s">
        <v>36</v>
      </c>
      <c r="K510" s="185" t="s">
        <v>36</v>
      </c>
      <c r="L510" s="185" t="s">
        <v>36</v>
      </c>
      <c r="M510" s="185" t="s">
        <v>37</v>
      </c>
      <c r="N510" s="185" t="s">
        <v>3514</v>
      </c>
      <c r="O510" s="185" t="s">
        <v>37</v>
      </c>
      <c r="P510" s="185"/>
      <c r="Q510" s="184" t="s">
        <v>3619</v>
      </c>
      <c r="R510" s="185">
        <v>18333</v>
      </c>
      <c r="S510" s="185" t="s">
        <v>3613</v>
      </c>
      <c r="T510">
        <v>1</v>
      </c>
      <c r="U510" s="185" t="s">
        <v>37</v>
      </c>
      <c r="V510" s="185" t="s">
        <v>37</v>
      </c>
      <c r="W510" t="b">
        <v>1</v>
      </c>
    </row>
    <row r="511" spans="4:23" x14ac:dyDescent="0.25">
      <c r="D511" s="184" t="s">
        <v>3620</v>
      </c>
      <c r="E511" s="184" t="s">
        <v>3620</v>
      </c>
      <c r="F511" s="184"/>
      <c r="G511" s="184"/>
      <c r="H511" s="185">
        <v>18333</v>
      </c>
      <c r="I511" t="s">
        <v>3510</v>
      </c>
      <c r="J511" s="185" t="s">
        <v>36</v>
      </c>
      <c r="K511" s="185" t="s">
        <v>36</v>
      </c>
      <c r="L511" s="185" t="s">
        <v>36</v>
      </c>
      <c r="M511" s="185" t="s">
        <v>37</v>
      </c>
      <c r="N511" s="185" t="s">
        <v>3514</v>
      </c>
      <c r="O511" s="185" t="s">
        <v>37</v>
      </c>
      <c r="P511" s="185"/>
      <c r="Q511" s="184" t="s">
        <v>3620</v>
      </c>
      <c r="R511" s="185">
        <v>18333</v>
      </c>
      <c r="S511" s="185" t="s">
        <v>3613</v>
      </c>
      <c r="T511">
        <v>1</v>
      </c>
      <c r="U511" s="185" t="s">
        <v>37</v>
      </c>
      <c r="V511" s="185" t="s">
        <v>37</v>
      </c>
      <c r="W511" t="b">
        <v>1</v>
      </c>
    </row>
    <row r="512" spans="4:23" x14ac:dyDescent="0.25">
      <c r="D512" s="184" t="s">
        <v>3621</v>
      </c>
      <c r="E512" s="184" t="s">
        <v>3621</v>
      </c>
      <c r="F512" s="184"/>
      <c r="G512" s="184"/>
      <c r="H512" s="185">
        <v>18333</v>
      </c>
      <c r="I512" t="s">
        <v>3510</v>
      </c>
      <c r="J512" s="185" t="s">
        <v>36</v>
      </c>
      <c r="K512" s="185" t="s">
        <v>36</v>
      </c>
      <c r="L512" s="185" t="s">
        <v>36</v>
      </c>
      <c r="M512" s="185" t="s">
        <v>37</v>
      </c>
      <c r="N512" s="185" t="s">
        <v>3514</v>
      </c>
      <c r="O512" s="185" t="s">
        <v>37</v>
      </c>
      <c r="P512" s="185"/>
      <c r="Q512" s="184" t="s">
        <v>3621</v>
      </c>
      <c r="R512" s="185">
        <v>18333</v>
      </c>
      <c r="S512" s="185" t="s">
        <v>3613</v>
      </c>
      <c r="T512">
        <v>1</v>
      </c>
      <c r="U512" s="185" t="s">
        <v>37</v>
      </c>
      <c r="V512" s="185" t="s">
        <v>37</v>
      </c>
      <c r="W512" t="b">
        <v>1</v>
      </c>
    </row>
    <row r="513" spans="4:23" x14ac:dyDescent="0.25">
      <c r="D513" s="184" t="s">
        <v>3622</v>
      </c>
      <c r="E513" s="184" t="s">
        <v>3622</v>
      </c>
      <c r="F513" s="184"/>
      <c r="G513" s="184"/>
      <c r="H513" s="185">
        <v>18333</v>
      </c>
      <c r="I513" t="s">
        <v>3510</v>
      </c>
      <c r="J513" s="185" t="s">
        <v>36</v>
      </c>
      <c r="K513" s="185" t="s">
        <v>36</v>
      </c>
      <c r="L513" s="185" t="s">
        <v>36</v>
      </c>
      <c r="M513" s="185" t="s">
        <v>37</v>
      </c>
      <c r="N513" s="185" t="s">
        <v>3514</v>
      </c>
      <c r="O513" s="185" t="s">
        <v>37</v>
      </c>
      <c r="P513" s="185"/>
      <c r="Q513" s="184" t="s">
        <v>3622</v>
      </c>
      <c r="R513" s="185">
        <v>18333</v>
      </c>
      <c r="S513" s="185" t="s">
        <v>3613</v>
      </c>
      <c r="T513">
        <v>1</v>
      </c>
      <c r="U513" s="185" t="s">
        <v>37</v>
      </c>
      <c r="V513" s="185" t="s">
        <v>37</v>
      </c>
      <c r="W513" t="b">
        <v>1</v>
      </c>
    </row>
    <row r="514" spans="4:23" x14ac:dyDescent="0.25">
      <c r="D514" s="184" t="s">
        <v>3623</v>
      </c>
      <c r="E514" s="184" t="s">
        <v>3623</v>
      </c>
      <c r="F514" s="184"/>
      <c r="G514" s="184"/>
      <c r="H514" s="185">
        <v>18331</v>
      </c>
      <c r="I514" t="s">
        <v>3510</v>
      </c>
      <c r="J514" s="185" t="s">
        <v>36</v>
      </c>
      <c r="K514" s="185" t="s">
        <v>36</v>
      </c>
      <c r="L514" s="185" t="s">
        <v>36</v>
      </c>
      <c r="M514" s="185" t="s">
        <v>37</v>
      </c>
      <c r="N514" s="185" t="s">
        <v>3514</v>
      </c>
      <c r="O514" s="185" t="s">
        <v>37</v>
      </c>
      <c r="P514" s="185"/>
      <c r="Q514" s="184" t="s">
        <v>3623</v>
      </c>
      <c r="R514" s="185">
        <v>18331</v>
      </c>
      <c r="S514" s="185" t="s">
        <v>3624</v>
      </c>
      <c r="T514">
        <v>1</v>
      </c>
      <c r="U514" s="185" t="s">
        <v>37</v>
      </c>
      <c r="V514" s="185" t="s">
        <v>37</v>
      </c>
      <c r="W514" t="b">
        <v>1</v>
      </c>
    </row>
    <row r="515" spans="4:23" x14ac:dyDescent="0.25">
      <c r="D515" s="184" t="s">
        <v>3625</v>
      </c>
      <c r="E515" s="184" t="s">
        <v>3625</v>
      </c>
      <c r="F515" s="184"/>
      <c r="G515" s="184"/>
      <c r="H515" s="185">
        <v>18331</v>
      </c>
      <c r="I515" t="s">
        <v>3510</v>
      </c>
      <c r="J515" s="185" t="s">
        <v>36</v>
      </c>
      <c r="K515" s="185" t="s">
        <v>36</v>
      </c>
      <c r="L515" s="185" t="s">
        <v>36</v>
      </c>
      <c r="M515" s="185" t="s">
        <v>37</v>
      </c>
      <c r="N515" s="185" t="s">
        <v>3514</v>
      </c>
      <c r="O515" s="185" t="s">
        <v>37</v>
      </c>
      <c r="P515" s="185"/>
      <c r="Q515" s="184" t="s">
        <v>3625</v>
      </c>
      <c r="R515" s="185">
        <v>18331</v>
      </c>
      <c r="S515" s="185" t="s">
        <v>3624</v>
      </c>
      <c r="T515">
        <v>1</v>
      </c>
      <c r="U515" s="185" t="s">
        <v>37</v>
      </c>
      <c r="V515" s="185" t="s">
        <v>37</v>
      </c>
      <c r="W515" t="b">
        <v>1</v>
      </c>
    </row>
    <row r="516" spans="4:23" x14ac:dyDescent="0.25">
      <c r="D516" s="184" t="s">
        <v>3626</v>
      </c>
      <c r="E516" s="184" t="s">
        <v>3626</v>
      </c>
      <c r="F516" s="184"/>
      <c r="G516" s="184"/>
      <c r="H516" s="185">
        <v>18332</v>
      </c>
      <c r="I516" t="s">
        <v>3510</v>
      </c>
      <c r="J516" s="185" t="s">
        <v>36</v>
      </c>
      <c r="K516" s="185" t="s">
        <v>36</v>
      </c>
      <c r="L516" s="185" t="s">
        <v>36</v>
      </c>
      <c r="M516" s="185" t="s">
        <v>37</v>
      </c>
      <c r="N516" s="185" t="s">
        <v>3514</v>
      </c>
      <c r="O516" s="185" t="s">
        <v>37</v>
      </c>
      <c r="P516" s="185"/>
      <c r="Q516" s="184" t="s">
        <v>3626</v>
      </c>
      <c r="R516" s="185">
        <v>18332</v>
      </c>
      <c r="S516" s="185" t="s">
        <v>3627</v>
      </c>
      <c r="T516">
        <v>1</v>
      </c>
      <c r="U516" s="185" t="s">
        <v>37</v>
      </c>
      <c r="V516" s="185" t="s">
        <v>37</v>
      </c>
      <c r="W516" t="b">
        <v>1</v>
      </c>
    </row>
    <row r="517" spans="4:23" x14ac:dyDescent="0.25">
      <c r="D517" s="184" t="s">
        <v>3628</v>
      </c>
      <c r="E517" s="184" t="s">
        <v>3628</v>
      </c>
      <c r="F517" s="184"/>
      <c r="G517" s="184"/>
      <c r="H517" s="185">
        <v>18333</v>
      </c>
      <c r="I517" t="s">
        <v>3510</v>
      </c>
      <c r="J517" s="185" t="s">
        <v>36</v>
      </c>
      <c r="K517" s="185" t="s">
        <v>36</v>
      </c>
      <c r="L517" s="185" t="s">
        <v>36</v>
      </c>
      <c r="M517" s="185" t="s">
        <v>37</v>
      </c>
      <c r="N517" s="185" t="s">
        <v>3514</v>
      </c>
      <c r="O517" s="185" t="s">
        <v>37</v>
      </c>
      <c r="P517" s="185"/>
      <c r="Q517" s="184" t="s">
        <v>3628</v>
      </c>
      <c r="R517" s="185">
        <v>18333</v>
      </c>
      <c r="S517" s="185" t="s">
        <v>3613</v>
      </c>
      <c r="T517">
        <v>1</v>
      </c>
      <c r="U517" s="185" t="s">
        <v>37</v>
      </c>
      <c r="V517" s="185" t="s">
        <v>37</v>
      </c>
      <c r="W517" t="b">
        <v>1</v>
      </c>
    </row>
    <row r="518" spans="4:23" x14ac:dyDescent="0.25">
      <c r="D518" s="184" t="s">
        <v>3629</v>
      </c>
      <c r="E518" s="184" t="s">
        <v>3629</v>
      </c>
      <c r="F518" s="184"/>
      <c r="G518" s="184"/>
      <c r="H518" s="185">
        <v>18333</v>
      </c>
      <c r="I518" t="s">
        <v>3510</v>
      </c>
      <c r="J518" s="185" t="s">
        <v>36</v>
      </c>
      <c r="K518" s="185" t="s">
        <v>36</v>
      </c>
      <c r="L518" s="185" t="s">
        <v>36</v>
      </c>
      <c r="M518" s="185" t="s">
        <v>37</v>
      </c>
      <c r="N518" s="185" t="s">
        <v>3514</v>
      </c>
      <c r="O518" s="185" t="s">
        <v>37</v>
      </c>
      <c r="P518" s="185"/>
      <c r="Q518" s="184" t="s">
        <v>3629</v>
      </c>
      <c r="R518" s="185">
        <v>18333</v>
      </c>
      <c r="S518" s="185" t="s">
        <v>3613</v>
      </c>
      <c r="T518">
        <v>1</v>
      </c>
      <c r="U518" s="185" t="s">
        <v>37</v>
      </c>
      <c r="V518" s="185" t="s">
        <v>37</v>
      </c>
      <c r="W518" t="b">
        <v>1</v>
      </c>
    </row>
    <row r="519" spans="4:23" x14ac:dyDescent="0.25">
      <c r="D519" s="184" t="s">
        <v>3630</v>
      </c>
      <c r="E519" s="184" t="s">
        <v>3630</v>
      </c>
      <c r="F519" s="184"/>
      <c r="G519" s="184"/>
      <c r="H519" s="185">
        <v>18332</v>
      </c>
      <c r="I519" t="s">
        <v>3510</v>
      </c>
      <c r="J519" s="185" t="s">
        <v>36</v>
      </c>
      <c r="K519" s="185" t="s">
        <v>36</v>
      </c>
      <c r="L519" s="185" t="s">
        <v>36</v>
      </c>
      <c r="M519" s="185" t="s">
        <v>37</v>
      </c>
      <c r="N519" s="185" t="s">
        <v>3514</v>
      </c>
      <c r="O519" s="185" t="s">
        <v>37</v>
      </c>
      <c r="P519" s="185"/>
      <c r="Q519" s="184" t="s">
        <v>3630</v>
      </c>
      <c r="R519" s="185">
        <v>18332</v>
      </c>
      <c r="S519" s="185" t="s">
        <v>3627</v>
      </c>
      <c r="T519">
        <v>1</v>
      </c>
      <c r="U519" s="185" t="s">
        <v>37</v>
      </c>
      <c r="V519" s="185" t="s">
        <v>37</v>
      </c>
      <c r="W519" t="b">
        <v>1</v>
      </c>
    </row>
    <row r="520" spans="4:23" x14ac:dyDescent="0.25">
      <c r="D520" s="184" t="s">
        <v>3631</v>
      </c>
      <c r="E520" s="184" t="s">
        <v>3631</v>
      </c>
      <c r="F520" s="184"/>
      <c r="G520" s="184"/>
      <c r="H520" s="185">
        <v>18333</v>
      </c>
      <c r="I520" t="s">
        <v>3510</v>
      </c>
      <c r="J520" s="185" t="s">
        <v>36</v>
      </c>
      <c r="K520" s="185" t="s">
        <v>36</v>
      </c>
      <c r="L520" s="185" t="s">
        <v>36</v>
      </c>
      <c r="M520" s="185" t="s">
        <v>37</v>
      </c>
      <c r="N520" s="185" t="s">
        <v>3514</v>
      </c>
      <c r="O520" s="185" t="s">
        <v>37</v>
      </c>
      <c r="P520" s="185"/>
      <c r="Q520" s="184" t="s">
        <v>3631</v>
      </c>
      <c r="R520" s="185">
        <v>18333</v>
      </c>
      <c r="S520" s="185" t="s">
        <v>3613</v>
      </c>
      <c r="T520">
        <v>1</v>
      </c>
      <c r="U520" s="185" t="s">
        <v>37</v>
      </c>
      <c r="V520" s="185" t="s">
        <v>37</v>
      </c>
      <c r="W520" t="b">
        <v>1</v>
      </c>
    </row>
    <row r="521" spans="4:23" x14ac:dyDescent="0.25">
      <c r="D521" s="184" t="s">
        <v>3632</v>
      </c>
      <c r="E521" s="184" t="s">
        <v>3632</v>
      </c>
      <c r="F521" s="184"/>
      <c r="G521" s="184"/>
      <c r="H521" s="185">
        <v>18333</v>
      </c>
      <c r="I521" t="s">
        <v>3510</v>
      </c>
      <c r="J521" s="185" t="s">
        <v>36</v>
      </c>
      <c r="K521" s="185" t="s">
        <v>36</v>
      </c>
      <c r="L521" s="185" t="s">
        <v>36</v>
      </c>
      <c r="M521" s="185" t="s">
        <v>37</v>
      </c>
      <c r="N521" s="185" t="s">
        <v>3514</v>
      </c>
      <c r="O521" s="185" t="s">
        <v>37</v>
      </c>
      <c r="P521" s="185"/>
      <c r="Q521" s="184" t="s">
        <v>3632</v>
      </c>
      <c r="R521" s="185">
        <v>18333</v>
      </c>
      <c r="S521" s="185" t="s">
        <v>3613</v>
      </c>
      <c r="T521">
        <v>1</v>
      </c>
      <c r="U521" s="185" t="s">
        <v>37</v>
      </c>
      <c r="V521" s="185" t="s">
        <v>37</v>
      </c>
      <c r="W521" t="b">
        <v>1</v>
      </c>
    </row>
    <row r="522" spans="4:23" x14ac:dyDescent="0.25">
      <c r="D522" s="184" t="s">
        <v>3633</v>
      </c>
      <c r="E522" s="184" t="s">
        <v>3633</v>
      </c>
      <c r="F522" s="184"/>
      <c r="G522" s="184"/>
      <c r="H522" s="185">
        <v>18331</v>
      </c>
      <c r="I522" t="s">
        <v>3510</v>
      </c>
      <c r="J522" s="185" t="s">
        <v>36</v>
      </c>
      <c r="K522" s="185" t="s">
        <v>36</v>
      </c>
      <c r="L522" s="185" t="s">
        <v>36</v>
      </c>
      <c r="M522" s="185" t="s">
        <v>36</v>
      </c>
      <c r="N522" s="185" t="s">
        <v>3514</v>
      </c>
      <c r="O522" s="185" t="s">
        <v>37</v>
      </c>
      <c r="P522" s="185"/>
      <c r="Q522" s="184" t="s">
        <v>3633</v>
      </c>
      <c r="R522" s="185">
        <v>18331</v>
      </c>
      <c r="S522" s="185" t="s">
        <v>3624</v>
      </c>
      <c r="T522">
        <v>0</v>
      </c>
      <c r="U522" s="185" t="s">
        <v>36</v>
      </c>
      <c r="V522" s="185" t="s">
        <v>36</v>
      </c>
      <c r="W522" t="b">
        <v>1</v>
      </c>
    </row>
    <row r="523" spans="4:23" x14ac:dyDescent="0.25">
      <c r="D523" s="184" t="s">
        <v>3634</v>
      </c>
      <c r="E523" s="184" t="s">
        <v>3634</v>
      </c>
      <c r="F523" s="184"/>
      <c r="G523" s="184"/>
      <c r="H523" s="185">
        <v>18331</v>
      </c>
      <c r="I523" t="s">
        <v>3510</v>
      </c>
      <c r="J523" s="185" t="s">
        <v>36</v>
      </c>
      <c r="K523" s="185" t="s">
        <v>36</v>
      </c>
      <c r="L523" s="185" t="s">
        <v>36</v>
      </c>
      <c r="M523" s="185" t="s">
        <v>37</v>
      </c>
      <c r="N523" s="185" t="s">
        <v>3514</v>
      </c>
      <c r="O523" s="185" t="s">
        <v>37</v>
      </c>
      <c r="P523" s="185"/>
      <c r="Q523" s="184" t="s">
        <v>3634</v>
      </c>
      <c r="R523" s="185">
        <v>18331</v>
      </c>
      <c r="S523" s="185" t="s">
        <v>3624</v>
      </c>
      <c r="T523">
        <v>1</v>
      </c>
      <c r="U523" s="185" t="s">
        <v>37</v>
      </c>
      <c r="V523" s="185" t="s">
        <v>37</v>
      </c>
      <c r="W523" t="b">
        <v>1</v>
      </c>
    </row>
    <row r="524" spans="4:23" x14ac:dyDescent="0.25">
      <c r="D524" s="184" t="s">
        <v>3635</v>
      </c>
      <c r="E524" s="184" t="s">
        <v>3635</v>
      </c>
      <c r="F524" s="184"/>
      <c r="G524" s="184"/>
      <c r="H524" s="185">
        <v>18331</v>
      </c>
      <c r="I524" t="s">
        <v>3510</v>
      </c>
      <c r="J524" s="185" t="s">
        <v>36</v>
      </c>
      <c r="K524" s="185" t="s">
        <v>36</v>
      </c>
      <c r="L524" s="185" t="s">
        <v>36</v>
      </c>
      <c r="M524" s="185" t="s">
        <v>37</v>
      </c>
      <c r="N524" s="185" t="s">
        <v>3514</v>
      </c>
      <c r="O524" s="185" t="s">
        <v>37</v>
      </c>
      <c r="P524" s="185"/>
      <c r="Q524" s="184" t="s">
        <v>3635</v>
      </c>
      <c r="R524" s="185">
        <v>18331</v>
      </c>
      <c r="S524" s="185" t="s">
        <v>3624</v>
      </c>
      <c r="T524">
        <v>1</v>
      </c>
      <c r="U524" s="185" t="s">
        <v>37</v>
      </c>
      <c r="V524" s="185" t="s">
        <v>37</v>
      </c>
      <c r="W524" t="b">
        <v>1</v>
      </c>
    </row>
    <row r="525" spans="4:23" x14ac:dyDescent="0.25">
      <c r="D525" s="184" t="s">
        <v>3636</v>
      </c>
      <c r="E525" s="184" t="s">
        <v>3636</v>
      </c>
      <c r="F525" s="184"/>
      <c r="G525" s="184"/>
      <c r="H525" s="185">
        <v>18332</v>
      </c>
      <c r="I525" t="s">
        <v>3510</v>
      </c>
      <c r="J525" s="185" t="s">
        <v>36</v>
      </c>
      <c r="K525" s="185" t="s">
        <v>36</v>
      </c>
      <c r="L525" s="185" t="s">
        <v>36</v>
      </c>
      <c r="M525" s="185" t="s">
        <v>37</v>
      </c>
      <c r="N525" s="185" t="s">
        <v>3514</v>
      </c>
      <c r="O525" s="185" t="s">
        <v>37</v>
      </c>
      <c r="P525" s="185"/>
      <c r="Q525" s="184" t="s">
        <v>3636</v>
      </c>
      <c r="R525" s="185">
        <v>18332</v>
      </c>
      <c r="S525" s="185" t="s">
        <v>3627</v>
      </c>
      <c r="T525">
        <v>1</v>
      </c>
      <c r="U525" s="185" t="s">
        <v>37</v>
      </c>
      <c r="V525" s="185" t="s">
        <v>37</v>
      </c>
      <c r="W525" t="b">
        <v>1</v>
      </c>
    </row>
    <row r="526" spans="4:23" x14ac:dyDescent="0.25">
      <c r="D526" s="184" t="s">
        <v>3637</v>
      </c>
      <c r="E526" s="184" t="s">
        <v>3637</v>
      </c>
      <c r="F526" s="184"/>
      <c r="G526" s="184"/>
      <c r="H526" s="185">
        <v>18333</v>
      </c>
      <c r="I526" t="s">
        <v>3510</v>
      </c>
      <c r="J526" s="185" t="s">
        <v>36</v>
      </c>
      <c r="K526" s="185" t="s">
        <v>36</v>
      </c>
      <c r="L526" s="185" t="s">
        <v>36</v>
      </c>
      <c r="M526" s="185" t="s">
        <v>37</v>
      </c>
      <c r="N526" s="185" t="s">
        <v>3514</v>
      </c>
      <c r="O526" s="185" t="s">
        <v>37</v>
      </c>
      <c r="P526" s="185"/>
      <c r="Q526" s="184" t="s">
        <v>3637</v>
      </c>
      <c r="R526" s="185">
        <v>18333</v>
      </c>
      <c r="S526" s="185" t="s">
        <v>3613</v>
      </c>
      <c r="T526">
        <v>1</v>
      </c>
      <c r="U526" s="185" t="s">
        <v>37</v>
      </c>
      <c r="V526" s="185" t="s">
        <v>37</v>
      </c>
      <c r="W526" t="b">
        <v>1</v>
      </c>
    </row>
    <row r="527" spans="4:23" x14ac:dyDescent="0.25">
      <c r="D527" s="184" t="s">
        <v>603</v>
      </c>
      <c r="E527" s="184" t="s">
        <v>603</v>
      </c>
      <c r="F527" s="184"/>
      <c r="G527" s="184"/>
      <c r="H527" s="185">
        <v>17730</v>
      </c>
      <c r="I527" t="s">
        <v>3502</v>
      </c>
      <c r="J527" s="185" t="s">
        <v>36</v>
      </c>
      <c r="K527" s="185" t="s">
        <v>36</v>
      </c>
      <c r="L527" s="185" t="s">
        <v>36</v>
      </c>
      <c r="M527" s="185" t="s">
        <v>37</v>
      </c>
      <c r="N527" s="185" t="s">
        <v>3514</v>
      </c>
      <c r="O527" s="185" t="s">
        <v>37</v>
      </c>
      <c r="P527" s="185"/>
      <c r="Q527" s="184" t="s">
        <v>603</v>
      </c>
      <c r="R527" s="185">
        <v>17730</v>
      </c>
      <c r="S527" s="185" t="s">
        <v>603</v>
      </c>
      <c r="T527">
        <v>3</v>
      </c>
      <c r="U527" s="185" t="s">
        <v>37</v>
      </c>
      <c r="V527" s="185" t="s">
        <v>37</v>
      </c>
      <c r="W527" t="b">
        <v>1</v>
      </c>
    </row>
    <row r="528" spans="4:23" x14ac:dyDescent="0.25">
      <c r="D528" s="184" t="s">
        <v>3638</v>
      </c>
      <c r="E528" s="184" t="s">
        <v>3638</v>
      </c>
      <c r="F528" s="184"/>
      <c r="G528" s="184"/>
      <c r="H528" s="185">
        <v>90040</v>
      </c>
      <c r="I528" t="s">
        <v>3491</v>
      </c>
      <c r="J528" s="185" t="s">
        <v>36</v>
      </c>
      <c r="K528" s="185" t="s">
        <v>36</v>
      </c>
      <c r="L528" s="185" t="s">
        <v>36</v>
      </c>
      <c r="M528" s="185" t="s">
        <v>37</v>
      </c>
      <c r="N528" s="185" t="s">
        <v>3501</v>
      </c>
      <c r="O528" s="185" t="s">
        <v>37</v>
      </c>
      <c r="P528" s="185"/>
      <c r="Q528" s="184" t="s">
        <v>3638</v>
      </c>
      <c r="R528" s="185">
        <v>90040</v>
      </c>
      <c r="S528" s="185" t="s">
        <v>614</v>
      </c>
      <c r="T528">
        <v>3</v>
      </c>
      <c r="U528" s="185" t="s">
        <v>37</v>
      </c>
      <c r="V528" s="185" t="s">
        <v>37</v>
      </c>
      <c r="W528" t="b">
        <v>1</v>
      </c>
    </row>
    <row r="529" spans="4:23" x14ac:dyDescent="0.25">
      <c r="D529" s="184" t="s">
        <v>3639</v>
      </c>
      <c r="E529" s="184" t="s">
        <v>3639</v>
      </c>
      <c r="F529" s="184"/>
      <c r="G529" s="184"/>
      <c r="H529" s="185">
        <v>90040</v>
      </c>
      <c r="I529" t="s">
        <v>3491</v>
      </c>
      <c r="J529" s="185" t="s">
        <v>36</v>
      </c>
      <c r="K529" s="185" t="s">
        <v>36</v>
      </c>
      <c r="L529" s="185" t="s">
        <v>36</v>
      </c>
      <c r="M529" s="185" t="s">
        <v>37</v>
      </c>
      <c r="N529" s="185" t="s">
        <v>3501</v>
      </c>
      <c r="O529" s="185" t="s">
        <v>37</v>
      </c>
      <c r="P529" s="185"/>
      <c r="Q529" s="184" t="s">
        <v>3639</v>
      </c>
      <c r="R529" s="185">
        <v>90040</v>
      </c>
      <c r="S529" s="185" t="s">
        <v>614</v>
      </c>
      <c r="T529">
        <v>3</v>
      </c>
      <c r="U529" s="185" t="s">
        <v>37</v>
      </c>
      <c r="V529" s="185" t="s">
        <v>37</v>
      </c>
      <c r="W529" t="b">
        <v>1</v>
      </c>
    </row>
    <row r="530" spans="4:23" x14ac:dyDescent="0.25">
      <c r="D530" s="184" t="s">
        <v>604</v>
      </c>
      <c r="E530" s="184" t="s">
        <v>604</v>
      </c>
      <c r="F530" s="184"/>
      <c r="G530" s="184"/>
      <c r="H530" s="185">
        <v>13320</v>
      </c>
      <c r="I530" t="s">
        <v>3491</v>
      </c>
      <c r="J530" s="185" t="s">
        <v>36</v>
      </c>
      <c r="K530" s="185" t="s">
        <v>36</v>
      </c>
      <c r="L530" s="185" t="s">
        <v>36</v>
      </c>
      <c r="M530" s="185" t="s">
        <v>37</v>
      </c>
      <c r="N530" s="185" t="s">
        <v>3514</v>
      </c>
      <c r="O530" s="185" t="s">
        <v>37</v>
      </c>
      <c r="P530" s="185"/>
      <c r="Q530" s="184" t="s">
        <v>604</v>
      </c>
      <c r="R530" s="185">
        <v>13320</v>
      </c>
      <c r="S530" s="185" t="s">
        <v>320</v>
      </c>
      <c r="T530">
        <v>3</v>
      </c>
      <c r="U530" s="185" t="s">
        <v>37</v>
      </c>
      <c r="V530" s="185" t="s">
        <v>37</v>
      </c>
      <c r="W530" t="b">
        <v>1</v>
      </c>
    </row>
    <row r="531" spans="4:23" x14ac:dyDescent="0.25">
      <c r="D531" s="184" t="s">
        <v>605</v>
      </c>
      <c r="E531" s="184" t="s">
        <v>605</v>
      </c>
      <c r="F531" s="184"/>
      <c r="G531" s="184"/>
      <c r="H531" s="185">
        <v>13320</v>
      </c>
      <c r="I531" t="s">
        <v>3491</v>
      </c>
      <c r="J531" s="185" t="s">
        <v>36</v>
      </c>
      <c r="K531" s="185" t="s">
        <v>36</v>
      </c>
      <c r="L531" s="185" t="s">
        <v>36</v>
      </c>
      <c r="M531" s="185" t="s">
        <v>37</v>
      </c>
      <c r="N531" s="185" t="s">
        <v>3514</v>
      </c>
      <c r="O531" s="185" t="s">
        <v>37</v>
      </c>
      <c r="P531" s="185"/>
      <c r="Q531" s="184" t="s">
        <v>605</v>
      </c>
      <c r="R531" s="185">
        <v>13320</v>
      </c>
      <c r="S531" s="185" t="s">
        <v>320</v>
      </c>
      <c r="T531">
        <v>3</v>
      </c>
      <c r="U531" s="185" t="s">
        <v>37</v>
      </c>
      <c r="V531" s="185" t="s">
        <v>37</v>
      </c>
      <c r="W531" t="b">
        <v>1</v>
      </c>
    </row>
    <row r="532" spans="4:23" x14ac:dyDescent="0.25">
      <c r="D532" s="184" t="s">
        <v>606</v>
      </c>
      <c r="E532" s="184" t="s">
        <v>606</v>
      </c>
      <c r="F532" s="184"/>
      <c r="G532" s="184"/>
      <c r="H532" s="185">
        <v>13330</v>
      </c>
      <c r="I532" t="s">
        <v>3491</v>
      </c>
      <c r="J532" s="185" t="s">
        <v>36</v>
      </c>
      <c r="K532" s="185" t="s">
        <v>36</v>
      </c>
      <c r="L532" s="185" t="s">
        <v>36</v>
      </c>
      <c r="M532" s="185" t="s">
        <v>37</v>
      </c>
      <c r="N532" s="185" t="s">
        <v>3514</v>
      </c>
      <c r="O532" s="185" t="s">
        <v>37</v>
      </c>
      <c r="P532" s="185"/>
      <c r="Q532" s="184" t="s">
        <v>606</v>
      </c>
      <c r="R532" s="185">
        <v>13330</v>
      </c>
      <c r="S532" s="185" t="s">
        <v>322</v>
      </c>
      <c r="T532">
        <v>3</v>
      </c>
      <c r="U532" s="185" t="s">
        <v>37</v>
      </c>
      <c r="V532" s="185" t="s">
        <v>37</v>
      </c>
      <c r="W532" t="b">
        <v>1</v>
      </c>
    </row>
    <row r="533" spans="4:23" x14ac:dyDescent="0.25">
      <c r="D533" s="184" t="s">
        <v>607</v>
      </c>
      <c r="E533" s="184" t="s">
        <v>607</v>
      </c>
      <c r="F533" s="184"/>
      <c r="G533" s="184"/>
      <c r="H533" s="185">
        <v>13340</v>
      </c>
      <c r="I533" t="s">
        <v>3491</v>
      </c>
      <c r="J533" s="185" t="s">
        <v>36</v>
      </c>
      <c r="K533" s="185" t="s">
        <v>36</v>
      </c>
      <c r="L533" s="185" t="s">
        <v>36</v>
      </c>
      <c r="M533" s="185" t="s">
        <v>37</v>
      </c>
      <c r="N533" s="185" t="s">
        <v>3514</v>
      </c>
      <c r="O533" s="185" t="s">
        <v>37</v>
      </c>
      <c r="P533" s="185"/>
      <c r="Q533" s="184" t="s">
        <v>607</v>
      </c>
      <c r="R533" s="185">
        <v>13340</v>
      </c>
      <c r="S533" s="185" t="s">
        <v>324</v>
      </c>
      <c r="T533">
        <v>3</v>
      </c>
      <c r="U533" s="185" t="s">
        <v>37</v>
      </c>
      <c r="V533" s="185" t="s">
        <v>37</v>
      </c>
      <c r="W533" t="b">
        <v>1</v>
      </c>
    </row>
    <row r="534" spans="4:23" x14ac:dyDescent="0.25">
      <c r="D534" s="184" t="s">
        <v>608</v>
      </c>
      <c r="E534" s="184" t="s">
        <v>608</v>
      </c>
      <c r="F534" s="184"/>
      <c r="G534" s="184"/>
      <c r="H534" s="185">
        <v>13340</v>
      </c>
      <c r="I534" t="s">
        <v>3491</v>
      </c>
      <c r="J534" s="185" t="s">
        <v>36</v>
      </c>
      <c r="K534" s="185" t="s">
        <v>36</v>
      </c>
      <c r="L534" s="185" t="s">
        <v>36</v>
      </c>
      <c r="M534" s="185" t="s">
        <v>37</v>
      </c>
      <c r="N534" s="185" t="s">
        <v>3514</v>
      </c>
      <c r="O534" s="185" t="s">
        <v>37</v>
      </c>
      <c r="P534" s="185"/>
      <c r="Q534" s="184" t="s">
        <v>608</v>
      </c>
      <c r="R534" s="185">
        <v>13340</v>
      </c>
      <c r="S534" s="185" t="s">
        <v>324</v>
      </c>
      <c r="T534">
        <v>3</v>
      </c>
      <c r="U534" s="185" t="s">
        <v>37</v>
      </c>
      <c r="V534" s="185" t="s">
        <v>37</v>
      </c>
      <c r="W534" t="b">
        <v>1</v>
      </c>
    </row>
    <row r="535" spans="4:23" x14ac:dyDescent="0.25">
      <c r="D535" s="184" t="s">
        <v>609</v>
      </c>
      <c r="E535" s="184" t="s">
        <v>609</v>
      </c>
      <c r="F535" s="184"/>
      <c r="G535" s="184"/>
      <c r="H535" s="185">
        <v>13330</v>
      </c>
      <c r="I535" t="s">
        <v>3491</v>
      </c>
      <c r="J535" s="185" t="s">
        <v>36</v>
      </c>
      <c r="K535" s="185" t="s">
        <v>36</v>
      </c>
      <c r="L535" s="185" t="s">
        <v>36</v>
      </c>
      <c r="M535" s="185" t="s">
        <v>37</v>
      </c>
      <c r="N535" s="185" t="s">
        <v>3514</v>
      </c>
      <c r="O535" s="185" t="s">
        <v>37</v>
      </c>
      <c r="P535" s="185"/>
      <c r="Q535" s="184" t="s">
        <v>609</v>
      </c>
      <c r="R535" s="185">
        <v>13330</v>
      </c>
      <c r="S535" s="185" t="s">
        <v>322</v>
      </c>
      <c r="T535">
        <v>3</v>
      </c>
      <c r="U535" s="185" t="s">
        <v>37</v>
      </c>
      <c r="V535" s="185" t="s">
        <v>37</v>
      </c>
      <c r="W535" t="b">
        <v>1</v>
      </c>
    </row>
    <row r="536" spans="4:23" x14ac:dyDescent="0.25">
      <c r="D536" s="184" t="s">
        <v>610</v>
      </c>
      <c r="E536" s="184" t="s">
        <v>610</v>
      </c>
      <c r="F536" s="184"/>
      <c r="G536" s="184"/>
      <c r="H536" s="185">
        <v>13310</v>
      </c>
      <c r="I536" t="s">
        <v>3491</v>
      </c>
      <c r="J536" s="185" t="s">
        <v>36</v>
      </c>
      <c r="K536" s="185" t="s">
        <v>36</v>
      </c>
      <c r="L536" s="185" t="s">
        <v>36</v>
      </c>
      <c r="M536" s="185" t="s">
        <v>37</v>
      </c>
      <c r="N536" s="185" t="s">
        <v>3514</v>
      </c>
      <c r="O536" s="185" t="s">
        <v>37</v>
      </c>
      <c r="P536" s="185"/>
      <c r="Q536" s="184" t="s">
        <v>610</v>
      </c>
      <c r="R536" s="185">
        <v>13310</v>
      </c>
      <c r="S536" s="185" t="s">
        <v>318</v>
      </c>
      <c r="T536">
        <v>3</v>
      </c>
      <c r="U536" s="185" t="s">
        <v>37</v>
      </c>
      <c r="V536" s="185" t="s">
        <v>37</v>
      </c>
      <c r="W536" t="b">
        <v>1</v>
      </c>
    </row>
    <row r="537" spans="4:23" x14ac:dyDescent="0.25">
      <c r="D537" s="184" t="s">
        <v>611</v>
      </c>
      <c r="E537" s="184" t="s">
        <v>611</v>
      </c>
      <c r="F537" s="184"/>
      <c r="G537" s="184"/>
      <c r="H537" s="185">
        <v>13310</v>
      </c>
      <c r="I537" t="s">
        <v>3491</v>
      </c>
      <c r="J537" s="185" t="s">
        <v>36</v>
      </c>
      <c r="K537" s="185" t="s">
        <v>36</v>
      </c>
      <c r="L537" s="185" t="s">
        <v>36</v>
      </c>
      <c r="M537" s="185" t="s">
        <v>37</v>
      </c>
      <c r="N537" s="185" t="s">
        <v>3514</v>
      </c>
      <c r="O537" s="185" t="s">
        <v>37</v>
      </c>
      <c r="P537" s="185"/>
      <c r="Q537" s="184" t="s">
        <v>611</v>
      </c>
      <c r="R537" s="185">
        <v>13310</v>
      </c>
      <c r="S537" s="185" t="s">
        <v>318</v>
      </c>
      <c r="T537">
        <v>3</v>
      </c>
      <c r="U537" s="185" t="s">
        <v>37</v>
      </c>
      <c r="V537" s="185" t="s">
        <v>37</v>
      </c>
      <c r="W537" t="b">
        <v>1</v>
      </c>
    </row>
    <row r="538" spans="4:23" x14ac:dyDescent="0.25">
      <c r="D538" s="184" t="s">
        <v>612</v>
      </c>
      <c r="E538" s="184" t="s">
        <v>612</v>
      </c>
      <c r="F538" s="184"/>
      <c r="G538" s="184"/>
      <c r="H538" s="185">
        <v>16680</v>
      </c>
      <c r="I538" t="s">
        <v>3493</v>
      </c>
      <c r="J538" s="185" t="s">
        <v>36</v>
      </c>
      <c r="K538" s="185" t="s">
        <v>36</v>
      </c>
      <c r="L538" s="185" t="s">
        <v>36</v>
      </c>
      <c r="M538" s="185" t="s">
        <v>37</v>
      </c>
      <c r="N538" s="185" t="s">
        <v>3498</v>
      </c>
      <c r="O538" s="185" t="s">
        <v>37</v>
      </c>
      <c r="P538" s="185"/>
      <c r="Q538" s="184" t="s">
        <v>612</v>
      </c>
      <c r="R538" s="185">
        <v>16680</v>
      </c>
      <c r="S538" s="185" t="s">
        <v>425</v>
      </c>
      <c r="T538">
        <v>2</v>
      </c>
      <c r="U538" s="185" t="s">
        <v>37</v>
      </c>
      <c r="V538" s="185" t="s">
        <v>37</v>
      </c>
      <c r="W538" t="b">
        <v>1</v>
      </c>
    </row>
    <row r="539" spans="4:23" x14ac:dyDescent="0.25">
      <c r="D539" s="184" t="s">
        <v>613</v>
      </c>
      <c r="E539" s="184" t="s">
        <v>613</v>
      </c>
      <c r="F539" s="184"/>
      <c r="G539" s="184"/>
      <c r="H539" s="185">
        <v>16870</v>
      </c>
      <c r="I539" t="s">
        <v>3493</v>
      </c>
      <c r="J539" s="185" t="s">
        <v>36</v>
      </c>
      <c r="K539" s="185" t="s">
        <v>36</v>
      </c>
      <c r="L539" s="185" t="s">
        <v>36</v>
      </c>
      <c r="M539" s="185" t="s">
        <v>37</v>
      </c>
      <c r="N539" s="185" t="s">
        <v>3498</v>
      </c>
      <c r="O539" s="185" t="s">
        <v>37</v>
      </c>
      <c r="P539" s="185"/>
      <c r="Q539" s="184" t="s">
        <v>613</v>
      </c>
      <c r="R539" s="185">
        <v>16870</v>
      </c>
      <c r="S539" s="185" t="s">
        <v>152</v>
      </c>
      <c r="T539">
        <v>1</v>
      </c>
      <c r="U539" s="185" t="s">
        <v>37</v>
      </c>
      <c r="V539" s="185" t="s">
        <v>37</v>
      </c>
      <c r="W539" t="b">
        <v>1</v>
      </c>
    </row>
    <row r="540" spans="4:23" x14ac:dyDescent="0.25">
      <c r="D540" s="184" t="s">
        <v>614</v>
      </c>
      <c r="E540" s="184" t="s">
        <v>614</v>
      </c>
      <c r="F540" s="184"/>
      <c r="G540" s="184"/>
      <c r="H540" s="185">
        <v>90040</v>
      </c>
      <c r="I540" t="s">
        <v>3491</v>
      </c>
      <c r="J540" s="185" t="s">
        <v>36</v>
      </c>
      <c r="K540" s="185" t="s">
        <v>36</v>
      </c>
      <c r="L540" s="185" t="s">
        <v>36</v>
      </c>
      <c r="M540" s="185" t="s">
        <v>37</v>
      </c>
      <c r="N540" s="185" t="s">
        <v>3501</v>
      </c>
      <c r="O540" s="185" t="s">
        <v>37</v>
      </c>
      <c r="P540" s="185"/>
      <c r="Q540" s="184" t="s">
        <v>614</v>
      </c>
      <c r="R540" s="185">
        <v>90040</v>
      </c>
      <c r="S540" s="185" t="s">
        <v>614</v>
      </c>
      <c r="T540">
        <v>3</v>
      </c>
      <c r="U540" s="185" t="s">
        <v>37</v>
      </c>
      <c r="V540" s="185" t="s">
        <v>37</v>
      </c>
      <c r="W540" t="b">
        <v>1</v>
      </c>
    </row>
    <row r="541" spans="4:23" x14ac:dyDescent="0.25">
      <c r="D541" s="184" t="s">
        <v>615</v>
      </c>
      <c r="E541" s="184" t="s">
        <v>615</v>
      </c>
      <c r="F541" s="184"/>
      <c r="G541" s="184"/>
      <c r="H541" s="185">
        <v>16820</v>
      </c>
      <c r="I541" t="s">
        <v>3493</v>
      </c>
      <c r="J541" s="185" t="s">
        <v>36</v>
      </c>
      <c r="K541" s="185" t="s">
        <v>36</v>
      </c>
      <c r="L541" s="185" t="s">
        <v>36</v>
      </c>
      <c r="M541" s="185" t="s">
        <v>37</v>
      </c>
      <c r="N541" s="185" t="s">
        <v>3498</v>
      </c>
      <c r="O541" s="185" t="s">
        <v>37</v>
      </c>
      <c r="P541" s="185"/>
      <c r="Q541" s="184" t="s">
        <v>615</v>
      </c>
      <c r="R541" s="185">
        <v>16820</v>
      </c>
      <c r="S541" s="185" t="s">
        <v>616</v>
      </c>
      <c r="T541">
        <v>3</v>
      </c>
      <c r="U541" s="185" t="s">
        <v>37</v>
      </c>
      <c r="V541" s="185" t="s">
        <v>37</v>
      </c>
      <c r="W541" t="b">
        <v>1</v>
      </c>
    </row>
    <row r="542" spans="4:23" x14ac:dyDescent="0.25">
      <c r="D542" s="184" t="s">
        <v>617</v>
      </c>
      <c r="E542" s="184" t="s">
        <v>617</v>
      </c>
      <c r="F542" s="184"/>
      <c r="G542" s="184"/>
      <c r="H542" s="185">
        <v>13530</v>
      </c>
      <c r="I542" t="s">
        <v>3491</v>
      </c>
      <c r="J542" s="185" t="s">
        <v>36</v>
      </c>
      <c r="K542" s="185" t="s">
        <v>36</v>
      </c>
      <c r="L542" s="185" t="s">
        <v>36</v>
      </c>
      <c r="M542" s="185" t="s">
        <v>37</v>
      </c>
      <c r="N542" s="185" t="s">
        <v>3501</v>
      </c>
      <c r="O542" s="185" t="s">
        <v>37</v>
      </c>
      <c r="P542" s="185"/>
      <c r="Q542" s="184" t="s">
        <v>617</v>
      </c>
      <c r="R542" s="185">
        <v>13530</v>
      </c>
      <c r="S542" s="185" t="s">
        <v>84</v>
      </c>
      <c r="T542">
        <v>3</v>
      </c>
      <c r="U542" s="185" t="s">
        <v>37</v>
      </c>
      <c r="V542" s="185" t="s">
        <v>37</v>
      </c>
      <c r="W542" t="b">
        <v>1</v>
      </c>
    </row>
    <row r="543" spans="4:23" x14ac:dyDescent="0.25">
      <c r="D543" s="184" t="s">
        <v>618</v>
      </c>
      <c r="E543" s="184" t="s">
        <v>618</v>
      </c>
      <c r="F543" s="184"/>
      <c r="G543" s="184"/>
      <c r="H543" s="185">
        <v>15050</v>
      </c>
      <c r="I543" t="s">
        <v>113</v>
      </c>
      <c r="J543" s="185" t="s">
        <v>36</v>
      </c>
      <c r="K543" s="185" t="s">
        <v>36</v>
      </c>
      <c r="L543" s="185" t="s">
        <v>36</v>
      </c>
      <c r="M543" s="185" t="s">
        <v>37</v>
      </c>
      <c r="N543" s="185" t="s">
        <v>113</v>
      </c>
      <c r="O543" s="185" t="s">
        <v>37</v>
      </c>
      <c r="P543" s="185"/>
      <c r="Q543" s="184" t="s">
        <v>618</v>
      </c>
      <c r="R543" s="185">
        <v>15050</v>
      </c>
      <c r="S543" s="185" t="s">
        <v>114</v>
      </c>
      <c r="T543">
        <v>5</v>
      </c>
      <c r="U543" s="185" t="s">
        <v>37</v>
      </c>
      <c r="V543" s="185" t="s">
        <v>37</v>
      </c>
      <c r="W543" t="b">
        <v>0</v>
      </c>
    </row>
    <row r="544" spans="4:23" x14ac:dyDescent="0.25">
      <c r="D544" s="184" t="s">
        <v>619</v>
      </c>
      <c r="E544" s="184" t="s">
        <v>619</v>
      </c>
      <c r="F544" s="184"/>
      <c r="G544" s="184"/>
      <c r="H544" s="185">
        <v>15050</v>
      </c>
      <c r="I544" t="s">
        <v>113</v>
      </c>
      <c r="J544" s="185" t="s">
        <v>36</v>
      </c>
      <c r="K544" s="185" t="s">
        <v>36</v>
      </c>
      <c r="L544" s="185" t="s">
        <v>36</v>
      </c>
      <c r="M544" s="185" t="s">
        <v>37</v>
      </c>
      <c r="N544" s="185" t="s">
        <v>113</v>
      </c>
      <c r="O544" s="185" t="s">
        <v>37</v>
      </c>
      <c r="P544" s="185"/>
      <c r="Q544" s="184" t="s">
        <v>619</v>
      </c>
      <c r="R544" s="185">
        <v>15050</v>
      </c>
      <c r="S544" s="185" t="s">
        <v>114</v>
      </c>
      <c r="T544">
        <v>5</v>
      </c>
      <c r="U544" s="185" t="s">
        <v>37</v>
      </c>
      <c r="V544" s="185" t="s">
        <v>37</v>
      </c>
      <c r="W544" t="b">
        <v>0</v>
      </c>
    </row>
    <row r="545" spans="4:23" x14ac:dyDescent="0.25">
      <c r="D545" s="184" t="s">
        <v>620</v>
      </c>
      <c r="E545" s="184" t="s">
        <v>620</v>
      </c>
      <c r="F545" s="184"/>
      <c r="G545" s="184"/>
      <c r="H545" s="185">
        <v>13150</v>
      </c>
      <c r="I545" t="s">
        <v>3491</v>
      </c>
      <c r="J545" s="185" t="s">
        <v>36</v>
      </c>
      <c r="K545" s="185" t="s">
        <v>36</v>
      </c>
      <c r="L545" s="185" t="s">
        <v>36</v>
      </c>
      <c r="M545" s="185" t="s">
        <v>37</v>
      </c>
      <c r="N545" s="185" t="s">
        <v>3501</v>
      </c>
      <c r="O545" s="185" t="s">
        <v>37</v>
      </c>
      <c r="P545" s="185"/>
      <c r="Q545" s="184" t="s">
        <v>620</v>
      </c>
      <c r="R545" s="185">
        <v>13150</v>
      </c>
      <c r="S545" s="185" t="s">
        <v>472</v>
      </c>
      <c r="T545">
        <v>1</v>
      </c>
      <c r="U545" s="185" t="s">
        <v>37</v>
      </c>
      <c r="V545" s="185" t="s">
        <v>37</v>
      </c>
      <c r="W545" t="b">
        <v>1</v>
      </c>
    </row>
    <row r="546" spans="4:23" x14ac:dyDescent="0.25">
      <c r="D546" s="184" t="s">
        <v>621</v>
      </c>
      <c r="E546" s="184" t="s">
        <v>621</v>
      </c>
      <c r="F546" s="184"/>
      <c r="G546" s="184"/>
      <c r="H546" s="185">
        <v>13510</v>
      </c>
      <c r="I546" t="s">
        <v>3491</v>
      </c>
      <c r="J546" s="185" t="s">
        <v>36</v>
      </c>
      <c r="K546" s="185" t="s">
        <v>36</v>
      </c>
      <c r="L546" s="185" t="s">
        <v>36</v>
      </c>
      <c r="M546" s="185" t="s">
        <v>37</v>
      </c>
      <c r="N546" s="185" t="s">
        <v>3501</v>
      </c>
      <c r="O546" s="185" t="s">
        <v>37</v>
      </c>
      <c r="P546" s="185"/>
      <c r="Q546" s="184" t="s">
        <v>621</v>
      </c>
      <c r="R546" s="185">
        <v>13510</v>
      </c>
      <c r="S546" s="185" t="s">
        <v>103</v>
      </c>
      <c r="T546">
        <v>3</v>
      </c>
      <c r="U546" s="185" t="s">
        <v>37</v>
      </c>
      <c r="V546" s="185" t="s">
        <v>37</v>
      </c>
      <c r="W546" t="b">
        <v>1</v>
      </c>
    </row>
    <row r="547" spans="4:23" x14ac:dyDescent="0.25">
      <c r="D547" s="184" t="s">
        <v>3640</v>
      </c>
      <c r="E547" s="184" t="s">
        <v>3640</v>
      </c>
      <c r="F547" s="184"/>
      <c r="G547" s="184"/>
      <c r="H547" s="185">
        <v>16070</v>
      </c>
      <c r="I547" t="s">
        <v>3496</v>
      </c>
      <c r="J547" s="185" t="s">
        <v>36</v>
      </c>
      <c r="K547" s="185" t="s">
        <v>36</v>
      </c>
      <c r="L547" s="185" t="s">
        <v>36</v>
      </c>
      <c r="M547" s="185" t="s">
        <v>37</v>
      </c>
      <c r="N547" s="185" t="s">
        <v>35</v>
      </c>
      <c r="O547" s="185" t="s">
        <v>37</v>
      </c>
      <c r="P547" s="185"/>
      <c r="Q547" s="184" t="s">
        <v>3640</v>
      </c>
      <c r="R547" s="185">
        <v>16070</v>
      </c>
      <c r="S547" s="185" t="s">
        <v>3524</v>
      </c>
      <c r="T547">
        <v>4</v>
      </c>
      <c r="U547" s="185" t="s">
        <v>36</v>
      </c>
      <c r="V547" s="185" t="s">
        <v>37</v>
      </c>
      <c r="W547" t="b">
        <v>1</v>
      </c>
    </row>
    <row r="548" spans="4:23" x14ac:dyDescent="0.25">
      <c r="D548" s="186" t="s">
        <v>3641</v>
      </c>
      <c r="E548" s="186" t="s">
        <v>3641</v>
      </c>
      <c r="F548" s="186"/>
      <c r="G548" s="186"/>
      <c r="H548" s="185"/>
      <c r="I548" s="186" t="s">
        <v>3493</v>
      </c>
      <c r="J548" s="186" t="s">
        <v>36</v>
      </c>
      <c r="K548" s="186" t="s">
        <v>36</v>
      </c>
      <c r="L548" s="186" t="s">
        <v>36</v>
      </c>
      <c r="M548" s="186" t="s">
        <v>37</v>
      </c>
      <c r="N548" s="186" t="s">
        <v>3498</v>
      </c>
      <c r="O548" s="186" t="s">
        <v>37</v>
      </c>
      <c r="P548" s="186"/>
      <c r="Q548" s="186" t="s">
        <v>3641</v>
      </c>
      <c r="R548" s="185"/>
      <c r="S548" s="185"/>
      <c r="T548">
        <v>1</v>
      </c>
      <c r="U548" s="186" t="s">
        <v>37</v>
      </c>
      <c r="V548" s="186" t="s">
        <v>37</v>
      </c>
      <c r="W548" t="b">
        <v>1</v>
      </c>
    </row>
    <row r="549" spans="4:23" x14ac:dyDescent="0.25">
      <c r="D549" s="186" t="s">
        <v>3642</v>
      </c>
      <c r="E549" s="186" t="s">
        <v>3642</v>
      </c>
      <c r="F549" s="186"/>
      <c r="G549" s="186"/>
      <c r="H549" s="185"/>
      <c r="I549" s="186" t="s">
        <v>3507</v>
      </c>
      <c r="J549" s="186" t="s">
        <v>36</v>
      </c>
      <c r="K549" s="186" t="s">
        <v>36</v>
      </c>
      <c r="L549" s="186" t="s">
        <v>36</v>
      </c>
      <c r="M549" s="186" t="s">
        <v>37</v>
      </c>
      <c r="N549" s="186" t="s">
        <v>3498</v>
      </c>
      <c r="O549" s="186" t="s">
        <v>37</v>
      </c>
      <c r="P549" s="186"/>
      <c r="Q549" s="186" t="s">
        <v>3642</v>
      </c>
      <c r="R549" s="185"/>
      <c r="S549" s="185"/>
      <c r="T549">
        <v>1</v>
      </c>
      <c r="U549" s="186" t="s">
        <v>37</v>
      </c>
      <c r="V549" s="186" t="s">
        <v>37</v>
      </c>
      <c r="W549" t="b">
        <v>1</v>
      </c>
    </row>
    <row r="550" spans="4:23" x14ac:dyDescent="0.25">
      <c r="D550" s="186" t="s">
        <v>3643</v>
      </c>
      <c r="E550" s="186" t="s">
        <v>3643</v>
      </c>
      <c r="F550" s="186"/>
      <c r="G550" s="186"/>
      <c r="H550" s="185"/>
      <c r="I550" s="186" t="s">
        <v>3496</v>
      </c>
      <c r="J550" s="186" t="s">
        <v>36</v>
      </c>
      <c r="K550" s="186" t="s">
        <v>36</v>
      </c>
      <c r="L550" s="186" t="s">
        <v>36</v>
      </c>
      <c r="M550" s="186" t="s">
        <v>37</v>
      </c>
      <c r="N550" s="186" t="s">
        <v>3498</v>
      </c>
      <c r="O550" s="186" t="s">
        <v>37</v>
      </c>
      <c r="P550" s="186"/>
      <c r="Q550" s="186" t="s">
        <v>3643</v>
      </c>
      <c r="R550" s="185"/>
      <c r="S550" s="185"/>
      <c r="T550">
        <v>1</v>
      </c>
      <c r="U550" s="186" t="s">
        <v>37</v>
      </c>
      <c r="V550" s="186" t="s">
        <v>37</v>
      </c>
      <c r="W550" t="b">
        <v>1</v>
      </c>
    </row>
    <row r="551" spans="4:23" x14ac:dyDescent="0.25">
      <c r="D551" s="186" t="s">
        <v>3644</v>
      </c>
      <c r="E551" s="186" t="s">
        <v>3644</v>
      </c>
      <c r="F551" s="186"/>
      <c r="G551" s="186"/>
      <c r="H551" s="185"/>
      <c r="I551" s="186" t="s">
        <v>3507</v>
      </c>
      <c r="J551" s="186" t="s">
        <v>36</v>
      </c>
      <c r="K551" s="186" t="s">
        <v>36</v>
      </c>
      <c r="L551" s="186" t="s">
        <v>36</v>
      </c>
      <c r="M551" s="186" t="s">
        <v>37</v>
      </c>
      <c r="N551" s="186" t="s">
        <v>3498</v>
      </c>
      <c r="O551" s="186" t="s">
        <v>37</v>
      </c>
      <c r="P551" s="186"/>
      <c r="Q551" s="186" t="s">
        <v>3644</v>
      </c>
      <c r="R551" s="185"/>
      <c r="S551" s="185"/>
      <c r="T551">
        <v>1</v>
      </c>
      <c r="U551" s="186" t="s">
        <v>37</v>
      </c>
      <c r="V551" s="186" t="s">
        <v>37</v>
      </c>
      <c r="W551" t="b">
        <v>1</v>
      </c>
    </row>
    <row r="552" spans="4:23" x14ac:dyDescent="0.25">
      <c r="D552" s="186" t="s">
        <v>3645</v>
      </c>
      <c r="E552" s="186" t="s">
        <v>3645</v>
      </c>
      <c r="F552" s="186"/>
      <c r="G552" s="186"/>
      <c r="H552" s="185"/>
      <c r="I552" s="186" t="s">
        <v>3496</v>
      </c>
      <c r="J552" s="186" t="s">
        <v>36</v>
      </c>
      <c r="K552" s="186" t="s">
        <v>36</v>
      </c>
      <c r="L552" s="186" t="s">
        <v>36</v>
      </c>
      <c r="M552" s="186" t="s">
        <v>37</v>
      </c>
      <c r="N552" s="186" t="s">
        <v>3498</v>
      </c>
      <c r="O552" s="186" t="s">
        <v>37</v>
      </c>
      <c r="P552" s="186"/>
      <c r="Q552" s="186" t="s">
        <v>3645</v>
      </c>
      <c r="R552" s="185"/>
      <c r="S552" s="185"/>
      <c r="T552">
        <v>1</v>
      </c>
      <c r="U552" s="186" t="s">
        <v>37</v>
      </c>
      <c r="V552" s="186" t="s">
        <v>37</v>
      </c>
      <c r="W552" t="b">
        <v>1</v>
      </c>
    </row>
    <row r="553" spans="4:23" x14ac:dyDescent="0.25">
      <c r="D553" s="184" t="s">
        <v>622</v>
      </c>
      <c r="E553" s="184" t="s">
        <v>622</v>
      </c>
      <c r="F553" s="184"/>
      <c r="G553" s="184"/>
      <c r="H553" s="185">
        <v>13510</v>
      </c>
      <c r="I553" t="s">
        <v>3491</v>
      </c>
      <c r="J553" s="185" t="s">
        <v>36</v>
      </c>
      <c r="K553" s="185" t="s">
        <v>36</v>
      </c>
      <c r="L553" s="185" t="s">
        <v>36</v>
      </c>
      <c r="M553" s="185" t="s">
        <v>37</v>
      </c>
      <c r="N553" s="185" t="s">
        <v>3501</v>
      </c>
      <c r="O553" s="185" t="s">
        <v>37</v>
      </c>
      <c r="P553" s="185"/>
      <c r="Q553" s="184" t="s">
        <v>622</v>
      </c>
      <c r="R553" s="185">
        <v>13510</v>
      </c>
      <c r="S553" s="185" t="s">
        <v>103</v>
      </c>
      <c r="T553">
        <v>3</v>
      </c>
      <c r="U553" s="185" t="s">
        <v>37</v>
      </c>
      <c r="V553" s="185" t="s">
        <v>37</v>
      </c>
      <c r="W553" t="b">
        <v>1</v>
      </c>
    </row>
    <row r="554" spans="4:23" x14ac:dyDescent="0.25">
      <c r="D554" s="184" t="s">
        <v>623</v>
      </c>
      <c r="E554" s="184" t="s">
        <v>623</v>
      </c>
      <c r="F554" s="184"/>
      <c r="G554" s="184"/>
      <c r="H554" s="185">
        <v>15010</v>
      </c>
      <c r="I554" t="s">
        <v>3493</v>
      </c>
      <c r="J554" s="185" t="s">
        <v>36</v>
      </c>
      <c r="K554" s="185" t="s">
        <v>36</v>
      </c>
      <c r="L554" s="185" t="s">
        <v>36</v>
      </c>
      <c r="M554" s="185" t="s">
        <v>37</v>
      </c>
      <c r="N554" s="185" t="s">
        <v>3498</v>
      </c>
      <c r="O554" s="185" t="s">
        <v>37</v>
      </c>
      <c r="P554" s="185"/>
      <c r="Q554" s="184" t="s">
        <v>623</v>
      </c>
      <c r="R554" s="185">
        <v>15010</v>
      </c>
      <c r="S554" s="185" t="s">
        <v>624</v>
      </c>
      <c r="T554">
        <v>1</v>
      </c>
      <c r="U554" s="185" t="s">
        <v>37</v>
      </c>
      <c r="V554" s="185" t="s">
        <v>37</v>
      </c>
      <c r="W554" t="b">
        <v>1</v>
      </c>
    </row>
    <row r="555" spans="4:23" x14ac:dyDescent="0.25">
      <c r="D555" s="184" t="s">
        <v>625</v>
      </c>
      <c r="E555" s="184" t="s">
        <v>625</v>
      </c>
      <c r="F555" s="184"/>
      <c r="G555" s="184"/>
      <c r="H555" s="185">
        <v>17340</v>
      </c>
      <c r="I555" t="s">
        <v>3502</v>
      </c>
      <c r="J555" s="185" t="s">
        <v>36</v>
      </c>
      <c r="K555" s="185" t="s">
        <v>36</v>
      </c>
      <c r="L555" s="185" t="s">
        <v>36</v>
      </c>
      <c r="M555" s="185" t="s">
        <v>37</v>
      </c>
      <c r="N555" s="185" t="s">
        <v>3504</v>
      </c>
      <c r="O555" s="185" t="s">
        <v>37</v>
      </c>
      <c r="P555" s="185"/>
      <c r="Q555" s="184" t="s">
        <v>625</v>
      </c>
      <c r="R555" s="185">
        <v>17340</v>
      </c>
      <c r="S555" s="185" t="s">
        <v>594</v>
      </c>
      <c r="T555">
        <v>1</v>
      </c>
      <c r="U555" s="185" t="s">
        <v>37</v>
      </c>
      <c r="V555" s="185" t="s">
        <v>37</v>
      </c>
      <c r="W555" t="b">
        <v>1</v>
      </c>
    </row>
    <row r="556" spans="4:23" x14ac:dyDescent="0.25">
      <c r="D556" s="184" t="s">
        <v>626</v>
      </c>
      <c r="E556" s="184" t="s">
        <v>626</v>
      </c>
      <c r="F556" s="184"/>
      <c r="G556" s="184"/>
      <c r="H556" s="185">
        <v>13410</v>
      </c>
      <c r="I556" t="s">
        <v>3491</v>
      </c>
      <c r="J556" s="185" t="s">
        <v>36</v>
      </c>
      <c r="K556" s="185" t="s">
        <v>36</v>
      </c>
      <c r="L556" s="185" t="s">
        <v>36</v>
      </c>
      <c r="M556" s="185" t="s">
        <v>37</v>
      </c>
      <c r="N556" s="185" t="s">
        <v>3501</v>
      </c>
      <c r="O556" s="185" t="s">
        <v>37</v>
      </c>
      <c r="P556" s="185"/>
      <c r="Q556" s="184" t="s">
        <v>626</v>
      </c>
      <c r="R556" s="185">
        <v>13410</v>
      </c>
      <c r="S556" s="185" t="s">
        <v>131</v>
      </c>
      <c r="T556">
        <v>1</v>
      </c>
      <c r="U556" s="185" t="s">
        <v>37</v>
      </c>
      <c r="V556" s="185" t="s">
        <v>37</v>
      </c>
      <c r="W556" t="b">
        <v>1</v>
      </c>
    </row>
    <row r="557" spans="4:23" x14ac:dyDescent="0.25">
      <c r="D557" s="184" t="s">
        <v>627</v>
      </c>
      <c r="E557" s="184" t="s">
        <v>627</v>
      </c>
      <c r="F557" s="184"/>
      <c r="G557" s="184"/>
      <c r="H557" s="185">
        <v>16340</v>
      </c>
      <c r="I557" t="s">
        <v>3493</v>
      </c>
      <c r="J557" s="185" t="s">
        <v>36</v>
      </c>
      <c r="K557" s="185" t="s">
        <v>36</v>
      </c>
      <c r="L557" s="185" t="s">
        <v>36</v>
      </c>
      <c r="M557" s="185" t="s">
        <v>37</v>
      </c>
      <c r="N557" s="185" t="s">
        <v>3498</v>
      </c>
      <c r="O557" s="185" t="s">
        <v>37</v>
      </c>
      <c r="P557" s="185"/>
      <c r="Q557" s="184" t="s">
        <v>627</v>
      </c>
      <c r="R557" s="185">
        <v>16340</v>
      </c>
      <c r="S557" s="185" t="s">
        <v>597</v>
      </c>
      <c r="T557">
        <v>1</v>
      </c>
      <c r="U557" s="185" t="s">
        <v>37</v>
      </c>
      <c r="V557" s="185" t="s">
        <v>37</v>
      </c>
      <c r="W557" t="b">
        <v>1</v>
      </c>
    </row>
    <row r="558" spans="4:23" x14ac:dyDescent="0.25">
      <c r="D558" s="184" t="s">
        <v>628</v>
      </c>
      <c r="E558" s="184" t="s">
        <v>628</v>
      </c>
      <c r="F558" s="184"/>
      <c r="G558" s="184"/>
      <c r="H558" s="185">
        <v>13840</v>
      </c>
      <c r="I558" t="s">
        <v>3491</v>
      </c>
      <c r="J558" s="185" t="s">
        <v>36</v>
      </c>
      <c r="K558" s="185" t="s">
        <v>36</v>
      </c>
      <c r="L558" s="185" t="s">
        <v>36</v>
      </c>
      <c r="M558" s="185" t="s">
        <v>37</v>
      </c>
      <c r="N558" s="185" t="s">
        <v>35</v>
      </c>
      <c r="O558" s="185" t="s">
        <v>37</v>
      </c>
      <c r="P558" s="185"/>
      <c r="Q558" s="184" t="s">
        <v>628</v>
      </c>
      <c r="R558" s="185">
        <v>13840</v>
      </c>
      <c r="S558" s="185" t="s">
        <v>72</v>
      </c>
      <c r="T558">
        <v>1</v>
      </c>
      <c r="U558" s="185" t="s">
        <v>37</v>
      </c>
      <c r="V558" s="185" t="s">
        <v>37</v>
      </c>
      <c r="W558" t="b">
        <v>1</v>
      </c>
    </row>
    <row r="559" spans="4:23" x14ac:dyDescent="0.25">
      <c r="D559" s="184" t="s">
        <v>629</v>
      </c>
      <c r="E559" s="184" t="s">
        <v>629</v>
      </c>
      <c r="F559" s="184"/>
      <c r="G559" s="184"/>
      <c r="H559" s="185">
        <v>16630</v>
      </c>
      <c r="I559" t="s">
        <v>3493</v>
      </c>
      <c r="J559" s="185" t="s">
        <v>36</v>
      </c>
      <c r="K559" s="185" t="s">
        <v>36</v>
      </c>
      <c r="L559" s="185" t="s">
        <v>36</v>
      </c>
      <c r="M559" s="185" t="s">
        <v>37</v>
      </c>
      <c r="N559" s="185" t="s">
        <v>3522</v>
      </c>
      <c r="O559" s="185" t="s">
        <v>37</v>
      </c>
      <c r="P559" s="185"/>
      <c r="Q559" s="184" t="s">
        <v>629</v>
      </c>
      <c r="R559" s="185">
        <v>16630</v>
      </c>
      <c r="S559" s="185" t="s">
        <v>244</v>
      </c>
      <c r="T559">
        <v>1</v>
      </c>
      <c r="U559" s="185" t="s">
        <v>37</v>
      </c>
      <c r="V559" s="185" t="s">
        <v>37</v>
      </c>
      <c r="W559" t="b">
        <v>1</v>
      </c>
    </row>
    <row r="560" spans="4:23" x14ac:dyDescent="0.25">
      <c r="D560" s="184" t="s">
        <v>630</v>
      </c>
      <c r="E560" s="184" t="s">
        <v>630</v>
      </c>
      <c r="F560" s="184"/>
      <c r="G560" s="184"/>
      <c r="H560" s="185">
        <v>17310</v>
      </c>
      <c r="I560" t="s">
        <v>3502</v>
      </c>
      <c r="J560" s="185" t="s">
        <v>36</v>
      </c>
      <c r="K560" s="185" t="s">
        <v>36</v>
      </c>
      <c r="L560" s="185" t="s">
        <v>36</v>
      </c>
      <c r="M560" s="185" t="s">
        <v>37</v>
      </c>
      <c r="N560" s="185" t="s">
        <v>3504</v>
      </c>
      <c r="O560" s="185" t="s">
        <v>37</v>
      </c>
      <c r="P560" s="185"/>
      <c r="Q560" s="184" t="s">
        <v>630</v>
      </c>
      <c r="R560" s="185">
        <v>17310</v>
      </c>
      <c r="S560" s="185" t="s">
        <v>258</v>
      </c>
      <c r="T560">
        <v>1</v>
      </c>
      <c r="U560" s="185" t="s">
        <v>37</v>
      </c>
      <c r="V560" s="185" t="s">
        <v>37</v>
      </c>
      <c r="W560" t="b">
        <v>1</v>
      </c>
    </row>
    <row r="561" spans="4:23" x14ac:dyDescent="0.25">
      <c r="D561" s="184" t="s">
        <v>631</v>
      </c>
      <c r="E561" s="184" t="s">
        <v>631</v>
      </c>
      <c r="F561" s="184"/>
      <c r="G561" s="184"/>
      <c r="H561" s="185">
        <v>13230</v>
      </c>
      <c r="I561" t="s">
        <v>3491</v>
      </c>
      <c r="J561" s="185" t="s">
        <v>36</v>
      </c>
      <c r="K561" s="185" t="s">
        <v>36</v>
      </c>
      <c r="L561" s="185" t="s">
        <v>36</v>
      </c>
      <c r="M561" s="185" t="s">
        <v>37</v>
      </c>
      <c r="N561" s="185" t="s">
        <v>3501</v>
      </c>
      <c r="O561" s="185" t="s">
        <v>37</v>
      </c>
      <c r="P561" s="185"/>
      <c r="Q561" s="184" t="s">
        <v>631</v>
      </c>
      <c r="R561" s="185">
        <v>13230</v>
      </c>
      <c r="S561" s="185" t="s">
        <v>570</v>
      </c>
      <c r="T561">
        <v>1</v>
      </c>
      <c r="U561" s="185" t="s">
        <v>37</v>
      </c>
      <c r="V561" s="185" t="s">
        <v>37</v>
      </c>
      <c r="W561" t="b">
        <v>1</v>
      </c>
    </row>
    <row r="562" spans="4:23" x14ac:dyDescent="0.25">
      <c r="D562" s="184" t="s">
        <v>632</v>
      </c>
      <c r="E562" s="184" t="s">
        <v>632</v>
      </c>
      <c r="F562" s="184"/>
      <c r="G562" s="184"/>
      <c r="H562" s="185">
        <v>15280</v>
      </c>
      <c r="I562" t="s">
        <v>3493</v>
      </c>
      <c r="J562" s="185" t="s">
        <v>36</v>
      </c>
      <c r="K562" s="185" t="s">
        <v>36</v>
      </c>
      <c r="L562" s="185" t="s">
        <v>36</v>
      </c>
      <c r="M562" s="185" t="s">
        <v>37</v>
      </c>
      <c r="N562" s="185" t="s">
        <v>3646</v>
      </c>
      <c r="O562" s="185" t="s">
        <v>37</v>
      </c>
      <c r="P562" s="185"/>
      <c r="Q562" s="184" t="s">
        <v>632</v>
      </c>
      <c r="R562" s="185">
        <v>15280</v>
      </c>
      <c r="S562" s="185" t="s">
        <v>633</v>
      </c>
      <c r="T562">
        <v>1</v>
      </c>
      <c r="U562" s="185" t="s">
        <v>37</v>
      </c>
      <c r="V562" s="185" t="s">
        <v>37</v>
      </c>
      <c r="W562" t="b">
        <v>1</v>
      </c>
    </row>
    <row r="563" spans="4:23" x14ac:dyDescent="0.25">
      <c r="D563" s="184" t="s">
        <v>634</v>
      </c>
      <c r="E563" s="184" t="s">
        <v>634</v>
      </c>
      <c r="F563" s="184"/>
      <c r="G563" s="184"/>
      <c r="H563" s="185">
        <v>15450</v>
      </c>
      <c r="I563" t="s">
        <v>3496</v>
      </c>
      <c r="J563" s="185" t="s">
        <v>36</v>
      </c>
      <c r="K563" s="185" t="s">
        <v>36</v>
      </c>
      <c r="L563" s="185" t="s">
        <v>36</v>
      </c>
      <c r="M563" s="185" t="s">
        <v>37</v>
      </c>
      <c r="N563" s="185" t="s">
        <v>3498</v>
      </c>
      <c r="O563" s="185" t="s">
        <v>37</v>
      </c>
      <c r="P563" s="185"/>
      <c r="Q563" s="184" t="s">
        <v>634</v>
      </c>
      <c r="R563" s="185">
        <v>15450</v>
      </c>
      <c r="S563" s="185" t="s">
        <v>80</v>
      </c>
      <c r="T563">
        <v>1</v>
      </c>
      <c r="U563" s="185" t="s">
        <v>37</v>
      </c>
      <c r="V563" s="185" t="s">
        <v>37</v>
      </c>
      <c r="W563" t="b">
        <v>1</v>
      </c>
    </row>
    <row r="564" spans="4:23" x14ac:dyDescent="0.25">
      <c r="D564" s="184" t="s">
        <v>635</v>
      </c>
      <c r="E564" s="184" t="s">
        <v>635</v>
      </c>
      <c r="F564" s="184"/>
      <c r="G564" s="184"/>
      <c r="H564" s="185">
        <v>17310</v>
      </c>
      <c r="I564" t="s">
        <v>3502</v>
      </c>
      <c r="J564" s="185" t="s">
        <v>36</v>
      </c>
      <c r="K564" s="185" t="s">
        <v>36</v>
      </c>
      <c r="L564" s="185" t="s">
        <v>36</v>
      </c>
      <c r="M564" s="185" t="s">
        <v>37</v>
      </c>
      <c r="N564" s="185" t="s">
        <v>3504</v>
      </c>
      <c r="O564" s="185" t="s">
        <v>37</v>
      </c>
      <c r="P564" s="185"/>
      <c r="Q564" s="184" t="s">
        <v>635</v>
      </c>
      <c r="R564" s="185">
        <v>17310</v>
      </c>
      <c r="S564" s="185" t="s">
        <v>258</v>
      </c>
      <c r="T564">
        <v>1</v>
      </c>
      <c r="U564" s="185" t="s">
        <v>37</v>
      </c>
      <c r="V564" s="185" t="s">
        <v>37</v>
      </c>
      <c r="W564" t="b">
        <v>1</v>
      </c>
    </row>
    <row r="565" spans="4:23" x14ac:dyDescent="0.25">
      <c r="D565" s="184" t="s">
        <v>636</v>
      </c>
      <c r="E565" s="184" t="s">
        <v>636</v>
      </c>
      <c r="F565" s="184"/>
      <c r="G565" s="184"/>
      <c r="H565" s="185">
        <v>16340</v>
      </c>
      <c r="I565" t="s">
        <v>3493</v>
      </c>
      <c r="J565" s="185" t="s">
        <v>36</v>
      </c>
      <c r="K565" s="185" t="s">
        <v>36</v>
      </c>
      <c r="L565" s="185" t="s">
        <v>36</v>
      </c>
      <c r="M565" s="185" t="s">
        <v>37</v>
      </c>
      <c r="N565" s="185" t="s">
        <v>3498</v>
      </c>
      <c r="O565" s="185" t="s">
        <v>37</v>
      </c>
      <c r="P565" s="185"/>
      <c r="Q565" s="184" t="s">
        <v>636</v>
      </c>
      <c r="R565" s="185">
        <v>16340</v>
      </c>
      <c r="S565" s="185" t="s">
        <v>597</v>
      </c>
      <c r="T565">
        <v>1</v>
      </c>
      <c r="U565" s="185" t="s">
        <v>37</v>
      </c>
      <c r="V565" s="185" t="s">
        <v>37</v>
      </c>
      <c r="W565" t="b">
        <v>1</v>
      </c>
    </row>
    <row r="566" spans="4:23" x14ac:dyDescent="0.25">
      <c r="D566" s="184" t="s">
        <v>637</v>
      </c>
      <c r="E566" s="184" t="s">
        <v>637</v>
      </c>
      <c r="F566" s="184"/>
      <c r="G566" s="184"/>
      <c r="H566" s="185">
        <v>17310</v>
      </c>
      <c r="I566" t="s">
        <v>3502</v>
      </c>
      <c r="J566" s="185" t="s">
        <v>36</v>
      </c>
      <c r="K566" s="185" t="s">
        <v>36</v>
      </c>
      <c r="L566" s="185" t="s">
        <v>36</v>
      </c>
      <c r="M566" s="185" t="s">
        <v>37</v>
      </c>
      <c r="N566" s="185" t="s">
        <v>3504</v>
      </c>
      <c r="O566" s="185" t="s">
        <v>37</v>
      </c>
      <c r="P566" s="185"/>
      <c r="Q566" s="184" t="s">
        <v>637</v>
      </c>
      <c r="R566" s="185">
        <v>17310</v>
      </c>
      <c r="S566" s="185" t="s">
        <v>258</v>
      </c>
      <c r="T566">
        <v>1</v>
      </c>
      <c r="U566" s="185" t="s">
        <v>37</v>
      </c>
      <c r="V566" s="185" t="s">
        <v>37</v>
      </c>
      <c r="W566" t="b">
        <v>1</v>
      </c>
    </row>
    <row r="567" spans="4:23" x14ac:dyDescent="0.25">
      <c r="D567" s="184" t="s">
        <v>638</v>
      </c>
      <c r="E567" s="184" t="s">
        <v>638</v>
      </c>
      <c r="F567" s="184"/>
      <c r="G567" s="184"/>
      <c r="H567" s="185">
        <v>17010</v>
      </c>
      <c r="I567" t="s">
        <v>3502</v>
      </c>
      <c r="J567" s="185" t="s">
        <v>36</v>
      </c>
      <c r="K567" s="185" t="s">
        <v>36</v>
      </c>
      <c r="L567" s="185" t="s">
        <v>36</v>
      </c>
      <c r="M567" s="185" t="s">
        <v>37</v>
      </c>
      <c r="N567" s="185" t="s">
        <v>3504</v>
      </c>
      <c r="O567" s="185" t="s">
        <v>37</v>
      </c>
      <c r="P567" s="185"/>
      <c r="Q567" s="184" t="s">
        <v>638</v>
      </c>
      <c r="R567" s="185">
        <v>17010</v>
      </c>
      <c r="S567" s="185" t="s">
        <v>465</v>
      </c>
      <c r="T567">
        <v>1</v>
      </c>
      <c r="U567" s="185" t="s">
        <v>37</v>
      </c>
      <c r="V567" s="185" t="s">
        <v>37</v>
      </c>
      <c r="W567" t="b">
        <v>1</v>
      </c>
    </row>
    <row r="568" spans="4:23" x14ac:dyDescent="0.25">
      <c r="D568" s="186" t="s">
        <v>3647</v>
      </c>
      <c r="E568" s="186" t="s">
        <v>3647</v>
      </c>
      <c r="F568" s="186"/>
      <c r="G568" s="186"/>
      <c r="H568" s="185"/>
      <c r="I568" s="186" t="s">
        <v>3493</v>
      </c>
      <c r="J568" s="186" t="s">
        <v>36</v>
      </c>
      <c r="K568" s="186" t="s">
        <v>36</v>
      </c>
      <c r="L568" s="186" t="s">
        <v>36</v>
      </c>
      <c r="M568" s="186" t="s">
        <v>37</v>
      </c>
      <c r="N568" s="186" t="s">
        <v>3522</v>
      </c>
      <c r="O568" s="186" t="s">
        <v>37</v>
      </c>
      <c r="P568" s="186"/>
      <c r="Q568" s="186" t="s">
        <v>3647</v>
      </c>
      <c r="R568" s="185"/>
      <c r="S568" s="185"/>
      <c r="T568">
        <v>3</v>
      </c>
      <c r="U568" s="186" t="s">
        <v>37</v>
      </c>
      <c r="V568" s="186" t="s">
        <v>37</v>
      </c>
      <c r="W568" t="b">
        <v>1</v>
      </c>
    </row>
    <row r="569" spans="4:23" x14ac:dyDescent="0.25">
      <c r="D569" s="184" t="s">
        <v>639</v>
      </c>
      <c r="E569" s="184" t="s">
        <v>639</v>
      </c>
      <c r="F569" s="184"/>
      <c r="G569" s="184"/>
      <c r="H569" s="185">
        <v>15020</v>
      </c>
      <c r="I569" t="s">
        <v>113</v>
      </c>
      <c r="J569" s="185" t="s">
        <v>36</v>
      </c>
      <c r="K569" s="185" t="s">
        <v>36</v>
      </c>
      <c r="L569" s="185" t="s">
        <v>36</v>
      </c>
      <c r="M569" s="185" t="s">
        <v>37</v>
      </c>
      <c r="N569" s="185" t="s">
        <v>113</v>
      </c>
      <c r="O569" s="185" t="s">
        <v>37</v>
      </c>
      <c r="P569" s="185"/>
      <c r="Q569" s="184" t="s">
        <v>639</v>
      </c>
      <c r="R569" s="185">
        <v>15020</v>
      </c>
      <c r="S569" s="185" t="s">
        <v>88</v>
      </c>
      <c r="T569">
        <v>5</v>
      </c>
      <c r="U569" s="185" t="s">
        <v>37</v>
      </c>
      <c r="V569" s="185" t="s">
        <v>37</v>
      </c>
      <c r="W569" t="b">
        <v>0</v>
      </c>
    </row>
    <row r="570" spans="4:23" x14ac:dyDescent="0.25">
      <c r="D570" s="184" t="s">
        <v>640</v>
      </c>
      <c r="E570" s="184" t="s">
        <v>640</v>
      </c>
      <c r="F570" s="184"/>
      <c r="G570" s="184"/>
      <c r="H570" s="185">
        <v>16510</v>
      </c>
      <c r="I570" t="s">
        <v>3494</v>
      </c>
      <c r="J570" s="185" t="s">
        <v>36</v>
      </c>
      <c r="K570" s="185" t="s">
        <v>37</v>
      </c>
      <c r="L570" s="185" t="s">
        <v>36</v>
      </c>
      <c r="M570" s="185" t="s">
        <v>37</v>
      </c>
      <c r="N570" s="185" t="s">
        <v>3495</v>
      </c>
      <c r="O570" s="185" t="s">
        <v>37</v>
      </c>
      <c r="P570" s="185"/>
      <c r="Q570" s="184" t="s">
        <v>640</v>
      </c>
      <c r="R570" s="185">
        <v>16510</v>
      </c>
      <c r="S570" s="185" t="s">
        <v>64</v>
      </c>
      <c r="T570">
        <v>3</v>
      </c>
      <c r="U570" s="185" t="s">
        <v>37</v>
      </c>
      <c r="V570" s="185" t="s">
        <v>37</v>
      </c>
      <c r="W570" t="b">
        <v>0</v>
      </c>
    </row>
    <row r="571" spans="4:23" x14ac:dyDescent="0.25">
      <c r="D571" s="186" t="s">
        <v>3648</v>
      </c>
      <c r="E571" s="186" t="s">
        <v>3648</v>
      </c>
      <c r="F571" s="186"/>
      <c r="G571" s="186"/>
      <c r="H571" s="185"/>
      <c r="I571" s="186" t="s">
        <v>3502</v>
      </c>
      <c r="J571" s="186" t="s">
        <v>36</v>
      </c>
      <c r="K571" s="186" t="s">
        <v>36</v>
      </c>
      <c r="L571" s="186" t="s">
        <v>36</v>
      </c>
      <c r="M571" s="186" t="s">
        <v>36</v>
      </c>
      <c r="N571" s="186" t="s">
        <v>35</v>
      </c>
      <c r="O571" s="186" t="s">
        <v>37</v>
      </c>
      <c r="P571" s="186"/>
      <c r="Q571" s="186" t="s">
        <v>3648</v>
      </c>
      <c r="R571" s="185"/>
      <c r="S571" s="185"/>
      <c r="T571">
        <v>4</v>
      </c>
      <c r="U571" s="186" t="s">
        <v>37</v>
      </c>
      <c r="V571" s="186" t="s">
        <v>37</v>
      </c>
      <c r="W571" t="b">
        <v>1</v>
      </c>
    </row>
    <row r="572" spans="4:23" x14ac:dyDescent="0.25">
      <c r="D572" s="184" t="s">
        <v>641</v>
      </c>
      <c r="E572" s="184" t="s">
        <v>641</v>
      </c>
      <c r="F572" s="184"/>
      <c r="G572" s="184"/>
      <c r="H572" s="185">
        <v>13840</v>
      </c>
      <c r="I572" t="s">
        <v>3493</v>
      </c>
      <c r="J572" s="185" t="s">
        <v>36</v>
      </c>
      <c r="K572" s="185" t="s">
        <v>36</v>
      </c>
      <c r="L572" s="185" t="s">
        <v>36</v>
      </c>
      <c r="M572" s="185" t="s">
        <v>37</v>
      </c>
      <c r="N572" s="185" t="s">
        <v>3498</v>
      </c>
      <c r="O572" s="185" t="s">
        <v>37</v>
      </c>
      <c r="P572" s="185"/>
      <c r="Q572" s="184" t="s">
        <v>641</v>
      </c>
      <c r="R572" s="185">
        <v>13840</v>
      </c>
      <c r="S572" s="185" t="s">
        <v>72</v>
      </c>
      <c r="T572">
        <v>1</v>
      </c>
      <c r="U572" s="185" t="s">
        <v>37</v>
      </c>
      <c r="V572" s="185" t="s">
        <v>37</v>
      </c>
      <c r="W572" t="b">
        <v>1</v>
      </c>
    </row>
    <row r="573" spans="4:23" x14ac:dyDescent="0.25">
      <c r="D573" s="184" t="s">
        <v>642</v>
      </c>
      <c r="E573" s="184" t="s">
        <v>642</v>
      </c>
      <c r="F573" s="184"/>
      <c r="G573" s="184"/>
      <c r="H573" s="185">
        <v>16030</v>
      </c>
      <c r="I573" t="s">
        <v>3496</v>
      </c>
      <c r="J573" s="185" t="s">
        <v>36</v>
      </c>
      <c r="K573" s="185" t="s">
        <v>36</v>
      </c>
      <c r="L573" s="185" t="s">
        <v>36</v>
      </c>
      <c r="M573" s="185" t="s">
        <v>37</v>
      </c>
      <c r="N573" s="185" t="s">
        <v>3506</v>
      </c>
      <c r="O573" s="185" t="s">
        <v>37</v>
      </c>
      <c r="P573" s="185"/>
      <c r="Q573" s="184" t="s">
        <v>642</v>
      </c>
      <c r="R573" s="185">
        <v>16030</v>
      </c>
      <c r="S573" s="185" t="s">
        <v>107</v>
      </c>
      <c r="T573">
        <v>1</v>
      </c>
      <c r="U573" s="185" t="s">
        <v>37</v>
      </c>
      <c r="V573" s="185" t="s">
        <v>37</v>
      </c>
      <c r="W573" t="b">
        <v>1</v>
      </c>
    </row>
    <row r="574" spans="4:23" x14ac:dyDescent="0.25">
      <c r="D574" s="184" t="s">
        <v>643</v>
      </c>
      <c r="E574" s="184" t="s">
        <v>643</v>
      </c>
      <c r="F574" s="184"/>
      <c r="G574" s="184"/>
      <c r="H574" s="185">
        <v>16220</v>
      </c>
      <c r="I574" t="s">
        <v>3496</v>
      </c>
      <c r="J574" s="185" t="s">
        <v>36</v>
      </c>
      <c r="K574" s="185" t="s">
        <v>36</v>
      </c>
      <c r="L574" s="185" t="s">
        <v>36</v>
      </c>
      <c r="M574" s="185" t="s">
        <v>37</v>
      </c>
      <c r="N574" s="185" t="s">
        <v>3498</v>
      </c>
      <c r="O574" s="185" t="s">
        <v>37</v>
      </c>
      <c r="P574" s="185"/>
      <c r="Q574" s="184" t="s">
        <v>643</v>
      </c>
      <c r="R574" s="185">
        <v>16220</v>
      </c>
      <c r="S574" s="185" t="s">
        <v>289</v>
      </c>
      <c r="T574">
        <v>1</v>
      </c>
      <c r="U574" s="185" t="s">
        <v>37</v>
      </c>
      <c r="V574" s="185" t="s">
        <v>37</v>
      </c>
      <c r="W574" t="b">
        <v>1</v>
      </c>
    </row>
    <row r="575" spans="4:23" x14ac:dyDescent="0.25">
      <c r="D575" s="184" t="s">
        <v>3649</v>
      </c>
      <c r="E575" s="184" t="s">
        <v>3649</v>
      </c>
      <c r="F575" s="184"/>
      <c r="G575" s="184"/>
      <c r="H575" s="185">
        <v>10020</v>
      </c>
      <c r="I575" t="s">
        <v>3486</v>
      </c>
      <c r="J575" s="185" t="s">
        <v>36</v>
      </c>
      <c r="K575" s="185" t="s">
        <v>36</v>
      </c>
      <c r="L575" s="185" t="s">
        <v>36</v>
      </c>
      <c r="M575" s="185" t="s">
        <v>37</v>
      </c>
      <c r="N575" s="185" t="s">
        <v>3490</v>
      </c>
      <c r="O575" s="185" t="s">
        <v>37</v>
      </c>
      <c r="P575" s="185"/>
      <c r="Q575" s="184" t="s">
        <v>3649</v>
      </c>
      <c r="R575" s="185">
        <v>10020</v>
      </c>
      <c r="S575" s="185" t="s">
        <v>647</v>
      </c>
      <c r="T575">
        <v>1</v>
      </c>
      <c r="U575" s="185" t="s">
        <v>37</v>
      </c>
      <c r="V575" s="185" t="s">
        <v>37</v>
      </c>
      <c r="W575" t="b">
        <v>1</v>
      </c>
    </row>
    <row r="576" spans="4:23" x14ac:dyDescent="0.25">
      <c r="D576" s="184" t="s">
        <v>644</v>
      </c>
      <c r="E576" s="184" t="s">
        <v>644</v>
      </c>
      <c r="F576" s="184"/>
      <c r="G576" s="184"/>
      <c r="H576" s="185">
        <v>11100</v>
      </c>
      <c r="I576" t="s">
        <v>3491</v>
      </c>
      <c r="J576" s="185" t="s">
        <v>36</v>
      </c>
      <c r="K576" s="185" t="s">
        <v>36</v>
      </c>
      <c r="L576" s="185" t="s">
        <v>36</v>
      </c>
      <c r="M576" s="185" t="s">
        <v>37</v>
      </c>
      <c r="N576" s="185" t="s">
        <v>3501</v>
      </c>
      <c r="O576" s="185" t="s">
        <v>37</v>
      </c>
      <c r="P576" s="185"/>
      <c r="Q576" s="184" t="s">
        <v>644</v>
      </c>
      <c r="R576" s="185">
        <v>11100</v>
      </c>
      <c r="S576" s="185" t="s">
        <v>208</v>
      </c>
      <c r="T576">
        <v>2</v>
      </c>
      <c r="U576" s="185" t="s">
        <v>37</v>
      </c>
      <c r="V576" s="185" t="s">
        <v>37</v>
      </c>
      <c r="W576" t="b">
        <v>1</v>
      </c>
    </row>
    <row r="577" spans="4:23" x14ac:dyDescent="0.25">
      <c r="D577" s="184" t="s">
        <v>645</v>
      </c>
      <c r="E577" s="184" t="s">
        <v>645</v>
      </c>
      <c r="F577" s="184"/>
      <c r="G577" s="184"/>
      <c r="H577" s="185">
        <v>13410</v>
      </c>
      <c r="I577" t="s">
        <v>3491</v>
      </c>
      <c r="J577" s="185" t="s">
        <v>36</v>
      </c>
      <c r="K577" s="185" t="s">
        <v>36</v>
      </c>
      <c r="L577" s="185" t="s">
        <v>36</v>
      </c>
      <c r="M577" s="185" t="s">
        <v>37</v>
      </c>
      <c r="N577" s="185" t="s">
        <v>3501</v>
      </c>
      <c r="O577" s="185" t="s">
        <v>37</v>
      </c>
      <c r="P577" s="185"/>
      <c r="Q577" s="184" t="s">
        <v>645</v>
      </c>
      <c r="R577" s="185">
        <v>13410</v>
      </c>
      <c r="S577" s="185" t="s">
        <v>131</v>
      </c>
      <c r="T577">
        <v>2</v>
      </c>
      <c r="U577" s="185" t="s">
        <v>37</v>
      </c>
      <c r="V577" s="185" t="s">
        <v>37</v>
      </c>
      <c r="W577" t="b">
        <v>1</v>
      </c>
    </row>
    <row r="578" spans="4:23" x14ac:dyDescent="0.25">
      <c r="D578" s="184" t="s">
        <v>646</v>
      </c>
      <c r="E578" s="184" t="s">
        <v>646</v>
      </c>
      <c r="F578" s="184"/>
      <c r="G578" s="184"/>
      <c r="H578" s="185">
        <v>10020</v>
      </c>
      <c r="I578" t="s">
        <v>3486</v>
      </c>
      <c r="J578" s="185" t="s">
        <v>36</v>
      </c>
      <c r="K578" s="185" t="s">
        <v>36</v>
      </c>
      <c r="L578" s="185" t="s">
        <v>36</v>
      </c>
      <c r="M578" s="185" t="s">
        <v>37</v>
      </c>
      <c r="N578" s="185" t="s">
        <v>3490</v>
      </c>
      <c r="O578" s="185" t="s">
        <v>37</v>
      </c>
      <c r="P578" s="185"/>
      <c r="Q578" s="184" t="s">
        <v>646</v>
      </c>
      <c r="R578" s="185">
        <v>10020</v>
      </c>
      <c r="S578" s="185" t="s">
        <v>647</v>
      </c>
      <c r="T578">
        <v>1</v>
      </c>
      <c r="U578" s="185" t="s">
        <v>37</v>
      </c>
      <c r="V578" s="185" t="s">
        <v>37</v>
      </c>
      <c r="W578" t="b">
        <v>1</v>
      </c>
    </row>
    <row r="579" spans="4:23" x14ac:dyDescent="0.25">
      <c r="D579" s="184" t="s">
        <v>648</v>
      </c>
      <c r="E579" s="184" t="s">
        <v>648</v>
      </c>
      <c r="F579" s="184"/>
      <c r="G579" s="184"/>
      <c r="H579" s="185">
        <v>11100</v>
      </c>
      <c r="I579" t="s">
        <v>3491</v>
      </c>
      <c r="J579" s="185" t="s">
        <v>36</v>
      </c>
      <c r="K579" s="185" t="s">
        <v>36</v>
      </c>
      <c r="L579" s="185" t="s">
        <v>36</v>
      </c>
      <c r="M579" s="185" t="s">
        <v>37</v>
      </c>
      <c r="N579" s="185" t="s">
        <v>3501</v>
      </c>
      <c r="O579" s="185" t="s">
        <v>37</v>
      </c>
      <c r="P579" s="185"/>
      <c r="Q579" s="184" t="s">
        <v>648</v>
      </c>
      <c r="R579" s="185">
        <v>11100</v>
      </c>
      <c r="S579" s="185" t="s">
        <v>208</v>
      </c>
      <c r="T579">
        <v>2</v>
      </c>
      <c r="U579" s="185" t="s">
        <v>37</v>
      </c>
      <c r="V579" s="185" t="s">
        <v>37</v>
      </c>
      <c r="W579" t="b">
        <v>1</v>
      </c>
    </row>
    <row r="580" spans="4:23" x14ac:dyDescent="0.25">
      <c r="D580" s="184" t="s">
        <v>649</v>
      </c>
      <c r="E580" s="184" t="s">
        <v>649</v>
      </c>
      <c r="F580" s="184"/>
      <c r="G580" s="184"/>
      <c r="H580" s="185">
        <v>16240</v>
      </c>
      <c r="I580" t="s">
        <v>3493</v>
      </c>
      <c r="J580" s="185" t="s">
        <v>36</v>
      </c>
      <c r="K580" s="185" t="s">
        <v>36</v>
      </c>
      <c r="L580" s="185" t="s">
        <v>36</v>
      </c>
      <c r="M580" s="185" t="s">
        <v>37</v>
      </c>
      <c r="N580" s="185" t="s">
        <v>3498</v>
      </c>
      <c r="O580" s="185" t="s">
        <v>37</v>
      </c>
      <c r="P580" s="185"/>
      <c r="Q580" s="184" t="s">
        <v>649</v>
      </c>
      <c r="R580" s="185">
        <v>16240</v>
      </c>
      <c r="S580" s="185" t="s">
        <v>650</v>
      </c>
      <c r="T580">
        <v>2</v>
      </c>
      <c r="U580" s="185" t="s">
        <v>37</v>
      </c>
      <c r="V580" s="185" t="s">
        <v>37</v>
      </c>
      <c r="W580" t="b">
        <v>1</v>
      </c>
    </row>
    <row r="581" spans="4:23" x14ac:dyDescent="0.25">
      <c r="D581" s="184" t="s">
        <v>651</v>
      </c>
      <c r="E581" s="184" t="s">
        <v>651</v>
      </c>
      <c r="F581" s="184"/>
      <c r="G581" s="184"/>
      <c r="H581" s="185">
        <v>16120</v>
      </c>
      <c r="I581" t="s">
        <v>3493</v>
      </c>
      <c r="J581" s="185" t="s">
        <v>36</v>
      </c>
      <c r="K581" s="185" t="s">
        <v>36</v>
      </c>
      <c r="L581" s="185" t="s">
        <v>36</v>
      </c>
      <c r="M581" s="185" t="s">
        <v>36</v>
      </c>
      <c r="N581" s="185" t="s">
        <v>3514</v>
      </c>
      <c r="O581" s="185" t="s">
        <v>37</v>
      </c>
      <c r="P581" s="185"/>
      <c r="Q581" s="184" t="s">
        <v>651</v>
      </c>
      <c r="R581" s="185">
        <v>16120</v>
      </c>
      <c r="S581" s="185" t="s">
        <v>285</v>
      </c>
      <c r="T581">
        <v>4</v>
      </c>
      <c r="U581" s="185" t="s">
        <v>37</v>
      </c>
      <c r="V581" s="185" t="s">
        <v>37</v>
      </c>
      <c r="W581" t="b">
        <v>1</v>
      </c>
    </row>
    <row r="582" spans="4:23" x14ac:dyDescent="0.25">
      <c r="D582" s="184" t="s">
        <v>652</v>
      </c>
      <c r="E582" s="184" t="s">
        <v>652</v>
      </c>
      <c r="F582" s="184"/>
      <c r="G582" s="184"/>
      <c r="H582" s="185">
        <v>17870</v>
      </c>
      <c r="I582" t="s">
        <v>3502</v>
      </c>
      <c r="J582" s="185" t="s">
        <v>36</v>
      </c>
      <c r="K582" s="185" t="s">
        <v>36</v>
      </c>
      <c r="L582" s="185" t="s">
        <v>36</v>
      </c>
      <c r="M582" s="185" t="s">
        <v>37</v>
      </c>
      <c r="N582" s="185" t="s">
        <v>3528</v>
      </c>
      <c r="O582" s="185" t="s">
        <v>37</v>
      </c>
      <c r="P582" s="185"/>
      <c r="Q582" s="184" t="s">
        <v>652</v>
      </c>
      <c r="R582" s="185">
        <v>17870</v>
      </c>
      <c r="S582" s="185" t="s">
        <v>274</v>
      </c>
      <c r="T582">
        <v>2</v>
      </c>
      <c r="U582" s="185" t="s">
        <v>37</v>
      </c>
      <c r="V582" s="185" t="s">
        <v>37</v>
      </c>
      <c r="W582" t="b">
        <v>1</v>
      </c>
    </row>
    <row r="583" spans="4:23" x14ac:dyDescent="0.25">
      <c r="D583" s="184" t="s">
        <v>653</v>
      </c>
      <c r="E583" s="184" t="s">
        <v>653</v>
      </c>
      <c r="F583" s="184"/>
      <c r="G583" s="184"/>
      <c r="H583" s="185">
        <v>14200</v>
      </c>
      <c r="I583" t="s">
        <v>3491</v>
      </c>
      <c r="J583" s="185" t="s">
        <v>36</v>
      </c>
      <c r="K583" s="185" t="s">
        <v>36</v>
      </c>
      <c r="L583" s="185" t="s">
        <v>36</v>
      </c>
      <c r="M583" s="185" t="s">
        <v>37</v>
      </c>
      <c r="N583" s="185" t="s">
        <v>3505</v>
      </c>
      <c r="O583" s="185" t="s">
        <v>37</v>
      </c>
      <c r="P583" s="185"/>
      <c r="Q583" s="184" t="s">
        <v>653</v>
      </c>
      <c r="R583" s="185">
        <v>14200</v>
      </c>
      <c r="S583" s="185" t="s">
        <v>276</v>
      </c>
      <c r="T583">
        <v>3</v>
      </c>
      <c r="U583" s="185" t="s">
        <v>37</v>
      </c>
      <c r="V583" s="185" t="s">
        <v>37</v>
      </c>
      <c r="W583" t="b">
        <v>1</v>
      </c>
    </row>
    <row r="584" spans="4:23" x14ac:dyDescent="0.25">
      <c r="D584" s="184" t="s">
        <v>654</v>
      </c>
      <c r="E584" s="184" t="s">
        <v>654</v>
      </c>
      <c r="F584" s="184"/>
      <c r="G584" s="184"/>
      <c r="H584" s="185">
        <v>15290</v>
      </c>
      <c r="I584" t="s">
        <v>3493</v>
      </c>
      <c r="J584" s="185" t="s">
        <v>36</v>
      </c>
      <c r="K584" s="185" t="s">
        <v>36</v>
      </c>
      <c r="L584" s="185" t="s">
        <v>36</v>
      </c>
      <c r="M584" s="185" t="s">
        <v>37</v>
      </c>
      <c r="N584" s="185" t="s">
        <v>3646</v>
      </c>
      <c r="O584" s="185" t="s">
        <v>37</v>
      </c>
      <c r="P584" s="185"/>
      <c r="Q584" s="184" t="s">
        <v>654</v>
      </c>
      <c r="R584" s="185">
        <v>15290</v>
      </c>
      <c r="S584" s="185" t="s">
        <v>654</v>
      </c>
      <c r="T584">
        <v>1</v>
      </c>
      <c r="U584" s="185" t="s">
        <v>37</v>
      </c>
      <c r="V584" s="185" t="s">
        <v>37</v>
      </c>
      <c r="W584" t="b">
        <v>1</v>
      </c>
    </row>
    <row r="585" spans="4:23" x14ac:dyDescent="0.25">
      <c r="D585" s="184" t="s">
        <v>655</v>
      </c>
      <c r="E585" s="184" t="s">
        <v>655</v>
      </c>
      <c r="F585" s="184"/>
      <c r="G585" s="184"/>
      <c r="H585" s="185">
        <v>15280</v>
      </c>
      <c r="I585" t="s">
        <v>3493</v>
      </c>
      <c r="J585" s="185" t="s">
        <v>36</v>
      </c>
      <c r="K585" s="185" t="s">
        <v>36</v>
      </c>
      <c r="L585" s="185" t="s">
        <v>36</v>
      </c>
      <c r="M585" s="185" t="s">
        <v>37</v>
      </c>
      <c r="N585" s="185" t="s">
        <v>3646</v>
      </c>
      <c r="O585" s="185" t="s">
        <v>37</v>
      </c>
      <c r="P585" s="185"/>
      <c r="Q585" s="184" t="s">
        <v>655</v>
      </c>
      <c r="R585" s="185">
        <v>15280</v>
      </c>
      <c r="S585" s="185" t="s">
        <v>633</v>
      </c>
      <c r="T585">
        <v>1</v>
      </c>
      <c r="U585" s="185" t="s">
        <v>37</v>
      </c>
      <c r="V585" s="185" t="s">
        <v>37</v>
      </c>
      <c r="W585" t="b">
        <v>1</v>
      </c>
    </row>
    <row r="586" spans="4:23" x14ac:dyDescent="0.25">
      <c r="D586" s="184" t="s">
        <v>656</v>
      </c>
      <c r="E586" s="184" t="s">
        <v>656</v>
      </c>
      <c r="F586" s="184"/>
      <c r="G586" s="184"/>
      <c r="H586" s="185">
        <v>17310</v>
      </c>
      <c r="I586" t="s">
        <v>3502</v>
      </c>
      <c r="J586" s="185" t="s">
        <v>36</v>
      </c>
      <c r="K586" s="185" t="s">
        <v>36</v>
      </c>
      <c r="L586" s="185" t="s">
        <v>36</v>
      </c>
      <c r="M586" s="185" t="s">
        <v>37</v>
      </c>
      <c r="N586" s="185" t="s">
        <v>3646</v>
      </c>
      <c r="O586" s="185" t="s">
        <v>37</v>
      </c>
      <c r="P586" s="185"/>
      <c r="Q586" s="184" t="s">
        <v>656</v>
      </c>
      <c r="R586" s="185">
        <v>17310</v>
      </c>
      <c r="S586" s="185" t="s">
        <v>258</v>
      </c>
      <c r="T586">
        <v>1</v>
      </c>
      <c r="U586" s="185" t="s">
        <v>37</v>
      </c>
      <c r="V586" s="185" t="s">
        <v>37</v>
      </c>
      <c r="W586" t="b">
        <v>1</v>
      </c>
    </row>
    <row r="587" spans="4:23" x14ac:dyDescent="0.25">
      <c r="D587" s="186" t="s">
        <v>3650</v>
      </c>
      <c r="E587" s="186" t="s">
        <v>3650</v>
      </c>
      <c r="F587" s="186"/>
      <c r="G587" s="186"/>
      <c r="H587" s="185"/>
      <c r="I587" s="186" t="s">
        <v>3493</v>
      </c>
      <c r="J587" s="186" t="s">
        <v>36</v>
      </c>
      <c r="K587" s="186" t="s">
        <v>36</v>
      </c>
      <c r="L587" s="186" t="s">
        <v>36</v>
      </c>
      <c r="M587" s="186" t="s">
        <v>37</v>
      </c>
      <c r="N587" s="186" t="s">
        <v>3498</v>
      </c>
      <c r="O587" s="186" t="s">
        <v>37</v>
      </c>
      <c r="P587" s="186"/>
      <c r="Q587" s="186" t="s">
        <v>3650</v>
      </c>
      <c r="R587" s="185"/>
      <c r="S587" s="185"/>
      <c r="T587">
        <v>1</v>
      </c>
      <c r="U587" s="186" t="s">
        <v>37</v>
      </c>
      <c r="V587" s="186" t="s">
        <v>37</v>
      </c>
      <c r="W587" t="b">
        <v>1</v>
      </c>
    </row>
    <row r="588" spans="4:23" x14ac:dyDescent="0.25">
      <c r="D588" s="186" t="s">
        <v>3651</v>
      </c>
      <c r="E588" s="186" t="s">
        <v>3651</v>
      </c>
      <c r="F588" s="186"/>
      <c r="G588" s="186"/>
      <c r="H588" s="185"/>
      <c r="I588" s="186" t="s">
        <v>3493</v>
      </c>
      <c r="J588" s="186" t="s">
        <v>36</v>
      </c>
      <c r="K588" s="186" t="s">
        <v>36</v>
      </c>
      <c r="L588" s="186" t="s">
        <v>36</v>
      </c>
      <c r="M588" s="186" t="s">
        <v>37</v>
      </c>
      <c r="N588" s="186" t="s">
        <v>3498</v>
      </c>
      <c r="O588" s="186" t="s">
        <v>37</v>
      </c>
      <c r="P588" s="186"/>
      <c r="Q588" s="186" t="s">
        <v>3651</v>
      </c>
      <c r="R588" s="185"/>
      <c r="S588" s="185"/>
      <c r="T588">
        <v>1</v>
      </c>
      <c r="U588" s="186" t="s">
        <v>37</v>
      </c>
      <c r="V588" s="186" t="s">
        <v>37</v>
      </c>
      <c r="W588" t="b">
        <v>1</v>
      </c>
    </row>
    <row r="589" spans="4:23" x14ac:dyDescent="0.25">
      <c r="D589" s="184" t="s">
        <v>657</v>
      </c>
      <c r="E589" s="184" t="s">
        <v>657</v>
      </c>
      <c r="F589" s="184"/>
      <c r="G589" s="184"/>
      <c r="H589" s="185">
        <v>13230</v>
      </c>
      <c r="I589" t="s">
        <v>3491</v>
      </c>
      <c r="J589" s="185" t="s">
        <v>36</v>
      </c>
      <c r="K589" s="185" t="s">
        <v>36</v>
      </c>
      <c r="L589" s="185" t="s">
        <v>36</v>
      </c>
      <c r="M589" s="185" t="s">
        <v>37</v>
      </c>
      <c r="N589" s="185" t="s">
        <v>3501</v>
      </c>
      <c r="O589" s="185" t="s">
        <v>37</v>
      </c>
      <c r="P589" s="185"/>
      <c r="Q589" s="184" t="s">
        <v>657</v>
      </c>
      <c r="R589" s="185">
        <v>13230</v>
      </c>
      <c r="S589" s="185" t="s">
        <v>570</v>
      </c>
      <c r="T589">
        <v>1</v>
      </c>
      <c r="U589" s="185" t="s">
        <v>37</v>
      </c>
      <c r="V589" s="185" t="s">
        <v>37</v>
      </c>
      <c r="W589" t="b">
        <v>1</v>
      </c>
    </row>
    <row r="590" spans="4:23" x14ac:dyDescent="0.25">
      <c r="D590" s="184" t="s">
        <v>658</v>
      </c>
      <c r="E590" s="184" t="s">
        <v>658</v>
      </c>
      <c r="F590" s="184"/>
      <c r="G590" s="184"/>
      <c r="H590" s="185">
        <v>15290</v>
      </c>
      <c r="I590" t="s">
        <v>3493</v>
      </c>
      <c r="J590" s="185" t="s">
        <v>36</v>
      </c>
      <c r="K590" s="185" t="s">
        <v>36</v>
      </c>
      <c r="L590" s="185" t="s">
        <v>36</v>
      </c>
      <c r="M590" s="185" t="s">
        <v>37</v>
      </c>
      <c r="N590" s="185" t="s">
        <v>3646</v>
      </c>
      <c r="O590" s="185" t="s">
        <v>37</v>
      </c>
      <c r="P590" s="185"/>
      <c r="Q590" s="184" t="s">
        <v>658</v>
      </c>
      <c r="R590" s="185">
        <v>15290</v>
      </c>
      <c r="S590" s="185" t="s">
        <v>654</v>
      </c>
      <c r="T590">
        <v>1</v>
      </c>
      <c r="U590" s="185" t="s">
        <v>37</v>
      </c>
      <c r="V590" s="185" t="s">
        <v>37</v>
      </c>
      <c r="W590" t="b">
        <v>1</v>
      </c>
    </row>
    <row r="591" spans="4:23" x14ac:dyDescent="0.25">
      <c r="D591" s="184" t="s">
        <v>659</v>
      </c>
      <c r="E591" s="184" t="s">
        <v>659</v>
      </c>
      <c r="F591" s="184"/>
      <c r="G591" s="184"/>
      <c r="H591" s="185">
        <v>13690</v>
      </c>
      <c r="I591" t="s">
        <v>3491</v>
      </c>
      <c r="J591" s="185" t="s">
        <v>36</v>
      </c>
      <c r="K591" s="185" t="s">
        <v>36</v>
      </c>
      <c r="L591" s="185" t="s">
        <v>36</v>
      </c>
      <c r="M591" s="185" t="s">
        <v>37</v>
      </c>
      <c r="N591" s="185" t="s">
        <v>3503</v>
      </c>
      <c r="O591" s="185" t="s">
        <v>37</v>
      </c>
      <c r="P591" s="185"/>
      <c r="Q591" s="184" t="s">
        <v>659</v>
      </c>
      <c r="R591" s="185">
        <v>13690</v>
      </c>
      <c r="S591" s="185" t="s">
        <v>430</v>
      </c>
      <c r="T591">
        <v>1</v>
      </c>
      <c r="U591" s="185" t="s">
        <v>37</v>
      </c>
      <c r="V591" s="185" t="s">
        <v>37</v>
      </c>
      <c r="W591" t="b">
        <v>1</v>
      </c>
    </row>
    <row r="592" spans="4:23" x14ac:dyDescent="0.25">
      <c r="D592" s="184" t="s">
        <v>660</v>
      </c>
      <c r="E592" s="184" t="s">
        <v>660</v>
      </c>
      <c r="F592" s="184"/>
      <c r="G592" s="184"/>
      <c r="H592" s="185">
        <v>17250</v>
      </c>
      <c r="I592" t="s">
        <v>3502</v>
      </c>
      <c r="J592" s="185" t="s">
        <v>36</v>
      </c>
      <c r="K592" s="185" t="s">
        <v>36</v>
      </c>
      <c r="L592" s="185" t="s">
        <v>36</v>
      </c>
      <c r="M592" s="185" t="s">
        <v>37</v>
      </c>
      <c r="N592" s="185" t="s">
        <v>3498</v>
      </c>
      <c r="O592" s="185" t="s">
        <v>37</v>
      </c>
      <c r="P592" s="185"/>
      <c r="Q592" s="184" t="s">
        <v>660</v>
      </c>
      <c r="R592" s="185">
        <v>17250</v>
      </c>
      <c r="S592" s="185" t="s">
        <v>423</v>
      </c>
      <c r="T592">
        <v>1</v>
      </c>
      <c r="U592" s="185" t="s">
        <v>37</v>
      </c>
      <c r="V592" s="185" t="s">
        <v>37</v>
      </c>
      <c r="W592" t="b">
        <v>1</v>
      </c>
    </row>
    <row r="593" spans="4:23" x14ac:dyDescent="0.25">
      <c r="D593" s="184" t="s">
        <v>661</v>
      </c>
      <c r="E593" s="184" t="s">
        <v>661</v>
      </c>
      <c r="F593" s="184"/>
      <c r="G593" s="184"/>
      <c r="H593" s="185">
        <v>17240</v>
      </c>
      <c r="I593" t="s">
        <v>3502</v>
      </c>
      <c r="J593" s="185" t="s">
        <v>36</v>
      </c>
      <c r="K593" s="185" t="s">
        <v>36</v>
      </c>
      <c r="L593" s="185" t="s">
        <v>36</v>
      </c>
      <c r="M593" s="185" t="s">
        <v>37</v>
      </c>
      <c r="N593" s="185" t="s">
        <v>3504</v>
      </c>
      <c r="O593" s="185" t="s">
        <v>37</v>
      </c>
      <c r="P593" s="185"/>
      <c r="Q593" s="184" t="s">
        <v>661</v>
      </c>
      <c r="R593" s="185">
        <v>17240</v>
      </c>
      <c r="S593" s="185" t="s">
        <v>492</v>
      </c>
      <c r="T593">
        <v>1</v>
      </c>
      <c r="U593" s="185" t="s">
        <v>37</v>
      </c>
      <c r="V593" s="185" t="s">
        <v>37</v>
      </c>
      <c r="W593" t="b">
        <v>1</v>
      </c>
    </row>
    <row r="594" spans="4:23" x14ac:dyDescent="0.25">
      <c r="D594" s="184" t="s">
        <v>662</v>
      </c>
      <c r="E594" s="184" t="s">
        <v>662</v>
      </c>
      <c r="F594" s="184"/>
      <c r="G594" s="184"/>
      <c r="H594" s="185">
        <v>17250</v>
      </c>
      <c r="I594" t="s">
        <v>3502</v>
      </c>
      <c r="J594" s="185" t="s">
        <v>36</v>
      </c>
      <c r="K594" s="185" t="s">
        <v>36</v>
      </c>
      <c r="L594" s="185" t="s">
        <v>36</v>
      </c>
      <c r="M594" s="185" t="s">
        <v>37</v>
      </c>
      <c r="N594" s="185" t="s">
        <v>3504</v>
      </c>
      <c r="O594" s="185" t="s">
        <v>37</v>
      </c>
      <c r="P594" s="185"/>
      <c r="Q594" s="184" t="s">
        <v>662</v>
      </c>
      <c r="R594" s="185">
        <v>17250</v>
      </c>
      <c r="S594" s="185" t="s">
        <v>423</v>
      </c>
      <c r="T594">
        <v>1</v>
      </c>
      <c r="U594" s="185" t="s">
        <v>37</v>
      </c>
      <c r="V594" s="185" t="s">
        <v>37</v>
      </c>
      <c r="W594" t="b">
        <v>1</v>
      </c>
    </row>
    <row r="595" spans="4:23" x14ac:dyDescent="0.25">
      <c r="D595" s="184" t="s">
        <v>663</v>
      </c>
      <c r="E595" s="184" t="s">
        <v>663</v>
      </c>
      <c r="F595" s="184"/>
      <c r="G595" s="184"/>
      <c r="H595" s="185">
        <v>17010</v>
      </c>
      <c r="I595" t="s">
        <v>3502</v>
      </c>
      <c r="J595" s="185" t="s">
        <v>36</v>
      </c>
      <c r="K595" s="185" t="s">
        <v>36</v>
      </c>
      <c r="L595" s="185" t="s">
        <v>36</v>
      </c>
      <c r="M595" s="185" t="s">
        <v>37</v>
      </c>
      <c r="N595" s="185" t="s">
        <v>3504</v>
      </c>
      <c r="O595" s="185" t="s">
        <v>37</v>
      </c>
      <c r="P595" s="185"/>
      <c r="Q595" s="184" t="s">
        <v>663</v>
      </c>
      <c r="R595" s="185">
        <v>17010</v>
      </c>
      <c r="S595" s="185" t="s">
        <v>465</v>
      </c>
      <c r="T595">
        <v>1</v>
      </c>
      <c r="U595" s="185" t="s">
        <v>37</v>
      </c>
      <c r="V595" s="185" t="s">
        <v>37</v>
      </c>
      <c r="W595" t="b">
        <v>1</v>
      </c>
    </row>
    <row r="596" spans="4:23" x14ac:dyDescent="0.25">
      <c r="D596" s="184" t="s">
        <v>664</v>
      </c>
      <c r="E596" s="184" t="s">
        <v>664</v>
      </c>
      <c r="F596" s="184"/>
      <c r="G596" s="184"/>
      <c r="H596" s="185">
        <v>14210</v>
      </c>
      <c r="I596" t="s">
        <v>3491</v>
      </c>
      <c r="J596" s="185" t="s">
        <v>36</v>
      </c>
      <c r="K596" s="185" t="s">
        <v>36</v>
      </c>
      <c r="L596" s="185" t="s">
        <v>36</v>
      </c>
      <c r="M596" s="185" t="s">
        <v>37</v>
      </c>
      <c r="N596" s="185" t="s">
        <v>3505</v>
      </c>
      <c r="O596" s="185" t="s">
        <v>37</v>
      </c>
      <c r="P596" s="185"/>
      <c r="Q596" s="184" t="s">
        <v>664</v>
      </c>
      <c r="R596" s="185">
        <v>14210</v>
      </c>
      <c r="S596" s="185" t="s">
        <v>665</v>
      </c>
      <c r="T596">
        <v>3</v>
      </c>
      <c r="U596" s="185" t="s">
        <v>37</v>
      </c>
      <c r="V596" s="185" t="s">
        <v>37</v>
      </c>
      <c r="W596" t="b">
        <v>1</v>
      </c>
    </row>
    <row r="597" spans="4:23" x14ac:dyDescent="0.25">
      <c r="D597" s="184" t="s">
        <v>666</v>
      </c>
      <c r="E597" s="184" t="s">
        <v>666</v>
      </c>
      <c r="F597" s="184"/>
      <c r="G597" s="184"/>
      <c r="H597" s="185">
        <v>14200</v>
      </c>
      <c r="I597" t="s">
        <v>3491</v>
      </c>
      <c r="J597" s="185" t="s">
        <v>36</v>
      </c>
      <c r="K597" s="185" t="s">
        <v>36</v>
      </c>
      <c r="L597" s="185" t="s">
        <v>36</v>
      </c>
      <c r="M597" s="185" t="s">
        <v>37</v>
      </c>
      <c r="N597" s="185" t="s">
        <v>3505</v>
      </c>
      <c r="O597" s="185" t="s">
        <v>37</v>
      </c>
      <c r="P597" s="185"/>
      <c r="Q597" s="184" t="s">
        <v>666</v>
      </c>
      <c r="R597" s="185">
        <v>14200</v>
      </c>
      <c r="S597" s="185" t="s">
        <v>276</v>
      </c>
      <c r="T597">
        <v>3</v>
      </c>
      <c r="U597" s="185" t="s">
        <v>37</v>
      </c>
      <c r="V597" s="185" t="s">
        <v>37</v>
      </c>
      <c r="W597" t="b">
        <v>1</v>
      </c>
    </row>
    <row r="598" spans="4:23" x14ac:dyDescent="0.25">
      <c r="D598" s="184" t="s">
        <v>667</v>
      </c>
      <c r="E598" s="184" t="s">
        <v>667</v>
      </c>
      <c r="F598" s="184"/>
      <c r="G598" s="184"/>
      <c r="H598" s="185">
        <v>12270</v>
      </c>
      <c r="I598" t="s">
        <v>3487</v>
      </c>
      <c r="J598" s="185" t="s">
        <v>36</v>
      </c>
      <c r="K598" s="185" t="s">
        <v>36</v>
      </c>
      <c r="L598" s="185" t="s">
        <v>36</v>
      </c>
      <c r="M598" s="185" t="s">
        <v>36</v>
      </c>
      <c r="N598" s="185" t="s">
        <v>35</v>
      </c>
      <c r="O598" s="185" t="s">
        <v>37</v>
      </c>
      <c r="P598" s="185"/>
      <c r="Q598" s="184" t="s">
        <v>667</v>
      </c>
      <c r="R598" s="185">
        <v>12270</v>
      </c>
      <c r="S598" s="185" t="s">
        <v>58</v>
      </c>
      <c r="T598">
        <v>4</v>
      </c>
      <c r="U598" s="185" t="s">
        <v>37</v>
      </c>
      <c r="V598" s="185" t="s">
        <v>37</v>
      </c>
      <c r="W598" t="b">
        <v>1</v>
      </c>
    </row>
    <row r="599" spans="4:23" x14ac:dyDescent="0.25">
      <c r="D599" s="184" t="s">
        <v>668</v>
      </c>
      <c r="E599" s="184" t="s">
        <v>668</v>
      </c>
      <c r="F599" s="184"/>
      <c r="G599" s="184"/>
      <c r="H599" s="185">
        <v>15040</v>
      </c>
      <c r="I599" t="s">
        <v>113</v>
      </c>
      <c r="J599" s="185" t="s">
        <v>36</v>
      </c>
      <c r="K599" s="185" t="s">
        <v>36</v>
      </c>
      <c r="L599" s="185" t="s">
        <v>36</v>
      </c>
      <c r="M599" s="185" t="s">
        <v>37</v>
      </c>
      <c r="N599" s="185" t="s">
        <v>113</v>
      </c>
      <c r="O599" s="185" t="s">
        <v>37</v>
      </c>
      <c r="P599" s="185"/>
      <c r="Q599" s="184" t="s">
        <v>668</v>
      </c>
      <c r="R599" s="185">
        <v>15040</v>
      </c>
      <c r="S599" s="185" t="s">
        <v>669</v>
      </c>
      <c r="T599">
        <v>1</v>
      </c>
      <c r="U599" s="185" t="s">
        <v>37</v>
      </c>
      <c r="V599" s="185" t="s">
        <v>37</v>
      </c>
      <c r="W599" t="b">
        <v>0</v>
      </c>
    </row>
    <row r="600" spans="4:23" x14ac:dyDescent="0.25">
      <c r="D600" s="184" t="s">
        <v>670</v>
      </c>
      <c r="E600" s="184" t="s">
        <v>670</v>
      </c>
      <c r="F600" s="184"/>
      <c r="G600" s="184"/>
      <c r="H600" s="185">
        <v>15050</v>
      </c>
      <c r="I600" t="s">
        <v>113</v>
      </c>
      <c r="J600" s="185" t="s">
        <v>36</v>
      </c>
      <c r="K600" s="185" t="s">
        <v>36</v>
      </c>
      <c r="L600" s="185" t="s">
        <v>36</v>
      </c>
      <c r="M600" s="185" t="s">
        <v>37</v>
      </c>
      <c r="N600" s="185" t="s">
        <v>113</v>
      </c>
      <c r="O600" s="185" t="s">
        <v>37</v>
      </c>
      <c r="P600" s="185"/>
      <c r="Q600" s="184" t="s">
        <v>670</v>
      </c>
      <c r="R600" s="185">
        <v>15050</v>
      </c>
      <c r="S600" s="185" t="s">
        <v>114</v>
      </c>
      <c r="T600">
        <v>5</v>
      </c>
      <c r="U600" s="185" t="s">
        <v>37</v>
      </c>
      <c r="V600" s="185" t="s">
        <v>37</v>
      </c>
      <c r="W600" t="b">
        <v>0</v>
      </c>
    </row>
    <row r="601" spans="4:23" x14ac:dyDescent="0.25">
      <c r="D601" s="184" t="s">
        <v>671</v>
      </c>
      <c r="E601" s="184" t="s">
        <v>671</v>
      </c>
      <c r="F601" s="184"/>
      <c r="G601" s="184"/>
      <c r="H601" s="185">
        <v>15050</v>
      </c>
      <c r="I601" t="s">
        <v>113</v>
      </c>
      <c r="J601" s="185" t="s">
        <v>36</v>
      </c>
      <c r="K601" s="185" t="s">
        <v>36</v>
      </c>
      <c r="L601" s="185" t="s">
        <v>36</v>
      </c>
      <c r="M601" s="185" t="s">
        <v>37</v>
      </c>
      <c r="N601" s="185" t="s">
        <v>113</v>
      </c>
      <c r="O601" s="185" t="s">
        <v>37</v>
      </c>
      <c r="P601" s="185"/>
      <c r="Q601" s="184" t="s">
        <v>671</v>
      </c>
      <c r="R601" s="185">
        <v>15050</v>
      </c>
      <c r="S601" s="185" t="s">
        <v>114</v>
      </c>
      <c r="T601">
        <v>5</v>
      </c>
      <c r="U601" s="185" t="s">
        <v>37</v>
      </c>
      <c r="V601" s="185" t="s">
        <v>37</v>
      </c>
      <c r="W601" t="b">
        <v>0</v>
      </c>
    </row>
    <row r="602" spans="4:23" x14ac:dyDescent="0.25">
      <c r="D602" s="184" t="s">
        <v>672</v>
      </c>
      <c r="E602" s="184" t="s">
        <v>672</v>
      </c>
      <c r="F602" s="184"/>
      <c r="G602" s="184"/>
      <c r="H602" s="185">
        <v>90044</v>
      </c>
      <c r="I602" t="s">
        <v>3493</v>
      </c>
      <c r="J602" s="185" t="s">
        <v>36</v>
      </c>
      <c r="K602" s="185" t="s">
        <v>36</v>
      </c>
      <c r="L602" s="185" t="s">
        <v>36</v>
      </c>
      <c r="M602" s="185" t="s">
        <v>37</v>
      </c>
      <c r="N602" s="185" t="s">
        <v>3490</v>
      </c>
      <c r="O602" s="185" t="s">
        <v>37</v>
      </c>
      <c r="P602" s="185"/>
      <c r="Q602" s="184" t="s">
        <v>672</v>
      </c>
      <c r="R602" s="185">
        <v>90044</v>
      </c>
      <c r="S602" s="185" t="s">
        <v>672</v>
      </c>
      <c r="T602">
        <v>3</v>
      </c>
      <c r="U602" s="185" t="s">
        <v>37</v>
      </c>
      <c r="V602" s="185" t="s">
        <v>37</v>
      </c>
      <c r="W602" t="b">
        <v>1</v>
      </c>
    </row>
    <row r="603" spans="4:23" x14ac:dyDescent="0.25">
      <c r="D603" s="184" t="s">
        <v>673</v>
      </c>
      <c r="E603" s="184" t="s">
        <v>673</v>
      </c>
      <c r="F603" s="184"/>
      <c r="G603" s="184"/>
      <c r="H603" s="185">
        <v>13680</v>
      </c>
      <c r="I603" t="s">
        <v>3491</v>
      </c>
      <c r="J603" s="185" t="s">
        <v>36</v>
      </c>
      <c r="K603" s="185" t="s">
        <v>36</v>
      </c>
      <c r="L603" s="185" t="s">
        <v>36</v>
      </c>
      <c r="M603" s="185" t="s">
        <v>37</v>
      </c>
      <c r="N603" s="185" t="s">
        <v>3503</v>
      </c>
      <c r="O603" s="185" t="s">
        <v>37</v>
      </c>
      <c r="P603" s="185"/>
      <c r="Q603" s="184" t="s">
        <v>673</v>
      </c>
      <c r="R603" s="185">
        <v>13680</v>
      </c>
      <c r="S603" s="185" t="s">
        <v>178</v>
      </c>
      <c r="T603">
        <v>1</v>
      </c>
      <c r="U603" s="185" t="s">
        <v>37</v>
      </c>
      <c r="V603" s="185" t="s">
        <v>37</v>
      </c>
      <c r="W603" t="b">
        <v>1</v>
      </c>
    </row>
    <row r="604" spans="4:23" x14ac:dyDescent="0.25">
      <c r="D604" s="184" t="s">
        <v>674</v>
      </c>
      <c r="E604" s="184" t="s">
        <v>674</v>
      </c>
      <c r="F604" s="184"/>
      <c r="G604" s="184"/>
      <c r="H604" s="185">
        <v>17110</v>
      </c>
      <c r="I604" t="s">
        <v>3502</v>
      </c>
      <c r="J604" s="185" t="s">
        <v>36</v>
      </c>
      <c r="K604" s="185" t="s">
        <v>36</v>
      </c>
      <c r="L604" s="185" t="s">
        <v>36</v>
      </c>
      <c r="M604" s="185" t="s">
        <v>37</v>
      </c>
      <c r="N604" s="185" t="s">
        <v>3504</v>
      </c>
      <c r="O604" s="185" t="s">
        <v>37</v>
      </c>
      <c r="P604" s="185"/>
      <c r="Q604" s="184" t="s">
        <v>674</v>
      </c>
      <c r="R604" s="185">
        <v>17110</v>
      </c>
      <c r="S604" s="185" t="s">
        <v>176</v>
      </c>
      <c r="T604">
        <v>1</v>
      </c>
      <c r="U604" s="185" t="s">
        <v>37</v>
      </c>
      <c r="V604" s="185" t="s">
        <v>37</v>
      </c>
      <c r="W604" t="b">
        <v>1</v>
      </c>
    </row>
    <row r="605" spans="4:23" x14ac:dyDescent="0.25">
      <c r="D605" s="184" t="s">
        <v>675</v>
      </c>
      <c r="E605" s="184" t="s">
        <v>675</v>
      </c>
      <c r="F605" s="184"/>
      <c r="G605" s="184"/>
      <c r="H605" s="185">
        <v>13680</v>
      </c>
      <c r="I605" t="s">
        <v>3491</v>
      </c>
      <c r="J605" s="185" t="s">
        <v>36</v>
      </c>
      <c r="K605" s="185" t="s">
        <v>36</v>
      </c>
      <c r="L605" s="185" t="s">
        <v>36</v>
      </c>
      <c r="M605" s="185" t="s">
        <v>37</v>
      </c>
      <c r="N605" s="185" t="s">
        <v>3503</v>
      </c>
      <c r="O605" s="185" t="s">
        <v>37</v>
      </c>
      <c r="P605" s="185"/>
      <c r="Q605" s="184" t="s">
        <v>675</v>
      </c>
      <c r="R605" s="185">
        <v>13680</v>
      </c>
      <c r="S605" s="185" t="s">
        <v>178</v>
      </c>
      <c r="T605">
        <v>1</v>
      </c>
      <c r="U605" s="185" t="s">
        <v>37</v>
      </c>
      <c r="V605" s="185" t="s">
        <v>37</v>
      </c>
      <c r="W605" t="b">
        <v>1</v>
      </c>
    </row>
    <row r="606" spans="4:23" x14ac:dyDescent="0.25">
      <c r="D606" s="184" t="s">
        <v>676</v>
      </c>
      <c r="E606" s="184" t="s">
        <v>676</v>
      </c>
      <c r="F606" s="184"/>
      <c r="G606" s="184"/>
      <c r="H606" s="185">
        <v>15310</v>
      </c>
      <c r="I606" t="s">
        <v>3493</v>
      </c>
      <c r="J606" s="185" t="s">
        <v>36</v>
      </c>
      <c r="K606" s="185" t="s">
        <v>36</v>
      </c>
      <c r="L606" s="185" t="s">
        <v>36</v>
      </c>
      <c r="M606" s="185" t="s">
        <v>36</v>
      </c>
      <c r="N606" s="185" t="s">
        <v>35</v>
      </c>
      <c r="O606" s="185" t="s">
        <v>37</v>
      </c>
      <c r="P606" s="185"/>
      <c r="Q606" s="184" t="s">
        <v>676</v>
      </c>
      <c r="R606" s="185">
        <v>15310</v>
      </c>
      <c r="S606" s="185" t="s">
        <v>180</v>
      </c>
      <c r="T606">
        <v>3</v>
      </c>
      <c r="U606" s="185" t="s">
        <v>37</v>
      </c>
      <c r="V606" s="185" t="s">
        <v>37</v>
      </c>
      <c r="W606" t="b">
        <v>1</v>
      </c>
    </row>
    <row r="607" spans="4:23" x14ac:dyDescent="0.25">
      <c r="D607" s="184" t="s">
        <v>677</v>
      </c>
      <c r="E607" s="184" t="s">
        <v>677</v>
      </c>
      <c r="F607" s="184"/>
      <c r="G607" s="184"/>
      <c r="H607" s="185">
        <v>17280</v>
      </c>
      <c r="I607" t="s">
        <v>3502</v>
      </c>
      <c r="J607" s="185" t="s">
        <v>36</v>
      </c>
      <c r="K607" s="185" t="s">
        <v>36</v>
      </c>
      <c r="L607" s="185" t="s">
        <v>36</v>
      </c>
      <c r="M607" s="185" t="s">
        <v>37</v>
      </c>
      <c r="N607" s="185" t="s">
        <v>3504</v>
      </c>
      <c r="O607" s="185" t="s">
        <v>37</v>
      </c>
      <c r="P607" s="185"/>
      <c r="Q607" s="184" t="s">
        <v>677</v>
      </c>
      <c r="R607" s="185">
        <v>17280</v>
      </c>
      <c r="S607" s="185" t="s">
        <v>136</v>
      </c>
      <c r="T607">
        <v>1</v>
      </c>
      <c r="U607" s="185" t="s">
        <v>37</v>
      </c>
      <c r="V607" s="185" t="s">
        <v>37</v>
      </c>
      <c r="W607" t="b">
        <v>1</v>
      </c>
    </row>
    <row r="608" spans="4:23" x14ac:dyDescent="0.25">
      <c r="D608" s="184" t="s">
        <v>678</v>
      </c>
      <c r="E608" s="184" t="s">
        <v>678</v>
      </c>
      <c r="F608" s="184"/>
      <c r="G608" s="184"/>
      <c r="H608" s="185">
        <v>14190</v>
      </c>
      <c r="I608" t="s">
        <v>3491</v>
      </c>
      <c r="J608" s="185" t="s">
        <v>36</v>
      </c>
      <c r="K608" s="185" t="s">
        <v>36</v>
      </c>
      <c r="L608" s="185" t="s">
        <v>36</v>
      </c>
      <c r="M608" s="185" t="s">
        <v>37</v>
      </c>
      <c r="N608" s="185" t="s">
        <v>3505</v>
      </c>
      <c r="O608" s="185" t="s">
        <v>37</v>
      </c>
      <c r="P608" s="185"/>
      <c r="Q608" s="184" t="s">
        <v>678</v>
      </c>
      <c r="R608" s="185">
        <v>14190</v>
      </c>
      <c r="S608" s="185" t="s">
        <v>679</v>
      </c>
      <c r="T608">
        <v>3</v>
      </c>
      <c r="U608" s="185" t="s">
        <v>37</v>
      </c>
      <c r="V608" s="185" t="s">
        <v>37</v>
      </c>
      <c r="W608" t="b">
        <v>1</v>
      </c>
    </row>
    <row r="609" spans="4:23" x14ac:dyDescent="0.25">
      <c r="D609" s="184" t="s">
        <v>680</v>
      </c>
      <c r="E609" s="184" t="s">
        <v>680</v>
      </c>
      <c r="F609" s="184"/>
      <c r="G609" s="184"/>
      <c r="H609" s="185">
        <v>15430</v>
      </c>
      <c r="I609" t="s">
        <v>3507</v>
      </c>
      <c r="J609" s="185" t="s">
        <v>36</v>
      </c>
      <c r="K609" s="185" t="s">
        <v>36</v>
      </c>
      <c r="L609" s="185" t="s">
        <v>36</v>
      </c>
      <c r="M609" s="185" t="s">
        <v>37</v>
      </c>
      <c r="N609" s="185" t="s">
        <v>35</v>
      </c>
      <c r="O609" s="185" t="s">
        <v>37</v>
      </c>
      <c r="P609" s="185"/>
      <c r="Q609" s="184" t="s">
        <v>680</v>
      </c>
      <c r="R609" s="185">
        <v>15430</v>
      </c>
      <c r="S609" s="185" t="s">
        <v>1310</v>
      </c>
      <c r="T609">
        <v>6</v>
      </c>
      <c r="U609" s="185" t="s">
        <v>37</v>
      </c>
      <c r="V609" s="185" t="s">
        <v>37</v>
      </c>
      <c r="W609" t="b">
        <v>1</v>
      </c>
    </row>
    <row r="610" spans="4:23" x14ac:dyDescent="0.25">
      <c r="D610" s="184" t="s">
        <v>681</v>
      </c>
      <c r="E610" s="184" t="s">
        <v>681</v>
      </c>
      <c r="F610" s="184"/>
      <c r="G610" s="184"/>
      <c r="H610" s="185">
        <v>15050</v>
      </c>
      <c r="I610" t="s">
        <v>113</v>
      </c>
      <c r="J610" s="185" t="s">
        <v>36</v>
      </c>
      <c r="K610" s="185" t="s">
        <v>36</v>
      </c>
      <c r="L610" s="185" t="s">
        <v>36</v>
      </c>
      <c r="M610" s="185" t="s">
        <v>37</v>
      </c>
      <c r="N610" s="185" t="s">
        <v>113</v>
      </c>
      <c r="O610" s="185" t="s">
        <v>37</v>
      </c>
      <c r="P610" s="185"/>
      <c r="Q610" s="184" t="s">
        <v>681</v>
      </c>
      <c r="R610" s="185">
        <v>15050</v>
      </c>
      <c r="S610" s="185" t="s">
        <v>114</v>
      </c>
      <c r="T610">
        <v>5</v>
      </c>
      <c r="U610" s="185" t="s">
        <v>37</v>
      </c>
      <c r="V610" s="185" t="s">
        <v>37</v>
      </c>
      <c r="W610" t="b">
        <v>0</v>
      </c>
    </row>
    <row r="611" spans="4:23" x14ac:dyDescent="0.25">
      <c r="D611" s="184" t="s">
        <v>682</v>
      </c>
      <c r="E611" s="184" t="s">
        <v>682</v>
      </c>
      <c r="F611" s="184"/>
      <c r="G611" s="184"/>
      <c r="H611" s="185">
        <v>17810</v>
      </c>
      <c r="I611" t="s">
        <v>3502</v>
      </c>
      <c r="J611" s="185" t="s">
        <v>36</v>
      </c>
      <c r="K611" s="185" t="s">
        <v>36</v>
      </c>
      <c r="L611" s="185" t="s">
        <v>36</v>
      </c>
      <c r="M611" s="185" t="s">
        <v>37</v>
      </c>
      <c r="N611" s="185" t="s">
        <v>3504</v>
      </c>
      <c r="O611" s="185" t="s">
        <v>37</v>
      </c>
      <c r="P611" s="185"/>
      <c r="Q611" s="184" t="s">
        <v>682</v>
      </c>
      <c r="R611" s="185">
        <v>17810</v>
      </c>
      <c r="S611" s="185" t="s">
        <v>441</v>
      </c>
      <c r="T611">
        <v>1</v>
      </c>
      <c r="U611" s="185" t="s">
        <v>37</v>
      </c>
      <c r="V611" s="185" t="s">
        <v>37</v>
      </c>
      <c r="W611" t="b">
        <v>1</v>
      </c>
    </row>
    <row r="612" spans="4:23" x14ac:dyDescent="0.25">
      <c r="D612" s="184" t="s">
        <v>683</v>
      </c>
      <c r="E612" s="184" t="s">
        <v>683</v>
      </c>
      <c r="F612" s="184"/>
      <c r="G612" s="184"/>
      <c r="H612" s="185">
        <v>13160</v>
      </c>
      <c r="I612" t="s">
        <v>3502</v>
      </c>
      <c r="J612" s="185" t="s">
        <v>36</v>
      </c>
      <c r="K612" s="185" t="s">
        <v>36</v>
      </c>
      <c r="L612" s="185" t="s">
        <v>36</v>
      </c>
      <c r="M612" s="185" t="s">
        <v>37</v>
      </c>
      <c r="N612" s="185" t="s">
        <v>3501</v>
      </c>
      <c r="O612" s="185" t="s">
        <v>37</v>
      </c>
      <c r="P612" s="185"/>
      <c r="Q612" s="184" t="s">
        <v>683</v>
      </c>
      <c r="R612" s="185">
        <v>13160</v>
      </c>
      <c r="S612" s="185" t="s">
        <v>444</v>
      </c>
      <c r="T612">
        <v>1</v>
      </c>
      <c r="U612" s="185" t="s">
        <v>37</v>
      </c>
      <c r="V612" s="185" t="s">
        <v>37</v>
      </c>
      <c r="W612" t="b">
        <v>1</v>
      </c>
    </row>
    <row r="613" spans="4:23" x14ac:dyDescent="0.25">
      <c r="D613" s="184" t="s">
        <v>3652</v>
      </c>
      <c r="E613" s="184" t="s">
        <v>3652</v>
      </c>
      <c r="F613" s="184"/>
      <c r="G613" s="184"/>
      <c r="H613" s="185">
        <v>15050</v>
      </c>
      <c r="I613" t="s">
        <v>113</v>
      </c>
      <c r="J613" s="185" t="s">
        <v>36</v>
      </c>
      <c r="K613" s="185" t="s">
        <v>36</v>
      </c>
      <c r="L613" s="185" t="s">
        <v>36</v>
      </c>
      <c r="M613" s="185" t="s">
        <v>37</v>
      </c>
      <c r="N613" s="185" t="s">
        <v>113</v>
      </c>
      <c r="O613" s="185" t="s">
        <v>37</v>
      </c>
      <c r="P613" s="185"/>
      <c r="Q613" s="184" t="s">
        <v>3652</v>
      </c>
      <c r="R613" s="185">
        <v>15050</v>
      </c>
      <c r="S613" s="185" t="s">
        <v>114</v>
      </c>
      <c r="T613">
        <v>5</v>
      </c>
      <c r="U613" s="185" t="s">
        <v>37</v>
      </c>
      <c r="V613" s="185" t="s">
        <v>37</v>
      </c>
      <c r="W613" t="b">
        <v>0</v>
      </c>
    </row>
    <row r="614" spans="4:23" x14ac:dyDescent="0.25">
      <c r="D614" s="184" t="s">
        <v>684</v>
      </c>
      <c r="E614" s="184" t="s">
        <v>684</v>
      </c>
      <c r="F614" s="184"/>
      <c r="G614" s="184"/>
      <c r="H614" s="185">
        <v>13140</v>
      </c>
      <c r="I614" t="s">
        <v>3491</v>
      </c>
      <c r="J614" s="185" t="s">
        <v>36</v>
      </c>
      <c r="K614" s="185" t="s">
        <v>36</v>
      </c>
      <c r="L614" s="185" t="s">
        <v>36</v>
      </c>
      <c r="M614" s="185" t="s">
        <v>37</v>
      </c>
      <c r="N614" s="185" t="s">
        <v>35</v>
      </c>
      <c r="O614" s="185" t="s">
        <v>37</v>
      </c>
      <c r="P614" s="185"/>
      <c r="Q614" s="184" t="s">
        <v>684</v>
      </c>
      <c r="R614" s="185">
        <v>13140</v>
      </c>
      <c r="S614" s="185" t="s">
        <v>78</v>
      </c>
      <c r="T614">
        <v>2</v>
      </c>
      <c r="U614" s="185" t="s">
        <v>37</v>
      </c>
      <c r="V614" s="185" t="s">
        <v>37</v>
      </c>
      <c r="W614" t="b">
        <v>1</v>
      </c>
    </row>
    <row r="615" spans="4:23" x14ac:dyDescent="0.25">
      <c r="D615" s="184" t="s">
        <v>685</v>
      </c>
      <c r="E615" s="184" t="s">
        <v>685</v>
      </c>
      <c r="F615" s="184"/>
      <c r="G615" s="184"/>
      <c r="H615" s="185">
        <v>17320</v>
      </c>
      <c r="I615" t="s">
        <v>3502</v>
      </c>
      <c r="J615" s="185" t="s">
        <v>36</v>
      </c>
      <c r="K615" s="185" t="s">
        <v>36</v>
      </c>
      <c r="L615" s="185" t="s">
        <v>36</v>
      </c>
      <c r="M615" s="185" t="s">
        <v>37</v>
      </c>
      <c r="N615" s="185" t="s">
        <v>3504</v>
      </c>
      <c r="O615" s="185" t="s">
        <v>37</v>
      </c>
      <c r="P615" s="185"/>
      <c r="Q615" s="184" t="s">
        <v>685</v>
      </c>
      <c r="R615" s="185">
        <v>17320</v>
      </c>
      <c r="S615" s="185" t="s">
        <v>585</v>
      </c>
      <c r="T615">
        <v>1</v>
      </c>
      <c r="U615" s="185" t="s">
        <v>37</v>
      </c>
      <c r="V615" s="185" t="s">
        <v>37</v>
      </c>
      <c r="W615" t="b">
        <v>1</v>
      </c>
    </row>
    <row r="616" spans="4:23" x14ac:dyDescent="0.25">
      <c r="D616" s="184" t="s">
        <v>686</v>
      </c>
      <c r="E616" s="184" t="s">
        <v>686</v>
      </c>
      <c r="F616" s="184"/>
      <c r="G616" s="184"/>
      <c r="H616" s="185">
        <v>13230</v>
      </c>
      <c r="I616" t="s">
        <v>3491</v>
      </c>
      <c r="J616" s="185" t="s">
        <v>36</v>
      </c>
      <c r="K616" s="185" t="s">
        <v>36</v>
      </c>
      <c r="L616" s="185" t="s">
        <v>36</v>
      </c>
      <c r="M616" s="185" t="s">
        <v>37</v>
      </c>
      <c r="N616" s="185" t="s">
        <v>3503</v>
      </c>
      <c r="O616" s="185" t="s">
        <v>37</v>
      </c>
      <c r="P616" s="185"/>
      <c r="Q616" s="184" t="s">
        <v>686</v>
      </c>
      <c r="R616" s="185">
        <v>13230</v>
      </c>
      <c r="S616" s="185" t="s">
        <v>570</v>
      </c>
      <c r="T616">
        <v>1</v>
      </c>
      <c r="U616" s="185" t="s">
        <v>37</v>
      </c>
      <c r="V616" s="185" t="s">
        <v>37</v>
      </c>
      <c r="W616" t="b">
        <v>1</v>
      </c>
    </row>
    <row r="617" spans="4:23" x14ac:dyDescent="0.25">
      <c r="D617" s="184" t="s">
        <v>687</v>
      </c>
      <c r="E617" s="184" t="s">
        <v>687</v>
      </c>
      <c r="F617" s="184"/>
      <c r="G617" s="184"/>
      <c r="H617" s="185">
        <v>16630</v>
      </c>
      <c r="I617" t="s">
        <v>3491</v>
      </c>
      <c r="J617" s="185" t="s">
        <v>36</v>
      </c>
      <c r="K617" s="185" t="s">
        <v>36</v>
      </c>
      <c r="L617" s="185" t="s">
        <v>36</v>
      </c>
      <c r="M617" s="185" t="s">
        <v>37</v>
      </c>
      <c r="N617" s="185" t="s">
        <v>3522</v>
      </c>
      <c r="O617" s="185" t="s">
        <v>37</v>
      </c>
      <c r="P617" s="185"/>
      <c r="Q617" s="184" t="s">
        <v>687</v>
      </c>
      <c r="R617" s="185">
        <v>16630</v>
      </c>
      <c r="S617" s="185" t="s">
        <v>244</v>
      </c>
      <c r="T617">
        <v>1</v>
      </c>
      <c r="U617" s="185" t="s">
        <v>37</v>
      </c>
      <c r="V617" s="185" t="s">
        <v>37</v>
      </c>
      <c r="W617" t="b">
        <v>1</v>
      </c>
    </row>
    <row r="618" spans="4:23" x14ac:dyDescent="0.25">
      <c r="D618" s="186" t="s">
        <v>3653</v>
      </c>
      <c r="E618" s="186" t="s">
        <v>3653</v>
      </c>
      <c r="F618" s="186"/>
      <c r="G618" s="186"/>
      <c r="H618" s="185"/>
      <c r="I618" s="186" t="s">
        <v>3496</v>
      </c>
      <c r="J618" s="186" t="s">
        <v>36</v>
      </c>
      <c r="K618" s="186" t="s">
        <v>36</v>
      </c>
      <c r="L618" s="186" t="s">
        <v>36</v>
      </c>
      <c r="M618" s="186" t="s">
        <v>37</v>
      </c>
      <c r="N618" s="186" t="s">
        <v>3498</v>
      </c>
      <c r="O618" s="186" t="s">
        <v>37</v>
      </c>
      <c r="P618" s="186"/>
      <c r="Q618" s="186" t="s">
        <v>3653</v>
      </c>
      <c r="R618" s="185"/>
      <c r="S618" s="185"/>
      <c r="T618">
        <v>1</v>
      </c>
      <c r="U618" s="186" t="s">
        <v>37</v>
      </c>
      <c r="V618" s="186" t="s">
        <v>37</v>
      </c>
      <c r="W618" t="b">
        <v>1</v>
      </c>
    </row>
    <row r="619" spans="4:23" x14ac:dyDescent="0.25">
      <c r="D619" s="184" t="s">
        <v>688</v>
      </c>
      <c r="E619" s="184" t="s">
        <v>688</v>
      </c>
      <c r="F619" s="184"/>
      <c r="G619" s="184"/>
      <c r="H619" s="185">
        <v>16100</v>
      </c>
      <c r="I619" t="s">
        <v>3496</v>
      </c>
      <c r="J619" s="185" t="s">
        <v>36</v>
      </c>
      <c r="K619" s="185" t="s">
        <v>36</v>
      </c>
      <c r="L619" s="185" t="s">
        <v>36</v>
      </c>
      <c r="M619" s="185" t="s">
        <v>37</v>
      </c>
      <c r="N619" s="185" t="s">
        <v>3506</v>
      </c>
      <c r="O619" s="185" t="s">
        <v>37</v>
      </c>
      <c r="P619" s="185"/>
      <c r="Q619" s="184" t="s">
        <v>688</v>
      </c>
      <c r="R619" s="185">
        <v>16100</v>
      </c>
      <c r="S619" s="185" t="s">
        <v>308</v>
      </c>
      <c r="T619">
        <v>2</v>
      </c>
      <c r="U619" s="185" t="s">
        <v>37</v>
      </c>
      <c r="V619" s="185" t="s">
        <v>37</v>
      </c>
      <c r="W619" t="b">
        <v>1</v>
      </c>
    </row>
    <row r="620" spans="4:23" x14ac:dyDescent="0.25">
      <c r="D620" s="184" t="s">
        <v>689</v>
      </c>
      <c r="E620" s="184" t="s">
        <v>689</v>
      </c>
      <c r="F620" s="184"/>
      <c r="G620" s="184"/>
      <c r="H620" s="185">
        <v>13510</v>
      </c>
      <c r="I620" t="s">
        <v>3491</v>
      </c>
      <c r="J620" s="185" t="s">
        <v>36</v>
      </c>
      <c r="K620" s="185" t="s">
        <v>36</v>
      </c>
      <c r="L620" s="185" t="s">
        <v>36</v>
      </c>
      <c r="M620" s="185" t="s">
        <v>37</v>
      </c>
      <c r="N620" s="185" t="s">
        <v>3501</v>
      </c>
      <c r="O620" s="185" t="s">
        <v>37</v>
      </c>
      <c r="P620" s="185"/>
      <c r="Q620" s="184" t="s">
        <v>689</v>
      </c>
      <c r="R620" s="185">
        <v>13510</v>
      </c>
      <c r="S620" s="185" t="s">
        <v>103</v>
      </c>
      <c r="T620">
        <v>3</v>
      </c>
      <c r="U620" s="185" t="s">
        <v>37</v>
      </c>
      <c r="V620" s="185" t="s">
        <v>37</v>
      </c>
      <c r="W620" t="b">
        <v>1</v>
      </c>
    </row>
    <row r="621" spans="4:23" x14ac:dyDescent="0.25">
      <c r="D621" s="186" t="s">
        <v>3654</v>
      </c>
      <c r="E621" s="186" t="s">
        <v>3654</v>
      </c>
      <c r="F621" s="186"/>
      <c r="G621" s="186"/>
      <c r="H621" s="185"/>
      <c r="I621" s="186" t="s">
        <v>3496</v>
      </c>
      <c r="J621" s="186" t="s">
        <v>36</v>
      </c>
      <c r="K621" s="186" t="s">
        <v>36</v>
      </c>
      <c r="L621" s="186" t="s">
        <v>36</v>
      </c>
      <c r="M621" s="186" t="s">
        <v>37</v>
      </c>
      <c r="N621" s="186" t="s">
        <v>3498</v>
      </c>
      <c r="O621" s="186" t="s">
        <v>37</v>
      </c>
      <c r="P621" s="186"/>
      <c r="Q621" s="186" t="s">
        <v>3654</v>
      </c>
      <c r="R621" s="185"/>
      <c r="S621" s="185"/>
      <c r="T621">
        <v>1</v>
      </c>
      <c r="U621" s="186" t="s">
        <v>37</v>
      </c>
      <c r="V621" s="186" t="s">
        <v>37</v>
      </c>
      <c r="W621" t="b">
        <v>1</v>
      </c>
    </row>
    <row r="622" spans="4:23" x14ac:dyDescent="0.25">
      <c r="D622" s="184" t="s">
        <v>690</v>
      </c>
      <c r="E622" s="184" t="s">
        <v>690</v>
      </c>
      <c r="F622" s="184"/>
      <c r="G622" s="184"/>
      <c r="H622" s="185">
        <v>15310</v>
      </c>
      <c r="I622" t="s">
        <v>3493</v>
      </c>
      <c r="J622" s="185" t="s">
        <v>36</v>
      </c>
      <c r="K622" s="185" t="s">
        <v>36</v>
      </c>
      <c r="L622" s="185" t="s">
        <v>36</v>
      </c>
      <c r="M622" s="185" t="s">
        <v>37</v>
      </c>
      <c r="N622" s="185" t="s">
        <v>3498</v>
      </c>
      <c r="O622" s="185" t="s">
        <v>37</v>
      </c>
      <c r="P622" s="185"/>
      <c r="Q622" s="184" t="s">
        <v>690</v>
      </c>
      <c r="R622" s="185">
        <v>15310</v>
      </c>
      <c r="S622" s="185" t="s">
        <v>180</v>
      </c>
      <c r="T622">
        <v>1</v>
      </c>
      <c r="U622" s="185" t="s">
        <v>37</v>
      </c>
      <c r="V622" s="185" t="s">
        <v>37</v>
      </c>
      <c r="W622" t="b">
        <v>1</v>
      </c>
    </row>
    <row r="623" spans="4:23" x14ac:dyDescent="0.25">
      <c r="D623" s="184" t="s">
        <v>691</v>
      </c>
      <c r="E623" s="184" t="s">
        <v>691</v>
      </c>
      <c r="F623" s="184"/>
      <c r="G623" s="184"/>
      <c r="H623" s="185">
        <v>15450</v>
      </c>
      <c r="I623" t="s">
        <v>3496</v>
      </c>
      <c r="J623" s="185" t="s">
        <v>36</v>
      </c>
      <c r="K623" s="185" t="s">
        <v>36</v>
      </c>
      <c r="L623" s="185" t="s">
        <v>36</v>
      </c>
      <c r="M623" s="185" t="s">
        <v>37</v>
      </c>
      <c r="N623" s="185" t="s">
        <v>35</v>
      </c>
      <c r="O623" s="185" t="s">
        <v>37</v>
      </c>
      <c r="P623" s="185"/>
      <c r="Q623" s="184" t="s">
        <v>691</v>
      </c>
      <c r="R623" s="185">
        <v>15450</v>
      </c>
      <c r="S623" s="185" t="s">
        <v>80</v>
      </c>
      <c r="T623">
        <v>1</v>
      </c>
      <c r="U623" s="185" t="s">
        <v>37</v>
      </c>
      <c r="V623" s="185" t="s">
        <v>37</v>
      </c>
      <c r="W623" t="b">
        <v>1</v>
      </c>
    </row>
    <row r="624" spans="4:23" x14ac:dyDescent="0.25">
      <c r="D624" s="184" t="s">
        <v>692</v>
      </c>
      <c r="E624" s="184" t="s">
        <v>692</v>
      </c>
      <c r="F624" s="184"/>
      <c r="G624" s="184"/>
      <c r="H624" s="185">
        <v>16550</v>
      </c>
      <c r="I624" t="s">
        <v>3510</v>
      </c>
      <c r="J624" s="185" t="s">
        <v>36</v>
      </c>
      <c r="K624" s="185" t="s">
        <v>36</v>
      </c>
      <c r="L624" s="185" t="s">
        <v>36</v>
      </c>
      <c r="M624" s="185" t="s">
        <v>36</v>
      </c>
      <c r="N624" s="185" t="s">
        <v>35</v>
      </c>
      <c r="O624" s="185" t="s">
        <v>37</v>
      </c>
      <c r="P624" s="185"/>
      <c r="Q624" s="184" t="s">
        <v>692</v>
      </c>
      <c r="R624" s="185">
        <v>16550</v>
      </c>
      <c r="S624" s="185" t="s">
        <v>400</v>
      </c>
      <c r="T624">
        <v>4</v>
      </c>
      <c r="U624" s="185" t="s">
        <v>37</v>
      </c>
      <c r="V624" s="185" t="s">
        <v>37</v>
      </c>
      <c r="W624" t="b">
        <v>1</v>
      </c>
    </row>
    <row r="625" spans="4:23" x14ac:dyDescent="0.25">
      <c r="D625" s="184" t="s">
        <v>693</v>
      </c>
      <c r="E625" s="184" t="s">
        <v>693</v>
      </c>
      <c r="F625" s="184"/>
      <c r="G625" s="184"/>
      <c r="H625" s="185">
        <v>13130</v>
      </c>
      <c r="I625" t="s">
        <v>3491</v>
      </c>
      <c r="J625" s="185" t="s">
        <v>36</v>
      </c>
      <c r="K625" s="185" t="s">
        <v>36</v>
      </c>
      <c r="L625" s="185" t="s">
        <v>36</v>
      </c>
      <c r="M625" s="185" t="s">
        <v>37</v>
      </c>
      <c r="N625" s="185" t="s">
        <v>3501</v>
      </c>
      <c r="O625" s="185" t="s">
        <v>37</v>
      </c>
      <c r="P625" s="185"/>
      <c r="Q625" s="184" t="s">
        <v>693</v>
      </c>
      <c r="R625" s="185">
        <v>13130</v>
      </c>
      <c r="S625" s="185" t="s">
        <v>474</v>
      </c>
      <c r="T625">
        <v>3</v>
      </c>
      <c r="U625" s="185" t="s">
        <v>37</v>
      </c>
      <c r="V625" s="185" t="s">
        <v>37</v>
      </c>
      <c r="W625" t="b">
        <v>1</v>
      </c>
    </row>
    <row r="626" spans="4:23" x14ac:dyDescent="0.25">
      <c r="D626" s="184" t="s">
        <v>694</v>
      </c>
      <c r="E626" s="184" t="s">
        <v>694</v>
      </c>
      <c r="F626" s="184"/>
      <c r="G626" s="184"/>
      <c r="H626" s="185">
        <v>17510</v>
      </c>
      <c r="I626" t="s">
        <v>3502</v>
      </c>
      <c r="J626" s="185" t="s">
        <v>36</v>
      </c>
      <c r="K626" s="185" t="s">
        <v>36</v>
      </c>
      <c r="L626" s="185" t="s">
        <v>36</v>
      </c>
      <c r="M626" s="185" t="s">
        <v>37</v>
      </c>
      <c r="N626" s="185" t="s">
        <v>3528</v>
      </c>
      <c r="O626" s="185" t="s">
        <v>37</v>
      </c>
      <c r="P626" s="185"/>
      <c r="Q626" s="184" t="s">
        <v>694</v>
      </c>
      <c r="R626" s="185">
        <v>17510</v>
      </c>
      <c r="S626" s="185" t="s">
        <v>246</v>
      </c>
      <c r="T626">
        <v>1</v>
      </c>
      <c r="U626" s="185" t="s">
        <v>37</v>
      </c>
      <c r="V626" s="185" t="s">
        <v>37</v>
      </c>
      <c r="W626" t="b">
        <v>1</v>
      </c>
    </row>
    <row r="627" spans="4:23" x14ac:dyDescent="0.25">
      <c r="D627" s="184" t="s">
        <v>695</v>
      </c>
      <c r="E627" s="184" t="s">
        <v>695</v>
      </c>
      <c r="F627" s="184"/>
      <c r="G627" s="184"/>
      <c r="H627" s="185">
        <v>13130</v>
      </c>
      <c r="I627" t="s">
        <v>3491</v>
      </c>
      <c r="J627" s="185" t="s">
        <v>36</v>
      </c>
      <c r="K627" s="185" t="s">
        <v>36</v>
      </c>
      <c r="L627" s="185" t="s">
        <v>36</v>
      </c>
      <c r="M627" s="185" t="s">
        <v>37</v>
      </c>
      <c r="N627" s="185" t="s">
        <v>3501</v>
      </c>
      <c r="O627" s="185" t="s">
        <v>37</v>
      </c>
      <c r="P627" s="185"/>
      <c r="Q627" s="184" t="s">
        <v>695</v>
      </c>
      <c r="R627" s="185">
        <v>13130</v>
      </c>
      <c r="S627" s="185" t="s">
        <v>474</v>
      </c>
      <c r="T627">
        <v>3</v>
      </c>
      <c r="U627" s="185" t="s">
        <v>37</v>
      </c>
      <c r="V627" s="185" t="s">
        <v>37</v>
      </c>
      <c r="W627" t="b">
        <v>1</v>
      </c>
    </row>
    <row r="628" spans="4:23" x14ac:dyDescent="0.25">
      <c r="D628" s="184" t="s">
        <v>696</v>
      </c>
      <c r="E628" s="184" t="s">
        <v>696</v>
      </c>
      <c r="F628" s="184"/>
      <c r="G628" s="184"/>
      <c r="H628" s="185">
        <v>13130</v>
      </c>
      <c r="I628" t="s">
        <v>3491</v>
      </c>
      <c r="J628" s="185" t="s">
        <v>36</v>
      </c>
      <c r="K628" s="185" t="s">
        <v>36</v>
      </c>
      <c r="L628" s="185" t="s">
        <v>36</v>
      </c>
      <c r="M628" s="185" t="s">
        <v>37</v>
      </c>
      <c r="N628" s="185" t="s">
        <v>3501</v>
      </c>
      <c r="O628" s="185" t="s">
        <v>37</v>
      </c>
      <c r="P628" s="185"/>
      <c r="Q628" s="184" t="s">
        <v>696</v>
      </c>
      <c r="R628" s="185">
        <v>13130</v>
      </c>
      <c r="S628" s="185" t="s">
        <v>474</v>
      </c>
      <c r="T628">
        <v>3</v>
      </c>
      <c r="U628" s="185" t="s">
        <v>37</v>
      </c>
      <c r="V628" s="185" t="s">
        <v>37</v>
      </c>
      <c r="W628" t="b">
        <v>1</v>
      </c>
    </row>
    <row r="629" spans="4:23" x14ac:dyDescent="0.25">
      <c r="D629" s="184" t="s">
        <v>697</v>
      </c>
      <c r="E629" s="184" t="s">
        <v>697</v>
      </c>
      <c r="F629" s="184"/>
      <c r="G629" s="184"/>
      <c r="H629" s="185">
        <v>13960</v>
      </c>
      <c r="I629" t="s">
        <v>3491</v>
      </c>
      <c r="J629" s="185" t="s">
        <v>36</v>
      </c>
      <c r="K629" s="185" t="s">
        <v>36</v>
      </c>
      <c r="L629" s="185" t="s">
        <v>36</v>
      </c>
      <c r="M629" s="185" t="s">
        <v>37</v>
      </c>
      <c r="N629" s="185" t="s">
        <v>3498</v>
      </c>
      <c r="O629" s="185" t="s">
        <v>37</v>
      </c>
      <c r="P629" s="185"/>
      <c r="Q629" s="184" t="s">
        <v>697</v>
      </c>
      <c r="R629" s="185">
        <v>13960</v>
      </c>
      <c r="S629" s="185" t="s">
        <v>234</v>
      </c>
      <c r="T629">
        <v>1</v>
      </c>
      <c r="U629" s="185" t="s">
        <v>37</v>
      </c>
      <c r="V629" s="185" t="s">
        <v>37</v>
      </c>
      <c r="W629" t="b">
        <v>1</v>
      </c>
    </row>
    <row r="630" spans="4:23" x14ac:dyDescent="0.25">
      <c r="D630" s="184" t="s">
        <v>698</v>
      </c>
      <c r="E630" s="184" t="s">
        <v>698</v>
      </c>
      <c r="F630" s="184"/>
      <c r="G630" s="184"/>
      <c r="H630" s="185">
        <v>13150</v>
      </c>
      <c r="I630" t="s">
        <v>3491</v>
      </c>
      <c r="J630" s="185" t="s">
        <v>36</v>
      </c>
      <c r="K630" s="185" t="s">
        <v>36</v>
      </c>
      <c r="L630" s="185" t="s">
        <v>36</v>
      </c>
      <c r="M630" s="185" t="s">
        <v>37</v>
      </c>
      <c r="N630" s="185" t="s">
        <v>3501</v>
      </c>
      <c r="O630" s="185" t="s">
        <v>37</v>
      </c>
      <c r="P630" s="185"/>
      <c r="Q630" s="184" t="s">
        <v>698</v>
      </c>
      <c r="R630" s="185">
        <v>13150</v>
      </c>
      <c r="S630" s="185" t="s">
        <v>472</v>
      </c>
      <c r="T630">
        <v>1</v>
      </c>
      <c r="U630" s="185" t="s">
        <v>37</v>
      </c>
      <c r="V630" s="185" t="s">
        <v>37</v>
      </c>
      <c r="W630" t="b">
        <v>1</v>
      </c>
    </row>
    <row r="631" spans="4:23" x14ac:dyDescent="0.25">
      <c r="D631" s="184" t="s">
        <v>699</v>
      </c>
      <c r="E631" s="184" t="s">
        <v>699</v>
      </c>
      <c r="F631" s="184"/>
      <c r="G631" s="184"/>
      <c r="H631" s="185">
        <v>15310</v>
      </c>
      <c r="I631" t="s">
        <v>3496</v>
      </c>
      <c r="J631" s="185" t="s">
        <v>36</v>
      </c>
      <c r="K631" s="185" t="s">
        <v>36</v>
      </c>
      <c r="L631" s="185" t="s">
        <v>36</v>
      </c>
      <c r="M631" s="185" t="s">
        <v>37</v>
      </c>
      <c r="N631" s="185" t="s">
        <v>3498</v>
      </c>
      <c r="O631" s="185" t="s">
        <v>37</v>
      </c>
      <c r="P631" s="185"/>
      <c r="Q631" s="184" t="s">
        <v>699</v>
      </c>
      <c r="R631" s="185">
        <v>15310</v>
      </c>
      <c r="S631" s="185" t="s">
        <v>180</v>
      </c>
      <c r="T631">
        <v>1</v>
      </c>
      <c r="U631" s="185" t="s">
        <v>37</v>
      </c>
      <c r="V631" s="185" t="s">
        <v>37</v>
      </c>
      <c r="W631" t="b">
        <v>1</v>
      </c>
    </row>
    <row r="632" spans="4:23" x14ac:dyDescent="0.25">
      <c r="D632" s="184" t="s">
        <v>700</v>
      </c>
      <c r="E632" s="184" t="s">
        <v>700</v>
      </c>
      <c r="F632" s="184"/>
      <c r="G632" s="184"/>
      <c r="H632" s="185">
        <v>13530</v>
      </c>
      <c r="I632" t="s">
        <v>3491</v>
      </c>
      <c r="J632" s="185" t="s">
        <v>36</v>
      </c>
      <c r="K632" s="185" t="s">
        <v>36</v>
      </c>
      <c r="L632" s="185" t="s">
        <v>36</v>
      </c>
      <c r="M632" s="185" t="s">
        <v>37</v>
      </c>
      <c r="N632" s="185" t="s">
        <v>3514</v>
      </c>
      <c r="O632" s="185" t="s">
        <v>37</v>
      </c>
      <c r="P632" s="185"/>
      <c r="Q632" s="184" t="s">
        <v>700</v>
      </c>
      <c r="R632" s="185">
        <v>13530</v>
      </c>
      <c r="S632" s="185" t="s">
        <v>84</v>
      </c>
      <c r="T632">
        <v>3</v>
      </c>
      <c r="U632" s="185" t="s">
        <v>37</v>
      </c>
      <c r="V632" s="185" t="s">
        <v>37</v>
      </c>
      <c r="W632" t="b">
        <v>1</v>
      </c>
    </row>
    <row r="633" spans="4:23" x14ac:dyDescent="0.25">
      <c r="D633" s="184" t="s">
        <v>701</v>
      </c>
      <c r="E633" s="184" t="s">
        <v>701</v>
      </c>
      <c r="F633" s="184"/>
      <c r="G633" s="184"/>
      <c r="H633" s="185">
        <v>17420</v>
      </c>
      <c r="I633" t="s">
        <v>3502</v>
      </c>
      <c r="J633" s="185" t="s">
        <v>36</v>
      </c>
      <c r="K633" s="185" t="s">
        <v>36</v>
      </c>
      <c r="L633" s="185" t="s">
        <v>36</v>
      </c>
      <c r="M633" s="185" t="s">
        <v>37</v>
      </c>
      <c r="N633" s="185" t="s">
        <v>35</v>
      </c>
      <c r="O633" s="185" t="s">
        <v>37</v>
      </c>
      <c r="P633" s="185"/>
      <c r="Q633" s="184" t="s">
        <v>701</v>
      </c>
      <c r="R633" s="185">
        <v>17420</v>
      </c>
      <c r="S633" s="185" t="s">
        <v>702</v>
      </c>
      <c r="T633">
        <v>1</v>
      </c>
      <c r="U633" s="185" t="s">
        <v>37</v>
      </c>
      <c r="V633" s="185" t="s">
        <v>37</v>
      </c>
      <c r="W633" t="b">
        <v>1</v>
      </c>
    </row>
    <row r="634" spans="4:23" x14ac:dyDescent="0.25">
      <c r="D634" s="184" t="s">
        <v>701</v>
      </c>
      <c r="E634" s="184" t="s">
        <v>701</v>
      </c>
      <c r="F634" s="184"/>
      <c r="G634" s="184"/>
      <c r="H634" s="185">
        <v>17910</v>
      </c>
      <c r="I634" t="s">
        <v>3502</v>
      </c>
      <c r="J634" s="185" t="s">
        <v>36</v>
      </c>
      <c r="K634" s="185" t="s">
        <v>36</v>
      </c>
      <c r="L634" s="185" t="s">
        <v>36</v>
      </c>
      <c r="M634" s="185" t="s">
        <v>37</v>
      </c>
      <c r="N634" s="185" t="s">
        <v>3504</v>
      </c>
      <c r="O634" s="185" t="s">
        <v>37</v>
      </c>
      <c r="P634" s="185"/>
      <c r="Q634" s="184" t="s">
        <v>701</v>
      </c>
      <c r="R634" s="185">
        <v>17910</v>
      </c>
      <c r="S634" s="185" t="s">
        <v>364</v>
      </c>
      <c r="T634">
        <v>1</v>
      </c>
      <c r="U634" s="185" t="s">
        <v>37</v>
      </c>
      <c r="V634" s="185" t="s">
        <v>37</v>
      </c>
      <c r="W634" t="b">
        <v>1</v>
      </c>
    </row>
    <row r="635" spans="4:23" x14ac:dyDescent="0.25">
      <c r="D635" s="184" t="s">
        <v>703</v>
      </c>
      <c r="E635" s="184" t="s">
        <v>703</v>
      </c>
      <c r="F635" s="184"/>
      <c r="G635" s="184"/>
      <c r="H635" s="185">
        <v>17420</v>
      </c>
      <c r="I635" t="s">
        <v>3502</v>
      </c>
      <c r="J635" s="185" t="s">
        <v>36</v>
      </c>
      <c r="K635" s="185" t="s">
        <v>36</v>
      </c>
      <c r="L635" s="185" t="s">
        <v>36</v>
      </c>
      <c r="M635" s="185" t="s">
        <v>37</v>
      </c>
      <c r="N635" s="185" t="s">
        <v>3504</v>
      </c>
      <c r="O635" s="185" t="s">
        <v>37</v>
      </c>
      <c r="P635" s="185"/>
      <c r="Q635" s="184" t="s">
        <v>703</v>
      </c>
      <c r="R635" s="185">
        <v>17420</v>
      </c>
      <c r="S635" s="185" t="s">
        <v>702</v>
      </c>
      <c r="T635">
        <v>1</v>
      </c>
      <c r="U635" s="185" t="s">
        <v>37</v>
      </c>
      <c r="V635" s="185" t="s">
        <v>37</v>
      </c>
      <c r="W635" t="b">
        <v>1</v>
      </c>
    </row>
    <row r="636" spans="4:23" x14ac:dyDescent="0.25">
      <c r="D636" s="184" t="s">
        <v>704</v>
      </c>
      <c r="E636" s="184" t="s">
        <v>704</v>
      </c>
      <c r="F636" s="184"/>
      <c r="G636" s="184"/>
      <c r="H636" s="185">
        <v>90400</v>
      </c>
      <c r="I636" t="s">
        <v>3510</v>
      </c>
      <c r="J636" s="185" t="s">
        <v>36</v>
      </c>
      <c r="K636" s="185" t="s">
        <v>36</v>
      </c>
      <c r="L636" s="185" t="s">
        <v>36</v>
      </c>
      <c r="M636" s="185" t="s">
        <v>37</v>
      </c>
      <c r="N636" s="185" t="s">
        <v>3610</v>
      </c>
      <c r="O636" s="185" t="s">
        <v>36</v>
      </c>
      <c r="P636" s="185"/>
      <c r="Q636" s="184" t="s">
        <v>704</v>
      </c>
      <c r="R636" s="185">
        <v>90400</v>
      </c>
      <c r="S636" s="185" t="s">
        <v>262</v>
      </c>
      <c r="T636">
        <v>3</v>
      </c>
      <c r="U636" s="185" t="s">
        <v>37</v>
      </c>
      <c r="V636" s="185" t="s">
        <v>37</v>
      </c>
      <c r="W636" t="b">
        <v>0</v>
      </c>
    </row>
    <row r="637" spans="4:23" x14ac:dyDescent="0.25">
      <c r="D637" s="184" t="s">
        <v>705</v>
      </c>
      <c r="E637" s="184" t="s">
        <v>705</v>
      </c>
      <c r="F637" s="184"/>
      <c r="G637" s="184"/>
      <c r="H637" s="185">
        <v>13410</v>
      </c>
      <c r="I637" t="s">
        <v>3491</v>
      </c>
      <c r="J637" s="185" t="s">
        <v>36</v>
      </c>
      <c r="K637" s="185" t="s">
        <v>36</v>
      </c>
      <c r="L637" s="185" t="s">
        <v>36</v>
      </c>
      <c r="M637" s="185" t="s">
        <v>37</v>
      </c>
      <c r="N637" s="185" t="s">
        <v>3501</v>
      </c>
      <c r="O637" s="185" t="s">
        <v>37</v>
      </c>
      <c r="P637" s="185"/>
      <c r="Q637" s="184" t="s">
        <v>705</v>
      </c>
      <c r="R637" s="185">
        <v>13410</v>
      </c>
      <c r="S637" s="185" t="s">
        <v>131</v>
      </c>
      <c r="T637">
        <v>1</v>
      </c>
      <c r="U637" s="185" t="s">
        <v>37</v>
      </c>
      <c r="V637" s="185" t="s">
        <v>37</v>
      </c>
      <c r="W637" t="b">
        <v>1</v>
      </c>
    </row>
    <row r="638" spans="4:23" x14ac:dyDescent="0.25">
      <c r="D638" s="184" t="s">
        <v>706</v>
      </c>
      <c r="E638" s="184" t="s">
        <v>706</v>
      </c>
      <c r="F638" s="184"/>
      <c r="G638" s="184"/>
      <c r="H638" s="185">
        <v>13840</v>
      </c>
      <c r="I638" t="s">
        <v>3491</v>
      </c>
      <c r="J638" s="185" t="s">
        <v>36</v>
      </c>
      <c r="K638" s="185" t="s">
        <v>36</v>
      </c>
      <c r="L638" s="185" t="s">
        <v>36</v>
      </c>
      <c r="M638" s="185" t="s">
        <v>37</v>
      </c>
      <c r="N638" s="185" t="s">
        <v>3503</v>
      </c>
      <c r="O638" s="185" t="s">
        <v>37</v>
      </c>
      <c r="P638" s="185"/>
      <c r="Q638" s="184" t="s">
        <v>706</v>
      </c>
      <c r="R638" s="185">
        <v>13840</v>
      </c>
      <c r="S638" s="185" t="s">
        <v>72</v>
      </c>
      <c r="T638">
        <v>1</v>
      </c>
      <c r="U638" s="185" t="s">
        <v>37</v>
      </c>
      <c r="V638" s="185" t="s">
        <v>37</v>
      </c>
      <c r="W638" t="b">
        <v>1</v>
      </c>
    </row>
    <row r="639" spans="4:23" x14ac:dyDescent="0.25">
      <c r="D639" s="184" t="s">
        <v>707</v>
      </c>
      <c r="E639" s="184" t="s">
        <v>707</v>
      </c>
      <c r="F639" s="184"/>
      <c r="G639" s="184"/>
      <c r="H639" s="185">
        <v>13650</v>
      </c>
      <c r="I639" t="s">
        <v>3491</v>
      </c>
      <c r="J639" s="185" t="s">
        <v>36</v>
      </c>
      <c r="K639" s="185" t="s">
        <v>36</v>
      </c>
      <c r="L639" s="185" t="s">
        <v>36</v>
      </c>
      <c r="M639" s="185" t="s">
        <v>37</v>
      </c>
      <c r="N639" s="185" t="s">
        <v>3503</v>
      </c>
      <c r="O639" s="185" t="s">
        <v>37</v>
      </c>
      <c r="P639" s="185"/>
      <c r="Q639" s="184" t="s">
        <v>707</v>
      </c>
      <c r="R639" s="185">
        <v>13650</v>
      </c>
      <c r="S639" s="185" t="s">
        <v>172</v>
      </c>
      <c r="T639">
        <v>1</v>
      </c>
      <c r="U639" s="185" t="s">
        <v>37</v>
      </c>
      <c r="V639" s="185" t="s">
        <v>37</v>
      </c>
      <c r="W639" t="b">
        <v>1</v>
      </c>
    </row>
    <row r="640" spans="4:23" x14ac:dyDescent="0.25">
      <c r="D640" s="184" t="s">
        <v>708</v>
      </c>
      <c r="E640" s="184" t="s">
        <v>708</v>
      </c>
      <c r="F640" s="184"/>
      <c r="G640" s="184"/>
      <c r="H640" s="185">
        <v>13840</v>
      </c>
      <c r="I640" t="s">
        <v>3491</v>
      </c>
      <c r="J640" s="185" t="s">
        <v>36</v>
      </c>
      <c r="K640" s="185" t="s">
        <v>36</v>
      </c>
      <c r="L640" s="185" t="s">
        <v>36</v>
      </c>
      <c r="M640" s="185" t="s">
        <v>37</v>
      </c>
      <c r="N640" s="185" t="s">
        <v>3503</v>
      </c>
      <c r="O640" s="185" t="s">
        <v>37</v>
      </c>
      <c r="P640" s="185"/>
      <c r="Q640" s="184" t="s">
        <v>708</v>
      </c>
      <c r="R640" s="185">
        <v>13840</v>
      </c>
      <c r="S640" s="185" t="s">
        <v>72</v>
      </c>
      <c r="T640">
        <v>1</v>
      </c>
      <c r="U640" s="185" t="s">
        <v>37</v>
      </c>
      <c r="V640" s="185" t="s">
        <v>37</v>
      </c>
      <c r="W640" t="b">
        <v>1</v>
      </c>
    </row>
    <row r="641" spans="4:23" x14ac:dyDescent="0.25">
      <c r="D641" s="184" t="s">
        <v>709</v>
      </c>
      <c r="E641" s="184" t="s">
        <v>709</v>
      </c>
      <c r="F641" s="184"/>
      <c r="G641" s="184"/>
      <c r="H641" s="185">
        <v>13840</v>
      </c>
      <c r="I641" t="s">
        <v>3491</v>
      </c>
      <c r="J641" s="185" t="s">
        <v>36</v>
      </c>
      <c r="K641" s="185" t="s">
        <v>36</v>
      </c>
      <c r="L641" s="185" t="s">
        <v>36</v>
      </c>
      <c r="M641" s="185" t="s">
        <v>37</v>
      </c>
      <c r="N641" s="185" t="s">
        <v>3503</v>
      </c>
      <c r="O641" s="185" t="s">
        <v>37</v>
      </c>
      <c r="P641" s="185"/>
      <c r="Q641" s="184" t="s">
        <v>709</v>
      </c>
      <c r="R641" s="185">
        <v>13840</v>
      </c>
      <c r="S641" s="185" t="s">
        <v>72</v>
      </c>
      <c r="T641">
        <v>1</v>
      </c>
      <c r="U641" s="185" t="s">
        <v>37</v>
      </c>
      <c r="V641" s="185" t="s">
        <v>37</v>
      </c>
      <c r="W641" t="b">
        <v>1</v>
      </c>
    </row>
    <row r="642" spans="4:23" x14ac:dyDescent="0.25">
      <c r="D642" s="184" t="s">
        <v>710</v>
      </c>
      <c r="E642" s="184" t="s">
        <v>710</v>
      </c>
      <c r="F642" s="184"/>
      <c r="G642" s="184"/>
      <c r="H642" s="185">
        <v>13510</v>
      </c>
      <c r="I642" t="s">
        <v>3491</v>
      </c>
      <c r="J642" s="185" t="s">
        <v>36</v>
      </c>
      <c r="K642" s="185" t="s">
        <v>36</v>
      </c>
      <c r="L642" s="185" t="s">
        <v>36</v>
      </c>
      <c r="M642" s="185" t="s">
        <v>37</v>
      </c>
      <c r="N642" s="185" t="s">
        <v>3501</v>
      </c>
      <c r="O642" s="185" t="s">
        <v>37</v>
      </c>
      <c r="P642" s="185"/>
      <c r="Q642" s="184" t="s">
        <v>710</v>
      </c>
      <c r="R642" s="185">
        <v>13510</v>
      </c>
      <c r="S642" s="185" t="s">
        <v>103</v>
      </c>
      <c r="T642">
        <v>3</v>
      </c>
      <c r="U642" s="185" t="s">
        <v>37</v>
      </c>
      <c r="V642" s="185" t="s">
        <v>37</v>
      </c>
      <c r="W642" t="b">
        <v>1</v>
      </c>
    </row>
    <row r="643" spans="4:23" x14ac:dyDescent="0.25">
      <c r="D643" s="184" t="s">
        <v>711</v>
      </c>
      <c r="E643" s="184" t="s">
        <v>711</v>
      </c>
      <c r="F643" s="184"/>
      <c r="G643" s="184"/>
      <c r="H643" s="185">
        <v>13140</v>
      </c>
      <c r="I643" t="s">
        <v>3491</v>
      </c>
      <c r="J643" s="185" t="s">
        <v>36</v>
      </c>
      <c r="K643" s="185" t="s">
        <v>36</v>
      </c>
      <c r="L643" s="185" t="s">
        <v>36</v>
      </c>
      <c r="M643" s="185" t="s">
        <v>37</v>
      </c>
      <c r="N643" s="185" t="s">
        <v>3501</v>
      </c>
      <c r="O643" s="185" t="s">
        <v>37</v>
      </c>
      <c r="P643" s="185"/>
      <c r="Q643" s="184" t="s">
        <v>711</v>
      </c>
      <c r="R643" s="185">
        <v>13140</v>
      </c>
      <c r="S643" s="185" t="s">
        <v>78</v>
      </c>
      <c r="T643">
        <v>1</v>
      </c>
      <c r="U643" s="185" t="s">
        <v>37</v>
      </c>
      <c r="V643" s="185" t="s">
        <v>37</v>
      </c>
      <c r="W643" t="b">
        <v>1</v>
      </c>
    </row>
    <row r="644" spans="4:23" x14ac:dyDescent="0.25">
      <c r="D644" s="184" t="s">
        <v>712</v>
      </c>
      <c r="E644" s="184" t="s">
        <v>712</v>
      </c>
      <c r="F644" s="184"/>
      <c r="G644" s="184"/>
      <c r="H644" s="185">
        <v>90047</v>
      </c>
      <c r="I644" t="s">
        <v>3502</v>
      </c>
      <c r="J644" s="185" t="s">
        <v>36</v>
      </c>
      <c r="K644" s="185" t="s">
        <v>36</v>
      </c>
      <c r="L644" s="185" t="s">
        <v>36</v>
      </c>
      <c r="M644" s="185" t="s">
        <v>37</v>
      </c>
      <c r="N644" s="185" t="s">
        <v>3504</v>
      </c>
      <c r="O644" s="185" t="s">
        <v>37</v>
      </c>
      <c r="P644" s="185"/>
      <c r="Q644" s="184" t="s">
        <v>712</v>
      </c>
      <c r="R644" s="185">
        <v>90047</v>
      </c>
      <c r="S644" s="185" t="s">
        <v>712</v>
      </c>
      <c r="T644">
        <v>1</v>
      </c>
      <c r="U644" s="185" t="s">
        <v>37</v>
      </c>
      <c r="V644" s="185" t="s">
        <v>37</v>
      </c>
      <c r="W644" t="b">
        <v>1</v>
      </c>
    </row>
    <row r="645" spans="4:23" x14ac:dyDescent="0.25">
      <c r="D645" s="184" t="s">
        <v>3655</v>
      </c>
      <c r="E645" s="184" t="s">
        <v>3655</v>
      </c>
      <c r="F645" s="184"/>
      <c r="G645" s="184"/>
      <c r="H645" s="185">
        <v>18332</v>
      </c>
      <c r="I645" t="s">
        <v>3510</v>
      </c>
      <c r="J645" s="185" t="s">
        <v>36</v>
      </c>
      <c r="K645" s="185" t="s">
        <v>36</v>
      </c>
      <c r="L645" s="185" t="s">
        <v>36</v>
      </c>
      <c r="M645" s="185" t="s">
        <v>36</v>
      </c>
      <c r="N645" s="185" t="s">
        <v>3514</v>
      </c>
      <c r="O645" s="185" t="s">
        <v>37</v>
      </c>
      <c r="P645" s="185"/>
      <c r="Q645" s="184" t="s">
        <v>3655</v>
      </c>
      <c r="R645" s="185">
        <v>18332</v>
      </c>
      <c r="S645" s="185" t="s">
        <v>3627</v>
      </c>
      <c r="T645">
        <v>0</v>
      </c>
      <c r="U645" s="185" t="s">
        <v>36</v>
      </c>
      <c r="V645" s="185" t="s">
        <v>36</v>
      </c>
      <c r="W645" t="b">
        <v>1</v>
      </c>
    </row>
    <row r="646" spans="4:23" x14ac:dyDescent="0.25">
      <c r="D646" s="184" t="s">
        <v>3656</v>
      </c>
      <c r="E646" s="184" t="s">
        <v>3656</v>
      </c>
      <c r="F646" s="184"/>
      <c r="G646" s="184"/>
      <c r="H646" s="185">
        <v>18332</v>
      </c>
      <c r="I646" t="s">
        <v>3510</v>
      </c>
      <c r="J646" s="185" t="s">
        <v>36</v>
      </c>
      <c r="K646" s="185" t="s">
        <v>36</v>
      </c>
      <c r="L646" s="185" t="s">
        <v>36</v>
      </c>
      <c r="M646" s="185" t="s">
        <v>37</v>
      </c>
      <c r="N646" s="185" t="s">
        <v>3514</v>
      </c>
      <c r="O646" s="185" t="s">
        <v>37</v>
      </c>
      <c r="P646" s="185"/>
      <c r="Q646" s="184" t="s">
        <v>3656</v>
      </c>
      <c r="R646" s="185">
        <v>18332</v>
      </c>
      <c r="S646" s="185" t="s">
        <v>3627</v>
      </c>
      <c r="T646">
        <v>1</v>
      </c>
      <c r="U646" s="185" t="s">
        <v>37</v>
      </c>
      <c r="V646" s="185" t="s">
        <v>37</v>
      </c>
      <c r="W646" t="b">
        <v>1</v>
      </c>
    </row>
    <row r="647" spans="4:23" x14ac:dyDescent="0.25">
      <c r="D647" s="184" t="s">
        <v>3657</v>
      </c>
      <c r="E647" s="184" t="s">
        <v>3657</v>
      </c>
      <c r="F647" s="184"/>
      <c r="G647" s="184"/>
      <c r="H647" s="185">
        <v>18331</v>
      </c>
      <c r="I647" t="s">
        <v>3510</v>
      </c>
      <c r="J647" s="185" t="s">
        <v>36</v>
      </c>
      <c r="K647" s="185" t="s">
        <v>36</v>
      </c>
      <c r="L647" s="185" t="s">
        <v>36</v>
      </c>
      <c r="M647" s="185" t="s">
        <v>37</v>
      </c>
      <c r="N647" s="185" t="s">
        <v>3514</v>
      </c>
      <c r="O647" s="185" t="s">
        <v>37</v>
      </c>
      <c r="P647" s="185"/>
      <c r="Q647" s="184" t="s">
        <v>3657</v>
      </c>
      <c r="R647" s="185">
        <v>18331</v>
      </c>
      <c r="S647" s="185" t="s">
        <v>3624</v>
      </c>
      <c r="T647">
        <v>1</v>
      </c>
      <c r="U647" s="185" t="s">
        <v>37</v>
      </c>
      <c r="V647" s="185" t="s">
        <v>37</v>
      </c>
      <c r="W647" t="b">
        <v>1</v>
      </c>
    </row>
    <row r="648" spans="4:23" x14ac:dyDescent="0.25">
      <c r="D648" s="184" t="s">
        <v>3658</v>
      </c>
      <c r="E648" s="184" t="s">
        <v>3658</v>
      </c>
      <c r="F648" s="184"/>
      <c r="G648" s="184"/>
      <c r="H648" s="185">
        <v>18333</v>
      </c>
      <c r="I648" t="s">
        <v>3510</v>
      </c>
      <c r="J648" s="185" t="s">
        <v>36</v>
      </c>
      <c r="K648" s="185" t="s">
        <v>36</v>
      </c>
      <c r="L648" s="185" t="s">
        <v>36</v>
      </c>
      <c r="M648" s="185" t="s">
        <v>37</v>
      </c>
      <c r="N648" s="185" t="s">
        <v>3514</v>
      </c>
      <c r="O648" s="185" t="s">
        <v>37</v>
      </c>
      <c r="P648" s="185"/>
      <c r="Q648" s="184" t="s">
        <v>3658</v>
      </c>
      <c r="R648" s="185">
        <v>18333</v>
      </c>
      <c r="S648" s="185" t="s">
        <v>3613</v>
      </c>
      <c r="T648">
        <v>1</v>
      </c>
      <c r="U648" s="185" t="s">
        <v>37</v>
      </c>
      <c r="V648" s="185" t="s">
        <v>37</v>
      </c>
      <c r="W648" t="b">
        <v>1</v>
      </c>
    </row>
    <row r="649" spans="4:23" x14ac:dyDescent="0.25">
      <c r="D649" s="184" t="s">
        <v>3659</v>
      </c>
      <c r="E649" s="184" t="s">
        <v>3659</v>
      </c>
      <c r="F649" s="184"/>
      <c r="G649" s="184"/>
      <c r="H649" s="185">
        <v>18333</v>
      </c>
      <c r="I649" t="s">
        <v>3510</v>
      </c>
      <c r="J649" s="185" t="s">
        <v>36</v>
      </c>
      <c r="K649" s="185" t="s">
        <v>36</v>
      </c>
      <c r="L649" s="185" t="s">
        <v>36</v>
      </c>
      <c r="M649" s="185" t="s">
        <v>37</v>
      </c>
      <c r="N649" s="185" t="s">
        <v>3514</v>
      </c>
      <c r="O649" s="185" t="s">
        <v>37</v>
      </c>
      <c r="P649" s="185"/>
      <c r="Q649" s="184" t="s">
        <v>3659</v>
      </c>
      <c r="R649" s="185">
        <v>18333</v>
      </c>
      <c r="S649" s="185" t="s">
        <v>3613</v>
      </c>
      <c r="T649">
        <v>1</v>
      </c>
      <c r="U649" s="185" t="s">
        <v>37</v>
      </c>
      <c r="V649" s="185" t="s">
        <v>37</v>
      </c>
      <c r="W649" t="b">
        <v>1</v>
      </c>
    </row>
    <row r="650" spans="4:23" x14ac:dyDescent="0.25">
      <c r="D650" s="184" t="s">
        <v>713</v>
      </c>
      <c r="E650" s="184" t="s">
        <v>713</v>
      </c>
      <c r="F650" s="184"/>
      <c r="G650" s="184"/>
      <c r="H650" s="185">
        <v>17730</v>
      </c>
      <c r="I650" t="s">
        <v>3502</v>
      </c>
      <c r="J650" s="185" t="s">
        <v>36</v>
      </c>
      <c r="K650" s="185" t="s">
        <v>36</v>
      </c>
      <c r="L650" s="185" t="s">
        <v>36</v>
      </c>
      <c r="M650" s="185" t="s">
        <v>37</v>
      </c>
      <c r="N650" s="185" t="s">
        <v>3504</v>
      </c>
      <c r="O650" s="185" t="s">
        <v>37</v>
      </c>
      <c r="P650" s="185"/>
      <c r="Q650" s="184" t="s">
        <v>713</v>
      </c>
      <c r="R650" s="185">
        <v>17730</v>
      </c>
      <c r="S650" s="185" t="s">
        <v>603</v>
      </c>
      <c r="T650">
        <v>3</v>
      </c>
      <c r="U650" s="185" t="s">
        <v>37</v>
      </c>
      <c r="V650" s="185" t="s">
        <v>37</v>
      </c>
      <c r="W650" t="b">
        <v>1</v>
      </c>
    </row>
    <row r="651" spans="4:23" x14ac:dyDescent="0.25">
      <c r="D651" s="184" t="s">
        <v>714</v>
      </c>
      <c r="E651" s="184" t="s">
        <v>714</v>
      </c>
      <c r="F651" s="184"/>
      <c r="G651" s="184"/>
      <c r="H651" s="185">
        <v>13410</v>
      </c>
      <c r="I651" t="s">
        <v>3491</v>
      </c>
      <c r="J651" s="185" t="s">
        <v>36</v>
      </c>
      <c r="K651" s="185" t="s">
        <v>36</v>
      </c>
      <c r="L651" s="185" t="s">
        <v>36</v>
      </c>
      <c r="M651" s="185" t="s">
        <v>37</v>
      </c>
      <c r="N651" s="185" t="s">
        <v>3501</v>
      </c>
      <c r="O651" s="185" t="s">
        <v>37</v>
      </c>
      <c r="P651" s="185"/>
      <c r="Q651" s="184" t="s">
        <v>714</v>
      </c>
      <c r="R651" s="185">
        <v>13410</v>
      </c>
      <c r="S651" s="185" t="s">
        <v>131</v>
      </c>
      <c r="T651">
        <v>1</v>
      </c>
      <c r="U651" s="185" t="s">
        <v>37</v>
      </c>
      <c r="V651" s="185" t="s">
        <v>37</v>
      </c>
      <c r="W651" t="b">
        <v>1</v>
      </c>
    </row>
    <row r="652" spans="4:23" x14ac:dyDescent="0.25">
      <c r="D652" s="184" t="s">
        <v>715</v>
      </c>
      <c r="E652" s="184" t="s">
        <v>715</v>
      </c>
      <c r="F652" s="184"/>
      <c r="G652" s="184"/>
      <c r="H652" s="185">
        <v>16340</v>
      </c>
      <c r="I652" t="s">
        <v>3493</v>
      </c>
      <c r="J652" s="185" t="s">
        <v>36</v>
      </c>
      <c r="K652" s="185" t="s">
        <v>36</v>
      </c>
      <c r="L652" s="185" t="s">
        <v>36</v>
      </c>
      <c r="M652" s="185" t="s">
        <v>37</v>
      </c>
      <c r="N652" s="185" t="s">
        <v>3498</v>
      </c>
      <c r="O652" s="185" t="s">
        <v>37</v>
      </c>
      <c r="P652" s="185"/>
      <c r="Q652" s="184" t="s">
        <v>715</v>
      </c>
      <c r="R652" s="185">
        <v>16340</v>
      </c>
      <c r="S652" s="185" t="s">
        <v>597</v>
      </c>
      <c r="T652">
        <v>1</v>
      </c>
      <c r="U652" s="185" t="s">
        <v>37</v>
      </c>
      <c r="V652" s="185" t="s">
        <v>37</v>
      </c>
      <c r="W652" t="b">
        <v>1</v>
      </c>
    </row>
    <row r="653" spans="4:23" x14ac:dyDescent="0.25">
      <c r="D653" s="184" t="s">
        <v>716</v>
      </c>
      <c r="E653" s="184" t="s">
        <v>716</v>
      </c>
      <c r="F653" s="184"/>
      <c r="G653" s="184"/>
      <c r="H653" s="185">
        <v>16340</v>
      </c>
      <c r="I653" t="s">
        <v>3493</v>
      </c>
      <c r="J653" s="185" t="s">
        <v>36</v>
      </c>
      <c r="K653" s="185" t="s">
        <v>36</v>
      </c>
      <c r="L653" s="185" t="s">
        <v>36</v>
      </c>
      <c r="M653" s="185" t="s">
        <v>37</v>
      </c>
      <c r="N653" s="185" t="s">
        <v>3498</v>
      </c>
      <c r="O653" s="185" t="s">
        <v>37</v>
      </c>
      <c r="P653" s="185"/>
      <c r="Q653" s="184" t="s">
        <v>716</v>
      </c>
      <c r="R653" s="185">
        <v>16340</v>
      </c>
      <c r="S653" s="185" t="s">
        <v>597</v>
      </c>
      <c r="T653">
        <v>1</v>
      </c>
      <c r="U653" s="185" t="s">
        <v>37</v>
      </c>
      <c r="V653" s="185" t="s">
        <v>37</v>
      </c>
      <c r="W653" t="b">
        <v>1</v>
      </c>
    </row>
    <row r="654" spans="4:23" x14ac:dyDescent="0.25">
      <c r="D654" s="184" t="s">
        <v>3660</v>
      </c>
      <c r="E654" s="184" t="s">
        <v>3660</v>
      </c>
      <c r="F654" s="184"/>
      <c r="G654" s="184"/>
      <c r="H654" s="185">
        <v>80090</v>
      </c>
      <c r="I654" t="s">
        <v>3502</v>
      </c>
      <c r="J654" s="185" t="s">
        <v>36</v>
      </c>
      <c r="K654" s="185" t="s">
        <v>36</v>
      </c>
      <c r="L654" s="185" t="s">
        <v>36</v>
      </c>
      <c r="M654" s="185" t="s">
        <v>36</v>
      </c>
      <c r="N654" s="185" t="s">
        <v>3514</v>
      </c>
      <c r="O654" s="185" t="s">
        <v>37</v>
      </c>
      <c r="P654" s="185"/>
      <c r="Q654" s="184" t="s">
        <v>3660</v>
      </c>
      <c r="R654" s="185">
        <v>80090</v>
      </c>
      <c r="S654" s="185" t="s">
        <v>3661</v>
      </c>
      <c r="T654">
        <v>4</v>
      </c>
      <c r="U654" s="185" t="s">
        <v>37</v>
      </c>
      <c r="V654" s="185" t="s">
        <v>36</v>
      </c>
      <c r="W654" t="b">
        <v>1</v>
      </c>
    </row>
    <row r="655" spans="4:23" x14ac:dyDescent="0.25">
      <c r="D655" s="184" t="s">
        <v>717</v>
      </c>
      <c r="E655" s="184" t="s">
        <v>717</v>
      </c>
      <c r="F655" s="184"/>
      <c r="G655" s="184"/>
      <c r="H655" s="185">
        <v>17810</v>
      </c>
      <c r="I655" t="s">
        <v>3502</v>
      </c>
      <c r="J655" s="185" t="s">
        <v>36</v>
      </c>
      <c r="K655" s="185" t="s">
        <v>36</v>
      </c>
      <c r="L655" s="185" t="s">
        <v>36</v>
      </c>
      <c r="M655" s="185" t="s">
        <v>37</v>
      </c>
      <c r="N655" s="185" t="s">
        <v>3504</v>
      </c>
      <c r="O655" s="185" t="s">
        <v>37</v>
      </c>
      <c r="P655" s="185"/>
      <c r="Q655" s="184" t="s">
        <v>717</v>
      </c>
      <c r="R655" s="185">
        <v>17810</v>
      </c>
      <c r="S655" s="185" t="s">
        <v>441</v>
      </c>
      <c r="T655">
        <v>1</v>
      </c>
      <c r="U655" s="185" t="s">
        <v>37</v>
      </c>
      <c r="V655" s="185" t="s">
        <v>37</v>
      </c>
      <c r="W655" t="b">
        <v>1</v>
      </c>
    </row>
    <row r="656" spans="4:23" x14ac:dyDescent="0.25">
      <c r="D656" s="184" t="s">
        <v>718</v>
      </c>
      <c r="E656" s="184" t="s">
        <v>718</v>
      </c>
      <c r="F656" s="184"/>
      <c r="G656" s="184"/>
      <c r="H656" s="185">
        <v>17510</v>
      </c>
      <c r="I656" t="s">
        <v>3502</v>
      </c>
      <c r="J656" s="185" t="s">
        <v>36</v>
      </c>
      <c r="K656" s="185" t="s">
        <v>36</v>
      </c>
      <c r="L656" s="185" t="s">
        <v>36</v>
      </c>
      <c r="M656" s="185" t="s">
        <v>37</v>
      </c>
      <c r="N656" s="185" t="s">
        <v>3528</v>
      </c>
      <c r="O656" s="185" t="s">
        <v>37</v>
      </c>
      <c r="P656" s="185"/>
      <c r="Q656" s="184" t="s">
        <v>718</v>
      </c>
      <c r="R656" s="185">
        <v>17510</v>
      </c>
      <c r="S656" s="185" t="s">
        <v>246</v>
      </c>
      <c r="T656">
        <v>1</v>
      </c>
      <c r="U656" s="185" t="s">
        <v>37</v>
      </c>
      <c r="V656" s="185" t="s">
        <v>37</v>
      </c>
      <c r="W656" t="b">
        <v>1</v>
      </c>
    </row>
    <row r="657" spans="4:23" x14ac:dyDescent="0.25">
      <c r="D657" s="184" t="s">
        <v>719</v>
      </c>
      <c r="E657" s="184" t="s">
        <v>719</v>
      </c>
      <c r="F657" s="184"/>
      <c r="G657" s="184"/>
      <c r="H657" s="185">
        <v>17810</v>
      </c>
      <c r="I657" t="s">
        <v>3502</v>
      </c>
      <c r="J657" s="185" t="s">
        <v>36</v>
      </c>
      <c r="K657" s="185" t="s">
        <v>36</v>
      </c>
      <c r="L657" s="185" t="s">
        <v>36</v>
      </c>
      <c r="M657" s="185" t="s">
        <v>37</v>
      </c>
      <c r="N657" s="185" t="s">
        <v>3504</v>
      </c>
      <c r="O657" s="185" t="s">
        <v>37</v>
      </c>
      <c r="P657" s="185"/>
      <c r="Q657" s="184" t="s">
        <v>719</v>
      </c>
      <c r="R657" s="185">
        <v>17810</v>
      </c>
      <c r="S657" s="185" t="s">
        <v>441</v>
      </c>
      <c r="T657">
        <v>1</v>
      </c>
      <c r="U657" s="185" t="s">
        <v>37</v>
      </c>
      <c r="V657" s="185" t="s">
        <v>37</v>
      </c>
      <c r="W657" t="b">
        <v>1</v>
      </c>
    </row>
    <row r="658" spans="4:23" x14ac:dyDescent="0.25">
      <c r="D658" s="184" t="s">
        <v>720</v>
      </c>
      <c r="E658" s="184" t="s">
        <v>720</v>
      </c>
      <c r="F658" s="184"/>
      <c r="G658" s="184"/>
      <c r="H658" s="185">
        <v>13160</v>
      </c>
      <c r="I658" t="s">
        <v>3502</v>
      </c>
      <c r="J658" s="185" t="s">
        <v>36</v>
      </c>
      <c r="K658" s="185" t="s">
        <v>36</v>
      </c>
      <c r="L658" s="185" t="s">
        <v>36</v>
      </c>
      <c r="M658" s="185" t="s">
        <v>37</v>
      </c>
      <c r="N658" s="185" t="s">
        <v>3501</v>
      </c>
      <c r="O658" s="185" t="s">
        <v>37</v>
      </c>
      <c r="P658" s="185"/>
      <c r="Q658" s="184" t="s">
        <v>720</v>
      </c>
      <c r="R658" s="185">
        <v>13160</v>
      </c>
      <c r="S658" s="185" t="s">
        <v>444</v>
      </c>
      <c r="T658">
        <v>1</v>
      </c>
      <c r="U658" s="185" t="s">
        <v>37</v>
      </c>
      <c r="V658" s="185" t="s">
        <v>37</v>
      </c>
      <c r="W658" t="b">
        <v>1</v>
      </c>
    </row>
    <row r="659" spans="4:23" x14ac:dyDescent="0.25">
      <c r="D659" s="184" t="s">
        <v>721</v>
      </c>
      <c r="E659" s="184" t="s">
        <v>721</v>
      </c>
      <c r="F659" s="184"/>
      <c r="G659" s="184"/>
      <c r="H659" s="185">
        <v>13230</v>
      </c>
      <c r="I659" t="s">
        <v>3491</v>
      </c>
      <c r="J659" s="185" t="s">
        <v>36</v>
      </c>
      <c r="K659" s="185" t="s">
        <v>36</v>
      </c>
      <c r="L659" s="185" t="s">
        <v>36</v>
      </c>
      <c r="M659" s="185" t="s">
        <v>37</v>
      </c>
      <c r="N659" s="185" t="s">
        <v>3503</v>
      </c>
      <c r="O659" s="185" t="s">
        <v>37</v>
      </c>
      <c r="P659" s="185"/>
      <c r="Q659" s="184" t="s">
        <v>721</v>
      </c>
      <c r="R659" s="185">
        <v>13230</v>
      </c>
      <c r="S659" s="185" t="s">
        <v>570</v>
      </c>
      <c r="T659">
        <v>1</v>
      </c>
      <c r="U659" s="185" t="s">
        <v>37</v>
      </c>
      <c r="V659" s="185" t="s">
        <v>37</v>
      </c>
      <c r="W659" t="b">
        <v>1</v>
      </c>
    </row>
    <row r="660" spans="4:23" x14ac:dyDescent="0.25">
      <c r="D660" s="184" t="s">
        <v>3662</v>
      </c>
      <c r="E660" s="184" t="s">
        <v>3662</v>
      </c>
      <c r="F660" s="184"/>
      <c r="G660" s="184"/>
      <c r="H660" s="185">
        <v>15310</v>
      </c>
      <c r="I660" t="s">
        <v>3493</v>
      </c>
      <c r="J660" s="185" t="s">
        <v>36</v>
      </c>
      <c r="K660" s="185" t="s">
        <v>36</v>
      </c>
      <c r="L660" s="185" t="s">
        <v>36</v>
      </c>
      <c r="M660" s="185" t="s">
        <v>37</v>
      </c>
      <c r="N660" s="185" t="s">
        <v>3646</v>
      </c>
      <c r="O660" s="185" t="s">
        <v>37</v>
      </c>
      <c r="P660" s="185"/>
      <c r="Q660" s="184" t="s">
        <v>3662</v>
      </c>
      <c r="R660" s="185">
        <v>15310</v>
      </c>
      <c r="S660" s="185" t="s">
        <v>180</v>
      </c>
      <c r="T660">
        <v>1</v>
      </c>
      <c r="U660" s="185" t="s">
        <v>37</v>
      </c>
      <c r="V660" s="185" t="s">
        <v>37</v>
      </c>
      <c r="W660" t="b">
        <v>1</v>
      </c>
    </row>
    <row r="661" spans="4:23" x14ac:dyDescent="0.25">
      <c r="D661" s="184" t="s">
        <v>722</v>
      </c>
      <c r="E661" s="184" t="s">
        <v>722</v>
      </c>
      <c r="F661" s="184"/>
      <c r="G661" s="184"/>
      <c r="H661" s="185">
        <v>15280</v>
      </c>
      <c r="I661" t="s">
        <v>3493</v>
      </c>
      <c r="J661" s="185" t="s">
        <v>36</v>
      </c>
      <c r="K661" s="185" t="s">
        <v>36</v>
      </c>
      <c r="L661" s="185" t="s">
        <v>36</v>
      </c>
      <c r="M661" s="185" t="s">
        <v>37</v>
      </c>
      <c r="N661" s="185" t="s">
        <v>3646</v>
      </c>
      <c r="O661" s="185" t="s">
        <v>37</v>
      </c>
      <c r="P661" s="185"/>
      <c r="Q661" s="184" t="s">
        <v>722</v>
      </c>
      <c r="R661" s="185">
        <v>15280</v>
      </c>
      <c r="S661" s="185" t="s">
        <v>633</v>
      </c>
      <c r="T661">
        <v>1</v>
      </c>
      <c r="U661" s="185" t="s">
        <v>37</v>
      </c>
      <c r="V661" s="185" t="s">
        <v>37</v>
      </c>
      <c r="W661" t="b">
        <v>1</v>
      </c>
    </row>
    <row r="662" spans="4:23" x14ac:dyDescent="0.25">
      <c r="D662" s="184" t="s">
        <v>723</v>
      </c>
      <c r="E662" s="184" t="s">
        <v>723</v>
      </c>
      <c r="F662" s="184"/>
      <c r="G662" s="184"/>
      <c r="H662" s="185">
        <v>15310</v>
      </c>
      <c r="I662" t="s">
        <v>3502</v>
      </c>
      <c r="J662" s="185" t="s">
        <v>36</v>
      </c>
      <c r="K662" s="185" t="s">
        <v>36</v>
      </c>
      <c r="L662" s="185" t="s">
        <v>36</v>
      </c>
      <c r="M662" s="185" t="s">
        <v>37</v>
      </c>
      <c r="N662" s="185" t="s">
        <v>3646</v>
      </c>
      <c r="O662" s="185" t="s">
        <v>37</v>
      </c>
      <c r="P662" s="185"/>
      <c r="Q662" s="184" t="s">
        <v>723</v>
      </c>
      <c r="R662" s="185">
        <v>15310</v>
      </c>
      <c r="S662" s="185" t="s">
        <v>180</v>
      </c>
      <c r="T662">
        <v>1</v>
      </c>
      <c r="U662" s="185" t="s">
        <v>37</v>
      </c>
      <c r="V662" s="185" t="s">
        <v>37</v>
      </c>
      <c r="W662" t="b">
        <v>1</v>
      </c>
    </row>
    <row r="663" spans="4:23" x14ac:dyDescent="0.25">
      <c r="D663" s="184" t="s">
        <v>724</v>
      </c>
      <c r="E663" s="184" t="s">
        <v>724</v>
      </c>
      <c r="F663" s="184"/>
      <c r="G663" s="184"/>
      <c r="H663" s="185">
        <v>15310</v>
      </c>
      <c r="I663" t="s">
        <v>3507</v>
      </c>
      <c r="J663" s="185" t="s">
        <v>36</v>
      </c>
      <c r="K663" s="185" t="s">
        <v>36</v>
      </c>
      <c r="L663" s="185" t="s">
        <v>36</v>
      </c>
      <c r="M663" s="185" t="s">
        <v>37</v>
      </c>
      <c r="N663" s="185" t="s">
        <v>35</v>
      </c>
      <c r="O663" s="185" t="s">
        <v>37</v>
      </c>
      <c r="P663" s="185"/>
      <c r="Q663" s="184" t="s">
        <v>724</v>
      </c>
      <c r="R663" s="185">
        <v>15310</v>
      </c>
      <c r="S663" s="185" t="s">
        <v>180</v>
      </c>
      <c r="T663">
        <v>1</v>
      </c>
      <c r="U663" s="185" t="s">
        <v>37</v>
      </c>
      <c r="V663" s="185" t="s">
        <v>37</v>
      </c>
      <c r="W663" t="b">
        <v>1</v>
      </c>
    </row>
    <row r="664" spans="4:23" x14ac:dyDescent="0.25">
      <c r="D664" s="184" t="s">
        <v>725</v>
      </c>
      <c r="E664" s="184" t="s">
        <v>725</v>
      </c>
      <c r="F664" s="184"/>
      <c r="G664" s="184"/>
      <c r="H664" s="185">
        <v>17840</v>
      </c>
      <c r="I664" t="s">
        <v>3502</v>
      </c>
      <c r="J664" s="185" t="s">
        <v>36</v>
      </c>
      <c r="K664" s="185" t="s">
        <v>36</v>
      </c>
      <c r="L664" s="185" t="s">
        <v>36</v>
      </c>
      <c r="M664" s="185" t="s">
        <v>37</v>
      </c>
      <c r="N664" s="185" t="s">
        <v>3504</v>
      </c>
      <c r="O664" s="185" t="s">
        <v>37</v>
      </c>
      <c r="P664" s="185"/>
      <c r="Q664" s="184" t="s">
        <v>725</v>
      </c>
      <c r="R664" s="185">
        <v>17840</v>
      </c>
      <c r="S664" s="185" t="s">
        <v>726</v>
      </c>
      <c r="T664">
        <v>2</v>
      </c>
      <c r="U664" s="185" t="s">
        <v>37</v>
      </c>
      <c r="V664" s="185" t="s">
        <v>37</v>
      </c>
      <c r="W664" t="b">
        <v>1</v>
      </c>
    </row>
    <row r="665" spans="4:23" x14ac:dyDescent="0.25">
      <c r="D665" s="184" t="s">
        <v>727</v>
      </c>
      <c r="E665" s="184" t="s">
        <v>727</v>
      </c>
      <c r="F665" s="184"/>
      <c r="G665" s="184"/>
      <c r="H665" s="185">
        <v>15310</v>
      </c>
      <c r="I665" t="s">
        <v>3507</v>
      </c>
      <c r="J665" s="185" t="s">
        <v>36</v>
      </c>
      <c r="K665" s="185" t="s">
        <v>36</v>
      </c>
      <c r="L665" s="185" t="s">
        <v>36</v>
      </c>
      <c r="M665" s="185" t="s">
        <v>37</v>
      </c>
      <c r="N665" s="185" t="s">
        <v>35</v>
      </c>
      <c r="O665" s="185" t="s">
        <v>37</v>
      </c>
      <c r="P665" s="185"/>
      <c r="Q665" s="184" t="s">
        <v>727</v>
      </c>
      <c r="R665" s="185">
        <v>15310</v>
      </c>
      <c r="S665" s="185" t="s">
        <v>180</v>
      </c>
      <c r="T665">
        <v>1</v>
      </c>
      <c r="U665" s="185" t="s">
        <v>37</v>
      </c>
      <c r="V665" s="185" t="s">
        <v>37</v>
      </c>
      <c r="W665" t="b">
        <v>1</v>
      </c>
    </row>
    <row r="666" spans="4:23" x14ac:dyDescent="0.25">
      <c r="D666" s="184" t="s">
        <v>728</v>
      </c>
      <c r="E666" s="184" t="s">
        <v>728</v>
      </c>
      <c r="F666" s="184"/>
      <c r="G666" s="184"/>
      <c r="H666" s="185">
        <v>17910</v>
      </c>
      <c r="I666" t="s">
        <v>3502</v>
      </c>
      <c r="J666" s="185" t="s">
        <v>36</v>
      </c>
      <c r="K666" s="185" t="s">
        <v>36</v>
      </c>
      <c r="L666" s="185" t="s">
        <v>36</v>
      </c>
      <c r="M666" s="185" t="s">
        <v>37</v>
      </c>
      <c r="N666" s="185" t="s">
        <v>35</v>
      </c>
      <c r="O666" s="185" t="s">
        <v>37</v>
      </c>
      <c r="P666" s="185"/>
      <c r="Q666" s="184" t="s">
        <v>728</v>
      </c>
      <c r="R666" s="185">
        <v>17910</v>
      </c>
      <c r="S666" s="185" t="s">
        <v>364</v>
      </c>
      <c r="T666">
        <v>1</v>
      </c>
      <c r="U666" s="185" t="s">
        <v>37</v>
      </c>
      <c r="V666" s="185" t="s">
        <v>37</v>
      </c>
      <c r="W666" t="b">
        <v>1</v>
      </c>
    </row>
    <row r="667" spans="4:23" x14ac:dyDescent="0.25">
      <c r="D667" s="184" t="s">
        <v>729</v>
      </c>
      <c r="E667" s="184" t="s">
        <v>729</v>
      </c>
      <c r="F667" s="184"/>
      <c r="G667" s="184"/>
      <c r="H667" s="185">
        <v>17910</v>
      </c>
      <c r="I667" t="s">
        <v>3502</v>
      </c>
      <c r="J667" s="185" t="s">
        <v>36</v>
      </c>
      <c r="K667" s="185" t="s">
        <v>36</v>
      </c>
      <c r="L667" s="185" t="s">
        <v>36</v>
      </c>
      <c r="M667" s="185" t="s">
        <v>37</v>
      </c>
      <c r="N667" s="185" t="s">
        <v>35</v>
      </c>
      <c r="O667" s="185" t="s">
        <v>37</v>
      </c>
      <c r="P667" s="185"/>
      <c r="Q667" s="184" t="s">
        <v>729</v>
      </c>
      <c r="R667" s="185">
        <v>17910</v>
      </c>
      <c r="S667" s="185" t="s">
        <v>364</v>
      </c>
      <c r="T667">
        <v>1</v>
      </c>
      <c r="U667" s="185" t="s">
        <v>37</v>
      </c>
      <c r="V667" s="185" t="s">
        <v>37</v>
      </c>
      <c r="W667" t="b">
        <v>1</v>
      </c>
    </row>
    <row r="668" spans="4:23" x14ac:dyDescent="0.25">
      <c r="D668" s="184" t="s">
        <v>730</v>
      </c>
      <c r="E668" s="184" t="s">
        <v>730</v>
      </c>
      <c r="F668" s="184"/>
      <c r="G668" s="184"/>
      <c r="H668" s="185">
        <v>17920</v>
      </c>
      <c r="I668" t="s">
        <v>3502</v>
      </c>
      <c r="J668" s="185" t="s">
        <v>36</v>
      </c>
      <c r="K668" s="185" t="s">
        <v>36</v>
      </c>
      <c r="L668" s="185" t="s">
        <v>36</v>
      </c>
      <c r="M668" s="185" t="s">
        <v>37</v>
      </c>
      <c r="N668" s="185" t="s">
        <v>3528</v>
      </c>
      <c r="O668" s="185" t="s">
        <v>37</v>
      </c>
      <c r="P668" s="185"/>
      <c r="Q668" s="184" t="s">
        <v>730</v>
      </c>
      <c r="R668" s="185">
        <v>17920</v>
      </c>
      <c r="S668" s="185" t="s">
        <v>730</v>
      </c>
      <c r="T668">
        <v>1</v>
      </c>
      <c r="U668" s="185" t="s">
        <v>37</v>
      </c>
      <c r="V668" s="185" t="s">
        <v>37</v>
      </c>
      <c r="W668" t="b">
        <v>1</v>
      </c>
    </row>
    <row r="669" spans="4:23" x14ac:dyDescent="0.25">
      <c r="D669" s="184" t="s">
        <v>731</v>
      </c>
      <c r="E669" s="184" t="s">
        <v>731</v>
      </c>
      <c r="F669" s="184"/>
      <c r="G669" s="184"/>
      <c r="H669" s="185">
        <v>17910</v>
      </c>
      <c r="I669" t="s">
        <v>3502</v>
      </c>
      <c r="J669" s="185" t="s">
        <v>36</v>
      </c>
      <c r="K669" s="185" t="s">
        <v>36</v>
      </c>
      <c r="L669" s="185" t="s">
        <v>36</v>
      </c>
      <c r="M669" s="185" t="s">
        <v>37</v>
      </c>
      <c r="N669" s="185" t="s">
        <v>35</v>
      </c>
      <c r="O669" s="185" t="s">
        <v>37</v>
      </c>
      <c r="P669" s="185"/>
      <c r="Q669" s="184" t="s">
        <v>731</v>
      </c>
      <c r="R669" s="185">
        <v>17910</v>
      </c>
      <c r="S669" s="185" t="s">
        <v>364</v>
      </c>
      <c r="T669">
        <v>1</v>
      </c>
      <c r="U669" s="185" t="s">
        <v>37</v>
      </c>
      <c r="V669" s="185" t="s">
        <v>37</v>
      </c>
      <c r="W669" t="b">
        <v>1</v>
      </c>
    </row>
    <row r="670" spans="4:23" x14ac:dyDescent="0.25">
      <c r="D670" s="184" t="s">
        <v>732</v>
      </c>
      <c r="E670" s="184" t="s">
        <v>732</v>
      </c>
      <c r="F670" s="184"/>
      <c r="G670" s="184"/>
      <c r="H670" s="185">
        <v>10010</v>
      </c>
      <c r="I670" t="s">
        <v>3486</v>
      </c>
      <c r="J670" s="185" t="s">
        <v>36</v>
      </c>
      <c r="K670" s="185" t="s">
        <v>36</v>
      </c>
      <c r="L670" s="185" t="s">
        <v>36</v>
      </c>
      <c r="M670" s="185" t="s">
        <v>37</v>
      </c>
      <c r="N670" s="185" t="s">
        <v>35</v>
      </c>
      <c r="O670" s="185" t="s">
        <v>37</v>
      </c>
      <c r="P670" s="185"/>
      <c r="Q670" s="184" t="s">
        <v>732</v>
      </c>
      <c r="R670" s="185">
        <v>10010</v>
      </c>
      <c r="S670" s="185" t="s">
        <v>38</v>
      </c>
      <c r="T670">
        <v>2</v>
      </c>
      <c r="U670" s="185" t="s">
        <v>37</v>
      </c>
      <c r="V670" s="185" t="s">
        <v>37</v>
      </c>
      <c r="W670" t="b">
        <v>1</v>
      </c>
    </row>
    <row r="671" spans="4:23" x14ac:dyDescent="0.25">
      <c r="D671" s="186" t="s">
        <v>3663</v>
      </c>
      <c r="E671" s="186" t="s">
        <v>3663</v>
      </c>
      <c r="F671" s="186"/>
      <c r="G671" s="186"/>
      <c r="H671" s="185"/>
      <c r="I671" s="186" t="s">
        <v>3502</v>
      </c>
      <c r="J671" s="186" t="s">
        <v>36</v>
      </c>
      <c r="K671" s="186" t="s">
        <v>36</v>
      </c>
      <c r="L671" s="186" t="s">
        <v>36</v>
      </c>
      <c r="M671" s="186" t="s">
        <v>37</v>
      </c>
      <c r="N671" s="186" t="s">
        <v>3504</v>
      </c>
      <c r="O671" s="186" t="s">
        <v>37</v>
      </c>
      <c r="P671" s="186"/>
      <c r="Q671" s="186" t="s">
        <v>3663</v>
      </c>
      <c r="R671" s="185"/>
      <c r="S671" s="185"/>
      <c r="T671">
        <v>1</v>
      </c>
      <c r="U671" s="186" t="s">
        <v>37</v>
      </c>
      <c r="V671" s="186" t="s">
        <v>37</v>
      </c>
      <c r="W671" t="b">
        <v>1</v>
      </c>
    </row>
    <row r="672" spans="4:23" x14ac:dyDescent="0.25">
      <c r="D672" s="184" t="s">
        <v>733</v>
      </c>
      <c r="E672" s="184" t="s">
        <v>733</v>
      </c>
      <c r="F672" s="184"/>
      <c r="G672" s="184"/>
      <c r="H672" s="185">
        <v>17210</v>
      </c>
      <c r="I672" t="s">
        <v>3502</v>
      </c>
      <c r="J672" s="185" t="s">
        <v>36</v>
      </c>
      <c r="K672" s="185" t="s">
        <v>36</v>
      </c>
      <c r="L672" s="185" t="s">
        <v>36</v>
      </c>
      <c r="M672" s="185" t="s">
        <v>37</v>
      </c>
      <c r="N672" s="185" t="s">
        <v>3504</v>
      </c>
      <c r="O672" s="185" t="s">
        <v>37</v>
      </c>
      <c r="P672" s="185"/>
      <c r="Q672" s="184" t="s">
        <v>733</v>
      </c>
      <c r="R672" s="185">
        <v>17210</v>
      </c>
      <c r="S672" s="185" t="s">
        <v>733</v>
      </c>
      <c r="T672">
        <v>1</v>
      </c>
      <c r="U672" s="185" t="s">
        <v>37</v>
      </c>
      <c r="V672" s="185" t="s">
        <v>37</v>
      </c>
      <c r="W672" t="b">
        <v>1</v>
      </c>
    </row>
    <row r="673" spans="4:23" x14ac:dyDescent="0.25">
      <c r="D673" s="184" t="s">
        <v>734</v>
      </c>
      <c r="E673" s="184" t="s">
        <v>734</v>
      </c>
      <c r="F673" s="184"/>
      <c r="G673" s="184"/>
      <c r="H673" s="185">
        <v>17220</v>
      </c>
      <c r="I673" t="s">
        <v>3502</v>
      </c>
      <c r="J673" s="185" t="s">
        <v>36</v>
      </c>
      <c r="K673" s="185" t="s">
        <v>36</v>
      </c>
      <c r="L673" s="185" t="s">
        <v>36</v>
      </c>
      <c r="M673" s="185" t="s">
        <v>37</v>
      </c>
      <c r="N673" s="185" t="s">
        <v>3504</v>
      </c>
      <c r="O673" s="185" t="s">
        <v>37</v>
      </c>
      <c r="P673" s="185"/>
      <c r="Q673" s="184" t="s">
        <v>734</v>
      </c>
      <c r="R673" s="185">
        <v>17220</v>
      </c>
      <c r="S673" s="185" t="s">
        <v>734</v>
      </c>
      <c r="T673">
        <v>1</v>
      </c>
      <c r="U673" s="185" t="s">
        <v>37</v>
      </c>
      <c r="V673" s="185" t="s">
        <v>37</v>
      </c>
      <c r="W673" t="b">
        <v>1</v>
      </c>
    </row>
    <row r="674" spans="4:23" x14ac:dyDescent="0.25">
      <c r="D674" s="184" t="s">
        <v>3664</v>
      </c>
      <c r="E674" s="184" t="s">
        <v>3664</v>
      </c>
      <c r="F674" s="184"/>
      <c r="G674" s="184"/>
      <c r="H674" s="185">
        <v>17210</v>
      </c>
      <c r="I674" t="s">
        <v>3502</v>
      </c>
      <c r="J674" s="185" t="s">
        <v>36</v>
      </c>
      <c r="K674" s="185" t="s">
        <v>36</v>
      </c>
      <c r="L674" s="185" t="s">
        <v>36</v>
      </c>
      <c r="M674" s="185" t="s">
        <v>37</v>
      </c>
      <c r="N674" s="185" t="s">
        <v>3504</v>
      </c>
      <c r="O674" s="185" t="s">
        <v>37</v>
      </c>
      <c r="P674" s="185"/>
      <c r="Q674" s="184" t="s">
        <v>3664</v>
      </c>
      <c r="R674" s="185">
        <v>17210</v>
      </c>
      <c r="S674" s="185" t="s">
        <v>733</v>
      </c>
      <c r="T674">
        <v>1</v>
      </c>
      <c r="U674" s="185" t="s">
        <v>37</v>
      </c>
      <c r="V674" s="185" t="s">
        <v>37</v>
      </c>
      <c r="W674" t="b">
        <v>1</v>
      </c>
    </row>
    <row r="675" spans="4:23" x14ac:dyDescent="0.25">
      <c r="D675" s="184" t="s">
        <v>735</v>
      </c>
      <c r="E675" s="184" t="s">
        <v>735</v>
      </c>
      <c r="F675" s="184"/>
      <c r="G675" s="184"/>
      <c r="H675" s="185">
        <v>16570</v>
      </c>
      <c r="I675" t="s">
        <v>3510</v>
      </c>
      <c r="J675" s="185" t="s">
        <v>36</v>
      </c>
      <c r="K675" s="185" t="s">
        <v>36</v>
      </c>
      <c r="L675" s="185" t="s">
        <v>36</v>
      </c>
      <c r="M675" s="185" t="s">
        <v>37</v>
      </c>
      <c r="N675" s="185" t="s">
        <v>35</v>
      </c>
      <c r="O675" s="185" t="s">
        <v>37</v>
      </c>
      <c r="P675" s="185"/>
      <c r="Q675" s="184" t="s">
        <v>735</v>
      </c>
      <c r="R675" s="185">
        <v>16570</v>
      </c>
      <c r="S675" s="185" t="s">
        <v>736</v>
      </c>
      <c r="T675">
        <v>1</v>
      </c>
      <c r="U675" s="185" t="s">
        <v>37</v>
      </c>
      <c r="V675" s="185" t="s">
        <v>37</v>
      </c>
      <c r="W675" t="b">
        <v>1</v>
      </c>
    </row>
    <row r="676" spans="4:23" x14ac:dyDescent="0.25">
      <c r="D676" s="184" t="s">
        <v>737</v>
      </c>
      <c r="E676" s="184" t="s">
        <v>737</v>
      </c>
      <c r="F676" s="184"/>
      <c r="G676" s="184"/>
      <c r="H676" s="185">
        <v>17270</v>
      </c>
      <c r="I676" t="s">
        <v>3502</v>
      </c>
      <c r="J676" s="185" t="s">
        <v>36</v>
      </c>
      <c r="K676" s="185" t="s">
        <v>36</v>
      </c>
      <c r="L676" s="185" t="s">
        <v>36</v>
      </c>
      <c r="M676" s="185" t="s">
        <v>37</v>
      </c>
      <c r="N676" s="185" t="s">
        <v>3504</v>
      </c>
      <c r="O676" s="185" t="s">
        <v>37</v>
      </c>
      <c r="P676" s="185"/>
      <c r="Q676" s="184" t="s">
        <v>737</v>
      </c>
      <c r="R676" s="185">
        <v>17270</v>
      </c>
      <c r="S676" s="185" t="s">
        <v>163</v>
      </c>
      <c r="T676">
        <v>1</v>
      </c>
      <c r="U676" s="185" t="s">
        <v>37</v>
      </c>
      <c r="V676" s="185" t="s">
        <v>37</v>
      </c>
      <c r="W676" t="b">
        <v>1</v>
      </c>
    </row>
    <row r="677" spans="4:23" x14ac:dyDescent="0.25">
      <c r="D677" s="184" t="s">
        <v>738</v>
      </c>
      <c r="E677" s="184" t="s">
        <v>738</v>
      </c>
      <c r="F677" s="184"/>
      <c r="G677" s="184"/>
      <c r="H677" s="185">
        <v>17910</v>
      </c>
      <c r="I677" t="s">
        <v>3502</v>
      </c>
      <c r="J677" s="185" t="s">
        <v>36</v>
      </c>
      <c r="K677" s="185" t="s">
        <v>36</v>
      </c>
      <c r="L677" s="185" t="s">
        <v>36</v>
      </c>
      <c r="M677" s="185" t="s">
        <v>37</v>
      </c>
      <c r="N677" s="185" t="s">
        <v>35</v>
      </c>
      <c r="O677" s="185" t="s">
        <v>37</v>
      </c>
      <c r="P677" s="185"/>
      <c r="Q677" s="184" t="s">
        <v>738</v>
      </c>
      <c r="R677" s="185">
        <v>17910</v>
      </c>
      <c r="S677" s="185" t="s">
        <v>364</v>
      </c>
      <c r="T677">
        <v>1</v>
      </c>
      <c r="U677" s="185" t="s">
        <v>37</v>
      </c>
      <c r="V677" s="185" t="s">
        <v>37</v>
      </c>
      <c r="W677" t="b">
        <v>1</v>
      </c>
    </row>
    <row r="678" spans="4:23" x14ac:dyDescent="0.25">
      <c r="D678" s="184" t="s">
        <v>739</v>
      </c>
      <c r="E678" s="184" t="s">
        <v>739</v>
      </c>
      <c r="F678" s="184"/>
      <c r="G678" s="184"/>
      <c r="H678" s="185">
        <v>17910</v>
      </c>
      <c r="I678" t="s">
        <v>3502</v>
      </c>
      <c r="J678" s="185" t="s">
        <v>36</v>
      </c>
      <c r="K678" s="185" t="s">
        <v>36</v>
      </c>
      <c r="L678" s="185" t="s">
        <v>36</v>
      </c>
      <c r="M678" s="185" t="s">
        <v>36</v>
      </c>
      <c r="N678" s="185" t="s">
        <v>35</v>
      </c>
      <c r="O678" s="185" t="s">
        <v>37</v>
      </c>
      <c r="P678" s="185"/>
      <c r="Q678" s="184" t="s">
        <v>739</v>
      </c>
      <c r="R678" s="185">
        <v>17910</v>
      </c>
      <c r="S678" s="185" t="s">
        <v>364</v>
      </c>
      <c r="T678">
        <v>4</v>
      </c>
      <c r="U678" s="185" t="s">
        <v>37</v>
      </c>
      <c r="V678" s="185" t="s">
        <v>37</v>
      </c>
      <c r="W678" t="b">
        <v>1</v>
      </c>
    </row>
    <row r="679" spans="4:23" x14ac:dyDescent="0.25">
      <c r="D679" s="184" t="s">
        <v>740</v>
      </c>
      <c r="E679" s="184" t="s">
        <v>740</v>
      </c>
      <c r="F679" s="184"/>
      <c r="G679" s="184"/>
      <c r="H679" s="185">
        <v>17550</v>
      </c>
      <c r="I679" t="s">
        <v>3502</v>
      </c>
      <c r="J679" s="185" t="s">
        <v>36</v>
      </c>
      <c r="K679" s="185" t="s">
        <v>36</v>
      </c>
      <c r="L679" s="185" t="s">
        <v>36</v>
      </c>
      <c r="M679" s="185" t="s">
        <v>37</v>
      </c>
      <c r="N679" s="185" t="s">
        <v>35</v>
      </c>
      <c r="O679" s="185" t="s">
        <v>37</v>
      </c>
      <c r="P679" s="185"/>
      <c r="Q679" s="184" t="s">
        <v>740</v>
      </c>
      <c r="R679" s="185">
        <v>17550</v>
      </c>
      <c r="S679" s="185" t="s">
        <v>143</v>
      </c>
      <c r="T679">
        <v>1</v>
      </c>
      <c r="U679" s="185" t="s">
        <v>37</v>
      </c>
      <c r="V679" s="185" t="s">
        <v>37</v>
      </c>
      <c r="W679" t="b">
        <v>1</v>
      </c>
    </row>
    <row r="680" spans="4:23" x14ac:dyDescent="0.25">
      <c r="D680" s="184" t="s">
        <v>741</v>
      </c>
      <c r="E680" s="184" t="s">
        <v>741</v>
      </c>
      <c r="F680" s="184"/>
      <c r="G680" s="184"/>
      <c r="H680" s="185">
        <v>17250</v>
      </c>
      <c r="I680" t="s">
        <v>3502</v>
      </c>
      <c r="J680" s="185" t="s">
        <v>36</v>
      </c>
      <c r="K680" s="185" t="s">
        <v>36</v>
      </c>
      <c r="L680" s="185" t="s">
        <v>36</v>
      </c>
      <c r="M680" s="185" t="s">
        <v>37</v>
      </c>
      <c r="N680" s="185" t="s">
        <v>3504</v>
      </c>
      <c r="O680" s="185" t="s">
        <v>37</v>
      </c>
      <c r="P680" s="185"/>
      <c r="Q680" s="184" t="s">
        <v>741</v>
      </c>
      <c r="R680" s="185">
        <v>17250</v>
      </c>
      <c r="S680" s="185" t="s">
        <v>423</v>
      </c>
      <c r="T680">
        <v>1</v>
      </c>
      <c r="U680" s="185" t="s">
        <v>37</v>
      </c>
      <c r="V680" s="185" t="s">
        <v>37</v>
      </c>
      <c r="W680" t="b">
        <v>1</v>
      </c>
    </row>
    <row r="681" spans="4:23" x14ac:dyDescent="0.25">
      <c r="D681" s="184" t="s">
        <v>742</v>
      </c>
      <c r="E681" s="184" t="s">
        <v>742</v>
      </c>
      <c r="F681" s="184"/>
      <c r="G681" s="184"/>
      <c r="H681" s="185">
        <v>17910</v>
      </c>
      <c r="I681" t="s">
        <v>3502</v>
      </c>
      <c r="J681" s="185" t="s">
        <v>36</v>
      </c>
      <c r="K681" s="185" t="s">
        <v>36</v>
      </c>
      <c r="L681" s="185" t="s">
        <v>36</v>
      </c>
      <c r="M681" s="185" t="s">
        <v>37</v>
      </c>
      <c r="N681" s="185" t="s">
        <v>3512</v>
      </c>
      <c r="O681" s="185" t="s">
        <v>37</v>
      </c>
      <c r="P681" s="185"/>
      <c r="Q681" s="184" t="s">
        <v>742</v>
      </c>
      <c r="R681" s="185">
        <v>17910</v>
      </c>
      <c r="S681" s="185" t="s">
        <v>364</v>
      </c>
      <c r="T681">
        <v>1</v>
      </c>
      <c r="U681" s="185" t="s">
        <v>37</v>
      </c>
      <c r="V681" s="185" t="s">
        <v>37</v>
      </c>
      <c r="W681" t="b">
        <v>1</v>
      </c>
    </row>
    <row r="682" spans="4:23" x14ac:dyDescent="0.25">
      <c r="D682" s="184" t="s">
        <v>3665</v>
      </c>
      <c r="E682" s="184" t="s">
        <v>3665</v>
      </c>
      <c r="F682" s="184"/>
      <c r="G682" s="184"/>
      <c r="H682" s="185">
        <v>17910</v>
      </c>
      <c r="I682" t="s">
        <v>3502</v>
      </c>
      <c r="J682" s="185" t="s">
        <v>36</v>
      </c>
      <c r="K682" s="185" t="s">
        <v>36</v>
      </c>
      <c r="L682" s="185" t="s">
        <v>36</v>
      </c>
      <c r="M682" s="185" t="s">
        <v>36</v>
      </c>
      <c r="N682" s="185" t="s">
        <v>3528</v>
      </c>
      <c r="O682" s="185" t="s">
        <v>37</v>
      </c>
      <c r="P682" s="185"/>
      <c r="Q682" s="184" t="s">
        <v>3665</v>
      </c>
      <c r="R682" s="185">
        <v>17910</v>
      </c>
      <c r="S682" s="185" t="s">
        <v>364</v>
      </c>
      <c r="T682">
        <v>4</v>
      </c>
      <c r="U682" s="185" t="s">
        <v>37</v>
      </c>
      <c r="V682" s="185" t="s">
        <v>36</v>
      </c>
      <c r="W682" t="b">
        <v>1</v>
      </c>
    </row>
    <row r="683" spans="4:23" x14ac:dyDescent="0.25">
      <c r="D683" s="184" t="s">
        <v>743</v>
      </c>
      <c r="E683" s="184" t="s">
        <v>743</v>
      </c>
      <c r="F683" s="184"/>
      <c r="G683" s="184"/>
      <c r="H683" s="185">
        <v>16080</v>
      </c>
      <c r="I683" t="s">
        <v>3496</v>
      </c>
      <c r="J683" s="185" t="s">
        <v>36</v>
      </c>
      <c r="K683" s="185" t="s">
        <v>36</v>
      </c>
      <c r="L683" s="185" t="s">
        <v>36</v>
      </c>
      <c r="M683" s="185" t="s">
        <v>37</v>
      </c>
      <c r="N683" s="185" t="s">
        <v>3506</v>
      </c>
      <c r="O683" s="185" t="s">
        <v>37</v>
      </c>
      <c r="P683" s="185"/>
      <c r="Q683" s="184" t="s">
        <v>743</v>
      </c>
      <c r="R683" s="185">
        <v>16080</v>
      </c>
      <c r="S683" s="185" t="s">
        <v>268</v>
      </c>
      <c r="T683">
        <v>1</v>
      </c>
      <c r="U683" s="185" t="s">
        <v>37</v>
      </c>
      <c r="V683" s="185" t="s">
        <v>37</v>
      </c>
      <c r="W683" t="b">
        <v>1</v>
      </c>
    </row>
    <row r="684" spans="4:23" x14ac:dyDescent="0.25">
      <c r="D684" s="184" t="s">
        <v>744</v>
      </c>
      <c r="E684" s="184" t="s">
        <v>744</v>
      </c>
      <c r="F684" s="184"/>
      <c r="G684" s="184"/>
      <c r="H684" s="185">
        <v>16080</v>
      </c>
      <c r="I684" t="s">
        <v>3496</v>
      </c>
      <c r="J684" s="185" t="s">
        <v>36</v>
      </c>
      <c r="K684" s="185" t="s">
        <v>36</v>
      </c>
      <c r="L684" s="185" t="s">
        <v>36</v>
      </c>
      <c r="M684" s="185" t="s">
        <v>37</v>
      </c>
      <c r="N684" s="185" t="s">
        <v>3506</v>
      </c>
      <c r="O684" s="185" t="s">
        <v>37</v>
      </c>
      <c r="P684" s="185"/>
      <c r="Q684" s="184" t="s">
        <v>744</v>
      </c>
      <c r="R684" s="185">
        <v>16080</v>
      </c>
      <c r="S684" s="185" t="s">
        <v>268</v>
      </c>
      <c r="T684">
        <v>1</v>
      </c>
      <c r="U684" s="185" t="s">
        <v>37</v>
      </c>
      <c r="V684" s="185" t="s">
        <v>37</v>
      </c>
      <c r="W684" t="b">
        <v>1</v>
      </c>
    </row>
    <row r="685" spans="4:23" x14ac:dyDescent="0.25">
      <c r="D685" s="184" t="s">
        <v>745</v>
      </c>
      <c r="E685" s="184" t="s">
        <v>745</v>
      </c>
      <c r="F685" s="184"/>
      <c r="G685" s="184"/>
      <c r="H685" s="185">
        <v>10010</v>
      </c>
      <c r="I685" t="s">
        <v>3486</v>
      </c>
      <c r="J685" s="185" t="s">
        <v>36</v>
      </c>
      <c r="K685" s="185" t="s">
        <v>36</v>
      </c>
      <c r="L685" s="185" t="s">
        <v>36</v>
      </c>
      <c r="M685" s="185" t="s">
        <v>37</v>
      </c>
      <c r="N685" s="185" t="s">
        <v>35</v>
      </c>
      <c r="O685" s="185" t="s">
        <v>37</v>
      </c>
      <c r="P685" s="185"/>
      <c r="Q685" s="184" t="s">
        <v>745</v>
      </c>
      <c r="R685" s="185">
        <v>10010</v>
      </c>
      <c r="S685" s="185" t="s">
        <v>38</v>
      </c>
      <c r="T685">
        <v>1</v>
      </c>
      <c r="U685" s="185" t="s">
        <v>37</v>
      </c>
      <c r="V685" s="185" t="s">
        <v>37</v>
      </c>
      <c r="W685" t="b">
        <v>1</v>
      </c>
    </row>
    <row r="686" spans="4:23" x14ac:dyDescent="0.25">
      <c r="D686" s="184" t="s">
        <v>3666</v>
      </c>
      <c r="E686" s="184" t="s">
        <v>3666</v>
      </c>
      <c r="F686" s="184"/>
      <c r="G686" s="184"/>
      <c r="H686" s="185">
        <v>18311</v>
      </c>
      <c r="I686" t="s">
        <v>3510</v>
      </c>
      <c r="J686" s="185" t="s">
        <v>36</v>
      </c>
      <c r="K686" s="185" t="s">
        <v>36</v>
      </c>
      <c r="L686" s="185" t="s">
        <v>36</v>
      </c>
      <c r="M686" s="185" t="s">
        <v>37</v>
      </c>
      <c r="N686" s="185" t="s">
        <v>3514</v>
      </c>
      <c r="O686" s="185" t="s">
        <v>37</v>
      </c>
      <c r="P686" s="185"/>
      <c r="Q686" s="184" t="s">
        <v>3666</v>
      </c>
      <c r="R686" s="185">
        <v>18311</v>
      </c>
      <c r="S686" s="185" t="s">
        <v>3573</v>
      </c>
      <c r="T686">
        <v>1</v>
      </c>
      <c r="U686" s="185" t="s">
        <v>37</v>
      </c>
      <c r="V686" s="185" t="s">
        <v>37</v>
      </c>
      <c r="W686" t="b">
        <v>1</v>
      </c>
    </row>
    <row r="687" spans="4:23" x14ac:dyDescent="0.25">
      <c r="D687" s="186" t="s">
        <v>3667</v>
      </c>
      <c r="E687" s="186" t="s">
        <v>3667</v>
      </c>
      <c r="F687" s="186"/>
      <c r="G687" s="186"/>
      <c r="H687" s="185"/>
      <c r="I687" s="186" t="s">
        <v>3486</v>
      </c>
      <c r="J687" s="186" t="s">
        <v>36</v>
      </c>
      <c r="K687" s="186" t="s">
        <v>36</v>
      </c>
      <c r="L687" s="186" t="s">
        <v>36</v>
      </c>
      <c r="M687" s="186" t="s">
        <v>37</v>
      </c>
      <c r="N687" s="186" t="s">
        <v>3490</v>
      </c>
      <c r="O687" s="186" t="s">
        <v>37</v>
      </c>
      <c r="P687" s="186"/>
      <c r="Q687" s="186" t="s">
        <v>3667</v>
      </c>
      <c r="R687" s="185"/>
      <c r="S687" s="185"/>
      <c r="T687">
        <v>1</v>
      </c>
      <c r="U687" s="186" t="s">
        <v>37</v>
      </c>
      <c r="V687" s="186" t="s">
        <v>37</v>
      </c>
      <c r="W687" t="b">
        <v>1</v>
      </c>
    </row>
    <row r="688" spans="4:23" x14ac:dyDescent="0.25">
      <c r="D688" s="184" t="s">
        <v>294</v>
      </c>
      <c r="E688" s="184" t="s">
        <v>294</v>
      </c>
      <c r="F688" s="184"/>
      <c r="G688" s="184"/>
      <c r="H688" s="185">
        <v>16520</v>
      </c>
      <c r="I688" t="s">
        <v>3510</v>
      </c>
      <c r="J688" s="185" t="s">
        <v>36</v>
      </c>
      <c r="K688" s="185" t="s">
        <v>36</v>
      </c>
      <c r="L688" s="185" t="s">
        <v>36</v>
      </c>
      <c r="M688" s="185" t="s">
        <v>36</v>
      </c>
      <c r="N688" s="185" t="s">
        <v>35</v>
      </c>
      <c r="O688" s="185" t="s">
        <v>37</v>
      </c>
      <c r="P688" s="185"/>
      <c r="Q688" s="184" t="s">
        <v>294</v>
      </c>
      <c r="R688" s="185">
        <v>16520</v>
      </c>
      <c r="S688" s="185" t="s">
        <v>294</v>
      </c>
      <c r="T688">
        <v>4</v>
      </c>
      <c r="U688" s="185" t="s">
        <v>37</v>
      </c>
      <c r="V688" s="185" t="s">
        <v>37</v>
      </c>
      <c r="W688" t="b">
        <v>1</v>
      </c>
    </row>
    <row r="689" spans="4:23" x14ac:dyDescent="0.25">
      <c r="D689" s="184" t="s">
        <v>746</v>
      </c>
      <c r="E689" s="184" t="s">
        <v>746</v>
      </c>
      <c r="F689" s="184"/>
      <c r="G689" s="184"/>
      <c r="H689" s="185">
        <v>13140</v>
      </c>
      <c r="I689" t="s">
        <v>3491</v>
      </c>
      <c r="J689" s="185" t="s">
        <v>36</v>
      </c>
      <c r="K689" s="185" t="s">
        <v>36</v>
      </c>
      <c r="L689" s="185" t="s">
        <v>36</v>
      </c>
      <c r="M689" s="185" t="s">
        <v>37</v>
      </c>
      <c r="N689" s="185" t="s">
        <v>35</v>
      </c>
      <c r="O689" s="185" t="s">
        <v>37</v>
      </c>
      <c r="P689" s="185"/>
      <c r="Q689" s="184" t="s">
        <v>746</v>
      </c>
      <c r="R689" s="185">
        <v>13140</v>
      </c>
      <c r="S689" s="185" t="s">
        <v>78</v>
      </c>
      <c r="T689">
        <v>3</v>
      </c>
      <c r="U689" s="185" t="s">
        <v>37</v>
      </c>
      <c r="V689" s="185" t="s">
        <v>37</v>
      </c>
      <c r="W689" t="b">
        <v>1</v>
      </c>
    </row>
    <row r="690" spans="4:23" x14ac:dyDescent="0.25">
      <c r="D690" s="184" t="s">
        <v>747</v>
      </c>
      <c r="E690" s="184" t="s">
        <v>747</v>
      </c>
      <c r="F690" s="184"/>
      <c r="G690" s="184"/>
      <c r="H690" s="185">
        <v>13110</v>
      </c>
      <c r="I690" t="s">
        <v>3486</v>
      </c>
      <c r="J690" s="185" t="s">
        <v>36</v>
      </c>
      <c r="K690" s="185" t="s">
        <v>36</v>
      </c>
      <c r="L690" s="185" t="s">
        <v>36</v>
      </c>
      <c r="M690" s="185" t="s">
        <v>37</v>
      </c>
      <c r="N690" s="185" t="s">
        <v>35</v>
      </c>
      <c r="O690" s="185" t="s">
        <v>37</v>
      </c>
      <c r="P690" s="185"/>
      <c r="Q690" s="184" t="s">
        <v>747</v>
      </c>
      <c r="R690" s="185">
        <v>13110</v>
      </c>
      <c r="S690" s="185" t="s">
        <v>358</v>
      </c>
      <c r="T690">
        <v>1</v>
      </c>
      <c r="U690" s="185" t="s">
        <v>37</v>
      </c>
      <c r="V690" s="185" t="s">
        <v>37</v>
      </c>
      <c r="W690" t="b">
        <v>1</v>
      </c>
    </row>
    <row r="691" spans="4:23" x14ac:dyDescent="0.25">
      <c r="D691" s="184" t="s">
        <v>748</v>
      </c>
      <c r="E691" s="184" t="s">
        <v>748</v>
      </c>
      <c r="F691" s="184"/>
      <c r="G691" s="184"/>
      <c r="H691" s="185">
        <v>13110</v>
      </c>
      <c r="I691" t="s">
        <v>3491</v>
      </c>
      <c r="J691" s="185" t="s">
        <v>36</v>
      </c>
      <c r="K691" s="185" t="s">
        <v>36</v>
      </c>
      <c r="L691" s="185" t="s">
        <v>36</v>
      </c>
      <c r="M691" s="185" t="s">
        <v>37</v>
      </c>
      <c r="N691" s="185" t="s">
        <v>3501</v>
      </c>
      <c r="O691" s="185" t="s">
        <v>37</v>
      </c>
      <c r="P691" s="185"/>
      <c r="Q691" s="184" t="s">
        <v>748</v>
      </c>
      <c r="R691" s="185">
        <v>13110</v>
      </c>
      <c r="S691" s="185" t="s">
        <v>358</v>
      </c>
      <c r="T691">
        <v>1</v>
      </c>
      <c r="U691" s="185" t="s">
        <v>37</v>
      </c>
      <c r="V691" s="185" t="s">
        <v>37</v>
      </c>
      <c r="W691" t="b">
        <v>1</v>
      </c>
    </row>
    <row r="692" spans="4:23" x14ac:dyDescent="0.25">
      <c r="D692" s="184" t="s">
        <v>749</v>
      </c>
      <c r="E692" s="184" t="s">
        <v>749</v>
      </c>
      <c r="F692" s="184"/>
      <c r="G692" s="184"/>
      <c r="H692" s="185">
        <v>11030</v>
      </c>
      <c r="I692" t="s">
        <v>3491</v>
      </c>
      <c r="J692" s="185" t="s">
        <v>36</v>
      </c>
      <c r="K692" s="185" t="s">
        <v>36</v>
      </c>
      <c r="L692" s="185" t="s">
        <v>36</v>
      </c>
      <c r="M692" s="185" t="s">
        <v>37</v>
      </c>
      <c r="N692" s="185" t="s">
        <v>35</v>
      </c>
      <c r="O692" s="185" t="s">
        <v>37</v>
      </c>
      <c r="P692" s="185"/>
      <c r="Q692" s="184" t="s">
        <v>749</v>
      </c>
      <c r="R692" s="185">
        <v>11030</v>
      </c>
      <c r="S692" s="185" t="s">
        <v>750</v>
      </c>
      <c r="T692">
        <v>3</v>
      </c>
      <c r="U692" s="185" t="s">
        <v>37</v>
      </c>
      <c r="V692" s="185" t="s">
        <v>37</v>
      </c>
      <c r="W692" t="b">
        <v>1</v>
      </c>
    </row>
    <row r="693" spans="4:23" x14ac:dyDescent="0.25">
      <c r="D693" s="184" t="s">
        <v>751</v>
      </c>
      <c r="E693" s="184" t="s">
        <v>751</v>
      </c>
      <c r="F693" s="184"/>
      <c r="G693" s="184"/>
      <c r="H693" s="185">
        <v>17510</v>
      </c>
      <c r="I693" t="s">
        <v>3502</v>
      </c>
      <c r="J693" s="185" t="s">
        <v>36</v>
      </c>
      <c r="K693" s="185" t="s">
        <v>36</v>
      </c>
      <c r="L693" s="185" t="s">
        <v>36</v>
      </c>
      <c r="M693" s="185" t="s">
        <v>37</v>
      </c>
      <c r="N693" s="185" t="s">
        <v>3528</v>
      </c>
      <c r="O693" s="185" t="s">
        <v>37</v>
      </c>
      <c r="P693" s="185"/>
      <c r="Q693" s="184" t="s">
        <v>751</v>
      </c>
      <c r="R693" s="185">
        <v>17510</v>
      </c>
      <c r="S693" s="185" t="s">
        <v>246</v>
      </c>
      <c r="T693">
        <v>1</v>
      </c>
      <c r="U693" s="185" t="s">
        <v>37</v>
      </c>
      <c r="V693" s="185" t="s">
        <v>37</v>
      </c>
      <c r="W693" t="b">
        <v>1</v>
      </c>
    </row>
    <row r="694" spans="4:23" x14ac:dyDescent="0.25">
      <c r="D694" s="184" t="s">
        <v>752</v>
      </c>
      <c r="E694" s="184" t="s">
        <v>752</v>
      </c>
      <c r="F694" s="184"/>
      <c r="G694" s="184"/>
      <c r="H694" s="185">
        <v>11030</v>
      </c>
      <c r="I694" t="s">
        <v>3491</v>
      </c>
      <c r="J694" s="185" t="s">
        <v>36</v>
      </c>
      <c r="K694" s="185" t="s">
        <v>36</v>
      </c>
      <c r="L694" s="185" t="s">
        <v>36</v>
      </c>
      <c r="M694" s="185" t="s">
        <v>37</v>
      </c>
      <c r="N694" s="185" t="s">
        <v>35</v>
      </c>
      <c r="O694" s="185" t="s">
        <v>37</v>
      </c>
      <c r="P694" s="185"/>
      <c r="Q694" s="184" t="s">
        <v>752</v>
      </c>
      <c r="R694" s="185">
        <v>11030</v>
      </c>
      <c r="S694" s="185" t="s">
        <v>750</v>
      </c>
      <c r="T694">
        <v>3</v>
      </c>
      <c r="U694" s="185" t="s">
        <v>37</v>
      </c>
      <c r="V694" s="185" t="s">
        <v>37</v>
      </c>
      <c r="W694" t="b">
        <v>1</v>
      </c>
    </row>
    <row r="695" spans="4:23" x14ac:dyDescent="0.25">
      <c r="D695" s="184" t="s">
        <v>753</v>
      </c>
      <c r="E695" s="184" t="s">
        <v>753</v>
      </c>
      <c r="F695" s="184"/>
      <c r="G695" s="184"/>
      <c r="H695" s="185">
        <v>11010</v>
      </c>
      <c r="I695" t="s">
        <v>3491</v>
      </c>
      <c r="J695" s="185" t="s">
        <v>36</v>
      </c>
      <c r="K695" s="185" t="s">
        <v>36</v>
      </c>
      <c r="L695" s="185" t="s">
        <v>36</v>
      </c>
      <c r="M695" s="185" t="s">
        <v>37</v>
      </c>
      <c r="N695" s="185" t="s">
        <v>35</v>
      </c>
      <c r="O695" s="185" t="s">
        <v>37</v>
      </c>
      <c r="P695" s="185"/>
      <c r="Q695" s="184" t="s">
        <v>753</v>
      </c>
      <c r="R695" s="185">
        <v>11010</v>
      </c>
      <c r="S695" s="185" t="s">
        <v>477</v>
      </c>
      <c r="T695">
        <v>3</v>
      </c>
      <c r="U695" s="185" t="s">
        <v>37</v>
      </c>
      <c r="V695" s="185" t="s">
        <v>37</v>
      </c>
      <c r="W695" t="b">
        <v>1</v>
      </c>
    </row>
    <row r="696" spans="4:23" x14ac:dyDescent="0.25">
      <c r="D696" s="184" t="s">
        <v>754</v>
      </c>
      <c r="E696" s="184" t="s">
        <v>754</v>
      </c>
      <c r="F696" s="184"/>
      <c r="G696" s="184"/>
      <c r="H696" s="185">
        <v>13140</v>
      </c>
      <c r="I696" t="s">
        <v>3491</v>
      </c>
      <c r="J696" s="185" t="s">
        <v>36</v>
      </c>
      <c r="K696" s="185" t="s">
        <v>36</v>
      </c>
      <c r="L696" s="185" t="s">
        <v>36</v>
      </c>
      <c r="M696" s="185" t="s">
        <v>37</v>
      </c>
      <c r="N696" s="185" t="s">
        <v>3501</v>
      </c>
      <c r="O696" s="185" t="s">
        <v>37</v>
      </c>
      <c r="P696" s="185"/>
      <c r="Q696" s="184" t="s">
        <v>754</v>
      </c>
      <c r="R696" s="185">
        <v>13140</v>
      </c>
      <c r="S696" s="185" t="s">
        <v>78</v>
      </c>
      <c r="T696">
        <v>2</v>
      </c>
      <c r="U696" s="185" t="s">
        <v>37</v>
      </c>
      <c r="V696" s="185" t="s">
        <v>37</v>
      </c>
      <c r="W696" t="b">
        <v>1</v>
      </c>
    </row>
    <row r="697" spans="4:23" x14ac:dyDescent="0.25">
      <c r="D697" s="184" t="s">
        <v>755</v>
      </c>
      <c r="E697" s="184" t="s">
        <v>755</v>
      </c>
      <c r="F697" s="184"/>
      <c r="G697" s="184"/>
      <c r="H697" s="185">
        <v>17510</v>
      </c>
      <c r="I697" t="s">
        <v>3502</v>
      </c>
      <c r="J697" s="185" t="s">
        <v>36</v>
      </c>
      <c r="K697" s="185" t="s">
        <v>36</v>
      </c>
      <c r="L697" s="185" t="s">
        <v>36</v>
      </c>
      <c r="M697" s="185" t="s">
        <v>37</v>
      </c>
      <c r="N697" s="185" t="s">
        <v>3528</v>
      </c>
      <c r="O697" s="185" t="s">
        <v>37</v>
      </c>
      <c r="P697" s="185"/>
      <c r="Q697" s="184" t="s">
        <v>755</v>
      </c>
      <c r="R697" s="185">
        <v>17510</v>
      </c>
      <c r="S697" s="185" t="s">
        <v>246</v>
      </c>
      <c r="T697">
        <v>1</v>
      </c>
      <c r="U697" s="185" t="s">
        <v>37</v>
      </c>
      <c r="V697" s="185" t="s">
        <v>37</v>
      </c>
      <c r="W697" t="b">
        <v>1</v>
      </c>
    </row>
    <row r="698" spans="4:23" x14ac:dyDescent="0.25">
      <c r="D698" s="184" t="s">
        <v>756</v>
      </c>
      <c r="E698" s="184" t="s">
        <v>756</v>
      </c>
      <c r="F698" s="184"/>
      <c r="G698" s="184"/>
      <c r="H698" s="185">
        <v>13140</v>
      </c>
      <c r="I698" t="s">
        <v>3491</v>
      </c>
      <c r="J698" s="185" t="s">
        <v>36</v>
      </c>
      <c r="K698" s="185" t="s">
        <v>36</v>
      </c>
      <c r="L698" s="185" t="s">
        <v>36</v>
      </c>
      <c r="M698" s="185" t="s">
        <v>37</v>
      </c>
      <c r="N698" s="185" t="s">
        <v>3501</v>
      </c>
      <c r="O698" s="185" t="s">
        <v>37</v>
      </c>
      <c r="P698" s="185"/>
      <c r="Q698" s="184" t="s">
        <v>756</v>
      </c>
      <c r="R698" s="185">
        <v>13140</v>
      </c>
      <c r="S698" s="185" t="s">
        <v>78</v>
      </c>
      <c r="T698">
        <v>2</v>
      </c>
      <c r="U698" s="185" t="s">
        <v>37</v>
      </c>
      <c r="V698" s="185" t="s">
        <v>37</v>
      </c>
      <c r="W698" t="b">
        <v>1</v>
      </c>
    </row>
    <row r="699" spans="4:23" x14ac:dyDescent="0.25">
      <c r="D699" s="184" t="s">
        <v>3668</v>
      </c>
      <c r="E699" s="184" t="s">
        <v>3668</v>
      </c>
      <c r="F699" s="184"/>
      <c r="G699" s="184"/>
      <c r="H699" s="185">
        <v>90424</v>
      </c>
      <c r="I699" t="s">
        <v>3496</v>
      </c>
      <c r="J699" s="185" t="s">
        <v>36</v>
      </c>
      <c r="K699" s="185" t="s">
        <v>36</v>
      </c>
      <c r="L699" s="185" t="s">
        <v>36</v>
      </c>
      <c r="M699" s="185" t="s">
        <v>37</v>
      </c>
      <c r="N699" s="185" t="s">
        <v>35</v>
      </c>
      <c r="O699" s="185" t="s">
        <v>37</v>
      </c>
      <c r="P699" s="185"/>
      <c r="Q699" s="184" t="s">
        <v>3668</v>
      </c>
      <c r="R699" s="185">
        <v>90424</v>
      </c>
      <c r="S699" s="185" t="s">
        <v>3539</v>
      </c>
      <c r="T699">
        <v>4</v>
      </c>
      <c r="U699" s="185" t="s">
        <v>36</v>
      </c>
      <c r="V699" s="185" t="s">
        <v>37</v>
      </c>
      <c r="W699" t="b">
        <v>1</v>
      </c>
    </row>
    <row r="700" spans="4:23" x14ac:dyDescent="0.25">
      <c r="D700" s="184" t="s">
        <v>757</v>
      </c>
      <c r="E700" s="184" t="s">
        <v>757</v>
      </c>
      <c r="F700" s="184"/>
      <c r="G700" s="184"/>
      <c r="H700" s="185">
        <v>16220</v>
      </c>
      <c r="I700" t="s">
        <v>3496</v>
      </c>
      <c r="J700" s="185" t="s">
        <v>36</v>
      </c>
      <c r="K700" s="185" t="s">
        <v>36</v>
      </c>
      <c r="L700" s="185" t="s">
        <v>36</v>
      </c>
      <c r="M700" s="185" t="s">
        <v>37</v>
      </c>
      <c r="N700" s="185" t="s">
        <v>35</v>
      </c>
      <c r="O700" s="185" t="s">
        <v>37</v>
      </c>
      <c r="P700" s="185"/>
      <c r="Q700" s="184" t="s">
        <v>757</v>
      </c>
      <c r="R700" s="185">
        <v>16220</v>
      </c>
      <c r="S700" s="185" t="s">
        <v>289</v>
      </c>
      <c r="T700">
        <v>1</v>
      </c>
      <c r="U700" s="185" t="s">
        <v>37</v>
      </c>
      <c r="V700" s="185" t="s">
        <v>37</v>
      </c>
      <c r="W700" t="b">
        <v>1</v>
      </c>
    </row>
    <row r="701" spans="4:23" x14ac:dyDescent="0.25">
      <c r="D701" s="184" t="s">
        <v>3669</v>
      </c>
      <c r="E701" s="184" t="s">
        <v>3669</v>
      </c>
      <c r="F701" s="184"/>
      <c r="G701" s="184"/>
      <c r="H701" s="185">
        <v>16070</v>
      </c>
      <c r="I701" t="s">
        <v>3496</v>
      </c>
      <c r="J701" s="185" t="s">
        <v>36</v>
      </c>
      <c r="K701" s="185" t="s">
        <v>36</v>
      </c>
      <c r="L701" s="185" t="s">
        <v>36</v>
      </c>
      <c r="M701" s="185" t="s">
        <v>37</v>
      </c>
      <c r="N701" s="185" t="s">
        <v>35</v>
      </c>
      <c r="O701" s="185" t="s">
        <v>37</v>
      </c>
      <c r="P701" s="185"/>
      <c r="Q701" s="184" t="s">
        <v>3669</v>
      </c>
      <c r="R701" s="185">
        <v>16070</v>
      </c>
      <c r="S701" s="185" t="s">
        <v>3524</v>
      </c>
      <c r="T701">
        <v>1</v>
      </c>
      <c r="U701" s="185" t="s">
        <v>37</v>
      </c>
      <c r="V701" s="185" t="s">
        <v>37</v>
      </c>
      <c r="W701" t="b">
        <v>1</v>
      </c>
    </row>
    <row r="702" spans="4:23" x14ac:dyDescent="0.25">
      <c r="D702" s="184" t="s">
        <v>3670</v>
      </c>
      <c r="E702" s="184" t="s">
        <v>3670</v>
      </c>
      <c r="F702" s="184"/>
      <c r="G702" s="184"/>
      <c r="H702" s="185">
        <v>15500</v>
      </c>
      <c r="I702" t="s">
        <v>3496</v>
      </c>
      <c r="J702" s="185" t="s">
        <v>36</v>
      </c>
      <c r="K702" s="185" t="s">
        <v>36</v>
      </c>
      <c r="L702" s="185" t="s">
        <v>36</v>
      </c>
      <c r="M702" s="185" t="s">
        <v>37</v>
      </c>
      <c r="N702" s="185" t="s">
        <v>35</v>
      </c>
      <c r="O702" s="185" t="s">
        <v>37</v>
      </c>
      <c r="P702" s="185"/>
      <c r="Q702" s="184" t="s">
        <v>3670</v>
      </c>
      <c r="R702" s="185">
        <v>15500</v>
      </c>
      <c r="S702" s="185" t="s">
        <v>3526</v>
      </c>
      <c r="T702">
        <v>1</v>
      </c>
      <c r="U702" s="185" t="s">
        <v>37</v>
      </c>
      <c r="V702" s="185" t="s">
        <v>37</v>
      </c>
      <c r="W702" t="b">
        <v>1</v>
      </c>
    </row>
    <row r="703" spans="4:23" x14ac:dyDescent="0.25">
      <c r="D703" s="184" t="s">
        <v>758</v>
      </c>
      <c r="E703" s="184" t="s">
        <v>758</v>
      </c>
      <c r="F703" s="184"/>
      <c r="G703" s="184"/>
      <c r="H703" s="185">
        <v>16220</v>
      </c>
      <c r="I703" t="s">
        <v>3496</v>
      </c>
      <c r="J703" s="185" t="s">
        <v>36</v>
      </c>
      <c r="K703" s="185" t="s">
        <v>36</v>
      </c>
      <c r="L703" s="185" t="s">
        <v>36</v>
      </c>
      <c r="M703" s="185" t="s">
        <v>37</v>
      </c>
      <c r="N703" s="185" t="s">
        <v>3498</v>
      </c>
      <c r="O703" s="185" t="s">
        <v>37</v>
      </c>
      <c r="P703" s="185"/>
      <c r="Q703" s="184" t="s">
        <v>758</v>
      </c>
      <c r="R703" s="185">
        <v>16220</v>
      </c>
      <c r="S703" s="185" t="s">
        <v>289</v>
      </c>
      <c r="T703">
        <v>1</v>
      </c>
      <c r="U703" s="185" t="s">
        <v>37</v>
      </c>
      <c r="V703" s="185" t="s">
        <v>37</v>
      </c>
      <c r="W703" t="b">
        <v>1</v>
      </c>
    </row>
    <row r="704" spans="4:23" x14ac:dyDescent="0.25">
      <c r="D704" s="184" t="s">
        <v>759</v>
      </c>
      <c r="E704" s="184" t="s">
        <v>759</v>
      </c>
      <c r="F704" s="184"/>
      <c r="G704" s="184"/>
      <c r="H704" s="185">
        <v>13410</v>
      </c>
      <c r="I704" t="s">
        <v>3491</v>
      </c>
      <c r="J704" s="185" t="s">
        <v>36</v>
      </c>
      <c r="K704" s="185" t="s">
        <v>36</v>
      </c>
      <c r="L704" s="185" t="s">
        <v>36</v>
      </c>
      <c r="M704" s="185" t="s">
        <v>37</v>
      </c>
      <c r="N704" s="185" t="s">
        <v>3501</v>
      </c>
      <c r="O704" s="185" t="s">
        <v>37</v>
      </c>
      <c r="P704" s="185"/>
      <c r="Q704" s="184" t="s">
        <v>759</v>
      </c>
      <c r="R704" s="185">
        <v>13410</v>
      </c>
      <c r="S704" s="185" t="s">
        <v>131</v>
      </c>
      <c r="T704">
        <v>1</v>
      </c>
      <c r="U704" s="185" t="s">
        <v>37</v>
      </c>
      <c r="V704" s="185" t="s">
        <v>37</v>
      </c>
      <c r="W704" t="b">
        <v>1</v>
      </c>
    </row>
    <row r="705" spans="4:23" x14ac:dyDescent="0.25">
      <c r="D705" s="184" t="s">
        <v>760</v>
      </c>
      <c r="E705" s="184" t="s">
        <v>760</v>
      </c>
      <c r="F705" s="184"/>
      <c r="G705" s="184"/>
      <c r="H705" s="185">
        <v>13240</v>
      </c>
      <c r="I705" t="s">
        <v>3491</v>
      </c>
      <c r="J705" s="185" t="s">
        <v>36</v>
      </c>
      <c r="K705" s="185" t="s">
        <v>36</v>
      </c>
      <c r="L705" s="185" t="s">
        <v>36</v>
      </c>
      <c r="M705" s="185" t="s">
        <v>37</v>
      </c>
      <c r="N705" s="185" t="s">
        <v>3501</v>
      </c>
      <c r="O705" s="185" t="s">
        <v>37</v>
      </c>
      <c r="P705" s="185"/>
      <c r="Q705" s="184" t="s">
        <v>760</v>
      </c>
      <c r="R705" s="185">
        <v>13240</v>
      </c>
      <c r="S705" s="185" t="s">
        <v>146</v>
      </c>
      <c r="T705">
        <v>2</v>
      </c>
      <c r="U705" s="185" t="s">
        <v>37</v>
      </c>
      <c r="V705" s="185" t="s">
        <v>37</v>
      </c>
      <c r="W705" t="b">
        <v>1</v>
      </c>
    </row>
    <row r="706" spans="4:23" x14ac:dyDescent="0.25">
      <c r="D706" s="184" t="s">
        <v>761</v>
      </c>
      <c r="E706" s="184" t="s">
        <v>761</v>
      </c>
      <c r="F706" s="184"/>
      <c r="G706" s="184"/>
      <c r="H706" s="185">
        <v>12050</v>
      </c>
      <c r="I706" t="s">
        <v>3487</v>
      </c>
      <c r="J706" s="185" t="s">
        <v>36</v>
      </c>
      <c r="K706" s="185" t="s">
        <v>36</v>
      </c>
      <c r="L706" s="185" t="s">
        <v>36</v>
      </c>
      <c r="M706" s="185" t="s">
        <v>36</v>
      </c>
      <c r="N706" s="185" t="s">
        <v>35</v>
      </c>
      <c r="O706" s="185" t="s">
        <v>37</v>
      </c>
      <c r="P706" s="185"/>
      <c r="Q706" s="184" t="s">
        <v>761</v>
      </c>
      <c r="R706" s="185">
        <v>12050</v>
      </c>
      <c r="S706" s="185" t="s">
        <v>483</v>
      </c>
      <c r="T706">
        <v>4</v>
      </c>
      <c r="U706" s="185" t="s">
        <v>37</v>
      </c>
      <c r="V706" s="185" t="s">
        <v>37</v>
      </c>
      <c r="W706" t="b">
        <v>1</v>
      </c>
    </row>
    <row r="707" spans="4:23" x14ac:dyDescent="0.25">
      <c r="D707" s="184" t="s">
        <v>762</v>
      </c>
      <c r="E707" s="184" t="s">
        <v>762</v>
      </c>
      <c r="F707" s="184"/>
      <c r="G707" s="184"/>
      <c r="H707" s="185">
        <v>12010</v>
      </c>
      <c r="I707" t="s">
        <v>3487</v>
      </c>
      <c r="J707" s="185" t="s">
        <v>36</v>
      </c>
      <c r="K707" s="185" t="s">
        <v>36</v>
      </c>
      <c r="L707" s="185" t="s">
        <v>36</v>
      </c>
      <c r="M707" s="185" t="s">
        <v>36</v>
      </c>
      <c r="N707" s="185" t="s">
        <v>35</v>
      </c>
      <c r="O707" s="185" t="s">
        <v>37</v>
      </c>
      <c r="P707" s="185"/>
      <c r="Q707" s="184" t="s">
        <v>762</v>
      </c>
      <c r="R707" s="185">
        <v>12010</v>
      </c>
      <c r="S707" s="185" t="s">
        <v>763</v>
      </c>
      <c r="T707">
        <v>4</v>
      </c>
      <c r="U707" s="185" t="s">
        <v>37</v>
      </c>
      <c r="V707" s="185" t="s">
        <v>37</v>
      </c>
      <c r="W707" t="b">
        <v>1</v>
      </c>
    </row>
    <row r="708" spans="4:23" x14ac:dyDescent="0.25">
      <c r="D708" s="184" t="s">
        <v>764</v>
      </c>
      <c r="E708" s="184" t="s">
        <v>764</v>
      </c>
      <c r="F708" s="184"/>
      <c r="G708" s="184"/>
      <c r="H708" s="185">
        <v>12010</v>
      </c>
      <c r="I708" t="s">
        <v>3487</v>
      </c>
      <c r="J708" s="185" t="s">
        <v>36</v>
      </c>
      <c r="K708" s="185" t="s">
        <v>36</v>
      </c>
      <c r="L708" s="185" t="s">
        <v>36</v>
      </c>
      <c r="M708" s="185" t="s">
        <v>36</v>
      </c>
      <c r="N708" s="185" t="s">
        <v>35</v>
      </c>
      <c r="O708" s="185" t="s">
        <v>37</v>
      </c>
      <c r="P708" s="185"/>
      <c r="Q708" s="184" t="s">
        <v>764</v>
      </c>
      <c r="R708" s="185">
        <v>12010</v>
      </c>
      <c r="S708" s="185" t="s">
        <v>763</v>
      </c>
      <c r="T708">
        <v>4</v>
      </c>
      <c r="U708" s="185" t="s">
        <v>37</v>
      </c>
      <c r="V708" s="185" t="s">
        <v>37</v>
      </c>
      <c r="W708" t="b">
        <v>1</v>
      </c>
    </row>
    <row r="709" spans="4:23" x14ac:dyDescent="0.25">
      <c r="D709" s="184" t="s">
        <v>765</v>
      </c>
      <c r="E709" s="184" t="s">
        <v>765</v>
      </c>
      <c r="F709" s="184"/>
      <c r="G709" s="184"/>
      <c r="H709" s="185">
        <v>12010</v>
      </c>
      <c r="I709" t="s">
        <v>3487</v>
      </c>
      <c r="J709" s="185" t="s">
        <v>36</v>
      </c>
      <c r="K709" s="185" t="s">
        <v>36</v>
      </c>
      <c r="L709" s="185" t="s">
        <v>36</v>
      </c>
      <c r="M709" s="185" t="s">
        <v>36</v>
      </c>
      <c r="N709" s="185" t="s">
        <v>35</v>
      </c>
      <c r="O709" s="185" t="s">
        <v>37</v>
      </c>
      <c r="P709" s="185"/>
      <c r="Q709" s="184" t="s">
        <v>765</v>
      </c>
      <c r="R709" s="185">
        <v>12010</v>
      </c>
      <c r="S709" s="185" t="s">
        <v>763</v>
      </c>
      <c r="T709">
        <v>4</v>
      </c>
      <c r="U709" s="185" t="s">
        <v>37</v>
      </c>
      <c r="V709" s="185" t="s">
        <v>37</v>
      </c>
      <c r="W709" t="b">
        <v>1</v>
      </c>
    </row>
    <row r="710" spans="4:23" x14ac:dyDescent="0.25">
      <c r="D710" s="184" t="s">
        <v>765</v>
      </c>
      <c r="E710" s="184" t="s">
        <v>765</v>
      </c>
      <c r="F710" s="184"/>
      <c r="G710" s="184"/>
      <c r="H710" s="185">
        <v>12010</v>
      </c>
      <c r="I710" t="s">
        <v>3487</v>
      </c>
      <c r="J710" s="185" t="s">
        <v>36</v>
      </c>
      <c r="K710" s="185" t="s">
        <v>36</v>
      </c>
      <c r="L710" s="185" t="s">
        <v>36</v>
      </c>
      <c r="M710" s="185" t="s">
        <v>36</v>
      </c>
      <c r="N710" s="185" t="s">
        <v>35</v>
      </c>
      <c r="O710" s="185" t="s">
        <v>37</v>
      </c>
      <c r="P710" s="185"/>
      <c r="Q710" s="184" t="s">
        <v>765</v>
      </c>
      <c r="R710" s="185">
        <v>12010</v>
      </c>
      <c r="S710" s="185" t="s">
        <v>763</v>
      </c>
      <c r="T710">
        <v>4</v>
      </c>
      <c r="U710" s="185" t="s">
        <v>37</v>
      </c>
      <c r="V710" s="185" t="s">
        <v>37</v>
      </c>
      <c r="W710" t="b">
        <v>1</v>
      </c>
    </row>
    <row r="711" spans="4:23" x14ac:dyDescent="0.25">
      <c r="D711" s="184" t="s">
        <v>766</v>
      </c>
      <c r="E711" s="184" t="s">
        <v>766</v>
      </c>
      <c r="F711" s="184"/>
      <c r="G711" s="184"/>
      <c r="H711" s="185">
        <v>12010</v>
      </c>
      <c r="I711" t="s">
        <v>3487</v>
      </c>
      <c r="J711" s="185" t="s">
        <v>36</v>
      </c>
      <c r="K711" s="185" t="s">
        <v>36</v>
      </c>
      <c r="L711" s="185" t="s">
        <v>36</v>
      </c>
      <c r="M711" s="185" t="s">
        <v>36</v>
      </c>
      <c r="N711" s="185" t="s">
        <v>35</v>
      </c>
      <c r="O711" s="185" t="s">
        <v>37</v>
      </c>
      <c r="P711" s="185"/>
      <c r="Q711" s="184" t="s">
        <v>766</v>
      </c>
      <c r="R711" s="185">
        <v>12010</v>
      </c>
      <c r="S711" s="185" t="s">
        <v>763</v>
      </c>
      <c r="T711">
        <v>4</v>
      </c>
      <c r="U711" s="185" t="s">
        <v>37</v>
      </c>
      <c r="V711" s="185" t="s">
        <v>37</v>
      </c>
      <c r="W711" t="b">
        <v>1</v>
      </c>
    </row>
    <row r="712" spans="4:23" x14ac:dyDescent="0.25">
      <c r="D712" s="184" t="s">
        <v>767</v>
      </c>
      <c r="E712" s="184" t="s">
        <v>767</v>
      </c>
      <c r="F712" s="184"/>
      <c r="G712" s="184"/>
      <c r="H712" s="185">
        <v>13220</v>
      </c>
      <c r="I712" t="s">
        <v>3491</v>
      </c>
      <c r="J712" s="185" t="s">
        <v>36</v>
      </c>
      <c r="K712" s="185" t="s">
        <v>36</v>
      </c>
      <c r="L712" s="185" t="s">
        <v>36</v>
      </c>
      <c r="M712" s="185" t="s">
        <v>37</v>
      </c>
      <c r="N712" s="185" t="s">
        <v>3501</v>
      </c>
      <c r="O712" s="185" t="s">
        <v>37</v>
      </c>
      <c r="P712" s="185"/>
      <c r="Q712" s="184" t="s">
        <v>767</v>
      </c>
      <c r="R712" s="185">
        <v>13220</v>
      </c>
      <c r="S712" s="185" t="s">
        <v>94</v>
      </c>
      <c r="T712">
        <v>2</v>
      </c>
      <c r="U712" s="185" t="s">
        <v>37</v>
      </c>
      <c r="V712" s="185" t="s">
        <v>37</v>
      </c>
      <c r="W712" t="b">
        <v>1</v>
      </c>
    </row>
    <row r="713" spans="4:23" x14ac:dyDescent="0.25">
      <c r="D713" s="184" t="s">
        <v>768</v>
      </c>
      <c r="E713" s="184" t="s">
        <v>768</v>
      </c>
      <c r="F713" s="184"/>
      <c r="G713" s="184"/>
      <c r="H713" s="185">
        <v>13220</v>
      </c>
      <c r="I713" t="s">
        <v>3491</v>
      </c>
      <c r="J713" s="185" t="s">
        <v>36</v>
      </c>
      <c r="K713" s="185" t="s">
        <v>36</v>
      </c>
      <c r="L713" s="185" t="s">
        <v>36</v>
      </c>
      <c r="M713" s="185" t="s">
        <v>37</v>
      </c>
      <c r="N713" s="185" t="s">
        <v>3501</v>
      </c>
      <c r="O713" s="185" t="s">
        <v>37</v>
      </c>
      <c r="P713" s="185"/>
      <c r="Q713" s="184" t="s">
        <v>768</v>
      </c>
      <c r="R713" s="185">
        <v>13220</v>
      </c>
      <c r="S713" s="185" t="s">
        <v>94</v>
      </c>
      <c r="T713">
        <v>2</v>
      </c>
      <c r="U713" s="185" t="s">
        <v>37</v>
      </c>
      <c r="V713" s="185" t="s">
        <v>37</v>
      </c>
      <c r="W713" t="b">
        <v>1</v>
      </c>
    </row>
    <row r="714" spans="4:23" x14ac:dyDescent="0.25">
      <c r="D714" s="184" t="s">
        <v>769</v>
      </c>
      <c r="E714" s="184" t="s">
        <v>769</v>
      </c>
      <c r="F714" s="184"/>
      <c r="G714" s="184"/>
      <c r="H714" s="185">
        <v>17910</v>
      </c>
      <c r="I714" t="s">
        <v>3502</v>
      </c>
      <c r="J714" s="185" t="s">
        <v>36</v>
      </c>
      <c r="K714" s="185" t="s">
        <v>36</v>
      </c>
      <c r="L714" s="185" t="s">
        <v>36</v>
      </c>
      <c r="M714" s="185" t="s">
        <v>37</v>
      </c>
      <c r="N714" s="185" t="s">
        <v>3504</v>
      </c>
      <c r="O714" s="185" t="s">
        <v>37</v>
      </c>
      <c r="P714" s="185"/>
      <c r="Q714" s="184" t="s">
        <v>769</v>
      </c>
      <c r="R714" s="185">
        <v>17910</v>
      </c>
      <c r="S714" s="185" t="s">
        <v>364</v>
      </c>
      <c r="T714">
        <v>1</v>
      </c>
      <c r="U714" s="185" t="s">
        <v>37</v>
      </c>
      <c r="V714" s="185" t="s">
        <v>37</v>
      </c>
      <c r="W714" t="b">
        <v>1</v>
      </c>
    </row>
    <row r="715" spans="4:23" x14ac:dyDescent="0.25">
      <c r="D715" s="184" t="s">
        <v>770</v>
      </c>
      <c r="E715" s="184" t="s">
        <v>770</v>
      </c>
      <c r="F715" s="184"/>
      <c r="G715" s="184"/>
      <c r="H715" s="185">
        <v>17310</v>
      </c>
      <c r="I715" t="s">
        <v>3502</v>
      </c>
      <c r="J715" s="185" t="s">
        <v>36</v>
      </c>
      <c r="K715" s="185" t="s">
        <v>36</v>
      </c>
      <c r="L715" s="185" t="s">
        <v>36</v>
      </c>
      <c r="M715" s="185" t="s">
        <v>37</v>
      </c>
      <c r="N715" s="185" t="s">
        <v>3504</v>
      </c>
      <c r="O715" s="185" t="s">
        <v>37</v>
      </c>
      <c r="P715" s="185"/>
      <c r="Q715" s="184" t="s">
        <v>770</v>
      </c>
      <c r="R715" s="185">
        <v>17310</v>
      </c>
      <c r="S715" s="185" t="s">
        <v>258</v>
      </c>
      <c r="T715">
        <v>1</v>
      </c>
      <c r="U715" s="185" t="s">
        <v>37</v>
      </c>
      <c r="V715" s="185" t="s">
        <v>37</v>
      </c>
      <c r="W715" t="b">
        <v>1</v>
      </c>
    </row>
    <row r="716" spans="4:23" x14ac:dyDescent="0.25">
      <c r="D716" s="184" t="s">
        <v>771</v>
      </c>
      <c r="E716" s="184" t="s">
        <v>771</v>
      </c>
      <c r="F716" s="184"/>
      <c r="G716" s="184"/>
      <c r="H716" s="185">
        <v>17330</v>
      </c>
      <c r="I716" t="s">
        <v>3502</v>
      </c>
      <c r="J716" s="185" t="s">
        <v>36</v>
      </c>
      <c r="K716" s="185" t="s">
        <v>36</v>
      </c>
      <c r="L716" s="185" t="s">
        <v>36</v>
      </c>
      <c r="M716" s="185" t="s">
        <v>37</v>
      </c>
      <c r="N716" s="185" t="s">
        <v>3504</v>
      </c>
      <c r="O716" s="185" t="s">
        <v>37</v>
      </c>
      <c r="P716" s="185"/>
      <c r="Q716" s="184" t="s">
        <v>771</v>
      </c>
      <c r="R716" s="185">
        <v>17330</v>
      </c>
      <c r="S716" s="185" t="s">
        <v>397</v>
      </c>
      <c r="T716">
        <v>1</v>
      </c>
      <c r="U716" s="185" t="s">
        <v>37</v>
      </c>
      <c r="V716" s="185" t="s">
        <v>37</v>
      </c>
      <c r="W716" t="b">
        <v>1</v>
      </c>
    </row>
    <row r="717" spans="4:23" x14ac:dyDescent="0.25">
      <c r="D717" s="184" t="s">
        <v>3671</v>
      </c>
      <c r="E717" s="184" t="s">
        <v>3671</v>
      </c>
      <c r="F717" s="184"/>
      <c r="G717" s="184"/>
      <c r="H717" s="185">
        <v>16630</v>
      </c>
      <c r="I717" t="s">
        <v>3493</v>
      </c>
      <c r="J717" s="185" t="s">
        <v>36</v>
      </c>
      <c r="K717" s="185" t="s">
        <v>36</v>
      </c>
      <c r="L717" s="185" t="s">
        <v>36</v>
      </c>
      <c r="M717" s="185" t="s">
        <v>37</v>
      </c>
      <c r="N717" s="185" t="s">
        <v>3522</v>
      </c>
      <c r="O717" s="185" t="s">
        <v>37</v>
      </c>
      <c r="P717" s="185"/>
      <c r="Q717" s="184" t="s">
        <v>3671</v>
      </c>
      <c r="R717" s="185">
        <v>16630</v>
      </c>
      <c r="S717" s="185" t="s">
        <v>244</v>
      </c>
      <c r="T717">
        <v>1</v>
      </c>
      <c r="U717" s="185" t="s">
        <v>37</v>
      </c>
      <c r="V717" s="185" t="s">
        <v>37</v>
      </c>
      <c r="W717" t="b">
        <v>1</v>
      </c>
    </row>
    <row r="718" spans="4:23" x14ac:dyDescent="0.25">
      <c r="D718" s="184" t="s">
        <v>772</v>
      </c>
      <c r="E718" s="184" t="s">
        <v>772</v>
      </c>
      <c r="F718" s="184"/>
      <c r="G718" s="184"/>
      <c r="H718" s="185">
        <v>13210</v>
      </c>
      <c r="I718" t="s">
        <v>3491</v>
      </c>
      <c r="J718" s="185" t="s">
        <v>36</v>
      </c>
      <c r="K718" s="185" t="s">
        <v>36</v>
      </c>
      <c r="L718" s="185" t="s">
        <v>36</v>
      </c>
      <c r="M718" s="185" t="s">
        <v>37</v>
      </c>
      <c r="N718" s="185" t="s">
        <v>3501</v>
      </c>
      <c r="O718" s="185" t="s">
        <v>37</v>
      </c>
      <c r="P718" s="185"/>
      <c r="Q718" s="184" t="s">
        <v>772</v>
      </c>
      <c r="R718" s="185">
        <v>13210</v>
      </c>
      <c r="S718" s="185" t="s">
        <v>773</v>
      </c>
      <c r="T718">
        <v>2</v>
      </c>
      <c r="U718" s="185" t="s">
        <v>37</v>
      </c>
      <c r="V718" s="185" t="s">
        <v>37</v>
      </c>
      <c r="W718" t="b">
        <v>1</v>
      </c>
    </row>
    <row r="719" spans="4:23" x14ac:dyDescent="0.25">
      <c r="D719" s="184" t="s">
        <v>92</v>
      </c>
      <c r="E719" s="184" t="s">
        <v>92</v>
      </c>
      <c r="F719" s="184"/>
      <c r="G719" s="184"/>
      <c r="H719" s="185">
        <v>10050</v>
      </c>
      <c r="I719" t="s">
        <v>3486</v>
      </c>
      <c r="J719" s="185" t="s">
        <v>36</v>
      </c>
      <c r="K719" s="185" t="s">
        <v>36</v>
      </c>
      <c r="L719" s="185" t="s">
        <v>36</v>
      </c>
      <c r="M719" s="185" t="s">
        <v>37</v>
      </c>
      <c r="N719" s="185" t="s">
        <v>3489</v>
      </c>
      <c r="O719" s="185" t="s">
        <v>37</v>
      </c>
      <c r="P719" s="185"/>
      <c r="Q719" s="184" t="s">
        <v>92</v>
      </c>
      <c r="R719" s="185">
        <v>10050</v>
      </c>
      <c r="S719" s="185" t="s">
        <v>92</v>
      </c>
      <c r="T719">
        <v>1</v>
      </c>
      <c r="U719" s="185" t="s">
        <v>37</v>
      </c>
      <c r="V719" s="185" t="s">
        <v>37</v>
      </c>
      <c r="W719" t="b">
        <v>1</v>
      </c>
    </row>
    <row r="720" spans="4:23" x14ac:dyDescent="0.25">
      <c r="D720" s="184" t="s">
        <v>774</v>
      </c>
      <c r="E720" s="184" t="s">
        <v>774</v>
      </c>
      <c r="F720" s="184"/>
      <c r="G720" s="184"/>
      <c r="H720" s="185">
        <v>13260</v>
      </c>
      <c r="I720" t="s">
        <v>3491</v>
      </c>
      <c r="J720" s="185" t="s">
        <v>36</v>
      </c>
      <c r="K720" s="185" t="s">
        <v>36</v>
      </c>
      <c r="L720" s="185" t="s">
        <v>36</v>
      </c>
      <c r="M720" s="185" t="s">
        <v>37</v>
      </c>
      <c r="N720" s="185" t="s">
        <v>3501</v>
      </c>
      <c r="O720" s="185" t="s">
        <v>37</v>
      </c>
      <c r="P720" s="185"/>
      <c r="Q720" s="184" t="s">
        <v>774</v>
      </c>
      <c r="R720" s="185">
        <v>13260</v>
      </c>
      <c r="S720" s="185" t="s">
        <v>775</v>
      </c>
      <c r="T720">
        <v>2</v>
      </c>
      <c r="U720" s="185" t="s">
        <v>37</v>
      </c>
      <c r="V720" s="185" t="s">
        <v>37</v>
      </c>
      <c r="W720" t="b">
        <v>1</v>
      </c>
    </row>
    <row r="721" spans="4:23" x14ac:dyDescent="0.25">
      <c r="D721" s="184" t="s">
        <v>776</v>
      </c>
      <c r="E721" s="184" t="s">
        <v>776</v>
      </c>
      <c r="F721" s="184"/>
      <c r="G721" s="184"/>
      <c r="H721" s="185">
        <v>13220</v>
      </c>
      <c r="I721" t="s">
        <v>3491</v>
      </c>
      <c r="J721" s="185" t="s">
        <v>36</v>
      </c>
      <c r="K721" s="185" t="s">
        <v>36</v>
      </c>
      <c r="L721" s="185" t="s">
        <v>36</v>
      </c>
      <c r="M721" s="185" t="s">
        <v>37</v>
      </c>
      <c r="N721" s="185" t="s">
        <v>3501</v>
      </c>
      <c r="O721" s="185" t="s">
        <v>37</v>
      </c>
      <c r="P721" s="185"/>
      <c r="Q721" s="184" t="s">
        <v>776</v>
      </c>
      <c r="R721" s="185">
        <v>13220</v>
      </c>
      <c r="S721" s="185" t="s">
        <v>94</v>
      </c>
      <c r="T721">
        <v>2</v>
      </c>
      <c r="U721" s="185" t="s">
        <v>37</v>
      </c>
      <c r="V721" s="185" t="s">
        <v>37</v>
      </c>
      <c r="W721" t="b">
        <v>1</v>
      </c>
    </row>
    <row r="722" spans="4:23" x14ac:dyDescent="0.25">
      <c r="D722" s="184" t="s">
        <v>777</v>
      </c>
      <c r="E722" s="184" t="s">
        <v>777</v>
      </c>
      <c r="F722" s="184"/>
      <c r="G722" s="184"/>
      <c r="H722" s="185">
        <v>13220</v>
      </c>
      <c r="I722" t="s">
        <v>3491</v>
      </c>
      <c r="J722" s="185" t="s">
        <v>36</v>
      </c>
      <c r="K722" s="185" t="s">
        <v>36</v>
      </c>
      <c r="L722" s="185" t="s">
        <v>36</v>
      </c>
      <c r="M722" s="185" t="s">
        <v>37</v>
      </c>
      <c r="N722" s="185" t="s">
        <v>3501</v>
      </c>
      <c r="O722" s="185" t="s">
        <v>37</v>
      </c>
      <c r="P722" s="185"/>
      <c r="Q722" s="184" t="s">
        <v>777</v>
      </c>
      <c r="R722" s="185">
        <v>13220</v>
      </c>
      <c r="S722" s="185" t="s">
        <v>94</v>
      </c>
      <c r="T722">
        <v>2</v>
      </c>
      <c r="U722" s="185" t="s">
        <v>37</v>
      </c>
      <c r="V722" s="185" t="s">
        <v>37</v>
      </c>
      <c r="W722" t="b">
        <v>1</v>
      </c>
    </row>
    <row r="723" spans="4:23" x14ac:dyDescent="0.25">
      <c r="D723" s="184" t="s">
        <v>778</v>
      </c>
      <c r="E723" s="184" t="s">
        <v>778</v>
      </c>
      <c r="F723" s="184"/>
      <c r="G723" s="184"/>
      <c r="H723" s="185">
        <v>13210</v>
      </c>
      <c r="I723" t="s">
        <v>3491</v>
      </c>
      <c r="J723" s="185" t="s">
        <v>36</v>
      </c>
      <c r="K723" s="185" t="s">
        <v>36</v>
      </c>
      <c r="L723" s="185" t="s">
        <v>36</v>
      </c>
      <c r="M723" s="185" t="s">
        <v>37</v>
      </c>
      <c r="N723" s="185" t="s">
        <v>3501</v>
      </c>
      <c r="O723" s="185" t="s">
        <v>37</v>
      </c>
      <c r="P723" s="185"/>
      <c r="Q723" s="184" t="s">
        <v>778</v>
      </c>
      <c r="R723" s="185">
        <v>13210</v>
      </c>
      <c r="S723" s="185" t="s">
        <v>773</v>
      </c>
      <c r="T723">
        <v>2</v>
      </c>
      <c r="U723" s="185" t="s">
        <v>37</v>
      </c>
      <c r="V723" s="185" t="s">
        <v>37</v>
      </c>
      <c r="W723" t="b">
        <v>1</v>
      </c>
    </row>
    <row r="724" spans="4:23" x14ac:dyDescent="0.25">
      <c r="D724" s="184" t="s">
        <v>3672</v>
      </c>
      <c r="E724" s="184" t="s">
        <v>3672</v>
      </c>
      <c r="F724" s="184"/>
      <c r="G724" s="184"/>
      <c r="H724" s="185">
        <v>10050</v>
      </c>
      <c r="I724" t="s">
        <v>3491</v>
      </c>
      <c r="J724" s="185" t="s">
        <v>36</v>
      </c>
      <c r="K724" s="185" t="s">
        <v>36</v>
      </c>
      <c r="L724" s="185" t="s">
        <v>36</v>
      </c>
      <c r="M724" s="185" t="s">
        <v>37</v>
      </c>
      <c r="N724" s="185" t="s">
        <v>3489</v>
      </c>
      <c r="O724" s="185" t="s">
        <v>37</v>
      </c>
      <c r="P724" s="185"/>
      <c r="Q724" s="184" t="s">
        <v>3672</v>
      </c>
      <c r="R724" s="185">
        <v>10050</v>
      </c>
      <c r="S724" s="185" t="s">
        <v>92</v>
      </c>
      <c r="T724">
        <v>1</v>
      </c>
      <c r="U724" s="185" t="s">
        <v>37</v>
      </c>
      <c r="V724" s="185" t="s">
        <v>37</v>
      </c>
      <c r="W724" t="b">
        <v>1</v>
      </c>
    </row>
    <row r="725" spans="4:23" x14ac:dyDescent="0.25">
      <c r="D725" s="184" t="s">
        <v>779</v>
      </c>
      <c r="E725" s="184" t="s">
        <v>779</v>
      </c>
      <c r="F725" s="184"/>
      <c r="G725" s="184"/>
      <c r="H725" s="185">
        <v>17330</v>
      </c>
      <c r="I725" t="s">
        <v>3502</v>
      </c>
      <c r="J725" s="185" t="s">
        <v>36</v>
      </c>
      <c r="K725" s="185" t="s">
        <v>36</v>
      </c>
      <c r="L725" s="185" t="s">
        <v>36</v>
      </c>
      <c r="M725" s="185" t="s">
        <v>37</v>
      </c>
      <c r="N725" s="185" t="s">
        <v>3528</v>
      </c>
      <c r="O725" s="185" t="s">
        <v>37</v>
      </c>
      <c r="P725" s="185"/>
      <c r="Q725" s="184" t="s">
        <v>779</v>
      </c>
      <c r="R725" s="185">
        <v>17330</v>
      </c>
      <c r="S725" s="185" t="s">
        <v>397</v>
      </c>
      <c r="T725">
        <v>1</v>
      </c>
      <c r="U725" s="185" t="s">
        <v>37</v>
      </c>
      <c r="V725" s="185" t="s">
        <v>37</v>
      </c>
      <c r="W725" t="b">
        <v>1</v>
      </c>
    </row>
    <row r="726" spans="4:23" x14ac:dyDescent="0.25">
      <c r="D726" s="184" t="s">
        <v>780</v>
      </c>
      <c r="E726" s="184" t="s">
        <v>780</v>
      </c>
      <c r="F726" s="184"/>
      <c r="G726" s="184"/>
      <c r="H726" s="185">
        <v>13210</v>
      </c>
      <c r="I726" t="s">
        <v>3491</v>
      </c>
      <c r="J726" s="185" t="s">
        <v>36</v>
      </c>
      <c r="K726" s="185" t="s">
        <v>36</v>
      </c>
      <c r="L726" s="185" t="s">
        <v>36</v>
      </c>
      <c r="M726" s="185" t="s">
        <v>37</v>
      </c>
      <c r="N726" s="185" t="s">
        <v>3501</v>
      </c>
      <c r="O726" s="185" t="s">
        <v>37</v>
      </c>
      <c r="P726" s="185"/>
      <c r="Q726" s="184" t="s">
        <v>780</v>
      </c>
      <c r="R726" s="185">
        <v>13210</v>
      </c>
      <c r="S726" s="185" t="s">
        <v>773</v>
      </c>
      <c r="T726">
        <v>2</v>
      </c>
      <c r="U726" s="185" t="s">
        <v>37</v>
      </c>
      <c r="V726" s="185" t="s">
        <v>37</v>
      </c>
      <c r="W726" t="b">
        <v>1</v>
      </c>
    </row>
    <row r="727" spans="4:23" x14ac:dyDescent="0.25">
      <c r="D727" s="184" t="s">
        <v>781</v>
      </c>
      <c r="E727" s="184" t="s">
        <v>781</v>
      </c>
      <c r="F727" s="184"/>
      <c r="G727" s="184"/>
      <c r="H727" s="185">
        <v>13220</v>
      </c>
      <c r="I727" t="s">
        <v>3491</v>
      </c>
      <c r="J727" s="185" t="s">
        <v>36</v>
      </c>
      <c r="K727" s="185" t="s">
        <v>36</v>
      </c>
      <c r="L727" s="185" t="s">
        <v>36</v>
      </c>
      <c r="M727" s="185" t="s">
        <v>37</v>
      </c>
      <c r="N727" s="185" t="s">
        <v>3501</v>
      </c>
      <c r="O727" s="185" t="s">
        <v>37</v>
      </c>
      <c r="P727" s="185"/>
      <c r="Q727" s="184" t="s">
        <v>781</v>
      </c>
      <c r="R727" s="185">
        <v>13220</v>
      </c>
      <c r="S727" s="185" t="s">
        <v>94</v>
      </c>
      <c r="T727">
        <v>2</v>
      </c>
      <c r="U727" s="185" t="s">
        <v>37</v>
      </c>
      <c r="V727" s="185" t="s">
        <v>37</v>
      </c>
      <c r="W727" t="b">
        <v>1</v>
      </c>
    </row>
    <row r="728" spans="4:23" x14ac:dyDescent="0.25">
      <c r="D728" s="184" t="s">
        <v>782</v>
      </c>
      <c r="E728" s="184" t="s">
        <v>782</v>
      </c>
      <c r="F728" s="184"/>
      <c r="G728" s="184"/>
      <c r="H728" s="185">
        <v>17330</v>
      </c>
      <c r="I728" t="s">
        <v>3502</v>
      </c>
      <c r="J728" s="185" t="s">
        <v>36</v>
      </c>
      <c r="K728" s="185" t="s">
        <v>36</v>
      </c>
      <c r="L728" s="185" t="s">
        <v>36</v>
      </c>
      <c r="M728" s="185" t="s">
        <v>37</v>
      </c>
      <c r="N728" s="185" t="s">
        <v>3504</v>
      </c>
      <c r="O728" s="185" t="s">
        <v>37</v>
      </c>
      <c r="P728" s="185"/>
      <c r="Q728" s="184" t="s">
        <v>782</v>
      </c>
      <c r="R728" s="185">
        <v>17330</v>
      </c>
      <c r="S728" s="185" t="s">
        <v>397</v>
      </c>
      <c r="T728">
        <v>1</v>
      </c>
      <c r="U728" s="185" t="s">
        <v>37</v>
      </c>
      <c r="V728" s="185" t="s">
        <v>37</v>
      </c>
      <c r="W728" t="b">
        <v>1</v>
      </c>
    </row>
    <row r="729" spans="4:23" x14ac:dyDescent="0.25">
      <c r="D729" s="184" t="s">
        <v>783</v>
      </c>
      <c r="E729" s="184" t="s">
        <v>783</v>
      </c>
      <c r="F729" s="184"/>
      <c r="G729" s="184"/>
      <c r="H729" s="185">
        <v>13410</v>
      </c>
      <c r="I729" t="s">
        <v>3491</v>
      </c>
      <c r="J729" s="185" t="s">
        <v>36</v>
      </c>
      <c r="K729" s="185" t="s">
        <v>36</v>
      </c>
      <c r="L729" s="185" t="s">
        <v>36</v>
      </c>
      <c r="M729" s="185" t="s">
        <v>37</v>
      </c>
      <c r="N729" s="185" t="s">
        <v>3501</v>
      </c>
      <c r="O729" s="185" t="s">
        <v>37</v>
      </c>
      <c r="P729" s="185"/>
      <c r="Q729" s="184" t="s">
        <v>783</v>
      </c>
      <c r="R729" s="185">
        <v>13410</v>
      </c>
      <c r="S729" s="185" t="s">
        <v>131</v>
      </c>
      <c r="T729">
        <v>1</v>
      </c>
      <c r="U729" s="185" t="s">
        <v>37</v>
      </c>
      <c r="V729" s="185" t="s">
        <v>37</v>
      </c>
      <c r="W729" t="b">
        <v>1</v>
      </c>
    </row>
    <row r="730" spans="4:23" x14ac:dyDescent="0.25">
      <c r="D730" s="184" t="s">
        <v>784</v>
      </c>
      <c r="E730" s="184" t="s">
        <v>784</v>
      </c>
      <c r="F730" s="184"/>
      <c r="G730" s="184"/>
      <c r="H730" s="185">
        <v>13240</v>
      </c>
      <c r="I730" t="s">
        <v>3491</v>
      </c>
      <c r="J730" s="185" t="s">
        <v>36</v>
      </c>
      <c r="K730" s="185" t="s">
        <v>36</v>
      </c>
      <c r="L730" s="185" t="s">
        <v>36</v>
      </c>
      <c r="M730" s="185" t="s">
        <v>37</v>
      </c>
      <c r="N730" s="185" t="s">
        <v>3501</v>
      </c>
      <c r="O730" s="185" t="s">
        <v>37</v>
      </c>
      <c r="P730" s="185"/>
      <c r="Q730" s="184" t="s">
        <v>784</v>
      </c>
      <c r="R730" s="185">
        <v>13240</v>
      </c>
      <c r="S730" s="185" t="s">
        <v>146</v>
      </c>
      <c r="T730">
        <v>2</v>
      </c>
      <c r="U730" s="185" t="s">
        <v>37</v>
      </c>
      <c r="V730" s="185" t="s">
        <v>37</v>
      </c>
      <c r="W730" t="b">
        <v>1</v>
      </c>
    </row>
    <row r="731" spans="4:23" x14ac:dyDescent="0.25">
      <c r="D731" s="184" t="s">
        <v>3673</v>
      </c>
      <c r="E731" s="184" t="s">
        <v>3673</v>
      </c>
      <c r="F731" s="184"/>
      <c r="G731" s="184"/>
      <c r="H731" s="185">
        <v>18323</v>
      </c>
      <c r="I731" t="s">
        <v>3510</v>
      </c>
      <c r="J731" s="185" t="s">
        <v>36</v>
      </c>
      <c r="K731" s="185" t="s">
        <v>36</v>
      </c>
      <c r="L731" s="185" t="s">
        <v>36</v>
      </c>
      <c r="M731" s="185" t="s">
        <v>37</v>
      </c>
      <c r="N731" s="185" t="s">
        <v>3514</v>
      </c>
      <c r="O731" s="185" t="s">
        <v>37</v>
      </c>
      <c r="P731" s="185"/>
      <c r="Q731" s="184" t="s">
        <v>3673</v>
      </c>
      <c r="R731" s="185">
        <v>18323</v>
      </c>
      <c r="S731" s="185" t="s">
        <v>3598</v>
      </c>
      <c r="T731">
        <v>1</v>
      </c>
      <c r="U731" s="185" t="s">
        <v>37</v>
      </c>
      <c r="V731" s="185" t="s">
        <v>37</v>
      </c>
      <c r="W731" t="b">
        <v>1</v>
      </c>
    </row>
    <row r="732" spans="4:23" x14ac:dyDescent="0.25">
      <c r="D732" s="184" t="s">
        <v>3674</v>
      </c>
      <c r="E732" s="184" t="s">
        <v>3674</v>
      </c>
      <c r="F732" s="184"/>
      <c r="G732" s="184"/>
      <c r="H732" s="185">
        <v>18321</v>
      </c>
      <c r="I732" t="s">
        <v>3510</v>
      </c>
      <c r="J732" s="185" t="s">
        <v>36</v>
      </c>
      <c r="K732" s="185" t="s">
        <v>36</v>
      </c>
      <c r="L732" s="185" t="s">
        <v>36</v>
      </c>
      <c r="M732" s="185" t="s">
        <v>37</v>
      </c>
      <c r="N732" s="185" t="s">
        <v>3514</v>
      </c>
      <c r="O732" s="185" t="s">
        <v>37</v>
      </c>
      <c r="P732" s="185"/>
      <c r="Q732" s="184" t="s">
        <v>3674</v>
      </c>
      <c r="R732" s="185">
        <v>18321</v>
      </c>
      <c r="S732" s="185" t="s">
        <v>3600</v>
      </c>
      <c r="T732">
        <v>1</v>
      </c>
      <c r="U732" s="185" t="s">
        <v>37</v>
      </c>
      <c r="V732" s="185" t="s">
        <v>37</v>
      </c>
      <c r="W732" t="b">
        <v>1</v>
      </c>
    </row>
    <row r="733" spans="4:23" x14ac:dyDescent="0.25">
      <c r="D733" s="184" t="s">
        <v>3675</v>
      </c>
      <c r="E733" s="184" t="s">
        <v>3675</v>
      </c>
      <c r="F733" s="184"/>
      <c r="G733" s="184"/>
      <c r="H733" s="185">
        <v>18322</v>
      </c>
      <c r="I733" t="s">
        <v>3510</v>
      </c>
      <c r="J733" s="185" t="s">
        <v>36</v>
      </c>
      <c r="K733" s="185" t="s">
        <v>36</v>
      </c>
      <c r="L733" s="185" t="s">
        <v>36</v>
      </c>
      <c r="M733" s="185" t="s">
        <v>37</v>
      </c>
      <c r="N733" s="185" t="s">
        <v>3514</v>
      </c>
      <c r="O733" s="185" t="s">
        <v>37</v>
      </c>
      <c r="P733" s="185"/>
      <c r="Q733" s="184" t="s">
        <v>3675</v>
      </c>
      <c r="R733" s="185">
        <v>18322</v>
      </c>
      <c r="S733" s="185" t="s">
        <v>3602</v>
      </c>
      <c r="T733">
        <v>1</v>
      </c>
      <c r="U733" s="185" t="s">
        <v>37</v>
      </c>
      <c r="V733" s="185" t="s">
        <v>37</v>
      </c>
      <c r="W733" t="b">
        <v>1</v>
      </c>
    </row>
    <row r="734" spans="4:23" x14ac:dyDescent="0.25">
      <c r="D734" s="184" t="s">
        <v>3676</v>
      </c>
      <c r="E734" s="184" t="s">
        <v>3676</v>
      </c>
      <c r="F734" s="184"/>
      <c r="G734" s="184"/>
      <c r="H734" s="185">
        <v>18323</v>
      </c>
      <c r="I734" t="s">
        <v>3510</v>
      </c>
      <c r="J734" s="185" t="s">
        <v>36</v>
      </c>
      <c r="K734" s="185" t="s">
        <v>36</v>
      </c>
      <c r="L734" s="185" t="s">
        <v>36</v>
      </c>
      <c r="M734" s="185" t="s">
        <v>37</v>
      </c>
      <c r="N734" s="185" t="s">
        <v>3514</v>
      </c>
      <c r="O734" s="185" t="s">
        <v>37</v>
      </c>
      <c r="P734" s="185"/>
      <c r="Q734" s="184" t="s">
        <v>3676</v>
      </c>
      <c r="R734" s="185">
        <v>18323</v>
      </c>
      <c r="S734" s="185" t="s">
        <v>3598</v>
      </c>
      <c r="T734">
        <v>1</v>
      </c>
      <c r="U734" s="185" t="s">
        <v>37</v>
      </c>
      <c r="V734" s="185" t="s">
        <v>37</v>
      </c>
      <c r="W734" t="b">
        <v>1</v>
      </c>
    </row>
    <row r="735" spans="4:23" x14ac:dyDescent="0.25">
      <c r="D735" s="184" t="s">
        <v>3677</v>
      </c>
      <c r="E735" s="184" t="s">
        <v>3677</v>
      </c>
      <c r="F735" s="184"/>
      <c r="G735" s="184"/>
      <c r="H735" s="185">
        <v>18323</v>
      </c>
      <c r="I735" t="s">
        <v>3510</v>
      </c>
      <c r="J735" s="185" t="s">
        <v>36</v>
      </c>
      <c r="K735" s="185" t="s">
        <v>36</v>
      </c>
      <c r="L735" s="185" t="s">
        <v>36</v>
      </c>
      <c r="M735" s="185" t="s">
        <v>37</v>
      </c>
      <c r="N735" s="185" t="s">
        <v>3514</v>
      </c>
      <c r="O735" s="185" t="s">
        <v>37</v>
      </c>
      <c r="P735" s="185"/>
      <c r="Q735" s="184" t="s">
        <v>3677</v>
      </c>
      <c r="R735" s="185">
        <v>18323</v>
      </c>
      <c r="S735" s="185" t="s">
        <v>3598</v>
      </c>
      <c r="T735">
        <v>1</v>
      </c>
      <c r="U735" s="185" t="s">
        <v>37</v>
      </c>
      <c r="V735" s="185" t="s">
        <v>37</v>
      </c>
      <c r="W735" t="b">
        <v>1</v>
      </c>
    </row>
    <row r="736" spans="4:23" x14ac:dyDescent="0.25">
      <c r="D736" s="184" t="s">
        <v>785</v>
      </c>
      <c r="E736" s="184" t="s">
        <v>785</v>
      </c>
      <c r="F736" s="184"/>
      <c r="G736" s="184"/>
      <c r="H736" s="185">
        <v>13240</v>
      </c>
      <c r="I736" t="s">
        <v>3491</v>
      </c>
      <c r="J736" s="185" t="s">
        <v>36</v>
      </c>
      <c r="K736" s="185" t="s">
        <v>36</v>
      </c>
      <c r="L736" s="185" t="s">
        <v>36</v>
      </c>
      <c r="M736" s="185" t="s">
        <v>37</v>
      </c>
      <c r="N736" s="185" t="s">
        <v>3501</v>
      </c>
      <c r="O736" s="185" t="s">
        <v>37</v>
      </c>
      <c r="P736" s="185"/>
      <c r="Q736" s="184" t="s">
        <v>785</v>
      </c>
      <c r="R736" s="185">
        <v>13240</v>
      </c>
      <c r="S736" s="185" t="s">
        <v>146</v>
      </c>
      <c r="T736">
        <v>2</v>
      </c>
      <c r="U736" s="185" t="s">
        <v>37</v>
      </c>
      <c r="V736" s="185" t="s">
        <v>37</v>
      </c>
      <c r="W736" t="b">
        <v>1</v>
      </c>
    </row>
    <row r="737" spans="4:23" x14ac:dyDescent="0.25">
      <c r="D737" s="184" t="s">
        <v>786</v>
      </c>
      <c r="E737" s="184" t="s">
        <v>786</v>
      </c>
      <c r="F737" s="184"/>
      <c r="G737" s="184"/>
      <c r="H737" s="185">
        <v>13240</v>
      </c>
      <c r="I737" t="s">
        <v>3491</v>
      </c>
      <c r="J737" s="185" t="s">
        <v>36</v>
      </c>
      <c r="K737" s="185" t="s">
        <v>36</v>
      </c>
      <c r="L737" s="185" t="s">
        <v>36</v>
      </c>
      <c r="M737" s="185" t="s">
        <v>37</v>
      </c>
      <c r="N737" s="185" t="s">
        <v>3501</v>
      </c>
      <c r="O737" s="185" t="s">
        <v>37</v>
      </c>
      <c r="P737" s="185"/>
      <c r="Q737" s="184" t="s">
        <v>786</v>
      </c>
      <c r="R737" s="185">
        <v>13240</v>
      </c>
      <c r="S737" s="185" t="s">
        <v>146</v>
      </c>
      <c r="T737">
        <v>2</v>
      </c>
      <c r="U737" s="185" t="s">
        <v>37</v>
      </c>
      <c r="V737" s="185" t="s">
        <v>37</v>
      </c>
      <c r="W737" t="b">
        <v>1</v>
      </c>
    </row>
    <row r="738" spans="4:23" x14ac:dyDescent="0.25">
      <c r="D738" s="184" t="s">
        <v>787</v>
      </c>
      <c r="E738" s="184" t="s">
        <v>787</v>
      </c>
      <c r="F738" s="184"/>
      <c r="G738" s="184"/>
      <c r="H738" s="185">
        <v>13210</v>
      </c>
      <c r="I738" t="s">
        <v>3491</v>
      </c>
      <c r="J738" s="185" t="s">
        <v>36</v>
      </c>
      <c r="K738" s="185" t="s">
        <v>36</v>
      </c>
      <c r="L738" s="185" t="s">
        <v>36</v>
      </c>
      <c r="M738" s="185" t="s">
        <v>37</v>
      </c>
      <c r="N738" s="185" t="s">
        <v>3501</v>
      </c>
      <c r="O738" s="185" t="s">
        <v>37</v>
      </c>
      <c r="P738" s="185"/>
      <c r="Q738" s="184" t="s">
        <v>787</v>
      </c>
      <c r="R738" s="185">
        <v>13210</v>
      </c>
      <c r="S738" s="185" t="s">
        <v>773</v>
      </c>
      <c r="T738">
        <v>2</v>
      </c>
      <c r="U738" s="185" t="s">
        <v>37</v>
      </c>
      <c r="V738" s="185" t="s">
        <v>37</v>
      </c>
      <c r="W738" t="b">
        <v>1</v>
      </c>
    </row>
    <row r="739" spans="4:23" x14ac:dyDescent="0.25">
      <c r="D739" s="184" t="s">
        <v>3678</v>
      </c>
      <c r="E739" s="184" t="s">
        <v>3678</v>
      </c>
      <c r="F739" s="184"/>
      <c r="G739" s="184"/>
      <c r="H739" s="185">
        <v>18322</v>
      </c>
      <c r="I739" t="s">
        <v>3510</v>
      </c>
      <c r="J739" s="185" t="s">
        <v>36</v>
      </c>
      <c r="K739" s="185" t="s">
        <v>36</v>
      </c>
      <c r="L739" s="185" t="s">
        <v>36</v>
      </c>
      <c r="M739" s="185" t="s">
        <v>37</v>
      </c>
      <c r="N739" s="185" t="s">
        <v>3514</v>
      </c>
      <c r="O739" s="185" t="s">
        <v>37</v>
      </c>
      <c r="P739" s="185"/>
      <c r="Q739" s="184" t="s">
        <v>3678</v>
      </c>
      <c r="R739" s="185">
        <v>18322</v>
      </c>
      <c r="S739" s="185" t="s">
        <v>3602</v>
      </c>
      <c r="T739">
        <v>1</v>
      </c>
      <c r="U739" s="185" t="s">
        <v>37</v>
      </c>
      <c r="V739" s="185" t="s">
        <v>37</v>
      </c>
      <c r="W739" t="b">
        <v>1</v>
      </c>
    </row>
    <row r="740" spans="4:23" x14ac:dyDescent="0.25">
      <c r="D740" s="184" t="s">
        <v>3679</v>
      </c>
      <c r="E740" s="184" t="s">
        <v>3679</v>
      </c>
      <c r="F740" s="184"/>
      <c r="G740" s="184"/>
      <c r="H740" s="185">
        <v>18321</v>
      </c>
      <c r="I740" t="s">
        <v>3510</v>
      </c>
      <c r="J740" s="185" t="s">
        <v>36</v>
      </c>
      <c r="K740" s="185" t="s">
        <v>36</v>
      </c>
      <c r="L740" s="185" t="s">
        <v>36</v>
      </c>
      <c r="M740" s="185" t="s">
        <v>37</v>
      </c>
      <c r="N740" s="185" t="s">
        <v>3514</v>
      </c>
      <c r="O740" s="185" t="s">
        <v>37</v>
      </c>
      <c r="P740" s="185"/>
      <c r="Q740" s="184" t="s">
        <v>3679</v>
      </c>
      <c r="R740" s="185">
        <v>18321</v>
      </c>
      <c r="S740" s="185" t="s">
        <v>3600</v>
      </c>
      <c r="T740">
        <v>1</v>
      </c>
      <c r="U740" s="185" t="s">
        <v>37</v>
      </c>
      <c r="V740" s="185" t="s">
        <v>37</v>
      </c>
      <c r="W740" t="b">
        <v>1</v>
      </c>
    </row>
    <row r="741" spans="4:23" x14ac:dyDescent="0.25">
      <c r="D741" s="184" t="s">
        <v>3680</v>
      </c>
      <c r="E741" s="184" t="s">
        <v>3680</v>
      </c>
      <c r="F741" s="184"/>
      <c r="G741" s="184"/>
      <c r="H741" s="185">
        <v>18322</v>
      </c>
      <c r="I741" t="s">
        <v>3510</v>
      </c>
      <c r="J741" s="185" t="s">
        <v>36</v>
      </c>
      <c r="K741" s="185" t="s">
        <v>36</v>
      </c>
      <c r="L741" s="185" t="s">
        <v>36</v>
      </c>
      <c r="M741" s="185" t="s">
        <v>37</v>
      </c>
      <c r="N741" s="185" t="s">
        <v>3514</v>
      </c>
      <c r="O741" s="185" t="s">
        <v>37</v>
      </c>
      <c r="P741" s="185"/>
      <c r="Q741" s="184" t="s">
        <v>3680</v>
      </c>
      <c r="R741" s="185">
        <v>18322</v>
      </c>
      <c r="S741" s="185" t="s">
        <v>3602</v>
      </c>
      <c r="T741">
        <v>1</v>
      </c>
      <c r="U741" s="185" t="s">
        <v>37</v>
      </c>
      <c r="V741" s="185" t="s">
        <v>37</v>
      </c>
      <c r="W741" t="b">
        <v>1</v>
      </c>
    </row>
    <row r="742" spans="4:23" x14ac:dyDescent="0.25">
      <c r="D742" s="184" t="s">
        <v>3681</v>
      </c>
      <c r="E742" s="184" t="s">
        <v>3681</v>
      </c>
      <c r="F742" s="184"/>
      <c r="G742" s="184"/>
      <c r="H742" s="185">
        <v>18323</v>
      </c>
      <c r="I742" t="s">
        <v>3510</v>
      </c>
      <c r="J742" s="185" t="s">
        <v>36</v>
      </c>
      <c r="K742" s="185" t="s">
        <v>36</v>
      </c>
      <c r="L742" s="185" t="s">
        <v>36</v>
      </c>
      <c r="M742" s="185" t="s">
        <v>37</v>
      </c>
      <c r="N742" s="185" t="s">
        <v>3514</v>
      </c>
      <c r="O742" s="185" t="s">
        <v>37</v>
      </c>
      <c r="P742" s="185"/>
      <c r="Q742" s="184" t="s">
        <v>3681</v>
      </c>
      <c r="R742" s="185">
        <v>18323</v>
      </c>
      <c r="S742" s="185" t="s">
        <v>3598</v>
      </c>
      <c r="T742">
        <v>1</v>
      </c>
      <c r="U742" s="185" t="s">
        <v>37</v>
      </c>
      <c r="V742" s="185" t="s">
        <v>37</v>
      </c>
      <c r="W742" t="b">
        <v>1</v>
      </c>
    </row>
    <row r="743" spans="4:23" x14ac:dyDescent="0.25">
      <c r="D743" s="184" t="s">
        <v>3682</v>
      </c>
      <c r="E743" s="184" t="s">
        <v>3682</v>
      </c>
      <c r="F743" s="184"/>
      <c r="G743" s="184"/>
      <c r="H743" s="185">
        <v>18323</v>
      </c>
      <c r="I743" t="s">
        <v>3510</v>
      </c>
      <c r="J743" s="185" t="s">
        <v>36</v>
      </c>
      <c r="K743" s="185" t="s">
        <v>36</v>
      </c>
      <c r="L743" s="185" t="s">
        <v>36</v>
      </c>
      <c r="M743" s="185" t="s">
        <v>37</v>
      </c>
      <c r="N743" s="185" t="s">
        <v>3514</v>
      </c>
      <c r="O743" s="185" t="s">
        <v>37</v>
      </c>
      <c r="P743" s="185"/>
      <c r="Q743" s="184" t="s">
        <v>3682</v>
      </c>
      <c r="R743" s="185">
        <v>18323</v>
      </c>
      <c r="S743" s="185" t="s">
        <v>3598</v>
      </c>
      <c r="T743">
        <v>1</v>
      </c>
      <c r="U743" s="185" t="s">
        <v>37</v>
      </c>
      <c r="V743" s="185" t="s">
        <v>37</v>
      </c>
      <c r="W743" t="b">
        <v>1</v>
      </c>
    </row>
    <row r="744" spans="4:23" x14ac:dyDescent="0.25">
      <c r="D744" s="184" t="s">
        <v>788</v>
      </c>
      <c r="E744" s="184" t="s">
        <v>788</v>
      </c>
      <c r="F744" s="184"/>
      <c r="G744" s="184"/>
      <c r="H744" s="185">
        <v>10050</v>
      </c>
      <c r="I744" t="s">
        <v>3486</v>
      </c>
      <c r="J744" s="185" t="s">
        <v>36</v>
      </c>
      <c r="K744" s="185" t="s">
        <v>36</v>
      </c>
      <c r="L744" s="185" t="s">
        <v>36</v>
      </c>
      <c r="M744" s="185" t="s">
        <v>37</v>
      </c>
      <c r="N744" s="185" t="s">
        <v>3489</v>
      </c>
      <c r="O744" s="185" t="s">
        <v>37</v>
      </c>
      <c r="P744" s="185"/>
      <c r="Q744" s="184" t="s">
        <v>788</v>
      </c>
      <c r="R744" s="185">
        <v>10050</v>
      </c>
      <c r="S744" s="185" t="s">
        <v>92</v>
      </c>
      <c r="T744">
        <v>1</v>
      </c>
      <c r="U744" s="185" t="s">
        <v>37</v>
      </c>
      <c r="V744" s="185" t="s">
        <v>37</v>
      </c>
      <c r="W744" t="b">
        <v>1</v>
      </c>
    </row>
    <row r="745" spans="4:23" x14ac:dyDescent="0.25">
      <c r="D745" s="184" t="s">
        <v>789</v>
      </c>
      <c r="E745" s="184" t="s">
        <v>789</v>
      </c>
      <c r="F745" s="184"/>
      <c r="G745" s="184"/>
      <c r="H745" s="185">
        <v>17310</v>
      </c>
      <c r="I745" t="s">
        <v>3502</v>
      </c>
      <c r="J745" s="185" t="s">
        <v>36</v>
      </c>
      <c r="K745" s="185" t="s">
        <v>36</v>
      </c>
      <c r="L745" s="185" t="s">
        <v>36</v>
      </c>
      <c r="M745" s="185" t="s">
        <v>37</v>
      </c>
      <c r="N745" s="185" t="s">
        <v>3504</v>
      </c>
      <c r="O745" s="185" t="s">
        <v>37</v>
      </c>
      <c r="P745" s="185"/>
      <c r="Q745" s="184" t="s">
        <v>789</v>
      </c>
      <c r="R745" s="185">
        <v>17310</v>
      </c>
      <c r="S745" s="185" t="s">
        <v>258</v>
      </c>
      <c r="T745">
        <v>1</v>
      </c>
      <c r="U745" s="185" t="s">
        <v>37</v>
      </c>
      <c r="V745" s="185" t="s">
        <v>37</v>
      </c>
      <c r="W745" t="b">
        <v>1</v>
      </c>
    </row>
    <row r="746" spans="4:23" x14ac:dyDescent="0.25">
      <c r="D746" s="184" t="s">
        <v>790</v>
      </c>
      <c r="E746" s="184" t="s">
        <v>790</v>
      </c>
      <c r="F746" s="184"/>
      <c r="G746" s="184"/>
      <c r="H746" s="185">
        <v>17330</v>
      </c>
      <c r="I746" t="s">
        <v>3502</v>
      </c>
      <c r="J746" s="185" t="s">
        <v>36</v>
      </c>
      <c r="K746" s="185" t="s">
        <v>36</v>
      </c>
      <c r="L746" s="185" t="s">
        <v>36</v>
      </c>
      <c r="M746" s="185" t="s">
        <v>37</v>
      </c>
      <c r="N746" s="185" t="s">
        <v>3504</v>
      </c>
      <c r="O746" s="185" t="s">
        <v>37</v>
      </c>
      <c r="P746" s="185"/>
      <c r="Q746" s="184" t="s">
        <v>790</v>
      </c>
      <c r="R746" s="185">
        <v>17330</v>
      </c>
      <c r="S746" s="185" t="s">
        <v>397</v>
      </c>
      <c r="T746">
        <v>1</v>
      </c>
      <c r="U746" s="185" t="s">
        <v>37</v>
      </c>
      <c r="V746" s="185" t="s">
        <v>37</v>
      </c>
      <c r="W746" t="b">
        <v>1</v>
      </c>
    </row>
    <row r="747" spans="4:23" x14ac:dyDescent="0.25">
      <c r="D747" s="184" t="s">
        <v>791</v>
      </c>
      <c r="E747" s="184" t="s">
        <v>791</v>
      </c>
      <c r="F747" s="184"/>
      <c r="G747" s="184"/>
      <c r="H747" s="185">
        <v>13230</v>
      </c>
      <c r="I747" t="s">
        <v>3491</v>
      </c>
      <c r="J747" s="185" t="s">
        <v>36</v>
      </c>
      <c r="K747" s="185" t="s">
        <v>36</v>
      </c>
      <c r="L747" s="185" t="s">
        <v>36</v>
      </c>
      <c r="M747" s="185" t="s">
        <v>37</v>
      </c>
      <c r="N747" s="185" t="s">
        <v>3503</v>
      </c>
      <c r="O747" s="185" t="s">
        <v>37</v>
      </c>
      <c r="P747" s="185"/>
      <c r="Q747" s="184" t="s">
        <v>791</v>
      </c>
      <c r="R747" s="185">
        <v>13230</v>
      </c>
      <c r="S747" s="185" t="s">
        <v>570</v>
      </c>
      <c r="T747">
        <v>1</v>
      </c>
      <c r="U747" s="185" t="s">
        <v>37</v>
      </c>
      <c r="V747" s="185" t="s">
        <v>37</v>
      </c>
      <c r="W747" t="b">
        <v>1</v>
      </c>
    </row>
    <row r="748" spans="4:23" x14ac:dyDescent="0.25">
      <c r="D748" s="184" t="s">
        <v>792</v>
      </c>
      <c r="E748" s="184" t="s">
        <v>792</v>
      </c>
      <c r="F748" s="184"/>
      <c r="G748" s="184"/>
      <c r="H748" s="185">
        <v>13220</v>
      </c>
      <c r="I748" t="s">
        <v>3491</v>
      </c>
      <c r="J748" s="185" t="s">
        <v>36</v>
      </c>
      <c r="K748" s="185" t="s">
        <v>36</v>
      </c>
      <c r="L748" s="185" t="s">
        <v>36</v>
      </c>
      <c r="M748" s="185" t="s">
        <v>37</v>
      </c>
      <c r="N748" s="185" t="s">
        <v>3501</v>
      </c>
      <c r="O748" s="185" t="s">
        <v>37</v>
      </c>
      <c r="P748" s="185"/>
      <c r="Q748" s="184" t="s">
        <v>792</v>
      </c>
      <c r="R748" s="185">
        <v>13220</v>
      </c>
      <c r="S748" s="185" t="s">
        <v>94</v>
      </c>
      <c r="T748">
        <v>2</v>
      </c>
      <c r="U748" s="185" t="s">
        <v>37</v>
      </c>
      <c r="V748" s="185" t="s">
        <v>37</v>
      </c>
      <c r="W748" t="b">
        <v>1</v>
      </c>
    </row>
    <row r="749" spans="4:23" x14ac:dyDescent="0.25">
      <c r="D749" s="184" t="s">
        <v>793</v>
      </c>
      <c r="E749" s="184" t="s">
        <v>793</v>
      </c>
      <c r="F749" s="184"/>
      <c r="G749" s="184"/>
      <c r="H749" s="185">
        <v>13170</v>
      </c>
      <c r="I749" t="s">
        <v>3491</v>
      </c>
      <c r="J749" s="185" t="s">
        <v>36</v>
      </c>
      <c r="K749" s="185" t="s">
        <v>36</v>
      </c>
      <c r="L749" s="185" t="s">
        <v>36</v>
      </c>
      <c r="M749" s="185" t="s">
        <v>37</v>
      </c>
      <c r="N749" s="185" t="s">
        <v>3501</v>
      </c>
      <c r="O749" s="185" t="s">
        <v>37</v>
      </c>
      <c r="P749" s="185"/>
      <c r="Q749" s="184" t="s">
        <v>793</v>
      </c>
      <c r="R749" s="185">
        <v>13170</v>
      </c>
      <c r="S749" s="185" t="s">
        <v>287</v>
      </c>
      <c r="T749">
        <v>3</v>
      </c>
      <c r="U749" s="185" t="s">
        <v>37</v>
      </c>
      <c r="V749" s="185" t="s">
        <v>37</v>
      </c>
      <c r="W749" t="b">
        <v>1</v>
      </c>
    </row>
    <row r="750" spans="4:23" x14ac:dyDescent="0.25">
      <c r="D750" s="184" t="s">
        <v>794</v>
      </c>
      <c r="E750" s="184" t="s">
        <v>794</v>
      </c>
      <c r="F750" s="184"/>
      <c r="G750" s="184"/>
      <c r="H750" s="185">
        <v>13170</v>
      </c>
      <c r="I750" t="s">
        <v>3491</v>
      </c>
      <c r="J750" s="185" t="s">
        <v>36</v>
      </c>
      <c r="K750" s="185" t="s">
        <v>36</v>
      </c>
      <c r="L750" s="185" t="s">
        <v>36</v>
      </c>
      <c r="M750" s="185" t="s">
        <v>37</v>
      </c>
      <c r="N750" s="185" t="s">
        <v>3501</v>
      </c>
      <c r="O750" s="185" t="s">
        <v>37</v>
      </c>
      <c r="P750" s="185"/>
      <c r="Q750" s="184" t="s">
        <v>794</v>
      </c>
      <c r="R750" s="185">
        <v>13170</v>
      </c>
      <c r="S750" s="185" t="s">
        <v>287</v>
      </c>
      <c r="T750">
        <v>3</v>
      </c>
      <c r="U750" s="185" t="s">
        <v>37</v>
      </c>
      <c r="V750" s="185" t="s">
        <v>37</v>
      </c>
      <c r="W750" t="b">
        <v>1</v>
      </c>
    </row>
    <row r="751" spans="4:23" x14ac:dyDescent="0.25">
      <c r="D751" s="184" t="s">
        <v>795</v>
      </c>
      <c r="E751" s="184" t="s">
        <v>795</v>
      </c>
      <c r="F751" s="184"/>
      <c r="G751" s="184"/>
      <c r="H751" s="185">
        <v>13170</v>
      </c>
      <c r="I751" t="s">
        <v>3491</v>
      </c>
      <c r="J751" s="185" t="s">
        <v>36</v>
      </c>
      <c r="K751" s="185" t="s">
        <v>36</v>
      </c>
      <c r="L751" s="185" t="s">
        <v>36</v>
      </c>
      <c r="M751" s="185" t="s">
        <v>37</v>
      </c>
      <c r="N751" s="185" t="s">
        <v>3501</v>
      </c>
      <c r="O751" s="185" t="s">
        <v>37</v>
      </c>
      <c r="P751" s="185"/>
      <c r="Q751" s="184" t="s">
        <v>795</v>
      </c>
      <c r="R751" s="185">
        <v>13170</v>
      </c>
      <c r="S751" s="185" t="s">
        <v>287</v>
      </c>
      <c r="T751">
        <v>3</v>
      </c>
      <c r="U751" s="185" t="s">
        <v>37</v>
      </c>
      <c r="V751" s="185" t="s">
        <v>37</v>
      </c>
      <c r="W751" t="b">
        <v>1</v>
      </c>
    </row>
    <row r="752" spans="4:23" x14ac:dyDescent="0.25">
      <c r="D752" s="184" t="s">
        <v>3683</v>
      </c>
      <c r="E752" s="184" t="s">
        <v>3683</v>
      </c>
      <c r="F752" s="184"/>
      <c r="G752" s="184"/>
      <c r="H752" s="185">
        <v>15310</v>
      </c>
      <c r="I752" t="s">
        <v>3513</v>
      </c>
      <c r="J752" s="185" t="s">
        <v>36</v>
      </c>
      <c r="K752" s="185" t="s">
        <v>36</v>
      </c>
      <c r="L752" s="185" t="s">
        <v>36</v>
      </c>
      <c r="M752" s="185" t="s">
        <v>36</v>
      </c>
      <c r="N752" s="185" t="s">
        <v>3514</v>
      </c>
      <c r="O752" s="185" t="s">
        <v>37</v>
      </c>
      <c r="P752" s="185"/>
      <c r="Q752" s="184" t="s">
        <v>3683</v>
      </c>
      <c r="R752" s="185">
        <v>15310</v>
      </c>
      <c r="S752" s="185" t="s">
        <v>180</v>
      </c>
      <c r="T752">
        <v>4</v>
      </c>
      <c r="U752" s="185" t="s">
        <v>37</v>
      </c>
      <c r="V752" s="185" t="s">
        <v>36</v>
      </c>
      <c r="W752" t="b">
        <v>1</v>
      </c>
    </row>
    <row r="753" spans="4:23" x14ac:dyDescent="0.25">
      <c r="D753" s="184" t="s">
        <v>3684</v>
      </c>
      <c r="E753" s="184" t="s">
        <v>3684</v>
      </c>
      <c r="F753" s="184"/>
      <c r="G753" s="184"/>
      <c r="H753" s="185">
        <v>16230</v>
      </c>
      <c r="I753" t="s">
        <v>3496</v>
      </c>
      <c r="J753" s="185" t="s">
        <v>36</v>
      </c>
      <c r="K753" s="185" t="s">
        <v>36</v>
      </c>
      <c r="L753" s="185" t="s">
        <v>36</v>
      </c>
      <c r="M753" s="185" t="s">
        <v>37</v>
      </c>
      <c r="N753" s="185" t="s">
        <v>3514</v>
      </c>
      <c r="O753" s="185" t="s">
        <v>37</v>
      </c>
      <c r="P753" s="185"/>
      <c r="Q753" s="184" t="s">
        <v>3684</v>
      </c>
      <c r="R753" s="185">
        <v>16230</v>
      </c>
      <c r="S753" s="185" t="s">
        <v>973</v>
      </c>
      <c r="T753">
        <v>1</v>
      </c>
      <c r="U753" s="185" t="s">
        <v>37</v>
      </c>
      <c r="V753" s="185" t="s">
        <v>37</v>
      </c>
      <c r="W753" t="b">
        <v>1</v>
      </c>
    </row>
    <row r="754" spans="4:23" x14ac:dyDescent="0.25">
      <c r="D754" s="184" t="s">
        <v>796</v>
      </c>
      <c r="E754" s="184" t="s">
        <v>796</v>
      </c>
      <c r="F754" s="184"/>
      <c r="G754" s="184"/>
      <c r="H754" s="185">
        <v>17720</v>
      </c>
      <c r="I754" t="s">
        <v>3502</v>
      </c>
      <c r="J754" s="185" t="s">
        <v>36</v>
      </c>
      <c r="K754" s="185" t="s">
        <v>36</v>
      </c>
      <c r="L754" s="185" t="s">
        <v>36</v>
      </c>
      <c r="M754" s="185" t="s">
        <v>37</v>
      </c>
      <c r="N754" s="185" t="s">
        <v>3528</v>
      </c>
      <c r="O754" s="185" t="s">
        <v>37</v>
      </c>
      <c r="P754" s="185"/>
      <c r="Q754" s="184" t="s">
        <v>796</v>
      </c>
      <c r="R754" s="185">
        <v>17720</v>
      </c>
      <c r="S754" s="185" t="s">
        <v>533</v>
      </c>
      <c r="T754">
        <v>3</v>
      </c>
      <c r="U754" s="185" t="s">
        <v>37</v>
      </c>
      <c r="V754" s="185" t="s">
        <v>37</v>
      </c>
      <c r="W754" t="b">
        <v>1</v>
      </c>
    </row>
    <row r="755" spans="4:23" x14ac:dyDescent="0.25">
      <c r="D755" s="184" t="s">
        <v>797</v>
      </c>
      <c r="E755" s="184" t="s">
        <v>797</v>
      </c>
      <c r="F755" s="184"/>
      <c r="G755" s="184"/>
      <c r="H755" s="185">
        <v>90069</v>
      </c>
      <c r="I755" t="s">
        <v>3487</v>
      </c>
      <c r="J755" s="185" t="s">
        <v>36</v>
      </c>
      <c r="K755" s="185" t="s">
        <v>36</v>
      </c>
      <c r="L755" s="185" t="s">
        <v>36</v>
      </c>
      <c r="M755" s="185" t="s">
        <v>36</v>
      </c>
      <c r="N755" s="185" t="s">
        <v>35</v>
      </c>
      <c r="O755" s="185" t="s">
        <v>37</v>
      </c>
      <c r="P755" s="185"/>
      <c r="Q755" s="184" t="s">
        <v>797</v>
      </c>
      <c r="R755" s="185">
        <v>90069</v>
      </c>
      <c r="S755" s="185" t="s">
        <v>797</v>
      </c>
      <c r="T755">
        <v>4</v>
      </c>
      <c r="U755" s="185" t="s">
        <v>37</v>
      </c>
      <c r="V755" s="185" t="s">
        <v>37</v>
      </c>
      <c r="W755" t="b">
        <v>1</v>
      </c>
    </row>
    <row r="756" spans="4:23" x14ac:dyDescent="0.25">
      <c r="D756" s="184" t="s">
        <v>3685</v>
      </c>
      <c r="E756" s="184" t="s">
        <v>3685</v>
      </c>
      <c r="F756" s="184"/>
      <c r="G756" s="184"/>
      <c r="H756" s="185">
        <v>90070</v>
      </c>
      <c r="I756" t="s">
        <v>113</v>
      </c>
      <c r="J756" s="185" t="s">
        <v>36</v>
      </c>
      <c r="K756" s="185" t="s">
        <v>36</v>
      </c>
      <c r="L756" s="185" t="s">
        <v>36</v>
      </c>
      <c r="M756" s="185" t="s">
        <v>37</v>
      </c>
      <c r="N756" s="185" t="s">
        <v>113</v>
      </c>
      <c r="O756" s="185" t="s">
        <v>37</v>
      </c>
      <c r="P756" s="185"/>
      <c r="Q756" s="184" t="s">
        <v>3685</v>
      </c>
      <c r="R756" s="185">
        <v>90070</v>
      </c>
      <c r="S756" s="185" t="s">
        <v>798</v>
      </c>
      <c r="T756">
        <v>5</v>
      </c>
      <c r="U756" s="185" t="s">
        <v>37</v>
      </c>
      <c r="V756" s="185" t="s">
        <v>37</v>
      </c>
      <c r="W756" t="b">
        <v>0</v>
      </c>
    </row>
    <row r="757" spans="4:23" x14ac:dyDescent="0.25">
      <c r="D757" s="184" t="s">
        <v>798</v>
      </c>
      <c r="E757" s="184" t="s">
        <v>798</v>
      </c>
      <c r="F757" s="184"/>
      <c r="G757" s="184"/>
      <c r="H757" s="185">
        <v>90070</v>
      </c>
      <c r="I757" t="s">
        <v>113</v>
      </c>
      <c r="J757" s="185" t="s">
        <v>36</v>
      </c>
      <c r="K757" s="185" t="s">
        <v>36</v>
      </c>
      <c r="L757" s="185" t="s">
        <v>36</v>
      </c>
      <c r="M757" s="185" t="s">
        <v>37</v>
      </c>
      <c r="N757" s="185" t="s">
        <v>113</v>
      </c>
      <c r="O757" s="185" t="s">
        <v>37</v>
      </c>
      <c r="P757" s="185"/>
      <c r="Q757" s="184" t="s">
        <v>798</v>
      </c>
      <c r="R757" s="185">
        <v>90070</v>
      </c>
      <c r="S757" s="185" t="s">
        <v>798</v>
      </c>
      <c r="T757">
        <v>5</v>
      </c>
      <c r="U757" s="185" t="s">
        <v>37</v>
      </c>
      <c r="V757" s="185" t="s">
        <v>37</v>
      </c>
      <c r="W757" t="b">
        <v>0</v>
      </c>
    </row>
    <row r="758" spans="4:23" x14ac:dyDescent="0.25">
      <c r="D758" s="186" t="s">
        <v>3686</v>
      </c>
      <c r="E758" s="186" t="s">
        <v>3686</v>
      </c>
      <c r="F758" s="186"/>
      <c r="G758" s="186"/>
      <c r="H758" s="185"/>
      <c r="I758" s="186" t="s">
        <v>3486</v>
      </c>
      <c r="J758" s="186" t="s">
        <v>36</v>
      </c>
      <c r="K758" s="186" t="s">
        <v>36</v>
      </c>
      <c r="L758" s="186" t="s">
        <v>36</v>
      </c>
      <c r="M758" s="186" t="s">
        <v>37</v>
      </c>
      <c r="N758" s="186" t="s">
        <v>35</v>
      </c>
      <c r="O758" s="186" t="s">
        <v>37</v>
      </c>
      <c r="P758" s="186"/>
      <c r="Q758" s="186" t="s">
        <v>3686</v>
      </c>
      <c r="R758" s="185"/>
      <c r="S758" s="185"/>
      <c r="T758">
        <v>2</v>
      </c>
      <c r="U758" s="186" t="s">
        <v>37</v>
      </c>
      <c r="V758" s="186" t="s">
        <v>37</v>
      </c>
      <c r="W758" t="b">
        <v>1</v>
      </c>
    </row>
    <row r="759" spans="4:23" x14ac:dyDescent="0.25">
      <c r="D759" s="184" t="s">
        <v>799</v>
      </c>
      <c r="E759" s="184" t="s">
        <v>799</v>
      </c>
      <c r="F759" s="184"/>
      <c r="G759" s="184"/>
      <c r="H759" s="185">
        <v>16670</v>
      </c>
      <c r="I759" t="s">
        <v>3493</v>
      </c>
      <c r="J759" s="185" t="s">
        <v>36</v>
      </c>
      <c r="K759" s="185" t="s">
        <v>36</v>
      </c>
      <c r="L759" s="185" t="s">
        <v>36</v>
      </c>
      <c r="M759" s="185" t="s">
        <v>37</v>
      </c>
      <c r="N759" s="185" t="s">
        <v>3490</v>
      </c>
      <c r="O759" s="185" t="s">
        <v>37</v>
      </c>
      <c r="P759" s="185"/>
      <c r="Q759" s="184" t="s">
        <v>799</v>
      </c>
      <c r="R759" s="185">
        <v>16670</v>
      </c>
      <c r="S759" s="185" t="s">
        <v>800</v>
      </c>
      <c r="T759">
        <v>3</v>
      </c>
      <c r="U759" s="185" t="s">
        <v>37</v>
      </c>
      <c r="V759" s="185" t="s">
        <v>37</v>
      </c>
      <c r="W759" t="b">
        <v>1</v>
      </c>
    </row>
    <row r="760" spans="4:23" x14ac:dyDescent="0.25">
      <c r="D760" s="186" t="s">
        <v>3687</v>
      </c>
      <c r="E760" s="186" t="s">
        <v>3687</v>
      </c>
      <c r="F760" s="186"/>
      <c r="G760" s="186"/>
      <c r="H760" s="185"/>
      <c r="I760" s="186" t="s">
        <v>3493</v>
      </c>
      <c r="J760" s="186" t="s">
        <v>36</v>
      </c>
      <c r="K760" s="186" t="s">
        <v>36</v>
      </c>
      <c r="L760" s="186" t="s">
        <v>36</v>
      </c>
      <c r="M760" s="186" t="s">
        <v>37</v>
      </c>
      <c r="N760" s="186" t="s">
        <v>35</v>
      </c>
      <c r="O760" s="186" t="s">
        <v>37</v>
      </c>
      <c r="P760" s="186"/>
      <c r="Q760" s="186" t="s">
        <v>3687</v>
      </c>
      <c r="R760" s="185"/>
      <c r="S760" s="185"/>
      <c r="T760">
        <v>2</v>
      </c>
      <c r="U760" s="186" t="s">
        <v>37</v>
      </c>
      <c r="V760" s="186" t="s">
        <v>37</v>
      </c>
      <c r="W760" t="b">
        <v>1</v>
      </c>
    </row>
    <row r="761" spans="4:23" x14ac:dyDescent="0.25">
      <c r="D761" s="186" t="s">
        <v>3688</v>
      </c>
      <c r="E761" s="186" t="s">
        <v>3688</v>
      </c>
      <c r="F761" s="186"/>
      <c r="G761" s="186"/>
      <c r="H761" s="185"/>
      <c r="I761" s="186" t="s">
        <v>3493</v>
      </c>
      <c r="J761" s="186" t="s">
        <v>36</v>
      </c>
      <c r="K761" s="186" t="s">
        <v>36</v>
      </c>
      <c r="L761" s="186" t="s">
        <v>36</v>
      </c>
      <c r="M761" s="186" t="s">
        <v>37</v>
      </c>
      <c r="N761" s="186" t="s">
        <v>35</v>
      </c>
      <c r="O761" s="186" t="s">
        <v>37</v>
      </c>
      <c r="P761" s="186"/>
      <c r="Q761" s="186" t="s">
        <v>3688</v>
      </c>
      <c r="R761" s="185"/>
      <c r="S761" s="185"/>
      <c r="T761">
        <v>2</v>
      </c>
      <c r="U761" s="186" t="s">
        <v>37</v>
      </c>
      <c r="V761" s="186" t="s">
        <v>37</v>
      </c>
      <c r="W761" t="b">
        <v>1</v>
      </c>
    </row>
    <row r="762" spans="4:23" x14ac:dyDescent="0.25">
      <c r="D762" s="184" t="s">
        <v>801</v>
      </c>
      <c r="E762" s="184" t="s">
        <v>801</v>
      </c>
      <c r="F762" s="184"/>
      <c r="G762" s="184"/>
      <c r="H762" s="185">
        <v>12060</v>
      </c>
      <c r="I762" t="s">
        <v>3487</v>
      </c>
      <c r="J762" s="185" t="s">
        <v>36</v>
      </c>
      <c r="K762" s="185" t="s">
        <v>36</v>
      </c>
      <c r="L762" s="185" t="s">
        <v>36</v>
      </c>
      <c r="M762" s="185" t="s">
        <v>36</v>
      </c>
      <c r="N762" s="185" t="s">
        <v>35</v>
      </c>
      <c r="O762" s="185" t="s">
        <v>37</v>
      </c>
      <c r="P762" s="185"/>
      <c r="Q762" s="184" t="s">
        <v>801</v>
      </c>
      <c r="R762" s="185">
        <v>12060</v>
      </c>
      <c r="S762" s="185" t="s">
        <v>802</v>
      </c>
      <c r="T762">
        <v>4</v>
      </c>
      <c r="U762" s="185" t="s">
        <v>37</v>
      </c>
      <c r="V762" s="185" t="s">
        <v>37</v>
      </c>
      <c r="W762" t="b">
        <v>1</v>
      </c>
    </row>
    <row r="763" spans="4:23" x14ac:dyDescent="0.25">
      <c r="D763" s="184" t="s">
        <v>803</v>
      </c>
      <c r="E763" s="184" t="s">
        <v>803</v>
      </c>
      <c r="F763" s="184"/>
      <c r="G763" s="184"/>
      <c r="H763" s="185">
        <v>12090</v>
      </c>
      <c r="I763" t="s">
        <v>3487</v>
      </c>
      <c r="J763" s="185" t="s">
        <v>36</v>
      </c>
      <c r="K763" s="185" t="s">
        <v>36</v>
      </c>
      <c r="L763" s="185" t="s">
        <v>36</v>
      </c>
      <c r="M763" s="185" t="s">
        <v>36</v>
      </c>
      <c r="N763" s="185" t="s">
        <v>35</v>
      </c>
      <c r="O763" s="185" t="s">
        <v>37</v>
      </c>
      <c r="P763" s="185"/>
      <c r="Q763" s="184" t="s">
        <v>803</v>
      </c>
      <c r="R763" s="185">
        <v>12090</v>
      </c>
      <c r="S763" s="185" t="s">
        <v>42</v>
      </c>
      <c r="T763">
        <v>4</v>
      </c>
      <c r="U763" s="185" t="s">
        <v>37</v>
      </c>
      <c r="V763" s="185" t="s">
        <v>37</v>
      </c>
      <c r="W763" t="b">
        <v>1</v>
      </c>
    </row>
    <row r="764" spans="4:23" x14ac:dyDescent="0.25">
      <c r="D764" s="184" t="s">
        <v>804</v>
      </c>
      <c r="E764" s="184" t="s">
        <v>804</v>
      </c>
      <c r="F764" s="184"/>
      <c r="G764" s="184"/>
      <c r="H764" s="185">
        <v>13410</v>
      </c>
      <c r="I764" t="s">
        <v>3491</v>
      </c>
      <c r="J764" s="185" t="s">
        <v>36</v>
      </c>
      <c r="K764" s="185" t="s">
        <v>36</v>
      </c>
      <c r="L764" s="185" t="s">
        <v>36</v>
      </c>
      <c r="M764" s="185" t="s">
        <v>37</v>
      </c>
      <c r="N764" s="185" t="s">
        <v>3501</v>
      </c>
      <c r="O764" s="185" t="s">
        <v>37</v>
      </c>
      <c r="P764" s="185"/>
      <c r="Q764" s="184" t="s">
        <v>804</v>
      </c>
      <c r="R764" s="185">
        <v>13410</v>
      </c>
      <c r="S764" s="185" t="s">
        <v>131</v>
      </c>
      <c r="T764">
        <v>2</v>
      </c>
      <c r="U764" s="185" t="s">
        <v>37</v>
      </c>
      <c r="V764" s="185" t="s">
        <v>37</v>
      </c>
      <c r="W764" t="b">
        <v>1</v>
      </c>
    </row>
    <row r="765" spans="4:23" x14ac:dyDescent="0.25">
      <c r="D765" s="184" t="s">
        <v>805</v>
      </c>
      <c r="E765" s="184" t="s">
        <v>805</v>
      </c>
      <c r="F765" s="184"/>
      <c r="G765" s="184"/>
      <c r="H765" s="185">
        <v>11070</v>
      </c>
      <c r="I765" t="s">
        <v>3491</v>
      </c>
      <c r="J765" s="185" t="s">
        <v>36</v>
      </c>
      <c r="K765" s="185" t="s">
        <v>36</v>
      </c>
      <c r="L765" s="185" t="s">
        <v>36</v>
      </c>
      <c r="M765" s="185" t="s">
        <v>37</v>
      </c>
      <c r="N765" s="185" t="s">
        <v>35</v>
      </c>
      <c r="O765" s="185" t="s">
        <v>37</v>
      </c>
      <c r="P765" s="185"/>
      <c r="Q765" s="184" t="s">
        <v>805</v>
      </c>
      <c r="R765" s="185">
        <v>11070</v>
      </c>
      <c r="S765" s="185" t="s">
        <v>806</v>
      </c>
      <c r="T765">
        <v>2</v>
      </c>
      <c r="U765" s="185" t="s">
        <v>37</v>
      </c>
      <c r="V765" s="185" t="s">
        <v>37</v>
      </c>
      <c r="W765" t="b">
        <v>1</v>
      </c>
    </row>
    <row r="766" spans="4:23" x14ac:dyDescent="0.25">
      <c r="D766" s="184" t="s">
        <v>807</v>
      </c>
      <c r="E766" s="184" t="s">
        <v>807</v>
      </c>
      <c r="F766" s="184"/>
      <c r="G766" s="184"/>
      <c r="H766" s="185">
        <v>11080</v>
      </c>
      <c r="I766" t="s">
        <v>3491</v>
      </c>
      <c r="J766" s="185" t="s">
        <v>36</v>
      </c>
      <c r="K766" s="185" t="s">
        <v>36</v>
      </c>
      <c r="L766" s="185" t="s">
        <v>36</v>
      </c>
      <c r="M766" s="185" t="s">
        <v>37</v>
      </c>
      <c r="N766" s="185" t="s">
        <v>3501</v>
      </c>
      <c r="O766" s="185" t="s">
        <v>37</v>
      </c>
      <c r="P766" s="185"/>
      <c r="Q766" s="184" t="s">
        <v>807</v>
      </c>
      <c r="R766" s="185">
        <v>11080</v>
      </c>
      <c r="S766" s="185" t="s">
        <v>310</v>
      </c>
      <c r="T766">
        <v>1</v>
      </c>
      <c r="U766" s="185" t="s">
        <v>37</v>
      </c>
      <c r="V766" s="185" t="s">
        <v>37</v>
      </c>
      <c r="W766" t="b">
        <v>1</v>
      </c>
    </row>
    <row r="767" spans="4:23" x14ac:dyDescent="0.25">
      <c r="D767" s="184" t="s">
        <v>808</v>
      </c>
      <c r="E767" s="184" t="s">
        <v>808</v>
      </c>
      <c r="F767" s="184"/>
      <c r="G767" s="184"/>
      <c r="H767" s="185">
        <v>11090</v>
      </c>
      <c r="I767" t="s">
        <v>3491</v>
      </c>
      <c r="J767" s="185" t="s">
        <v>36</v>
      </c>
      <c r="K767" s="185" t="s">
        <v>36</v>
      </c>
      <c r="L767" s="185" t="s">
        <v>36</v>
      </c>
      <c r="M767" s="185" t="s">
        <v>36</v>
      </c>
      <c r="N767" s="185" t="s">
        <v>3514</v>
      </c>
      <c r="O767" s="185" t="s">
        <v>37</v>
      </c>
      <c r="P767" s="185"/>
      <c r="Q767" s="184" t="s">
        <v>808</v>
      </c>
      <c r="R767" s="185">
        <v>11090</v>
      </c>
      <c r="S767" s="185" t="s">
        <v>500</v>
      </c>
      <c r="T767">
        <v>4</v>
      </c>
      <c r="U767" s="185" t="s">
        <v>37</v>
      </c>
      <c r="V767" s="185" t="s">
        <v>37</v>
      </c>
      <c r="W767" t="b">
        <v>1</v>
      </c>
    </row>
    <row r="768" spans="4:23" x14ac:dyDescent="0.25">
      <c r="D768" s="184" t="s">
        <v>809</v>
      </c>
      <c r="E768" s="184" t="s">
        <v>809</v>
      </c>
      <c r="F768" s="184"/>
      <c r="G768" s="184"/>
      <c r="H768" s="185">
        <v>11090</v>
      </c>
      <c r="I768" t="s">
        <v>3491</v>
      </c>
      <c r="J768" s="185" t="s">
        <v>36</v>
      </c>
      <c r="K768" s="185" t="s">
        <v>36</v>
      </c>
      <c r="L768" s="185" t="s">
        <v>36</v>
      </c>
      <c r="M768" s="185" t="s">
        <v>36</v>
      </c>
      <c r="N768" s="185" t="s">
        <v>3514</v>
      </c>
      <c r="O768" s="185" t="s">
        <v>37</v>
      </c>
      <c r="P768" s="185"/>
      <c r="Q768" s="184" t="s">
        <v>809</v>
      </c>
      <c r="R768" s="185">
        <v>11090</v>
      </c>
      <c r="S768" s="185" t="s">
        <v>500</v>
      </c>
      <c r="T768">
        <v>4</v>
      </c>
      <c r="U768" s="185" t="s">
        <v>37</v>
      </c>
      <c r="V768" s="185" t="s">
        <v>37</v>
      </c>
      <c r="W768" t="b">
        <v>1</v>
      </c>
    </row>
    <row r="769" spans="4:23" x14ac:dyDescent="0.25">
      <c r="D769" s="184" t="s">
        <v>810</v>
      </c>
      <c r="E769" s="184" t="s">
        <v>810</v>
      </c>
      <c r="F769" s="184"/>
      <c r="G769" s="184"/>
      <c r="H769" s="185">
        <v>11090</v>
      </c>
      <c r="I769" t="s">
        <v>3491</v>
      </c>
      <c r="J769" s="185" t="s">
        <v>36</v>
      </c>
      <c r="K769" s="185" t="s">
        <v>36</v>
      </c>
      <c r="L769" s="185" t="s">
        <v>36</v>
      </c>
      <c r="M769" s="185" t="s">
        <v>36</v>
      </c>
      <c r="N769" s="185" t="s">
        <v>3514</v>
      </c>
      <c r="O769" s="185" t="s">
        <v>37</v>
      </c>
      <c r="P769" s="185"/>
      <c r="Q769" s="184" t="s">
        <v>810</v>
      </c>
      <c r="R769" s="185">
        <v>11090</v>
      </c>
      <c r="S769" s="185" t="s">
        <v>500</v>
      </c>
      <c r="T769">
        <v>4</v>
      </c>
      <c r="U769" s="185" t="s">
        <v>37</v>
      </c>
      <c r="V769" s="185" t="s">
        <v>37</v>
      </c>
      <c r="W769" t="b">
        <v>1</v>
      </c>
    </row>
    <row r="770" spans="4:23" x14ac:dyDescent="0.25">
      <c r="D770" s="184" t="s">
        <v>811</v>
      </c>
      <c r="E770" s="184" t="s">
        <v>811</v>
      </c>
      <c r="F770" s="184"/>
      <c r="G770" s="184"/>
      <c r="H770" s="185">
        <v>12020</v>
      </c>
      <c r="I770" t="s">
        <v>3487</v>
      </c>
      <c r="J770" s="185" t="s">
        <v>36</v>
      </c>
      <c r="K770" s="185" t="s">
        <v>36</v>
      </c>
      <c r="L770" s="185" t="s">
        <v>36</v>
      </c>
      <c r="M770" s="185" t="s">
        <v>36</v>
      </c>
      <c r="N770" s="185" t="s">
        <v>35</v>
      </c>
      <c r="O770" s="185" t="s">
        <v>37</v>
      </c>
      <c r="P770" s="185"/>
      <c r="Q770" s="184" t="s">
        <v>811</v>
      </c>
      <c r="R770" s="185">
        <v>12020</v>
      </c>
      <c r="S770" s="185" t="s">
        <v>190</v>
      </c>
      <c r="T770">
        <v>4</v>
      </c>
      <c r="U770" s="185" t="s">
        <v>37</v>
      </c>
      <c r="V770" s="185" t="s">
        <v>37</v>
      </c>
      <c r="W770" t="b">
        <v>1</v>
      </c>
    </row>
    <row r="771" spans="4:23" x14ac:dyDescent="0.25">
      <c r="D771" s="184" t="s">
        <v>812</v>
      </c>
      <c r="E771" s="184" t="s">
        <v>812</v>
      </c>
      <c r="F771" s="184"/>
      <c r="G771" s="184"/>
      <c r="H771" s="185">
        <v>11090</v>
      </c>
      <c r="I771" t="s">
        <v>3491</v>
      </c>
      <c r="J771" s="185" t="s">
        <v>36</v>
      </c>
      <c r="K771" s="185" t="s">
        <v>36</v>
      </c>
      <c r="L771" s="185" t="s">
        <v>36</v>
      </c>
      <c r="M771" s="185" t="s">
        <v>36</v>
      </c>
      <c r="N771" s="185" t="s">
        <v>3514</v>
      </c>
      <c r="O771" s="185" t="s">
        <v>37</v>
      </c>
      <c r="P771" s="185"/>
      <c r="Q771" s="184" t="s">
        <v>812</v>
      </c>
      <c r="R771" s="185">
        <v>11090</v>
      </c>
      <c r="S771" s="185" t="s">
        <v>500</v>
      </c>
      <c r="T771">
        <v>4</v>
      </c>
      <c r="U771" s="185" t="s">
        <v>37</v>
      </c>
      <c r="V771" s="185" t="s">
        <v>37</v>
      </c>
      <c r="W771" t="b">
        <v>1</v>
      </c>
    </row>
    <row r="772" spans="4:23" x14ac:dyDescent="0.25">
      <c r="D772" s="184" t="s">
        <v>813</v>
      </c>
      <c r="E772" s="184" t="s">
        <v>813</v>
      </c>
      <c r="F772" s="184"/>
      <c r="G772" s="184"/>
      <c r="H772" s="185">
        <v>11090</v>
      </c>
      <c r="I772" t="s">
        <v>3491</v>
      </c>
      <c r="J772" s="185" t="s">
        <v>36</v>
      </c>
      <c r="K772" s="185" t="s">
        <v>36</v>
      </c>
      <c r="L772" s="185" t="s">
        <v>36</v>
      </c>
      <c r="M772" s="185" t="s">
        <v>36</v>
      </c>
      <c r="N772" s="185" t="s">
        <v>3514</v>
      </c>
      <c r="O772" s="185" t="s">
        <v>37</v>
      </c>
      <c r="P772" s="185"/>
      <c r="Q772" s="184" t="s">
        <v>813</v>
      </c>
      <c r="R772" s="185">
        <v>11090</v>
      </c>
      <c r="S772" s="185" t="s">
        <v>500</v>
      </c>
      <c r="T772">
        <v>4</v>
      </c>
      <c r="U772" s="185" t="s">
        <v>37</v>
      </c>
      <c r="V772" s="185" t="s">
        <v>37</v>
      </c>
      <c r="W772" t="b">
        <v>1</v>
      </c>
    </row>
    <row r="773" spans="4:23" x14ac:dyDescent="0.25">
      <c r="D773" s="184" t="s">
        <v>814</v>
      </c>
      <c r="E773" s="184" t="s">
        <v>814</v>
      </c>
      <c r="F773" s="184"/>
      <c r="G773" s="184"/>
      <c r="H773" s="185">
        <v>11090</v>
      </c>
      <c r="I773" t="s">
        <v>3491</v>
      </c>
      <c r="J773" s="185" t="s">
        <v>36</v>
      </c>
      <c r="K773" s="185" t="s">
        <v>36</v>
      </c>
      <c r="L773" s="185" t="s">
        <v>36</v>
      </c>
      <c r="M773" s="185" t="s">
        <v>36</v>
      </c>
      <c r="N773" s="185" t="s">
        <v>3514</v>
      </c>
      <c r="O773" s="185" t="s">
        <v>37</v>
      </c>
      <c r="P773" s="185"/>
      <c r="Q773" s="184" t="s">
        <v>814</v>
      </c>
      <c r="R773" s="185">
        <v>11090</v>
      </c>
      <c r="S773" s="185" t="s">
        <v>500</v>
      </c>
      <c r="T773">
        <v>4</v>
      </c>
      <c r="U773" s="185" t="s">
        <v>37</v>
      </c>
      <c r="V773" s="185" t="s">
        <v>37</v>
      </c>
      <c r="W773" t="b">
        <v>1</v>
      </c>
    </row>
    <row r="774" spans="4:23" x14ac:dyDescent="0.25">
      <c r="D774" s="184" t="s">
        <v>815</v>
      </c>
      <c r="E774" s="184" t="s">
        <v>815</v>
      </c>
      <c r="F774" s="184"/>
      <c r="G774" s="184"/>
      <c r="H774" s="185">
        <v>15310</v>
      </c>
      <c r="I774" t="s">
        <v>113</v>
      </c>
      <c r="J774" s="185" t="s">
        <v>36</v>
      </c>
      <c r="K774" s="185" t="s">
        <v>36</v>
      </c>
      <c r="L774" s="185" t="s">
        <v>36</v>
      </c>
      <c r="M774" s="185" t="s">
        <v>37</v>
      </c>
      <c r="N774" s="185" t="s">
        <v>113</v>
      </c>
      <c r="O774" s="185" t="s">
        <v>37</v>
      </c>
      <c r="P774" s="185"/>
      <c r="Q774" s="184" t="s">
        <v>815</v>
      </c>
      <c r="R774" s="185">
        <v>15310</v>
      </c>
      <c r="S774" s="185" t="s">
        <v>180</v>
      </c>
      <c r="T774">
        <v>5</v>
      </c>
      <c r="U774" s="185" t="s">
        <v>37</v>
      </c>
      <c r="V774" s="185" t="s">
        <v>37</v>
      </c>
      <c r="W774" t="b">
        <v>0</v>
      </c>
    </row>
    <row r="775" spans="4:23" x14ac:dyDescent="0.25">
      <c r="D775" s="184" t="s">
        <v>816</v>
      </c>
      <c r="E775" s="184" t="s">
        <v>816</v>
      </c>
      <c r="F775" s="184"/>
      <c r="G775" s="184"/>
      <c r="H775" s="185">
        <v>15430</v>
      </c>
      <c r="I775" t="s">
        <v>3496</v>
      </c>
      <c r="J775" s="185" t="s">
        <v>36</v>
      </c>
      <c r="K775" s="185" t="s">
        <v>36</v>
      </c>
      <c r="L775" s="185" t="s">
        <v>36</v>
      </c>
      <c r="M775" s="185" t="s">
        <v>37</v>
      </c>
      <c r="N775" s="185" t="s">
        <v>35</v>
      </c>
      <c r="O775" s="185" t="s">
        <v>37</v>
      </c>
      <c r="P775" s="185"/>
      <c r="Q775" s="184" t="s">
        <v>816</v>
      </c>
      <c r="R775" s="185">
        <v>15430</v>
      </c>
      <c r="S775" s="185" t="s">
        <v>1310</v>
      </c>
      <c r="T775">
        <v>6</v>
      </c>
      <c r="U775" s="185" t="s">
        <v>37</v>
      </c>
      <c r="V775" s="185" t="s">
        <v>37</v>
      </c>
      <c r="W775" t="b">
        <v>1</v>
      </c>
    </row>
    <row r="776" spans="4:23" x14ac:dyDescent="0.25">
      <c r="D776" s="184" t="s">
        <v>817</v>
      </c>
      <c r="E776" s="184" t="s">
        <v>817</v>
      </c>
      <c r="F776" s="184"/>
      <c r="G776" s="184"/>
      <c r="H776" s="185">
        <v>16210</v>
      </c>
      <c r="I776" t="s">
        <v>3493</v>
      </c>
      <c r="J776" s="185" t="s">
        <v>36</v>
      </c>
      <c r="K776" s="185" t="s">
        <v>36</v>
      </c>
      <c r="L776" s="185" t="s">
        <v>36</v>
      </c>
      <c r="M776" s="185" t="s">
        <v>37</v>
      </c>
      <c r="N776" s="185" t="s">
        <v>3498</v>
      </c>
      <c r="O776" s="185" t="s">
        <v>37</v>
      </c>
      <c r="P776" s="185"/>
      <c r="Q776" s="184" t="s">
        <v>817</v>
      </c>
      <c r="R776" s="185">
        <v>16210</v>
      </c>
      <c r="S776" s="185" t="s">
        <v>282</v>
      </c>
      <c r="T776">
        <v>2</v>
      </c>
      <c r="U776" s="185" t="s">
        <v>37</v>
      </c>
      <c r="V776" s="185" t="s">
        <v>37</v>
      </c>
      <c r="W776" t="b">
        <v>1</v>
      </c>
    </row>
    <row r="777" spans="4:23" x14ac:dyDescent="0.25">
      <c r="D777" s="186" t="s">
        <v>3689</v>
      </c>
      <c r="E777" s="186" t="s">
        <v>3689</v>
      </c>
      <c r="F777" s="186"/>
      <c r="G777" s="186"/>
      <c r="H777" s="185"/>
      <c r="I777" s="186" t="s">
        <v>3496</v>
      </c>
      <c r="J777" s="186" t="s">
        <v>36</v>
      </c>
      <c r="K777" s="186" t="s">
        <v>36</v>
      </c>
      <c r="L777" s="186" t="s">
        <v>36</v>
      </c>
      <c r="M777" s="186" t="s">
        <v>37</v>
      </c>
      <c r="N777" s="186" t="s">
        <v>3498</v>
      </c>
      <c r="O777" s="186" t="s">
        <v>37</v>
      </c>
      <c r="P777" s="186"/>
      <c r="Q777" s="186" t="s">
        <v>3689</v>
      </c>
      <c r="R777" s="185"/>
      <c r="S777" s="185"/>
      <c r="T777">
        <v>1</v>
      </c>
      <c r="U777" s="186" t="s">
        <v>37</v>
      </c>
      <c r="V777" s="186" t="s">
        <v>37</v>
      </c>
      <c r="W777" t="b">
        <v>1</v>
      </c>
    </row>
    <row r="778" spans="4:23" x14ac:dyDescent="0.25">
      <c r="D778" s="184" t="s">
        <v>818</v>
      </c>
      <c r="E778" s="184" t="s">
        <v>818</v>
      </c>
      <c r="F778" s="184"/>
      <c r="G778" s="184"/>
      <c r="H778" s="185">
        <v>16420</v>
      </c>
      <c r="I778" t="s">
        <v>3496</v>
      </c>
      <c r="J778" s="185" t="s">
        <v>36</v>
      </c>
      <c r="K778" s="185" t="s">
        <v>36</v>
      </c>
      <c r="L778" s="185" t="s">
        <v>36</v>
      </c>
      <c r="M778" s="185" t="s">
        <v>36</v>
      </c>
      <c r="N778" s="185" t="s">
        <v>35</v>
      </c>
      <c r="O778" s="185" t="s">
        <v>37</v>
      </c>
      <c r="P778" s="185"/>
      <c r="Q778" s="184" t="s">
        <v>818</v>
      </c>
      <c r="R778" s="185">
        <v>16420</v>
      </c>
      <c r="S778" s="185" t="s">
        <v>819</v>
      </c>
      <c r="T778">
        <v>4</v>
      </c>
      <c r="U778" s="185" t="s">
        <v>37</v>
      </c>
      <c r="V778" s="185" t="s">
        <v>37</v>
      </c>
      <c r="W778" t="b">
        <v>1</v>
      </c>
    </row>
    <row r="779" spans="4:23" x14ac:dyDescent="0.25">
      <c r="D779" s="184" t="s">
        <v>3690</v>
      </c>
      <c r="E779" s="184" t="s">
        <v>3690</v>
      </c>
      <c r="F779" s="184"/>
      <c r="G779" s="184"/>
      <c r="H779" s="185">
        <v>15310</v>
      </c>
      <c r="I779" t="s">
        <v>3507</v>
      </c>
      <c r="J779" s="185" t="s">
        <v>36</v>
      </c>
      <c r="K779" s="185" t="s">
        <v>36</v>
      </c>
      <c r="L779" s="185" t="s">
        <v>36</v>
      </c>
      <c r="M779" s="185" t="s">
        <v>37</v>
      </c>
      <c r="N779" s="185" t="s">
        <v>3498</v>
      </c>
      <c r="O779" s="185" t="s">
        <v>37</v>
      </c>
      <c r="P779" s="185"/>
      <c r="Q779" s="184" t="s">
        <v>3690</v>
      </c>
      <c r="R779" s="185">
        <v>15310</v>
      </c>
      <c r="S779" s="185" t="s">
        <v>180</v>
      </c>
      <c r="T779">
        <v>1</v>
      </c>
      <c r="U779" s="185" t="s">
        <v>37</v>
      </c>
      <c r="V779" s="185" t="s">
        <v>37</v>
      </c>
      <c r="W779" t="b">
        <v>1</v>
      </c>
    </row>
    <row r="780" spans="4:23" x14ac:dyDescent="0.25">
      <c r="D780" s="184" t="s">
        <v>820</v>
      </c>
      <c r="E780" s="184" t="s">
        <v>820</v>
      </c>
      <c r="F780" s="184"/>
      <c r="G780" s="184"/>
      <c r="H780" s="185">
        <v>16120</v>
      </c>
      <c r="I780" t="s">
        <v>3496</v>
      </c>
      <c r="J780" s="185" t="s">
        <v>36</v>
      </c>
      <c r="K780" s="185" t="s">
        <v>36</v>
      </c>
      <c r="L780" s="185" t="s">
        <v>36</v>
      </c>
      <c r="M780" s="185" t="s">
        <v>36</v>
      </c>
      <c r="N780" s="185" t="s">
        <v>3514</v>
      </c>
      <c r="O780" s="185" t="s">
        <v>37</v>
      </c>
      <c r="P780" s="185"/>
      <c r="Q780" s="184" t="s">
        <v>820</v>
      </c>
      <c r="R780" s="185">
        <v>16120</v>
      </c>
      <c r="S780" s="185" t="s">
        <v>285</v>
      </c>
      <c r="T780">
        <v>4</v>
      </c>
      <c r="U780" s="185" t="s">
        <v>37</v>
      </c>
      <c r="V780" s="185" t="s">
        <v>37</v>
      </c>
      <c r="W780" t="b">
        <v>1</v>
      </c>
    </row>
    <row r="781" spans="4:23" x14ac:dyDescent="0.25">
      <c r="D781" s="184" t="s">
        <v>821</v>
      </c>
      <c r="E781" s="184" t="s">
        <v>821</v>
      </c>
      <c r="F781" s="184"/>
      <c r="G781" s="184"/>
      <c r="H781" s="185">
        <v>14230</v>
      </c>
      <c r="I781" t="s">
        <v>3491</v>
      </c>
      <c r="J781" s="185" t="s">
        <v>36</v>
      </c>
      <c r="K781" s="185" t="s">
        <v>36</v>
      </c>
      <c r="L781" s="185" t="s">
        <v>36</v>
      </c>
      <c r="M781" s="185" t="s">
        <v>37</v>
      </c>
      <c r="N781" s="185" t="s">
        <v>3505</v>
      </c>
      <c r="O781" s="185" t="s">
        <v>37</v>
      </c>
      <c r="P781" s="185"/>
      <c r="Q781" s="184" t="s">
        <v>821</v>
      </c>
      <c r="R781" s="185">
        <v>14230</v>
      </c>
      <c r="S781" s="185" t="s">
        <v>822</v>
      </c>
      <c r="T781">
        <v>2</v>
      </c>
      <c r="U781" s="185" t="s">
        <v>37</v>
      </c>
      <c r="V781" s="185" t="s">
        <v>37</v>
      </c>
      <c r="W781" t="b">
        <v>1</v>
      </c>
    </row>
    <row r="782" spans="4:23" x14ac:dyDescent="0.25">
      <c r="D782" s="184" t="s">
        <v>823</v>
      </c>
      <c r="E782" s="184" t="s">
        <v>823</v>
      </c>
      <c r="F782" s="184"/>
      <c r="G782" s="184"/>
      <c r="H782" s="185">
        <v>11050</v>
      </c>
      <c r="I782" t="s">
        <v>3491</v>
      </c>
      <c r="J782" s="185" t="s">
        <v>36</v>
      </c>
      <c r="K782" s="185" t="s">
        <v>36</v>
      </c>
      <c r="L782" s="185" t="s">
        <v>36</v>
      </c>
      <c r="M782" s="185" t="s">
        <v>37</v>
      </c>
      <c r="N782" s="185" t="s">
        <v>35</v>
      </c>
      <c r="O782" s="185" t="s">
        <v>37</v>
      </c>
      <c r="P782" s="185"/>
      <c r="Q782" s="184" t="s">
        <v>823</v>
      </c>
      <c r="R782" s="185">
        <v>11050</v>
      </c>
      <c r="S782" s="185" t="s">
        <v>524</v>
      </c>
      <c r="T782">
        <v>3</v>
      </c>
      <c r="U782" s="185" t="s">
        <v>37</v>
      </c>
      <c r="V782" s="185" t="s">
        <v>37</v>
      </c>
      <c r="W782" t="b">
        <v>1</v>
      </c>
    </row>
    <row r="783" spans="4:23" x14ac:dyDescent="0.25">
      <c r="D783" s="184" t="s">
        <v>824</v>
      </c>
      <c r="E783" s="184" t="s">
        <v>824</v>
      </c>
      <c r="F783" s="184"/>
      <c r="G783" s="184"/>
      <c r="H783" s="185">
        <v>11030</v>
      </c>
      <c r="I783" t="s">
        <v>3491</v>
      </c>
      <c r="J783" s="185" t="s">
        <v>36</v>
      </c>
      <c r="K783" s="185" t="s">
        <v>36</v>
      </c>
      <c r="L783" s="185" t="s">
        <v>36</v>
      </c>
      <c r="M783" s="185" t="s">
        <v>37</v>
      </c>
      <c r="N783" s="185" t="s">
        <v>35</v>
      </c>
      <c r="O783" s="185" t="s">
        <v>37</v>
      </c>
      <c r="P783" s="185"/>
      <c r="Q783" s="184" t="s">
        <v>824</v>
      </c>
      <c r="R783" s="185">
        <v>11030</v>
      </c>
      <c r="S783" s="185" t="s">
        <v>750</v>
      </c>
      <c r="T783">
        <v>3</v>
      </c>
      <c r="U783" s="185" t="s">
        <v>37</v>
      </c>
      <c r="V783" s="185" t="s">
        <v>37</v>
      </c>
      <c r="W783" t="b">
        <v>1</v>
      </c>
    </row>
    <row r="784" spans="4:23" x14ac:dyDescent="0.25">
      <c r="D784" s="184" t="s">
        <v>825</v>
      </c>
      <c r="E784" s="184" t="s">
        <v>825</v>
      </c>
      <c r="F784" s="184"/>
      <c r="G784" s="184"/>
      <c r="H784" s="185">
        <v>11030</v>
      </c>
      <c r="I784" t="s">
        <v>3491</v>
      </c>
      <c r="J784" s="185" t="s">
        <v>36</v>
      </c>
      <c r="K784" s="185" t="s">
        <v>36</v>
      </c>
      <c r="L784" s="185" t="s">
        <v>36</v>
      </c>
      <c r="M784" s="185" t="s">
        <v>37</v>
      </c>
      <c r="N784" s="185" t="s">
        <v>35</v>
      </c>
      <c r="O784" s="185" t="s">
        <v>37</v>
      </c>
      <c r="P784" s="185"/>
      <c r="Q784" s="184" t="s">
        <v>825</v>
      </c>
      <c r="R784" s="185">
        <v>11030</v>
      </c>
      <c r="S784" s="185" t="s">
        <v>750</v>
      </c>
      <c r="T784">
        <v>3</v>
      </c>
      <c r="U784" s="185" t="s">
        <v>37</v>
      </c>
      <c r="V784" s="185" t="s">
        <v>37</v>
      </c>
      <c r="W784" t="b">
        <v>1</v>
      </c>
    </row>
    <row r="785" spans="4:23" x14ac:dyDescent="0.25">
      <c r="D785" s="184" t="s">
        <v>826</v>
      </c>
      <c r="E785" s="184" t="s">
        <v>826</v>
      </c>
      <c r="F785" s="184"/>
      <c r="G785" s="184"/>
      <c r="H785" s="185">
        <v>11030</v>
      </c>
      <c r="I785" t="s">
        <v>3491</v>
      </c>
      <c r="J785" s="185" t="s">
        <v>36</v>
      </c>
      <c r="K785" s="185" t="s">
        <v>36</v>
      </c>
      <c r="L785" s="185" t="s">
        <v>36</v>
      </c>
      <c r="M785" s="185" t="s">
        <v>37</v>
      </c>
      <c r="N785" s="185" t="s">
        <v>35</v>
      </c>
      <c r="O785" s="185" t="s">
        <v>37</v>
      </c>
      <c r="P785" s="185"/>
      <c r="Q785" s="184" t="s">
        <v>826</v>
      </c>
      <c r="R785" s="185">
        <v>11030</v>
      </c>
      <c r="S785" s="185" t="s">
        <v>750</v>
      </c>
      <c r="T785">
        <v>3</v>
      </c>
      <c r="U785" s="185" t="s">
        <v>37</v>
      </c>
      <c r="V785" s="185" t="s">
        <v>37</v>
      </c>
      <c r="W785" t="b">
        <v>1</v>
      </c>
    </row>
    <row r="786" spans="4:23" x14ac:dyDescent="0.25">
      <c r="D786" s="184" t="s">
        <v>827</v>
      </c>
      <c r="E786" s="184" t="s">
        <v>827</v>
      </c>
      <c r="F786" s="184"/>
      <c r="G786" s="184"/>
      <c r="H786" s="185">
        <v>11010</v>
      </c>
      <c r="I786" t="s">
        <v>3491</v>
      </c>
      <c r="J786" s="185" t="s">
        <v>36</v>
      </c>
      <c r="K786" s="185" t="s">
        <v>36</v>
      </c>
      <c r="L786" s="185" t="s">
        <v>36</v>
      </c>
      <c r="M786" s="185" t="s">
        <v>37</v>
      </c>
      <c r="N786" s="185" t="s">
        <v>35</v>
      </c>
      <c r="O786" s="185" t="s">
        <v>37</v>
      </c>
      <c r="P786" s="185"/>
      <c r="Q786" s="184" t="s">
        <v>827</v>
      </c>
      <c r="R786" s="185">
        <v>11010</v>
      </c>
      <c r="S786" s="185" t="s">
        <v>477</v>
      </c>
      <c r="T786">
        <v>3</v>
      </c>
      <c r="U786" s="185" t="s">
        <v>37</v>
      </c>
      <c r="V786" s="185" t="s">
        <v>37</v>
      </c>
      <c r="W786" t="b">
        <v>1</v>
      </c>
    </row>
    <row r="787" spans="4:23" x14ac:dyDescent="0.25">
      <c r="D787" s="184" t="s">
        <v>828</v>
      </c>
      <c r="E787" s="184" t="s">
        <v>828</v>
      </c>
      <c r="F787" s="184"/>
      <c r="G787" s="184"/>
      <c r="H787" s="185">
        <v>11010</v>
      </c>
      <c r="I787" t="s">
        <v>3491</v>
      </c>
      <c r="J787" s="185" t="s">
        <v>36</v>
      </c>
      <c r="K787" s="185" t="s">
        <v>36</v>
      </c>
      <c r="L787" s="185" t="s">
        <v>36</v>
      </c>
      <c r="M787" s="185" t="s">
        <v>37</v>
      </c>
      <c r="N787" s="185" t="s">
        <v>3514</v>
      </c>
      <c r="O787" s="185" t="s">
        <v>37</v>
      </c>
      <c r="P787" s="185"/>
      <c r="Q787" s="184" t="s">
        <v>828</v>
      </c>
      <c r="R787" s="185">
        <v>11010</v>
      </c>
      <c r="S787" s="185" t="s">
        <v>477</v>
      </c>
      <c r="T787">
        <v>3</v>
      </c>
      <c r="U787" s="185" t="s">
        <v>37</v>
      </c>
      <c r="V787" s="185" t="s">
        <v>37</v>
      </c>
      <c r="W787" t="b">
        <v>1</v>
      </c>
    </row>
    <row r="788" spans="4:23" x14ac:dyDescent="0.25">
      <c r="D788" s="184" t="s">
        <v>829</v>
      </c>
      <c r="E788" s="184" t="s">
        <v>829</v>
      </c>
      <c r="F788" s="184"/>
      <c r="G788" s="184"/>
      <c r="H788" s="185">
        <v>11010</v>
      </c>
      <c r="I788" t="s">
        <v>3491</v>
      </c>
      <c r="J788" s="185" t="s">
        <v>36</v>
      </c>
      <c r="K788" s="185" t="s">
        <v>36</v>
      </c>
      <c r="L788" s="185" t="s">
        <v>36</v>
      </c>
      <c r="M788" s="185" t="s">
        <v>37</v>
      </c>
      <c r="N788" s="185" t="s">
        <v>3514</v>
      </c>
      <c r="O788" s="185" t="s">
        <v>37</v>
      </c>
      <c r="P788" s="185"/>
      <c r="Q788" s="184" t="s">
        <v>829</v>
      </c>
      <c r="R788" s="185">
        <v>11010</v>
      </c>
      <c r="S788" s="185" t="s">
        <v>477</v>
      </c>
      <c r="T788">
        <v>3</v>
      </c>
      <c r="U788" s="185" t="s">
        <v>37</v>
      </c>
      <c r="V788" s="185" t="s">
        <v>37</v>
      </c>
      <c r="W788" t="b">
        <v>1</v>
      </c>
    </row>
    <row r="789" spans="4:23" x14ac:dyDescent="0.25">
      <c r="D789" s="184" t="s">
        <v>3691</v>
      </c>
      <c r="E789" s="184" t="s">
        <v>3691</v>
      </c>
      <c r="F789" s="184"/>
      <c r="G789" s="184"/>
      <c r="H789" s="185">
        <v>18101</v>
      </c>
      <c r="I789" t="s">
        <v>3510</v>
      </c>
      <c r="J789" s="185" t="s">
        <v>36</v>
      </c>
      <c r="K789" s="185" t="s">
        <v>36</v>
      </c>
      <c r="L789" s="185" t="s">
        <v>36</v>
      </c>
      <c r="M789" s="185" t="s">
        <v>37</v>
      </c>
      <c r="N789" s="185" t="s">
        <v>3514</v>
      </c>
      <c r="O789" s="185" t="s">
        <v>37</v>
      </c>
      <c r="P789" s="185"/>
      <c r="Q789" s="184" t="s">
        <v>3691</v>
      </c>
      <c r="R789" s="185">
        <v>18101</v>
      </c>
      <c r="S789" s="185" t="s">
        <v>3692</v>
      </c>
      <c r="T789">
        <v>1</v>
      </c>
      <c r="U789" s="185" t="s">
        <v>37</v>
      </c>
      <c r="V789" s="185" t="s">
        <v>37</v>
      </c>
      <c r="W789" t="b">
        <v>1</v>
      </c>
    </row>
    <row r="790" spans="4:23" x14ac:dyDescent="0.25">
      <c r="D790" s="184" t="s">
        <v>830</v>
      </c>
      <c r="E790" s="184" t="s">
        <v>830</v>
      </c>
      <c r="F790" s="184"/>
      <c r="G790" s="184"/>
      <c r="H790" s="185">
        <v>11010</v>
      </c>
      <c r="I790" t="s">
        <v>3491</v>
      </c>
      <c r="J790" s="185" t="s">
        <v>36</v>
      </c>
      <c r="K790" s="185" t="s">
        <v>36</v>
      </c>
      <c r="L790" s="185" t="s">
        <v>36</v>
      </c>
      <c r="M790" s="185" t="s">
        <v>37</v>
      </c>
      <c r="N790" s="185" t="s">
        <v>3514</v>
      </c>
      <c r="O790" s="185" t="s">
        <v>37</v>
      </c>
      <c r="P790" s="185"/>
      <c r="Q790" s="184" t="s">
        <v>830</v>
      </c>
      <c r="R790" s="185">
        <v>11010</v>
      </c>
      <c r="S790" s="185" t="s">
        <v>477</v>
      </c>
      <c r="T790">
        <v>3</v>
      </c>
      <c r="U790" s="185" t="s">
        <v>37</v>
      </c>
      <c r="V790" s="185" t="s">
        <v>37</v>
      </c>
      <c r="W790" t="b">
        <v>1</v>
      </c>
    </row>
    <row r="791" spans="4:23" x14ac:dyDescent="0.25">
      <c r="D791" s="184" t="s">
        <v>831</v>
      </c>
      <c r="E791" s="184" t="s">
        <v>831</v>
      </c>
      <c r="F791" s="184"/>
      <c r="G791" s="184"/>
      <c r="H791" s="185">
        <v>90413</v>
      </c>
      <c r="I791" t="s">
        <v>3496</v>
      </c>
      <c r="J791" s="185" t="s">
        <v>36</v>
      </c>
      <c r="K791" s="185" t="s">
        <v>36</v>
      </c>
      <c r="L791" s="185" t="s">
        <v>36</v>
      </c>
      <c r="M791" s="185" t="s">
        <v>37</v>
      </c>
      <c r="N791" s="185" t="s">
        <v>3498</v>
      </c>
      <c r="O791" s="185" t="s">
        <v>37</v>
      </c>
      <c r="P791" s="185"/>
      <c r="Q791" s="184" t="s">
        <v>831</v>
      </c>
      <c r="R791" s="185">
        <v>90413</v>
      </c>
      <c r="S791" s="185" t="s">
        <v>832</v>
      </c>
      <c r="T791">
        <v>1</v>
      </c>
      <c r="U791" s="185" t="s">
        <v>37</v>
      </c>
      <c r="V791" s="185" t="s">
        <v>37</v>
      </c>
      <c r="W791" t="b">
        <v>1</v>
      </c>
    </row>
    <row r="792" spans="4:23" x14ac:dyDescent="0.25">
      <c r="D792" s="184" t="s">
        <v>3693</v>
      </c>
      <c r="E792" s="184" t="s">
        <v>3693</v>
      </c>
      <c r="F792" s="184"/>
      <c r="G792" s="184"/>
      <c r="H792" s="185">
        <v>90413</v>
      </c>
      <c r="I792" t="s">
        <v>3496</v>
      </c>
      <c r="J792" s="185" t="s">
        <v>36</v>
      </c>
      <c r="K792" s="185" t="s">
        <v>36</v>
      </c>
      <c r="L792" s="185" t="s">
        <v>36</v>
      </c>
      <c r="M792" s="185" t="s">
        <v>36</v>
      </c>
      <c r="N792" s="185" t="s">
        <v>35</v>
      </c>
      <c r="O792" s="185" t="s">
        <v>37</v>
      </c>
      <c r="P792" s="185"/>
      <c r="Q792" s="184" t="s">
        <v>3693</v>
      </c>
      <c r="R792" s="185">
        <v>90413</v>
      </c>
      <c r="S792" s="185" t="s">
        <v>832</v>
      </c>
      <c r="T792">
        <v>1</v>
      </c>
      <c r="U792" s="185" t="s">
        <v>37</v>
      </c>
      <c r="V792" s="185" t="s">
        <v>37</v>
      </c>
      <c r="W792" t="b">
        <v>1</v>
      </c>
    </row>
    <row r="793" spans="4:23" x14ac:dyDescent="0.25">
      <c r="D793" s="186" t="s">
        <v>3694</v>
      </c>
      <c r="E793" s="186" t="s">
        <v>3694</v>
      </c>
      <c r="F793" s="186"/>
      <c r="G793" s="186"/>
      <c r="H793" s="185"/>
      <c r="I793" s="186" t="s">
        <v>3507</v>
      </c>
      <c r="J793" s="186" t="s">
        <v>36</v>
      </c>
      <c r="K793" s="186" t="s">
        <v>36</v>
      </c>
      <c r="L793" s="186" t="s">
        <v>36</v>
      </c>
      <c r="M793" s="186" t="s">
        <v>37</v>
      </c>
      <c r="N793" s="186" t="s">
        <v>3498</v>
      </c>
      <c r="O793" s="186" t="s">
        <v>37</v>
      </c>
      <c r="P793" s="186"/>
      <c r="Q793" s="186" t="s">
        <v>3694</v>
      </c>
      <c r="R793" s="185"/>
      <c r="S793" s="185"/>
      <c r="T793">
        <v>1</v>
      </c>
      <c r="U793" s="186" t="s">
        <v>37</v>
      </c>
      <c r="V793" s="186" t="s">
        <v>37</v>
      </c>
      <c r="W793" t="b">
        <v>1</v>
      </c>
    </row>
    <row r="794" spans="4:23" x14ac:dyDescent="0.25">
      <c r="D794" s="186" t="s">
        <v>3695</v>
      </c>
      <c r="E794" s="186" t="s">
        <v>3695</v>
      </c>
      <c r="F794" s="186"/>
      <c r="G794" s="186"/>
      <c r="H794" s="185"/>
      <c r="I794" s="186" t="s">
        <v>3507</v>
      </c>
      <c r="J794" s="186" t="s">
        <v>36</v>
      </c>
      <c r="K794" s="186" t="s">
        <v>36</v>
      </c>
      <c r="L794" s="186" t="s">
        <v>36</v>
      </c>
      <c r="M794" s="186" t="s">
        <v>37</v>
      </c>
      <c r="N794" s="186" t="s">
        <v>3498</v>
      </c>
      <c r="O794" s="186" t="s">
        <v>37</v>
      </c>
      <c r="P794" s="186"/>
      <c r="Q794" s="186" t="s">
        <v>3695</v>
      </c>
      <c r="R794" s="185"/>
      <c r="S794" s="185"/>
      <c r="T794">
        <v>1</v>
      </c>
      <c r="U794" s="186" t="s">
        <v>37</v>
      </c>
      <c r="V794" s="186" t="s">
        <v>37</v>
      </c>
      <c r="W794" t="b">
        <v>1</v>
      </c>
    </row>
    <row r="795" spans="4:23" x14ac:dyDescent="0.25">
      <c r="D795" s="186" t="s">
        <v>3696</v>
      </c>
      <c r="E795" s="186" t="s">
        <v>3696</v>
      </c>
      <c r="F795" s="186"/>
      <c r="G795" s="186"/>
      <c r="H795" s="185"/>
      <c r="I795" s="186" t="s">
        <v>3507</v>
      </c>
      <c r="J795" s="186" t="s">
        <v>36</v>
      </c>
      <c r="K795" s="186" t="s">
        <v>36</v>
      </c>
      <c r="L795" s="186" t="s">
        <v>36</v>
      </c>
      <c r="M795" s="186" t="s">
        <v>37</v>
      </c>
      <c r="N795" s="186" t="s">
        <v>3498</v>
      </c>
      <c r="O795" s="186" t="s">
        <v>37</v>
      </c>
      <c r="P795" s="186"/>
      <c r="Q795" s="186" t="s">
        <v>3696</v>
      </c>
      <c r="R795" s="185"/>
      <c r="S795" s="185"/>
      <c r="T795">
        <v>1</v>
      </c>
      <c r="U795" s="186" t="s">
        <v>37</v>
      </c>
      <c r="V795" s="186" t="s">
        <v>37</v>
      </c>
      <c r="W795" t="b">
        <v>1</v>
      </c>
    </row>
    <row r="796" spans="4:23" x14ac:dyDescent="0.25">
      <c r="D796" s="184" t="s">
        <v>127</v>
      </c>
      <c r="E796" s="184" t="s">
        <v>127</v>
      </c>
      <c r="F796" s="184"/>
      <c r="G796" s="184"/>
      <c r="H796" s="185">
        <v>11020</v>
      </c>
      <c r="I796" t="s">
        <v>3491</v>
      </c>
      <c r="J796" s="185" t="s">
        <v>36</v>
      </c>
      <c r="K796" s="185" t="s">
        <v>36</v>
      </c>
      <c r="L796" s="185" t="s">
        <v>36</v>
      </c>
      <c r="M796" s="185" t="s">
        <v>37</v>
      </c>
      <c r="N796" s="185" t="s">
        <v>35</v>
      </c>
      <c r="O796" s="185" t="s">
        <v>37</v>
      </c>
      <c r="P796" s="185"/>
      <c r="Q796" s="184" t="s">
        <v>127</v>
      </c>
      <c r="R796" s="185">
        <v>11020</v>
      </c>
      <c r="S796" s="185" t="s">
        <v>127</v>
      </c>
      <c r="T796">
        <v>3</v>
      </c>
      <c r="U796" s="185" t="s">
        <v>37</v>
      </c>
      <c r="V796" s="185" t="s">
        <v>37</v>
      </c>
      <c r="W796" t="b">
        <v>1</v>
      </c>
    </row>
    <row r="797" spans="4:23" x14ac:dyDescent="0.25">
      <c r="D797" s="184" t="s">
        <v>833</v>
      </c>
      <c r="E797" s="184" t="s">
        <v>833</v>
      </c>
      <c r="F797" s="184"/>
      <c r="G797" s="184"/>
      <c r="H797" s="185">
        <v>11030</v>
      </c>
      <c r="I797" t="s">
        <v>3491</v>
      </c>
      <c r="J797" s="185" t="s">
        <v>36</v>
      </c>
      <c r="K797" s="185" t="s">
        <v>36</v>
      </c>
      <c r="L797" s="185" t="s">
        <v>36</v>
      </c>
      <c r="M797" s="185" t="s">
        <v>37</v>
      </c>
      <c r="N797" s="185" t="s">
        <v>35</v>
      </c>
      <c r="O797" s="185" t="s">
        <v>37</v>
      </c>
      <c r="P797" s="185"/>
      <c r="Q797" s="184" t="s">
        <v>833</v>
      </c>
      <c r="R797" s="185">
        <v>11030</v>
      </c>
      <c r="S797" s="185" t="s">
        <v>750</v>
      </c>
      <c r="T797">
        <v>3</v>
      </c>
      <c r="U797" s="185" t="s">
        <v>37</v>
      </c>
      <c r="V797" s="185" t="s">
        <v>37</v>
      </c>
      <c r="W797" t="b">
        <v>1</v>
      </c>
    </row>
    <row r="798" spans="4:23" x14ac:dyDescent="0.25">
      <c r="D798" s="186" t="s">
        <v>3697</v>
      </c>
      <c r="E798" s="186" t="s">
        <v>3697</v>
      </c>
      <c r="F798" s="186"/>
      <c r="G798" s="186"/>
      <c r="H798" s="185"/>
      <c r="I798" s="186" t="s">
        <v>3496</v>
      </c>
      <c r="J798" s="186" t="s">
        <v>36</v>
      </c>
      <c r="K798" s="186" t="s">
        <v>36</v>
      </c>
      <c r="L798" s="186" t="s">
        <v>36</v>
      </c>
      <c r="M798" s="186" t="s">
        <v>37</v>
      </c>
      <c r="N798" s="186" t="s">
        <v>3522</v>
      </c>
      <c r="O798" s="186" t="s">
        <v>37</v>
      </c>
      <c r="P798" s="186"/>
      <c r="Q798" s="186" t="s">
        <v>3697</v>
      </c>
      <c r="R798" s="185"/>
      <c r="S798" s="185"/>
      <c r="T798">
        <v>3</v>
      </c>
      <c r="U798" s="186" t="s">
        <v>37</v>
      </c>
      <c r="V798" s="186" t="s">
        <v>37</v>
      </c>
      <c r="W798" t="b">
        <v>1</v>
      </c>
    </row>
    <row r="799" spans="4:23" x14ac:dyDescent="0.25">
      <c r="D799" s="184" t="s">
        <v>834</v>
      </c>
      <c r="E799" s="184" t="s">
        <v>834</v>
      </c>
      <c r="F799" s="184"/>
      <c r="G799" s="184"/>
      <c r="H799" s="185">
        <v>16080</v>
      </c>
      <c r="I799" t="s">
        <v>3496</v>
      </c>
      <c r="J799" s="185" t="s">
        <v>36</v>
      </c>
      <c r="K799" s="185" t="s">
        <v>36</v>
      </c>
      <c r="L799" s="185" t="s">
        <v>36</v>
      </c>
      <c r="M799" s="185" t="s">
        <v>37</v>
      </c>
      <c r="N799" s="185" t="s">
        <v>3506</v>
      </c>
      <c r="O799" s="185" t="s">
        <v>37</v>
      </c>
      <c r="P799" s="185"/>
      <c r="Q799" s="184" t="s">
        <v>834</v>
      </c>
      <c r="R799" s="185">
        <v>16080</v>
      </c>
      <c r="S799" s="185" t="s">
        <v>268</v>
      </c>
      <c r="T799">
        <v>1</v>
      </c>
      <c r="U799" s="185" t="s">
        <v>37</v>
      </c>
      <c r="V799" s="185" t="s">
        <v>37</v>
      </c>
      <c r="W799" t="b">
        <v>1</v>
      </c>
    </row>
    <row r="800" spans="4:23" x14ac:dyDescent="0.25">
      <c r="D800" s="184" t="s">
        <v>835</v>
      </c>
      <c r="E800" s="184" t="s">
        <v>835</v>
      </c>
      <c r="F800" s="184"/>
      <c r="G800" s="184"/>
      <c r="H800" s="185">
        <v>16080</v>
      </c>
      <c r="I800" t="s">
        <v>3496</v>
      </c>
      <c r="J800" s="185" t="s">
        <v>36</v>
      </c>
      <c r="K800" s="185" t="s">
        <v>36</v>
      </c>
      <c r="L800" s="185" t="s">
        <v>36</v>
      </c>
      <c r="M800" s="185" t="s">
        <v>37</v>
      </c>
      <c r="N800" s="185" t="s">
        <v>3506</v>
      </c>
      <c r="O800" s="185" t="s">
        <v>37</v>
      </c>
      <c r="P800" s="185"/>
      <c r="Q800" s="184" t="s">
        <v>835</v>
      </c>
      <c r="R800" s="185">
        <v>16080</v>
      </c>
      <c r="S800" s="185" t="s">
        <v>268</v>
      </c>
      <c r="T800">
        <v>1</v>
      </c>
      <c r="U800" s="185" t="s">
        <v>37</v>
      </c>
      <c r="V800" s="185" t="s">
        <v>37</v>
      </c>
      <c r="W800" t="b">
        <v>1</v>
      </c>
    </row>
    <row r="801" spans="4:23" x14ac:dyDescent="0.25">
      <c r="D801" s="184" t="s">
        <v>836</v>
      </c>
      <c r="E801" s="184" t="s">
        <v>836</v>
      </c>
      <c r="F801" s="184"/>
      <c r="G801" s="184"/>
      <c r="H801" s="185">
        <v>13530</v>
      </c>
      <c r="I801" t="s">
        <v>3491</v>
      </c>
      <c r="J801" s="185" t="s">
        <v>36</v>
      </c>
      <c r="K801" s="185" t="s">
        <v>36</v>
      </c>
      <c r="L801" s="185" t="s">
        <v>36</v>
      </c>
      <c r="M801" s="185" t="s">
        <v>37</v>
      </c>
      <c r="N801" s="185" t="s">
        <v>3501</v>
      </c>
      <c r="O801" s="185" t="s">
        <v>37</v>
      </c>
      <c r="P801" s="185"/>
      <c r="Q801" s="184" t="s">
        <v>836</v>
      </c>
      <c r="R801" s="185">
        <v>13530</v>
      </c>
      <c r="S801" s="185" t="s">
        <v>84</v>
      </c>
      <c r="T801">
        <v>3</v>
      </c>
      <c r="U801" s="185" t="s">
        <v>37</v>
      </c>
      <c r="V801" s="185" t="s">
        <v>37</v>
      </c>
      <c r="W801" t="b">
        <v>1</v>
      </c>
    </row>
    <row r="802" spans="4:23" x14ac:dyDescent="0.25">
      <c r="D802" s="184" t="s">
        <v>837</v>
      </c>
      <c r="E802" s="184" t="s">
        <v>837</v>
      </c>
      <c r="F802" s="184"/>
      <c r="G802" s="184"/>
      <c r="H802" s="185">
        <v>14040</v>
      </c>
      <c r="I802" t="s">
        <v>3491</v>
      </c>
      <c r="J802" s="185" t="s">
        <v>36</v>
      </c>
      <c r="K802" s="185" t="s">
        <v>36</v>
      </c>
      <c r="L802" s="185" t="s">
        <v>36</v>
      </c>
      <c r="M802" s="185" t="s">
        <v>37</v>
      </c>
      <c r="N802" s="185" t="s">
        <v>3505</v>
      </c>
      <c r="O802" s="185" t="s">
        <v>37</v>
      </c>
      <c r="P802" s="185"/>
      <c r="Q802" s="184" t="s">
        <v>837</v>
      </c>
      <c r="R802" s="185">
        <v>14040</v>
      </c>
      <c r="S802" s="185" t="s">
        <v>110</v>
      </c>
      <c r="T802">
        <v>3</v>
      </c>
      <c r="U802" s="185" t="s">
        <v>37</v>
      </c>
      <c r="V802" s="185" t="s">
        <v>37</v>
      </c>
      <c r="W802" t="b">
        <v>1</v>
      </c>
    </row>
    <row r="803" spans="4:23" x14ac:dyDescent="0.25">
      <c r="D803" s="184" t="s">
        <v>838</v>
      </c>
      <c r="E803" s="184" t="s">
        <v>838</v>
      </c>
      <c r="F803" s="184"/>
      <c r="G803" s="184"/>
      <c r="H803" s="185">
        <v>14120</v>
      </c>
      <c r="I803" t="s">
        <v>3491</v>
      </c>
      <c r="J803" s="185" t="s">
        <v>36</v>
      </c>
      <c r="K803" s="185" t="s">
        <v>36</v>
      </c>
      <c r="L803" s="185" t="s">
        <v>36</v>
      </c>
      <c r="M803" s="185" t="s">
        <v>37</v>
      </c>
      <c r="N803" s="185" t="s">
        <v>3505</v>
      </c>
      <c r="O803" s="185" t="s">
        <v>37</v>
      </c>
      <c r="P803" s="185"/>
      <c r="Q803" s="184" t="s">
        <v>838</v>
      </c>
      <c r="R803" s="185">
        <v>14120</v>
      </c>
      <c r="S803" s="185" t="s">
        <v>839</v>
      </c>
      <c r="T803">
        <v>2</v>
      </c>
      <c r="U803" s="185" t="s">
        <v>37</v>
      </c>
      <c r="V803" s="185" t="s">
        <v>37</v>
      </c>
      <c r="W803" t="b">
        <v>1</v>
      </c>
    </row>
    <row r="804" spans="4:23" x14ac:dyDescent="0.25">
      <c r="D804" s="184" t="s">
        <v>840</v>
      </c>
      <c r="E804" s="184" t="s">
        <v>840</v>
      </c>
      <c r="F804" s="184"/>
      <c r="G804" s="184"/>
      <c r="H804" s="185">
        <v>14120</v>
      </c>
      <c r="I804" t="s">
        <v>3491</v>
      </c>
      <c r="J804" s="185" t="s">
        <v>36</v>
      </c>
      <c r="K804" s="185" t="s">
        <v>36</v>
      </c>
      <c r="L804" s="185" t="s">
        <v>36</v>
      </c>
      <c r="M804" s="185" t="s">
        <v>37</v>
      </c>
      <c r="N804" s="185" t="s">
        <v>3505</v>
      </c>
      <c r="O804" s="185" t="s">
        <v>37</v>
      </c>
      <c r="P804" s="185"/>
      <c r="Q804" s="184" t="s">
        <v>840</v>
      </c>
      <c r="R804" s="185">
        <v>14120</v>
      </c>
      <c r="S804" s="185" t="s">
        <v>839</v>
      </c>
      <c r="T804">
        <v>2</v>
      </c>
      <c r="U804" s="185" t="s">
        <v>37</v>
      </c>
      <c r="V804" s="185" t="s">
        <v>37</v>
      </c>
      <c r="W804" t="b">
        <v>1</v>
      </c>
    </row>
    <row r="805" spans="4:23" x14ac:dyDescent="0.25">
      <c r="D805" s="184" t="s">
        <v>841</v>
      </c>
      <c r="E805" s="184" t="s">
        <v>841</v>
      </c>
      <c r="F805" s="184"/>
      <c r="G805" s="184"/>
      <c r="H805" s="185">
        <v>10080</v>
      </c>
      <c r="I805" t="s">
        <v>3486</v>
      </c>
      <c r="J805" s="185" t="s">
        <v>36</v>
      </c>
      <c r="K805" s="185" t="s">
        <v>36</v>
      </c>
      <c r="L805" s="185" t="s">
        <v>36</v>
      </c>
      <c r="M805" s="185" t="s">
        <v>37</v>
      </c>
      <c r="N805" s="185" t="s">
        <v>3489</v>
      </c>
      <c r="O805" s="185" t="s">
        <v>37</v>
      </c>
      <c r="P805" s="185"/>
      <c r="Q805" s="184" t="s">
        <v>841</v>
      </c>
      <c r="R805" s="185">
        <v>10080</v>
      </c>
      <c r="S805" s="185" t="s">
        <v>86</v>
      </c>
      <c r="T805">
        <v>1</v>
      </c>
      <c r="U805" s="185" t="s">
        <v>37</v>
      </c>
      <c r="V805" s="185" t="s">
        <v>37</v>
      </c>
      <c r="W805" t="b">
        <v>1</v>
      </c>
    </row>
    <row r="806" spans="4:23" x14ac:dyDescent="0.25">
      <c r="D806" s="184" t="s">
        <v>842</v>
      </c>
      <c r="E806" s="184" t="s">
        <v>842</v>
      </c>
      <c r="F806" s="184"/>
      <c r="G806" s="184"/>
      <c r="H806" s="185">
        <v>13530</v>
      </c>
      <c r="I806" t="s">
        <v>3491</v>
      </c>
      <c r="J806" s="185" t="s">
        <v>36</v>
      </c>
      <c r="K806" s="185" t="s">
        <v>36</v>
      </c>
      <c r="L806" s="185" t="s">
        <v>36</v>
      </c>
      <c r="M806" s="185" t="s">
        <v>37</v>
      </c>
      <c r="N806" s="185" t="s">
        <v>3501</v>
      </c>
      <c r="O806" s="185" t="s">
        <v>37</v>
      </c>
      <c r="P806" s="185"/>
      <c r="Q806" s="184" t="s">
        <v>842</v>
      </c>
      <c r="R806" s="185">
        <v>13530</v>
      </c>
      <c r="S806" s="185" t="s">
        <v>84</v>
      </c>
      <c r="T806">
        <v>3</v>
      </c>
      <c r="U806" s="185" t="s">
        <v>37</v>
      </c>
      <c r="V806" s="185" t="s">
        <v>37</v>
      </c>
      <c r="W806" t="b">
        <v>1</v>
      </c>
    </row>
    <row r="807" spans="4:23" x14ac:dyDescent="0.25">
      <c r="D807" s="184" t="s">
        <v>843</v>
      </c>
      <c r="E807" s="184" t="s">
        <v>843</v>
      </c>
      <c r="F807" s="184"/>
      <c r="G807" s="184"/>
      <c r="H807" s="185">
        <v>90347</v>
      </c>
      <c r="I807" t="s">
        <v>3493</v>
      </c>
      <c r="J807" s="185" t="s">
        <v>36</v>
      </c>
      <c r="K807" s="185" t="s">
        <v>36</v>
      </c>
      <c r="L807" s="185" t="s">
        <v>36</v>
      </c>
      <c r="M807" s="185" t="s">
        <v>37</v>
      </c>
      <c r="N807" s="185" t="s">
        <v>3498</v>
      </c>
      <c r="O807" s="185" t="s">
        <v>37</v>
      </c>
      <c r="P807" s="185"/>
      <c r="Q807" s="184" t="s">
        <v>843</v>
      </c>
      <c r="R807" s="185">
        <v>90347</v>
      </c>
      <c r="S807" s="185" t="s">
        <v>844</v>
      </c>
      <c r="T807">
        <v>1</v>
      </c>
      <c r="U807" s="185" t="s">
        <v>37</v>
      </c>
      <c r="V807" s="185" t="s">
        <v>37</v>
      </c>
      <c r="W807" t="b">
        <v>1</v>
      </c>
    </row>
    <row r="808" spans="4:23" x14ac:dyDescent="0.25">
      <c r="D808" s="186" t="s">
        <v>3698</v>
      </c>
      <c r="E808" s="186" t="s">
        <v>3698</v>
      </c>
      <c r="F808" s="186"/>
      <c r="G808" s="186"/>
      <c r="H808" s="185"/>
      <c r="I808" s="186" t="s">
        <v>3493</v>
      </c>
      <c r="J808" s="186" t="s">
        <v>36</v>
      </c>
      <c r="K808" s="186" t="s">
        <v>36</v>
      </c>
      <c r="L808" s="186" t="s">
        <v>36</v>
      </c>
      <c r="M808" s="186" t="s">
        <v>37</v>
      </c>
      <c r="N808" s="186" t="s">
        <v>3522</v>
      </c>
      <c r="O808" s="186" t="s">
        <v>37</v>
      </c>
      <c r="P808" s="186"/>
      <c r="Q808" s="186" t="s">
        <v>3698</v>
      </c>
      <c r="R808" s="185"/>
      <c r="S808" s="185"/>
      <c r="T808">
        <v>2</v>
      </c>
      <c r="U808" s="186" t="s">
        <v>37</v>
      </c>
      <c r="V808" s="186" t="s">
        <v>37</v>
      </c>
      <c r="W808" t="b">
        <v>1</v>
      </c>
    </row>
    <row r="809" spans="4:23" x14ac:dyDescent="0.25">
      <c r="D809" s="184" t="s">
        <v>845</v>
      </c>
      <c r="E809" s="184" t="s">
        <v>845</v>
      </c>
      <c r="F809" s="184"/>
      <c r="G809" s="184"/>
      <c r="H809" s="185">
        <v>13530</v>
      </c>
      <c r="I809" t="s">
        <v>3491</v>
      </c>
      <c r="J809" s="185" t="s">
        <v>36</v>
      </c>
      <c r="K809" s="185" t="s">
        <v>36</v>
      </c>
      <c r="L809" s="185" t="s">
        <v>36</v>
      </c>
      <c r="M809" s="185" t="s">
        <v>37</v>
      </c>
      <c r="N809" s="185" t="s">
        <v>3514</v>
      </c>
      <c r="O809" s="185" t="s">
        <v>37</v>
      </c>
      <c r="P809" s="185"/>
      <c r="Q809" s="184" t="s">
        <v>845</v>
      </c>
      <c r="R809" s="185">
        <v>13530</v>
      </c>
      <c r="S809" s="185" t="s">
        <v>84</v>
      </c>
      <c r="T809">
        <v>3</v>
      </c>
      <c r="U809" s="185" t="s">
        <v>37</v>
      </c>
      <c r="V809" s="185" t="s">
        <v>37</v>
      </c>
      <c r="W809" t="b">
        <v>1</v>
      </c>
    </row>
    <row r="810" spans="4:23" x14ac:dyDescent="0.25">
      <c r="D810" s="184" t="s">
        <v>3699</v>
      </c>
      <c r="E810" s="184" t="s">
        <v>3699</v>
      </c>
      <c r="F810" s="184"/>
      <c r="G810" s="184"/>
      <c r="H810" s="185">
        <v>15450</v>
      </c>
      <c r="I810" t="s">
        <v>3496</v>
      </c>
      <c r="J810" s="185" t="s">
        <v>36</v>
      </c>
      <c r="K810" s="185" t="s">
        <v>36</v>
      </c>
      <c r="L810" s="185" t="s">
        <v>36</v>
      </c>
      <c r="M810" s="185" t="s">
        <v>37</v>
      </c>
      <c r="N810" s="185" t="s">
        <v>35</v>
      </c>
      <c r="O810" s="185" t="s">
        <v>37</v>
      </c>
      <c r="P810" s="185"/>
      <c r="Q810" s="184" t="s">
        <v>3699</v>
      </c>
      <c r="R810" s="185">
        <v>15450</v>
      </c>
      <c r="S810" s="185" t="s">
        <v>80</v>
      </c>
      <c r="T810">
        <v>1</v>
      </c>
      <c r="U810" s="185" t="s">
        <v>37</v>
      </c>
      <c r="V810" s="185" t="s">
        <v>37</v>
      </c>
      <c r="W810" t="b">
        <v>1</v>
      </c>
    </row>
    <row r="811" spans="4:23" x14ac:dyDescent="0.25">
      <c r="D811" s="184" t="s">
        <v>846</v>
      </c>
      <c r="E811" s="184" t="s">
        <v>846</v>
      </c>
      <c r="F811" s="184"/>
      <c r="G811" s="184"/>
      <c r="H811" s="185">
        <v>15050</v>
      </c>
      <c r="I811" t="s">
        <v>113</v>
      </c>
      <c r="J811" s="185" t="s">
        <v>36</v>
      </c>
      <c r="K811" s="185" t="s">
        <v>36</v>
      </c>
      <c r="L811" s="185" t="s">
        <v>36</v>
      </c>
      <c r="M811" s="185" t="s">
        <v>37</v>
      </c>
      <c r="N811" s="185" t="s">
        <v>113</v>
      </c>
      <c r="O811" s="185" t="s">
        <v>37</v>
      </c>
      <c r="P811" s="185"/>
      <c r="Q811" s="184" t="s">
        <v>846</v>
      </c>
      <c r="R811" s="185">
        <v>15050</v>
      </c>
      <c r="S811" s="185" t="s">
        <v>114</v>
      </c>
      <c r="T811">
        <v>5</v>
      </c>
      <c r="U811" s="185" t="s">
        <v>37</v>
      </c>
      <c r="V811" s="185" t="s">
        <v>37</v>
      </c>
      <c r="W811" t="b">
        <v>0</v>
      </c>
    </row>
    <row r="812" spans="4:23" x14ac:dyDescent="0.25">
      <c r="D812" s="184" t="s">
        <v>3700</v>
      </c>
      <c r="E812" s="184" t="s">
        <v>3700</v>
      </c>
      <c r="F812" s="184"/>
      <c r="G812" s="184"/>
      <c r="H812" s="185">
        <v>90360</v>
      </c>
      <c r="I812" t="s">
        <v>3496</v>
      </c>
      <c r="J812" s="185" t="s">
        <v>36</v>
      </c>
      <c r="K812" s="185" t="s">
        <v>36</v>
      </c>
      <c r="L812" s="185" t="s">
        <v>36</v>
      </c>
      <c r="M812" s="185" t="s">
        <v>36</v>
      </c>
      <c r="N812" s="185" t="s">
        <v>35</v>
      </c>
      <c r="O812" s="185" t="s">
        <v>37</v>
      </c>
      <c r="P812" s="185"/>
      <c r="Q812" s="184" t="s">
        <v>3700</v>
      </c>
      <c r="R812" s="185">
        <v>90360</v>
      </c>
      <c r="S812" s="185" t="s">
        <v>3701</v>
      </c>
      <c r="T812">
        <v>4</v>
      </c>
      <c r="U812" s="185" t="s">
        <v>36</v>
      </c>
      <c r="V812" s="185" t="s">
        <v>36</v>
      </c>
      <c r="W812" t="b">
        <v>1</v>
      </c>
    </row>
    <row r="813" spans="4:23" x14ac:dyDescent="0.25">
      <c r="D813" s="184" t="s">
        <v>847</v>
      </c>
      <c r="E813" s="184" t="s">
        <v>847</v>
      </c>
      <c r="F813" s="184"/>
      <c r="G813" s="184"/>
      <c r="H813" s="185">
        <v>15210</v>
      </c>
      <c r="I813" t="s">
        <v>3493</v>
      </c>
      <c r="J813" s="185" t="s">
        <v>36</v>
      </c>
      <c r="K813" s="185" t="s">
        <v>36</v>
      </c>
      <c r="L813" s="185" t="s">
        <v>36</v>
      </c>
      <c r="M813" s="185" t="s">
        <v>37</v>
      </c>
      <c r="N813" s="185" t="s">
        <v>3522</v>
      </c>
      <c r="O813" s="185" t="s">
        <v>37</v>
      </c>
      <c r="P813" s="185"/>
      <c r="Q813" s="184" t="s">
        <v>847</v>
      </c>
      <c r="R813" s="185">
        <v>15210</v>
      </c>
      <c r="S813" s="185" t="s">
        <v>186</v>
      </c>
      <c r="T813">
        <v>1</v>
      </c>
      <c r="U813" s="185" t="s">
        <v>37</v>
      </c>
      <c r="V813" s="185" t="s">
        <v>37</v>
      </c>
      <c r="W813" t="b">
        <v>0</v>
      </c>
    </row>
    <row r="814" spans="4:23" x14ac:dyDescent="0.25">
      <c r="D814" s="184" t="s">
        <v>848</v>
      </c>
      <c r="E814" s="184" t="s">
        <v>848</v>
      </c>
      <c r="F814" s="184"/>
      <c r="G814" s="184"/>
      <c r="H814" s="185">
        <v>15210</v>
      </c>
      <c r="I814" t="s">
        <v>3493</v>
      </c>
      <c r="J814" s="185" t="s">
        <v>36</v>
      </c>
      <c r="K814" s="185" t="s">
        <v>36</v>
      </c>
      <c r="L814" s="185" t="s">
        <v>36</v>
      </c>
      <c r="M814" s="185" t="s">
        <v>37</v>
      </c>
      <c r="N814" s="185" t="s">
        <v>3522</v>
      </c>
      <c r="O814" s="185" t="s">
        <v>37</v>
      </c>
      <c r="P814" s="185"/>
      <c r="Q814" s="184" t="s">
        <v>848</v>
      </c>
      <c r="R814" s="185">
        <v>15210</v>
      </c>
      <c r="S814" s="185" t="s">
        <v>186</v>
      </c>
      <c r="T814">
        <v>1</v>
      </c>
      <c r="U814" s="185" t="s">
        <v>37</v>
      </c>
      <c r="V814" s="185" t="s">
        <v>37</v>
      </c>
      <c r="W814" t="b">
        <v>0</v>
      </c>
    </row>
    <row r="815" spans="4:23" x14ac:dyDescent="0.25">
      <c r="D815" s="184" t="s">
        <v>849</v>
      </c>
      <c r="E815" s="184" t="s">
        <v>849</v>
      </c>
      <c r="F815" s="184"/>
      <c r="G815" s="184"/>
      <c r="H815" s="185">
        <v>15210</v>
      </c>
      <c r="I815" t="s">
        <v>3493</v>
      </c>
      <c r="J815" s="185" t="s">
        <v>36</v>
      </c>
      <c r="K815" s="185" t="s">
        <v>36</v>
      </c>
      <c r="L815" s="185" t="s">
        <v>36</v>
      </c>
      <c r="M815" s="185" t="s">
        <v>37</v>
      </c>
      <c r="N815" s="185" t="s">
        <v>3522</v>
      </c>
      <c r="O815" s="185" t="s">
        <v>37</v>
      </c>
      <c r="P815" s="185"/>
      <c r="Q815" s="184" t="s">
        <v>849</v>
      </c>
      <c r="R815" s="185">
        <v>15210</v>
      </c>
      <c r="S815" s="185" t="s">
        <v>186</v>
      </c>
      <c r="T815">
        <v>1</v>
      </c>
      <c r="U815" s="185" t="s">
        <v>37</v>
      </c>
      <c r="V815" s="185" t="s">
        <v>37</v>
      </c>
      <c r="W815" t="b">
        <v>0</v>
      </c>
    </row>
    <row r="816" spans="4:23" x14ac:dyDescent="0.25">
      <c r="D816" s="184" t="s">
        <v>850</v>
      </c>
      <c r="E816" s="184" t="s">
        <v>850</v>
      </c>
      <c r="F816" s="184"/>
      <c r="G816" s="184"/>
      <c r="H816" s="185">
        <v>15210</v>
      </c>
      <c r="I816" t="s">
        <v>3493</v>
      </c>
      <c r="J816" s="185" t="s">
        <v>36</v>
      </c>
      <c r="K816" s="185" t="s">
        <v>36</v>
      </c>
      <c r="L816" s="185" t="s">
        <v>36</v>
      </c>
      <c r="M816" s="185" t="s">
        <v>37</v>
      </c>
      <c r="N816" s="185" t="s">
        <v>3522</v>
      </c>
      <c r="O816" s="185" t="s">
        <v>37</v>
      </c>
      <c r="P816" s="185"/>
      <c r="Q816" s="184" t="s">
        <v>850</v>
      </c>
      <c r="R816" s="185">
        <v>15210</v>
      </c>
      <c r="S816" s="185" t="s">
        <v>186</v>
      </c>
      <c r="T816">
        <v>1</v>
      </c>
      <c r="U816" s="185" t="s">
        <v>37</v>
      </c>
      <c r="V816" s="185" t="s">
        <v>37</v>
      </c>
      <c r="W816" t="b">
        <v>0</v>
      </c>
    </row>
    <row r="817" spans="4:23" x14ac:dyDescent="0.25">
      <c r="D817" s="186" t="s">
        <v>3702</v>
      </c>
      <c r="E817" s="186" t="s">
        <v>3702</v>
      </c>
      <c r="F817" s="186"/>
      <c r="G817" s="186"/>
      <c r="H817" s="185"/>
      <c r="I817" s="186" t="s">
        <v>3493</v>
      </c>
      <c r="J817" s="186" t="s">
        <v>36</v>
      </c>
      <c r="K817" s="186" t="s">
        <v>36</v>
      </c>
      <c r="L817" s="186" t="s">
        <v>36</v>
      </c>
      <c r="M817" s="186" t="s">
        <v>37</v>
      </c>
      <c r="N817" s="186" t="s">
        <v>3498</v>
      </c>
      <c r="O817" s="186" t="s">
        <v>37</v>
      </c>
      <c r="P817" s="186"/>
      <c r="Q817" s="186" t="s">
        <v>3702</v>
      </c>
      <c r="R817" s="185"/>
      <c r="S817" s="185"/>
      <c r="T817">
        <v>1</v>
      </c>
      <c r="U817" s="186" t="s">
        <v>37</v>
      </c>
      <c r="V817" s="186" t="s">
        <v>37</v>
      </c>
      <c r="W817" t="b">
        <v>1</v>
      </c>
    </row>
    <row r="818" spans="4:23" x14ac:dyDescent="0.25">
      <c r="D818" s="186" t="s">
        <v>3703</v>
      </c>
      <c r="E818" s="186" t="s">
        <v>3703</v>
      </c>
      <c r="F818" s="186"/>
      <c r="G818" s="186"/>
      <c r="H818" s="185"/>
      <c r="I818" s="186" t="s">
        <v>3493</v>
      </c>
      <c r="J818" s="186" t="s">
        <v>36</v>
      </c>
      <c r="K818" s="186" t="s">
        <v>36</v>
      </c>
      <c r="L818" s="186" t="s">
        <v>36</v>
      </c>
      <c r="M818" s="186" t="s">
        <v>37</v>
      </c>
      <c r="N818" s="186" t="s">
        <v>3522</v>
      </c>
      <c r="O818" s="186" t="s">
        <v>37</v>
      </c>
      <c r="P818" s="186"/>
      <c r="Q818" s="186" t="s">
        <v>3703</v>
      </c>
      <c r="R818" s="185"/>
      <c r="S818" s="185"/>
      <c r="T818">
        <v>2</v>
      </c>
      <c r="U818" s="186" t="s">
        <v>37</v>
      </c>
      <c r="V818" s="186" t="s">
        <v>37</v>
      </c>
      <c r="W818" t="b">
        <v>1</v>
      </c>
    </row>
    <row r="819" spans="4:23" x14ac:dyDescent="0.25">
      <c r="D819" s="184" t="s">
        <v>851</v>
      </c>
      <c r="E819" s="184" t="s">
        <v>851</v>
      </c>
      <c r="F819" s="184"/>
      <c r="G819" s="184"/>
      <c r="H819" s="185">
        <v>13690</v>
      </c>
      <c r="I819" t="s">
        <v>3491</v>
      </c>
      <c r="J819" s="185" t="s">
        <v>36</v>
      </c>
      <c r="K819" s="185" t="s">
        <v>36</v>
      </c>
      <c r="L819" s="185" t="s">
        <v>36</v>
      </c>
      <c r="M819" s="185" t="s">
        <v>37</v>
      </c>
      <c r="N819" s="185" t="s">
        <v>3503</v>
      </c>
      <c r="O819" s="185" t="s">
        <v>37</v>
      </c>
      <c r="P819" s="185"/>
      <c r="Q819" s="184" t="s">
        <v>851</v>
      </c>
      <c r="R819" s="185">
        <v>13690</v>
      </c>
      <c r="S819" s="185" t="s">
        <v>430</v>
      </c>
      <c r="T819">
        <v>1</v>
      </c>
      <c r="U819" s="185" t="s">
        <v>37</v>
      </c>
      <c r="V819" s="185" t="s">
        <v>37</v>
      </c>
      <c r="W819" t="b">
        <v>1</v>
      </c>
    </row>
    <row r="820" spans="4:23" x14ac:dyDescent="0.25">
      <c r="D820" s="186" t="s">
        <v>3704</v>
      </c>
      <c r="E820" s="186" t="s">
        <v>3704</v>
      </c>
      <c r="F820" s="186"/>
      <c r="G820" s="186"/>
      <c r="H820" s="185"/>
      <c r="I820" s="186" t="s">
        <v>3486</v>
      </c>
      <c r="J820" s="186" t="s">
        <v>36</v>
      </c>
      <c r="K820" s="186" t="s">
        <v>36</v>
      </c>
      <c r="L820" s="186" t="s">
        <v>36</v>
      </c>
      <c r="M820" s="186" t="s">
        <v>37</v>
      </c>
      <c r="N820" s="186" t="s">
        <v>3522</v>
      </c>
      <c r="O820" s="186" t="s">
        <v>37</v>
      </c>
      <c r="P820" s="186"/>
      <c r="Q820" s="186" t="s">
        <v>3704</v>
      </c>
      <c r="R820" s="185"/>
      <c r="S820" s="185"/>
      <c r="T820">
        <v>2</v>
      </c>
      <c r="U820" s="186" t="s">
        <v>37</v>
      </c>
      <c r="V820" s="186" t="s">
        <v>37</v>
      </c>
      <c r="W820" t="b">
        <v>1</v>
      </c>
    </row>
    <row r="821" spans="4:23" x14ac:dyDescent="0.25">
      <c r="D821" s="184" t="s">
        <v>852</v>
      </c>
      <c r="E821" s="184" t="s">
        <v>852</v>
      </c>
      <c r="F821" s="184"/>
      <c r="G821" s="184"/>
      <c r="H821" s="185">
        <v>90004</v>
      </c>
      <c r="I821" t="s">
        <v>3494</v>
      </c>
      <c r="J821" s="185" t="s">
        <v>36</v>
      </c>
      <c r="K821" s="185" t="s">
        <v>37</v>
      </c>
      <c r="L821" s="185" t="s">
        <v>36</v>
      </c>
      <c r="M821" s="185" t="s">
        <v>36</v>
      </c>
      <c r="N821" s="185" t="s">
        <v>3495</v>
      </c>
      <c r="O821" s="185" t="s">
        <v>36</v>
      </c>
      <c r="P821" s="185"/>
      <c r="Q821" s="184" t="s">
        <v>852</v>
      </c>
      <c r="R821" s="185">
        <v>90004</v>
      </c>
      <c r="S821" s="185" t="s">
        <v>853</v>
      </c>
      <c r="T821">
        <v>3</v>
      </c>
      <c r="U821" s="185" t="s">
        <v>37</v>
      </c>
      <c r="V821" s="185" t="s">
        <v>37</v>
      </c>
      <c r="W821" t="b">
        <v>0</v>
      </c>
    </row>
    <row r="822" spans="4:23" x14ac:dyDescent="0.25">
      <c r="D822" s="184" t="s">
        <v>854</v>
      </c>
      <c r="E822" s="184" t="s">
        <v>854</v>
      </c>
      <c r="F822" s="184"/>
      <c r="G822" s="184"/>
      <c r="H822" s="185">
        <v>90005</v>
      </c>
      <c r="I822" t="s">
        <v>3494</v>
      </c>
      <c r="J822" s="185" t="s">
        <v>36</v>
      </c>
      <c r="K822" s="185" t="s">
        <v>37</v>
      </c>
      <c r="L822" s="185" t="s">
        <v>36</v>
      </c>
      <c r="M822" s="185" t="s">
        <v>37</v>
      </c>
      <c r="N822" s="185" t="s">
        <v>3495</v>
      </c>
      <c r="O822" s="185" t="s">
        <v>37</v>
      </c>
      <c r="P822" s="185"/>
      <c r="Q822" s="184" t="s">
        <v>854</v>
      </c>
      <c r="R822" s="185">
        <v>90005</v>
      </c>
      <c r="S822" s="185" t="s">
        <v>855</v>
      </c>
      <c r="T822">
        <v>3</v>
      </c>
      <c r="U822" s="185" t="s">
        <v>37</v>
      </c>
      <c r="V822" s="185" t="s">
        <v>37</v>
      </c>
      <c r="W822" t="b">
        <v>0</v>
      </c>
    </row>
    <row r="823" spans="4:23" x14ac:dyDescent="0.25">
      <c r="D823" s="184" t="s">
        <v>3705</v>
      </c>
      <c r="E823" s="184" t="s">
        <v>3705</v>
      </c>
      <c r="F823" s="184"/>
      <c r="G823" s="184"/>
      <c r="H823" s="185">
        <v>16140</v>
      </c>
      <c r="I823" t="s">
        <v>3496</v>
      </c>
      <c r="J823" s="185" t="s">
        <v>36</v>
      </c>
      <c r="K823" s="185" t="s">
        <v>36</v>
      </c>
      <c r="L823" s="185" t="s">
        <v>36</v>
      </c>
      <c r="M823" s="185" t="s">
        <v>36</v>
      </c>
      <c r="N823" s="185" t="s">
        <v>35</v>
      </c>
      <c r="O823" s="185" t="s">
        <v>37</v>
      </c>
      <c r="P823" s="185"/>
      <c r="Q823" s="184" t="s">
        <v>3705</v>
      </c>
      <c r="R823" s="185">
        <v>16140</v>
      </c>
      <c r="S823" s="185" t="s">
        <v>70</v>
      </c>
      <c r="T823">
        <v>4</v>
      </c>
      <c r="U823" s="185" t="s">
        <v>37</v>
      </c>
      <c r="V823" s="185" t="s">
        <v>37</v>
      </c>
      <c r="W823" t="b">
        <v>0</v>
      </c>
    </row>
    <row r="824" spans="4:23" x14ac:dyDescent="0.25">
      <c r="D824" s="184" t="s">
        <v>3706</v>
      </c>
      <c r="E824" s="184" t="s">
        <v>3706</v>
      </c>
      <c r="F824" s="184"/>
      <c r="G824" s="184"/>
      <c r="H824" s="185">
        <v>15250</v>
      </c>
      <c r="I824" t="s">
        <v>3496</v>
      </c>
      <c r="J824" s="185" t="s">
        <v>36</v>
      </c>
      <c r="K824" s="185" t="s">
        <v>36</v>
      </c>
      <c r="L824" s="185" t="s">
        <v>36</v>
      </c>
      <c r="M824" s="185" t="s">
        <v>37</v>
      </c>
      <c r="N824" s="185" t="s">
        <v>3498</v>
      </c>
      <c r="O824" s="185" t="s">
        <v>37</v>
      </c>
      <c r="P824" s="185"/>
      <c r="Q824" s="184" t="s">
        <v>3706</v>
      </c>
      <c r="R824" s="185">
        <v>15250</v>
      </c>
      <c r="S824" s="185" t="s">
        <v>862</v>
      </c>
      <c r="T824">
        <v>1</v>
      </c>
      <c r="U824" s="185" t="s">
        <v>37</v>
      </c>
      <c r="V824" s="185" t="s">
        <v>37</v>
      </c>
      <c r="W824" t="b">
        <v>1</v>
      </c>
    </row>
    <row r="825" spans="4:23" x14ac:dyDescent="0.25">
      <c r="D825" s="184" t="s">
        <v>856</v>
      </c>
      <c r="E825" s="184" t="s">
        <v>856</v>
      </c>
      <c r="F825" s="184"/>
      <c r="G825" s="184"/>
      <c r="H825" s="185">
        <v>17520</v>
      </c>
      <c r="I825" t="s">
        <v>3502</v>
      </c>
      <c r="J825" s="185" t="s">
        <v>36</v>
      </c>
      <c r="K825" s="185" t="s">
        <v>36</v>
      </c>
      <c r="L825" s="185" t="s">
        <v>36</v>
      </c>
      <c r="M825" s="185" t="s">
        <v>37</v>
      </c>
      <c r="N825" s="185" t="s">
        <v>3504</v>
      </c>
      <c r="O825" s="185" t="s">
        <v>37</v>
      </c>
      <c r="P825" s="185"/>
      <c r="Q825" s="184" t="s">
        <v>856</v>
      </c>
      <c r="R825" s="185">
        <v>17520</v>
      </c>
      <c r="S825" s="185" t="s">
        <v>856</v>
      </c>
      <c r="T825">
        <v>1</v>
      </c>
      <c r="U825" s="185" t="s">
        <v>37</v>
      </c>
      <c r="V825" s="185" t="s">
        <v>37</v>
      </c>
      <c r="W825" t="b">
        <v>1</v>
      </c>
    </row>
    <row r="826" spans="4:23" x14ac:dyDescent="0.25">
      <c r="D826" s="184" t="s">
        <v>857</v>
      </c>
      <c r="E826" s="184" t="s">
        <v>857</v>
      </c>
      <c r="F826" s="184"/>
      <c r="G826" s="184"/>
      <c r="H826" s="185">
        <v>17520</v>
      </c>
      <c r="I826" t="s">
        <v>3502</v>
      </c>
      <c r="J826" s="185" t="s">
        <v>36</v>
      </c>
      <c r="K826" s="185" t="s">
        <v>36</v>
      </c>
      <c r="L826" s="185" t="s">
        <v>36</v>
      </c>
      <c r="M826" s="185" t="s">
        <v>37</v>
      </c>
      <c r="N826" s="185" t="s">
        <v>3504</v>
      </c>
      <c r="O826" s="185" t="s">
        <v>37</v>
      </c>
      <c r="P826" s="185"/>
      <c r="Q826" s="184" t="s">
        <v>857</v>
      </c>
      <c r="R826" s="185">
        <v>17520</v>
      </c>
      <c r="S826" s="185" t="s">
        <v>856</v>
      </c>
      <c r="T826">
        <v>1</v>
      </c>
      <c r="U826" s="185" t="s">
        <v>37</v>
      </c>
      <c r="V826" s="185" t="s">
        <v>37</v>
      </c>
      <c r="W826" t="b">
        <v>1</v>
      </c>
    </row>
    <row r="827" spans="4:23" x14ac:dyDescent="0.25">
      <c r="D827" s="184" t="s">
        <v>858</v>
      </c>
      <c r="E827" s="184" t="s">
        <v>858</v>
      </c>
      <c r="F827" s="184"/>
      <c r="G827" s="184"/>
      <c r="H827" s="185">
        <v>17520</v>
      </c>
      <c r="I827" t="s">
        <v>3502</v>
      </c>
      <c r="J827" s="185" t="s">
        <v>36</v>
      </c>
      <c r="K827" s="185" t="s">
        <v>36</v>
      </c>
      <c r="L827" s="185" t="s">
        <v>36</v>
      </c>
      <c r="M827" s="185" t="s">
        <v>37</v>
      </c>
      <c r="N827" s="185" t="s">
        <v>3504</v>
      </c>
      <c r="O827" s="185" t="s">
        <v>37</v>
      </c>
      <c r="P827" s="185"/>
      <c r="Q827" s="184" t="s">
        <v>858</v>
      </c>
      <c r="R827" s="185">
        <v>17520</v>
      </c>
      <c r="S827" s="185" t="s">
        <v>856</v>
      </c>
      <c r="T827">
        <v>1</v>
      </c>
      <c r="U827" s="185" t="s">
        <v>37</v>
      </c>
      <c r="V827" s="185" t="s">
        <v>37</v>
      </c>
      <c r="W827" t="b">
        <v>1</v>
      </c>
    </row>
    <row r="828" spans="4:23" x14ac:dyDescent="0.25">
      <c r="D828" s="184" t="s">
        <v>859</v>
      </c>
      <c r="E828" s="184" t="s">
        <v>859</v>
      </c>
      <c r="F828" s="184"/>
      <c r="G828" s="184"/>
      <c r="H828" s="185">
        <v>13140</v>
      </c>
      <c r="I828" t="s">
        <v>3491</v>
      </c>
      <c r="J828" s="185" t="s">
        <v>36</v>
      </c>
      <c r="K828" s="185" t="s">
        <v>36</v>
      </c>
      <c r="L828" s="185" t="s">
        <v>36</v>
      </c>
      <c r="M828" s="185" t="s">
        <v>37</v>
      </c>
      <c r="N828" s="185" t="s">
        <v>3501</v>
      </c>
      <c r="O828" s="185" t="s">
        <v>37</v>
      </c>
      <c r="P828" s="185"/>
      <c r="Q828" s="184" t="s">
        <v>859</v>
      </c>
      <c r="R828" s="185">
        <v>13140</v>
      </c>
      <c r="S828" s="185" t="s">
        <v>78</v>
      </c>
      <c r="T828">
        <v>1</v>
      </c>
      <c r="U828" s="185" t="s">
        <v>37</v>
      </c>
      <c r="V828" s="185" t="s">
        <v>37</v>
      </c>
      <c r="W828" t="b">
        <v>1</v>
      </c>
    </row>
    <row r="829" spans="4:23" x14ac:dyDescent="0.25">
      <c r="D829" s="184" t="s">
        <v>860</v>
      </c>
      <c r="E829" s="184" t="s">
        <v>860</v>
      </c>
      <c r="F829" s="184"/>
      <c r="G829" s="184"/>
      <c r="H829" s="185">
        <v>17520</v>
      </c>
      <c r="I829" t="s">
        <v>3502</v>
      </c>
      <c r="J829" s="185" t="s">
        <v>36</v>
      </c>
      <c r="K829" s="185" t="s">
        <v>36</v>
      </c>
      <c r="L829" s="185" t="s">
        <v>36</v>
      </c>
      <c r="M829" s="185" t="s">
        <v>37</v>
      </c>
      <c r="N829" s="185" t="s">
        <v>3504</v>
      </c>
      <c r="O829" s="185" t="s">
        <v>37</v>
      </c>
      <c r="P829" s="185"/>
      <c r="Q829" s="184" t="s">
        <v>860</v>
      </c>
      <c r="R829" s="185">
        <v>17520</v>
      </c>
      <c r="S829" s="185" t="s">
        <v>856</v>
      </c>
      <c r="T829">
        <v>1</v>
      </c>
      <c r="U829" s="185" t="s">
        <v>37</v>
      </c>
      <c r="V829" s="185" t="s">
        <v>37</v>
      </c>
      <c r="W829" t="b">
        <v>1</v>
      </c>
    </row>
    <row r="830" spans="4:23" x14ac:dyDescent="0.25">
      <c r="D830" s="184" t="s">
        <v>861</v>
      </c>
      <c r="E830" s="184" t="s">
        <v>861</v>
      </c>
      <c r="F830" s="184"/>
      <c r="G830" s="184"/>
      <c r="H830" s="185">
        <v>17520</v>
      </c>
      <c r="I830" t="s">
        <v>3502</v>
      </c>
      <c r="J830" s="185" t="s">
        <v>36</v>
      </c>
      <c r="K830" s="185" t="s">
        <v>36</v>
      </c>
      <c r="L830" s="185" t="s">
        <v>36</v>
      </c>
      <c r="M830" s="185" t="s">
        <v>37</v>
      </c>
      <c r="N830" s="185" t="s">
        <v>3498</v>
      </c>
      <c r="O830" s="185" t="s">
        <v>37</v>
      </c>
      <c r="P830" s="185"/>
      <c r="Q830" s="184" t="s">
        <v>861</v>
      </c>
      <c r="R830" s="185">
        <v>17520</v>
      </c>
      <c r="S830" s="185" t="s">
        <v>856</v>
      </c>
      <c r="T830">
        <v>1</v>
      </c>
      <c r="U830" s="185" t="s">
        <v>37</v>
      </c>
      <c r="V830" s="185" t="s">
        <v>37</v>
      </c>
      <c r="W830" t="b">
        <v>1</v>
      </c>
    </row>
    <row r="831" spans="4:23" x14ac:dyDescent="0.25">
      <c r="D831" s="184" t="s">
        <v>862</v>
      </c>
      <c r="E831" s="184" t="s">
        <v>862</v>
      </c>
      <c r="F831" s="184"/>
      <c r="G831" s="184"/>
      <c r="H831" s="185">
        <v>15250</v>
      </c>
      <c r="I831" t="s">
        <v>3496</v>
      </c>
      <c r="J831" s="185" t="s">
        <v>36</v>
      </c>
      <c r="K831" s="185" t="s">
        <v>36</v>
      </c>
      <c r="L831" s="185" t="s">
        <v>36</v>
      </c>
      <c r="M831" s="185" t="s">
        <v>37</v>
      </c>
      <c r="N831" s="185" t="s">
        <v>3498</v>
      </c>
      <c r="O831" s="185" t="s">
        <v>37</v>
      </c>
      <c r="P831" s="185"/>
      <c r="Q831" s="184" t="s">
        <v>862</v>
      </c>
      <c r="R831" s="185">
        <v>15250</v>
      </c>
      <c r="S831" s="185" t="s">
        <v>862</v>
      </c>
      <c r="T831">
        <v>1</v>
      </c>
      <c r="U831" s="185" t="s">
        <v>37</v>
      </c>
      <c r="V831" s="185" t="s">
        <v>37</v>
      </c>
      <c r="W831" t="b">
        <v>1</v>
      </c>
    </row>
    <row r="832" spans="4:23" x14ac:dyDescent="0.25">
      <c r="D832" s="184" t="s">
        <v>863</v>
      </c>
      <c r="E832" s="184" t="s">
        <v>863</v>
      </c>
      <c r="F832" s="184"/>
      <c r="G832" s="184"/>
      <c r="H832" s="185">
        <v>13140</v>
      </c>
      <c r="I832" t="s">
        <v>3491</v>
      </c>
      <c r="J832" s="185" t="s">
        <v>36</v>
      </c>
      <c r="K832" s="185" t="s">
        <v>36</v>
      </c>
      <c r="L832" s="185" t="s">
        <v>36</v>
      </c>
      <c r="M832" s="185" t="s">
        <v>37</v>
      </c>
      <c r="N832" s="185" t="s">
        <v>3501</v>
      </c>
      <c r="O832" s="185" t="s">
        <v>37</v>
      </c>
      <c r="P832" s="185"/>
      <c r="Q832" s="184" t="s">
        <v>863</v>
      </c>
      <c r="R832" s="185">
        <v>13140</v>
      </c>
      <c r="S832" s="185" t="s">
        <v>78</v>
      </c>
      <c r="T832">
        <v>2</v>
      </c>
      <c r="U832" s="185" t="s">
        <v>37</v>
      </c>
      <c r="V832" s="185" t="s">
        <v>37</v>
      </c>
      <c r="W832" t="b">
        <v>1</v>
      </c>
    </row>
    <row r="833" spans="4:23" x14ac:dyDescent="0.25">
      <c r="D833" s="184" t="s">
        <v>864</v>
      </c>
      <c r="E833" s="184" t="s">
        <v>864</v>
      </c>
      <c r="F833" s="184"/>
      <c r="G833" s="184"/>
      <c r="H833" s="185">
        <v>13960</v>
      </c>
      <c r="I833" t="s">
        <v>3491</v>
      </c>
      <c r="J833" s="185" t="s">
        <v>36</v>
      </c>
      <c r="K833" s="185" t="s">
        <v>36</v>
      </c>
      <c r="L833" s="185" t="s">
        <v>36</v>
      </c>
      <c r="M833" s="185" t="s">
        <v>37</v>
      </c>
      <c r="N833" s="185" t="s">
        <v>35</v>
      </c>
      <c r="O833" s="185" t="s">
        <v>37</v>
      </c>
      <c r="P833" s="185"/>
      <c r="Q833" s="184" t="s">
        <v>864</v>
      </c>
      <c r="R833" s="185">
        <v>13960</v>
      </c>
      <c r="S833" s="185" t="s">
        <v>234</v>
      </c>
      <c r="T833">
        <v>2</v>
      </c>
      <c r="U833" s="185" t="s">
        <v>37</v>
      </c>
      <c r="V833" s="185" t="s">
        <v>37</v>
      </c>
      <c r="W833" t="b">
        <v>1</v>
      </c>
    </row>
    <row r="834" spans="4:23" x14ac:dyDescent="0.25">
      <c r="D834" s="184" t="s">
        <v>865</v>
      </c>
      <c r="E834" s="184" t="s">
        <v>865</v>
      </c>
      <c r="F834" s="184"/>
      <c r="G834" s="184"/>
      <c r="H834" s="185">
        <v>13410</v>
      </c>
      <c r="I834" t="s">
        <v>3491</v>
      </c>
      <c r="J834" s="185" t="s">
        <v>36</v>
      </c>
      <c r="K834" s="185" t="s">
        <v>36</v>
      </c>
      <c r="L834" s="185" t="s">
        <v>36</v>
      </c>
      <c r="M834" s="185" t="s">
        <v>37</v>
      </c>
      <c r="N834" s="185" t="s">
        <v>3501</v>
      </c>
      <c r="O834" s="185" t="s">
        <v>37</v>
      </c>
      <c r="P834" s="185"/>
      <c r="Q834" s="184" t="s">
        <v>865</v>
      </c>
      <c r="R834" s="185">
        <v>13410</v>
      </c>
      <c r="S834" s="185" t="s">
        <v>131</v>
      </c>
      <c r="T834">
        <v>2</v>
      </c>
      <c r="U834" s="185" t="s">
        <v>37</v>
      </c>
      <c r="V834" s="185" t="s">
        <v>37</v>
      </c>
      <c r="W834" t="b">
        <v>1</v>
      </c>
    </row>
    <row r="835" spans="4:23" x14ac:dyDescent="0.25">
      <c r="D835" s="184" t="s">
        <v>866</v>
      </c>
      <c r="E835" s="184" t="s">
        <v>866</v>
      </c>
      <c r="F835" s="184"/>
      <c r="G835" s="184"/>
      <c r="H835" s="185">
        <v>13140</v>
      </c>
      <c r="I835" t="s">
        <v>3491</v>
      </c>
      <c r="J835" s="185" t="s">
        <v>36</v>
      </c>
      <c r="K835" s="185" t="s">
        <v>36</v>
      </c>
      <c r="L835" s="185" t="s">
        <v>36</v>
      </c>
      <c r="M835" s="185" t="s">
        <v>37</v>
      </c>
      <c r="N835" s="185" t="s">
        <v>35</v>
      </c>
      <c r="O835" s="185" t="s">
        <v>37</v>
      </c>
      <c r="P835" s="185"/>
      <c r="Q835" s="184" t="s">
        <v>866</v>
      </c>
      <c r="R835" s="185">
        <v>13140</v>
      </c>
      <c r="S835" s="185" t="s">
        <v>78</v>
      </c>
      <c r="T835">
        <v>2</v>
      </c>
      <c r="U835" s="185" t="s">
        <v>37</v>
      </c>
      <c r="V835" s="185" t="s">
        <v>37</v>
      </c>
      <c r="W835" t="b">
        <v>1</v>
      </c>
    </row>
    <row r="836" spans="4:23" x14ac:dyDescent="0.25">
      <c r="D836" s="184" t="s">
        <v>867</v>
      </c>
      <c r="E836" s="184" t="s">
        <v>867</v>
      </c>
      <c r="F836" s="184"/>
      <c r="G836" s="184"/>
      <c r="H836" s="185">
        <v>13430</v>
      </c>
      <c r="I836" t="s">
        <v>3491</v>
      </c>
      <c r="J836" s="185" t="s">
        <v>36</v>
      </c>
      <c r="K836" s="185" t="s">
        <v>36</v>
      </c>
      <c r="L836" s="185" t="s">
        <v>36</v>
      </c>
      <c r="M836" s="185" t="s">
        <v>37</v>
      </c>
      <c r="N836" s="185" t="s">
        <v>35</v>
      </c>
      <c r="O836" s="185" t="s">
        <v>37</v>
      </c>
      <c r="P836" s="185"/>
      <c r="Q836" s="184" t="s">
        <v>867</v>
      </c>
      <c r="R836" s="185">
        <v>13430</v>
      </c>
      <c r="S836" s="185" t="s">
        <v>507</v>
      </c>
      <c r="T836">
        <v>2</v>
      </c>
      <c r="U836" s="185" t="s">
        <v>37</v>
      </c>
      <c r="V836" s="185" t="s">
        <v>37</v>
      </c>
      <c r="W836" t="b">
        <v>1</v>
      </c>
    </row>
    <row r="837" spans="4:23" x14ac:dyDescent="0.25">
      <c r="D837" s="184" t="s">
        <v>868</v>
      </c>
      <c r="E837" s="184" t="s">
        <v>868</v>
      </c>
      <c r="F837" s="184"/>
      <c r="G837" s="184"/>
      <c r="H837" s="185">
        <v>17550</v>
      </c>
      <c r="I837" t="s">
        <v>3502</v>
      </c>
      <c r="J837" s="185" t="s">
        <v>36</v>
      </c>
      <c r="K837" s="185" t="s">
        <v>36</v>
      </c>
      <c r="L837" s="185" t="s">
        <v>36</v>
      </c>
      <c r="M837" s="185" t="s">
        <v>37</v>
      </c>
      <c r="N837" s="185" t="s">
        <v>35</v>
      </c>
      <c r="O837" s="185" t="s">
        <v>37</v>
      </c>
      <c r="P837" s="185"/>
      <c r="Q837" s="184" t="s">
        <v>868</v>
      </c>
      <c r="R837" s="185">
        <v>17550</v>
      </c>
      <c r="S837" s="185" t="s">
        <v>143</v>
      </c>
      <c r="T837">
        <v>1</v>
      </c>
      <c r="U837" s="185" t="s">
        <v>37</v>
      </c>
      <c r="V837" s="185" t="s">
        <v>37</v>
      </c>
      <c r="W837" t="b">
        <v>1</v>
      </c>
    </row>
    <row r="838" spans="4:23" x14ac:dyDescent="0.25">
      <c r="D838" s="184" t="s">
        <v>869</v>
      </c>
      <c r="E838" s="184" t="s">
        <v>869</v>
      </c>
      <c r="F838" s="184"/>
      <c r="G838" s="184"/>
      <c r="H838" s="185">
        <v>90383</v>
      </c>
      <c r="I838" t="s">
        <v>3502</v>
      </c>
      <c r="J838" s="185" t="s">
        <v>36</v>
      </c>
      <c r="K838" s="185" t="s">
        <v>36</v>
      </c>
      <c r="L838" s="185" t="s">
        <v>36</v>
      </c>
      <c r="M838" s="185" t="s">
        <v>37</v>
      </c>
      <c r="N838" s="185" t="s">
        <v>3504</v>
      </c>
      <c r="O838" s="185" t="s">
        <v>37</v>
      </c>
      <c r="P838" s="185"/>
      <c r="Q838" s="184" t="s">
        <v>869</v>
      </c>
      <c r="R838" s="185">
        <v>90383</v>
      </c>
      <c r="S838" s="185" t="s">
        <v>3534</v>
      </c>
      <c r="T838">
        <v>1</v>
      </c>
      <c r="U838" s="185" t="s">
        <v>37</v>
      </c>
      <c r="V838" s="185" t="s">
        <v>37</v>
      </c>
      <c r="W838" t="b">
        <v>1</v>
      </c>
    </row>
    <row r="839" spans="4:23" x14ac:dyDescent="0.25">
      <c r="D839" s="184" t="s">
        <v>870</v>
      </c>
      <c r="E839" s="184" t="s">
        <v>870</v>
      </c>
      <c r="F839" s="184"/>
      <c r="G839" s="184"/>
      <c r="H839" s="185">
        <v>13470</v>
      </c>
      <c r="I839" t="s">
        <v>3491</v>
      </c>
      <c r="J839" s="185" t="s">
        <v>36</v>
      </c>
      <c r="K839" s="185" t="s">
        <v>36</v>
      </c>
      <c r="L839" s="185" t="s">
        <v>36</v>
      </c>
      <c r="M839" s="185" t="s">
        <v>37</v>
      </c>
      <c r="N839" s="185" t="s">
        <v>35</v>
      </c>
      <c r="O839" s="185" t="s">
        <v>37</v>
      </c>
      <c r="P839" s="185"/>
      <c r="Q839" s="184" t="s">
        <v>870</v>
      </c>
      <c r="R839" s="185">
        <v>13470</v>
      </c>
      <c r="S839" s="185" t="s">
        <v>352</v>
      </c>
      <c r="T839">
        <v>3</v>
      </c>
      <c r="U839" s="185" t="s">
        <v>37</v>
      </c>
      <c r="V839" s="185" t="s">
        <v>37</v>
      </c>
      <c r="W839" t="b">
        <v>1</v>
      </c>
    </row>
    <row r="840" spans="4:23" x14ac:dyDescent="0.25">
      <c r="D840" s="184" t="s">
        <v>871</v>
      </c>
      <c r="E840" s="184" t="s">
        <v>871</v>
      </c>
      <c r="F840" s="184"/>
      <c r="G840" s="184"/>
      <c r="H840" s="185">
        <v>13450</v>
      </c>
      <c r="I840" t="s">
        <v>3491</v>
      </c>
      <c r="J840" s="185" t="s">
        <v>36</v>
      </c>
      <c r="K840" s="185" t="s">
        <v>36</v>
      </c>
      <c r="L840" s="185" t="s">
        <v>36</v>
      </c>
      <c r="M840" s="185" t="s">
        <v>37</v>
      </c>
      <c r="N840" s="185" t="s">
        <v>35</v>
      </c>
      <c r="O840" s="185" t="s">
        <v>37</v>
      </c>
      <c r="P840" s="185"/>
      <c r="Q840" s="184" t="s">
        <v>871</v>
      </c>
      <c r="R840" s="185">
        <v>13450</v>
      </c>
      <c r="S840" s="185" t="s">
        <v>428</v>
      </c>
      <c r="T840">
        <v>2</v>
      </c>
      <c r="U840" s="185" t="s">
        <v>37</v>
      </c>
      <c r="V840" s="185" t="s">
        <v>37</v>
      </c>
      <c r="W840" t="b">
        <v>1</v>
      </c>
    </row>
    <row r="841" spans="4:23" x14ac:dyDescent="0.25">
      <c r="D841" s="184" t="s">
        <v>872</v>
      </c>
      <c r="E841" s="184" t="s">
        <v>872</v>
      </c>
      <c r="F841" s="184"/>
      <c r="G841" s="184"/>
      <c r="H841" s="185">
        <v>13410</v>
      </c>
      <c r="I841" t="s">
        <v>3491</v>
      </c>
      <c r="J841" s="185" t="s">
        <v>36</v>
      </c>
      <c r="K841" s="185" t="s">
        <v>36</v>
      </c>
      <c r="L841" s="185" t="s">
        <v>36</v>
      </c>
      <c r="M841" s="185" t="s">
        <v>37</v>
      </c>
      <c r="N841" s="185" t="s">
        <v>35</v>
      </c>
      <c r="O841" s="185" t="s">
        <v>37</v>
      </c>
      <c r="P841" s="185"/>
      <c r="Q841" s="184" t="s">
        <v>872</v>
      </c>
      <c r="R841" s="185">
        <v>13410</v>
      </c>
      <c r="S841" s="185" t="s">
        <v>131</v>
      </c>
      <c r="T841">
        <v>1</v>
      </c>
      <c r="U841" s="185" t="s">
        <v>37</v>
      </c>
      <c r="V841" s="185" t="s">
        <v>37</v>
      </c>
      <c r="W841" t="b">
        <v>1</v>
      </c>
    </row>
    <row r="842" spans="4:23" x14ac:dyDescent="0.25">
      <c r="D842" s="184" t="s">
        <v>873</v>
      </c>
      <c r="E842" s="184" t="s">
        <v>873</v>
      </c>
      <c r="F842" s="184"/>
      <c r="G842" s="184"/>
      <c r="H842" s="185">
        <v>13140</v>
      </c>
      <c r="I842" t="s">
        <v>3491</v>
      </c>
      <c r="J842" s="185" t="s">
        <v>36</v>
      </c>
      <c r="K842" s="185" t="s">
        <v>36</v>
      </c>
      <c r="L842" s="185" t="s">
        <v>36</v>
      </c>
      <c r="M842" s="185" t="s">
        <v>37</v>
      </c>
      <c r="N842" s="185" t="s">
        <v>35</v>
      </c>
      <c r="O842" s="185" t="s">
        <v>37</v>
      </c>
      <c r="P842" s="185"/>
      <c r="Q842" s="184" t="s">
        <v>873</v>
      </c>
      <c r="R842" s="185">
        <v>13140</v>
      </c>
      <c r="S842" s="185" t="s">
        <v>78</v>
      </c>
      <c r="T842">
        <v>2</v>
      </c>
      <c r="U842" s="185" t="s">
        <v>37</v>
      </c>
      <c r="V842" s="185" t="s">
        <v>37</v>
      </c>
      <c r="W842" t="b">
        <v>1</v>
      </c>
    </row>
    <row r="843" spans="4:23" x14ac:dyDescent="0.25">
      <c r="D843" s="186" t="s">
        <v>3707</v>
      </c>
      <c r="E843" s="186" t="s">
        <v>3707</v>
      </c>
      <c r="F843" s="186"/>
      <c r="G843" s="186"/>
      <c r="H843" s="185"/>
      <c r="I843" s="186" t="s">
        <v>3510</v>
      </c>
      <c r="J843" s="186" t="s">
        <v>36</v>
      </c>
      <c r="K843" s="186" t="s">
        <v>36</v>
      </c>
      <c r="L843" s="186" t="s">
        <v>36</v>
      </c>
      <c r="M843" s="186" t="s">
        <v>37</v>
      </c>
      <c r="N843" s="186" t="s">
        <v>3498</v>
      </c>
      <c r="O843" s="186" t="s">
        <v>37</v>
      </c>
      <c r="P843" s="186"/>
      <c r="Q843" s="186" t="s">
        <v>3707</v>
      </c>
      <c r="R843" s="185"/>
      <c r="S843" s="185"/>
      <c r="T843">
        <v>1</v>
      </c>
      <c r="U843" s="186" t="s">
        <v>37</v>
      </c>
      <c r="V843" s="186" t="s">
        <v>37</v>
      </c>
      <c r="W843" t="b">
        <v>1</v>
      </c>
    </row>
    <row r="844" spans="4:23" x14ac:dyDescent="0.25">
      <c r="D844" s="184" t="s">
        <v>874</v>
      </c>
      <c r="E844" s="184" t="s">
        <v>874</v>
      </c>
      <c r="F844" s="184"/>
      <c r="G844" s="184"/>
      <c r="H844" s="185">
        <v>90076</v>
      </c>
      <c r="I844" t="s">
        <v>3493</v>
      </c>
      <c r="J844" s="185" t="s">
        <v>36</v>
      </c>
      <c r="K844" s="185" t="s">
        <v>36</v>
      </c>
      <c r="L844" s="185" t="s">
        <v>36</v>
      </c>
      <c r="M844" s="185" t="s">
        <v>37</v>
      </c>
      <c r="N844" s="185" t="s">
        <v>3514</v>
      </c>
      <c r="O844" s="185" t="s">
        <v>36</v>
      </c>
      <c r="P844" s="185"/>
      <c r="Q844" s="184" t="s">
        <v>874</v>
      </c>
      <c r="R844" s="185">
        <v>90076</v>
      </c>
      <c r="S844" s="185" t="s">
        <v>874</v>
      </c>
      <c r="T844">
        <v>1</v>
      </c>
      <c r="U844" s="185" t="s">
        <v>37</v>
      </c>
      <c r="V844" s="185" t="s">
        <v>37</v>
      </c>
      <c r="W844" t="b">
        <v>1</v>
      </c>
    </row>
    <row r="845" spans="4:23" x14ac:dyDescent="0.25">
      <c r="D845" s="184" t="s">
        <v>875</v>
      </c>
      <c r="E845" s="184" t="s">
        <v>875</v>
      </c>
      <c r="F845" s="184"/>
      <c r="G845" s="184"/>
      <c r="H845" s="185">
        <v>12270</v>
      </c>
      <c r="I845" t="s">
        <v>3487</v>
      </c>
      <c r="J845" s="185" t="s">
        <v>36</v>
      </c>
      <c r="K845" s="185" t="s">
        <v>36</v>
      </c>
      <c r="L845" s="185" t="s">
        <v>36</v>
      </c>
      <c r="M845" s="185" t="s">
        <v>36</v>
      </c>
      <c r="N845" s="185" t="s">
        <v>35</v>
      </c>
      <c r="O845" s="185" t="s">
        <v>37</v>
      </c>
      <c r="P845" s="185"/>
      <c r="Q845" s="184" t="s">
        <v>875</v>
      </c>
      <c r="R845" s="185">
        <v>12270</v>
      </c>
      <c r="S845" s="185" t="s">
        <v>58</v>
      </c>
      <c r="T845">
        <v>4</v>
      </c>
      <c r="U845" s="185" t="s">
        <v>37</v>
      </c>
      <c r="V845" s="185" t="s">
        <v>37</v>
      </c>
      <c r="W845" t="b">
        <v>1</v>
      </c>
    </row>
    <row r="846" spans="4:23" x14ac:dyDescent="0.25">
      <c r="D846" s="184" t="s">
        <v>876</v>
      </c>
      <c r="E846" s="184" t="s">
        <v>876</v>
      </c>
      <c r="F846" s="184"/>
      <c r="G846" s="184"/>
      <c r="H846" s="185">
        <v>16650</v>
      </c>
      <c r="I846" t="s">
        <v>3502</v>
      </c>
      <c r="J846" s="185" t="s">
        <v>36</v>
      </c>
      <c r="K846" s="185" t="s">
        <v>36</v>
      </c>
      <c r="L846" s="185" t="s">
        <v>36</v>
      </c>
      <c r="M846" s="185" t="s">
        <v>37</v>
      </c>
      <c r="N846" s="185" t="s">
        <v>3512</v>
      </c>
      <c r="O846" s="185" t="s">
        <v>37</v>
      </c>
      <c r="P846" s="185"/>
      <c r="Q846" s="184" t="s">
        <v>876</v>
      </c>
      <c r="R846" s="185">
        <v>16650</v>
      </c>
      <c r="S846" s="185" t="s">
        <v>253</v>
      </c>
      <c r="T846">
        <v>2</v>
      </c>
      <c r="U846" s="185" t="s">
        <v>37</v>
      </c>
      <c r="V846" s="185" t="s">
        <v>37</v>
      </c>
      <c r="W846" t="b">
        <v>1</v>
      </c>
    </row>
    <row r="847" spans="4:23" x14ac:dyDescent="0.25">
      <c r="D847" s="184" t="s">
        <v>877</v>
      </c>
      <c r="E847" s="184" t="s">
        <v>877</v>
      </c>
      <c r="F847" s="184"/>
      <c r="G847" s="184"/>
      <c r="H847" s="185">
        <v>90383</v>
      </c>
      <c r="I847" t="s">
        <v>3502</v>
      </c>
      <c r="J847" s="185" t="s">
        <v>36</v>
      </c>
      <c r="K847" s="185" t="s">
        <v>36</v>
      </c>
      <c r="L847" s="185" t="s">
        <v>36</v>
      </c>
      <c r="M847" s="185" t="s">
        <v>37</v>
      </c>
      <c r="N847" s="185" t="s">
        <v>3504</v>
      </c>
      <c r="O847" s="185" t="s">
        <v>37</v>
      </c>
      <c r="P847" s="185"/>
      <c r="Q847" s="184" t="s">
        <v>877</v>
      </c>
      <c r="R847" s="185">
        <v>90383</v>
      </c>
      <c r="S847" s="185" t="s">
        <v>3534</v>
      </c>
      <c r="T847">
        <v>1</v>
      </c>
      <c r="U847" s="185" t="s">
        <v>37</v>
      </c>
      <c r="V847" s="185" t="s">
        <v>37</v>
      </c>
      <c r="W847" t="b">
        <v>1</v>
      </c>
    </row>
    <row r="848" spans="4:23" x14ac:dyDescent="0.25">
      <c r="D848" s="186" t="s">
        <v>3708</v>
      </c>
      <c r="E848" s="186" t="s">
        <v>3708</v>
      </c>
      <c r="F848" s="186"/>
      <c r="G848" s="186"/>
      <c r="H848" s="185"/>
      <c r="I848" s="186" t="s">
        <v>3507</v>
      </c>
      <c r="J848" s="186" t="s">
        <v>36</v>
      </c>
      <c r="K848" s="186" t="s">
        <v>36</v>
      </c>
      <c r="L848" s="186" t="s">
        <v>36</v>
      </c>
      <c r="M848" s="186" t="s">
        <v>37</v>
      </c>
      <c r="N848" s="186" t="s">
        <v>35</v>
      </c>
      <c r="O848" s="186" t="s">
        <v>37</v>
      </c>
      <c r="P848" s="186"/>
      <c r="Q848" s="186" t="s">
        <v>3708</v>
      </c>
      <c r="R848" s="185"/>
      <c r="S848" s="185"/>
      <c r="T848">
        <v>1</v>
      </c>
      <c r="U848" s="186" t="s">
        <v>37</v>
      </c>
      <c r="V848" s="186" t="s">
        <v>37</v>
      </c>
      <c r="W848" t="b">
        <v>1</v>
      </c>
    </row>
    <row r="849" spans="4:23" x14ac:dyDescent="0.25">
      <c r="D849" s="184" t="s">
        <v>878</v>
      </c>
      <c r="E849" s="184" t="s">
        <v>878</v>
      </c>
      <c r="F849" s="184"/>
      <c r="G849" s="184"/>
      <c r="H849" s="185">
        <v>17110</v>
      </c>
      <c r="I849" t="s">
        <v>3502</v>
      </c>
      <c r="J849" s="185" t="s">
        <v>36</v>
      </c>
      <c r="K849" s="185" t="s">
        <v>36</v>
      </c>
      <c r="L849" s="185" t="s">
        <v>36</v>
      </c>
      <c r="M849" s="185" t="s">
        <v>37</v>
      </c>
      <c r="N849" s="185" t="s">
        <v>3504</v>
      </c>
      <c r="O849" s="185" t="s">
        <v>37</v>
      </c>
      <c r="P849" s="185"/>
      <c r="Q849" s="184" t="s">
        <v>878</v>
      </c>
      <c r="R849" s="185">
        <v>17110</v>
      </c>
      <c r="S849" s="185" t="s">
        <v>176</v>
      </c>
      <c r="T849">
        <v>1</v>
      </c>
      <c r="U849" s="185" t="s">
        <v>37</v>
      </c>
      <c r="V849" s="185" t="s">
        <v>37</v>
      </c>
      <c r="W849" t="b">
        <v>1</v>
      </c>
    </row>
    <row r="850" spans="4:23" x14ac:dyDescent="0.25">
      <c r="D850" s="184" t="s">
        <v>879</v>
      </c>
      <c r="E850" s="184" t="s">
        <v>879</v>
      </c>
      <c r="F850" s="184"/>
      <c r="G850" s="184"/>
      <c r="H850" s="185">
        <v>13510</v>
      </c>
      <c r="I850" t="s">
        <v>3491</v>
      </c>
      <c r="J850" s="185" t="s">
        <v>36</v>
      </c>
      <c r="K850" s="185" t="s">
        <v>36</v>
      </c>
      <c r="L850" s="185" t="s">
        <v>36</v>
      </c>
      <c r="M850" s="185" t="s">
        <v>37</v>
      </c>
      <c r="N850" s="185" t="s">
        <v>3501</v>
      </c>
      <c r="O850" s="185" t="s">
        <v>37</v>
      </c>
      <c r="P850" s="185"/>
      <c r="Q850" s="184" t="s">
        <v>879</v>
      </c>
      <c r="R850" s="185">
        <v>13510</v>
      </c>
      <c r="S850" s="185" t="s">
        <v>103</v>
      </c>
      <c r="T850">
        <v>2</v>
      </c>
      <c r="U850" s="185" t="s">
        <v>37</v>
      </c>
      <c r="V850" s="185" t="s">
        <v>37</v>
      </c>
      <c r="W850" t="b">
        <v>1</v>
      </c>
    </row>
    <row r="851" spans="4:23" x14ac:dyDescent="0.25">
      <c r="D851" s="184" t="s">
        <v>880</v>
      </c>
      <c r="E851" s="184" t="s">
        <v>880</v>
      </c>
      <c r="F851" s="184"/>
      <c r="G851" s="184"/>
      <c r="H851" s="185">
        <v>17650</v>
      </c>
      <c r="I851" t="s">
        <v>3502</v>
      </c>
      <c r="J851" s="185" t="s">
        <v>36</v>
      </c>
      <c r="K851" s="185" t="s">
        <v>36</v>
      </c>
      <c r="L851" s="185" t="s">
        <v>36</v>
      </c>
      <c r="M851" s="185" t="s">
        <v>37</v>
      </c>
      <c r="N851" s="185" t="s">
        <v>3504</v>
      </c>
      <c r="O851" s="185" t="s">
        <v>37</v>
      </c>
      <c r="P851" s="185"/>
      <c r="Q851" s="184" t="s">
        <v>880</v>
      </c>
      <c r="R851" s="185">
        <v>17650</v>
      </c>
      <c r="S851" s="185" t="s">
        <v>881</v>
      </c>
      <c r="T851">
        <v>3</v>
      </c>
      <c r="U851" s="185" t="s">
        <v>37</v>
      </c>
      <c r="V851" s="185" t="s">
        <v>37</v>
      </c>
      <c r="W851" t="b">
        <v>1</v>
      </c>
    </row>
    <row r="852" spans="4:23" x14ac:dyDescent="0.25">
      <c r="D852" s="184" t="s">
        <v>882</v>
      </c>
      <c r="E852" s="184" t="s">
        <v>882</v>
      </c>
      <c r="F852" s="184"/>
      <c r="G852" s="184"/>
      <c r="H852" s="185">
        <v>13510</v>
      </c>
      <c r="I852" t="s">
        <v>3491</v>
      </c>
      <c r="J852" s="185" t="s">
        <v>36</v>
      </c>
      <c r="K852" s="185" t="s">
        <v>36</v>
      </c>
      <c r="L852" s="185" t="s">
        <v>36</v>
      </c>
      <c r="M852" s="185" t="s">
        <v>37</v>
      </c>
      <c r="N852" s="185" t="s">
        <v>3501</v>
      </c>
      <c r="O852" s="185" t="s">
        <v>37</v>
      </c>
      <c r="P852" s="185"/>
      <c r="Q852" s="184" t="s">
        <v>882</v>
      </c>
      <c r="R852" s="185">
        <v>13510</v>
      </c>
      <c r="S852" s="185" t="s">
        <v>103</v>
      </c>
      <c r="T852">
        <v>3</v>
      </c>
      <c r="U852" s="185" t="s">
        <v>37</v>
      </c>
      <c r="V852" s="185" t="s">
        <v>37</v>
      </c>
      <c r="W852" t="b">
        <v>1</v>
      </c>
    </row>
    <row r="853" spans="4:23" x14ac:dyDescent="0.25">
      <c r="D853" s="184" t="s">
        <v>883</v>
      </c>
      <c r="E853" s="184" t="s">
        <v>883</v>
      </c>
      <c r="F853" s="184"/>
      <c r="G853" s="184"/>
      <c r="H853" s="185">
        <v>13650</v>
      </c>
      <c r="I853" t="s">
        <v>3491</v>
      </c>
      <c r="J853" s="185" t="s">
        <v>36</v>
      </c>
      <c r="K853" s="185" t="s">
        <v>36</v>
      </c>
      <c r="L853" s="185" t="s">
        <v>36</v>
      </c>
      <c r="M853" s="185" t="s">
        <v>37</v>
      </c>
      <c r="N853" s="185" t="s">
        <v>3503</v>
      </c>
      <c r="O853" s="185" t="s">
        <v>37</v>
      </c>
      <c r="P853" s="185"/>
      <c r="Q853" s="184" t="s">
        <v>883</v>
      </c>
      <c r="R853" s="185">
        <v>13650</v>
      </c>
      <c r="S853" s="185" t="s">
        <v>172</v>
      </c>
      <c r="T853">
        <v>3</v>
      </c>
      <c r="U853" s="185" t="s">
        <v>37</v>
      </c>
      <c r="V853" s="185" t="s">
        <v>37</v>
      </c>
      <c r="W853" t="b">
        <v>1</v>
      </c>
    </row>
    <row r="854" spans="4:23" x14ac:dyDescent="0.25">
      <c r="D854" s="184" t="s">
        <v>884</v>
      </c>
      <c r="E854" s="184" t="s">
        <v>884</v>
      </c>
      <c r="F854" s="184"/>
      <c r="G854" s="184"/>
      <c r="H854" s="185">
        <v>13510</v>
      </c>
      <c r="I854" t="s">
        <v>3491</v>
      </c>
      <c r="J854" s="185" t="s">
        <v>36</v>
      </c>
      <c r="K854" s="185" t="s">
        <v>36</v>
      </c>
      <c r="L854" s="185" t="s">
        <v>36</v>
      </c>
      <c r="M854" s="185" t="s">
        <v>37</v>
      </c>
      <c r="N854" s="185" t="s">
        <v>3501</v>
      </c>
      <c r="O854" s="185" t="s">
        <v>37</v>
      </c>
      <c r="P854" s="185"/>
      <c r="Q854" s="184" t="s">
        <v>884</v>
      </c>
      <c r="R854" s="185">
        <v>13510</v>
      </c>
      <c r="S854" s="185" t="s">
        <v>103</v>
      </c>
      <c r="T854">
        <v>3</v>
      </c>
      <c r="U854" s="185" t="s">
        <v>37</v>
      </c>
      <c r="V854" s="185" t="s">
        <v>37</v>
      </c>
      <c r="W854" t="b">
        <v>1</v>
      </c>
    </row>
    <row r="855" spans="4:23" x14ac:dyDescent="0.25">
      <c r="D855" s="184" t="s">
        <v>3709</v>
      </c>
      <c r="E855" s="184" t="s">
        <v>3709</v>
      </c>
      <c r="F855" s="184"/>
      <c r="G855" s="184"/>
      <c r="H855" s="185">
        <v>10080</v>
      </c>
      <c r="I855" t="s">
        <v>3486</v>
      </c>
      <c r="J855" s="185" t="s">
        <v>36</v>
      </c>
      <c r="K855" s="185" t="s">
        <v>36</v>
      </c>
      <c r="L855" s="185" t="s">
        <v>36</v>
      </c>
      <c r="M855" s="185" t="s">
        <v>37</v>
      </c>
      <c r="N855" s="185" t="s">
        <v>3490</v>
      </c>
      <c r="O855" s="185" t="s">
        <v>37</v>
      </c>
      <c r="P855" s="185"/>
      <c r="Q855" s="184" t="s">
        <v>3709</v>
      </c>
      <c r="R855" s="185">
        <v>10080</v>
      </c>
      <c r="S855" s="185" t="s">
        <v>86</v>
      </c>
      <c r="T855">
        <v>1</v>
      </c>
      <c r="U855" s="185" t="s">
        <v>37</v>
      </c>
      <c r="V855" s="185" t="s">
        <v>37</v>
      </c>
      <c r="W855" t="b">
        <v>1</v>
      </c>
    </row>
    <row r="856" spans="4:23" x14ac:dyDescent="0.25">
      <c r="D856" s="184" t="s">
        <v>885</v>
      </c>
      <c r="E856" s="184" t="s">
        <v>885</v>
      </c>
      <c r="F856" s="184"/>
      <c r="G856" s="184"/>
      <c r="H856" s="185">
        <v>16660</v>
      </c>
      <c r="I856" t="s">
        <v>3493</v>
      </c>
      <c r="J856" s="185" t="s">
        <v>36</v>
      </c>
      <c r="K856" s="185" t="s">
        <v>36</v>
      </c>
      <c r="L856" s="185" t="s">
        <v>36</v>
      </c>
      <c r="M856" s="185" t="s">
        <v>37</v>
      </c>
      <c r="N856" s="185" t="s">
        <v>3490</v>
      </c>
      <c r="O856" s="185" t="s">
        <v>37</v>
      </c>
      <c r="P856" s="185"/>
      <c r="Q856" s="184" t="s">
        <v>885</v>
      </c>
      <c r="R856" s="185">
        <v>16660</v>
      </c>
      <c r="S856" s="185" t="s">
        <v>577</v>
      </c>
      <c r="T856">
        <v>2</v>
      </c>
      <c r="U856" s="185" t="s">
        <v>37</v>
      </c>
      <c r="V856" s="185" t="s">
        <v>37</v>
      </c>
      <c r="W856" t="b">
        <v>1</v>
      </c>
    </row>
    <row r="857" spans="4:23" x14ac:dyDescent="0.25">
      <c r="D857" s="184" t="s">
        <v>886</v>
      </c>
      <c r="E857" s="184" t="s">
        <v>886</v>
      </c>
      <c r="F857" s="184"/>
      <c r="G857" s="184"/>
      <c r="H857" s="185">
        <v>10080</v>
      </c>
      <c r="I857" t="s">
        <v>3486</v>
      </c>
      <c r="J857" s="185" t="s">
        <v>36</v>
      </c>
      <c r="K857" s="185" t="s">
        <v>36</v>
      </c>
      <c r="L857" s="185" t="s">
        <v>36</v>
      </c>
      <c r="M857" s="185" t="s">
        <v>37</v>
      </c>
      <c r="N857" s="185" t="s">
        <v>3489</v>
      </c>
      <c r="O857" s="185" t="s">
        <v>37</v>
      </c>
      <c r="P857" s="185"/>
      <c r="Q857" s="184" t="s">
        <v>886</v>
      </c>
      <c r="R857" s="185">
        <v>10080</v>
      </c>
      <c r="S857" s="185" t="s">
        <v>86</v>
      </c>
      <c r="T857">
        <v>1</v>
      </c>
      <c r="U857" s="185" t="s">
        <v>37</v>
      </c>
      <c r="V857" s="185" t="s">
        <v>37</v>
      </c>
      <c r="W857" t="b">
        <v>1</v>
      </c>
    </row>
    <row r="858" spans="4:23" x14ac:dyDescent="0.25">
      <c r="D858" s="184" t="s">
        <v>887</v>
      </c>
      <c r="E858" s="184" t="s">
        <v>887</v>
      </c>
      <c r="F858" s="184"/>
      <c r="G858" s="184"/>
      <c r="H858" s="185">
        <v>13960</v>
      </c>
      <c r="I858" t="s">
        <v>3491</v>
      </c>
      <c r="J858" s="185" t="s">
        <v>36</v>
      </c>
      <c r="K858" s="185" t="s">
        <v>36</v>
      </c>
      <c r="L858" s="185" t="s">
        <v>36</v>
      </c>
      <c r="M858" s="185" t="s">
        <v>37</v>
      </c>
      <c r="N858" s="185" t="s">
        <v>3498</v>
      </c>
      <c r="O858" s="185" t="s">
        <v>37</v>
      </c>
      <c r="P858" s="185"/>
      <c r="Q858" s="184" t="s">
        <v>887</v>
      </c>
      <c r="R858" s="185">
        <v>13960</v>
      </c>
      <c r="S858" s="185" t="s">
        <v>234</v>
      </c>
      <c r="T858">
        <v>1</v>
      </c>
      <c r="U858" s="185" t="s">
        <v>37</v>
      </c>
      <c r="V858" s="185" t="s">
        <v>37</v>
      </c>
      <c r="W858" t="b">
        <v>1</v>
      </c>
    </row>
    <row r="859" spans="4:23" x14ac:dyDescent="0.25">
      <c r="D859" s="186" t="s">
        <v>3710</v>
      </c>
      <c r="E859" s="186" t="s">
        <v>3710</v>
      </c>
      <c r="F859" s="186"/>
      <c r="G859" s="186"/>
      <c r="H859" s="185"/>
      <c r="I859" s="186" t="s">
        <v>3493</v>
      </c>
      <c r="J859" s="186" t="s">
        <v>36</v>
      </c>
      <c r="K859" s="186" t="s">
        <v>36</v>
      </c>
      <c r="L859" s="186" t="s">
        <v>36</v>
      </c>
      <c r="M859" s="186" t="s">
        <v>37</v>
      </c>
      <c r="N859" s="186" t="s">
        <v>3522</v>
      </c>
      <c r="O859" s="186" t="s">
        <v>37</v>
      </c>
      <c r="P859" s="186"/>
      <c r="Q859" s="186" t="s">
        <v>3710</v>
      </c>
      <c r="R859" s="185"/>
      <c r="S859" s="185"/>
      <c r="T859">
        <v>1</v>
      </c>
      <c r="U859" s="186" t="s">
        <v>37</v>
      </c>
      <c r="V859" s="186" t="s">
        <v>37</v>
      </c>
      <c r="W859" t="b">
        <v>1</v>
      </c>
    </row>
    <row r="860" spans="4:23" x14ac:dyDescent="0.25">
      <c r="D860" s="184" t="s">
        <v>888</v>
      </c>
      <c r="E860" s="184" t="s">
        <v>888</v>
      </c>
      <c r="F860" s="184"/>
      <c r="G860" s="184"/>
      <c r="H860" s="185">
        <v>17310</v>
      </c>
      <c r="I860" t="s">
        <v>3502</v>
      </c>
      <c r="J860" s="185" t="s">
        <v>36</v>
      </c>
      <c r="K860" s="185" t="s">
        <v>36</v>
      </c>
      <c r="L860" s="185" t="s">
        <v>36</v>
      </c>
      <c r="M860" s="185" t="s">
        <v>37</v>
      </c>
      <c r="N860" s="185" t="s">
        <v>3504</v>
      </c>
      <c r="O860" s="185" t="s">
        <v>37</v>
      </c>
      <c r="P860" s="185"/>
      <c r="Q860" s="184" t="s">
        <v>888</v>
      </c>
      <c r="R860" s="185">
        <v>17310</v>
      </c>
      <c r="S860" s="185" t="s">
        <v>258</v>
      </c>
      <c r="T860">
        <v>1</v>
      </c>
      <c r="U860" s="185" t="s">
        <v>37</v>
      </c>
      <c r="V860" s="185" t="s">
        <v>37</v>
      </c>
      <c r="W860" t="b">
        <v>1</v>
      </c>
    </row>
    <row r="861" spans="4:23" x14ac:dyDescent="0.25">
      <c r="D861" s="184" t="s">
        <v>889</v>
      </c>
      <c r="E861" s="184" t="s">
        <v>889</v>
      </c>
      <c r="F861" s="184"/>
      <c r="G861" s="184"/>
      <c r="H861" s="185">
        <v>13040</v>
      </c>
      <c r="I861" t="s">
        <v>3491</v>
      </c>
      <c r="J861" s="185" t="s">
        <v>36</v>
      </c>
      <c r="K861" s="185" t="s">
        <v>36</v>
      </c>
      <c r="L861" s="185" t="s">
        <v>36</v>
      </c>
      <c r="M861" s="185" t="s">
        <v>37</v>
      </c>
      <c r="N861" s="185" t="s">
        <v>35</v>
      </c>
      <c r="O861" s="185" t="s">
        <v>37</v>
      </c>
      <c r="P861" s="185"/>
      <c r="Q861" s="184" t="s">
        <v>889</v>
      </c>
      <c r="R861" s="185">
        <v>13040</v>
      </c>
      <c r="S861" s="185" t="s">
        <v>890</v>
      </c>
      <c r="T861">
        <v>2</v>
      </c>
      <c r="U861" s="185" t="s">
        <v>37</v>
      </c>
      <c r="V861" s="185" t="s">
        <v>37</v>
      </c>
      <c r="W861" t="b">
        <v>1</v>
      </c>
    </row>
    <row r="862" spans="4:23" x14ac:dyDescent="0.25">
      <c r="D862" s="184" t="s">
        <v>3711</v>
      </c>
      <c r="E862" s="184" t="s">
        <v>3711</v>
      </c>
      <c r="F862" s="184"/>
      <c r="G862" s="184"/>
      <c r="H862" s="185">
        <v>90424</v>
      </c>
      <c r="I862" t="s">
        <v>3496</v>
      </c>
      <c r="J862" s="185" t="s">
        <v>36</v>
      </c>
      <c r="K862" s="185" t="s">
        <v>36</v>
      </c>
      <c r="L862" s="185" t="s">
        <v>36</v>
      </c>
      <c r="M862" s="185" t="s">
        <v>37</v>
      </c>
      <c r="N862" s="185" t="s">
        <v>35</v>
      </c>
      <c r="O862" s="185" t="s">
        <v>37</v>
      </c>
      <c r="P862" s="185"/>
      <c r="Q862" s="184" t="s">
        <v>3711</v>
      </c>
      <c r="R862" s="185">
        <v>90424</v>
      </c>
      <c r="S862" s="185" t="s">
        <v>3539</v>
      </c>
      <c r="T862">
        <v>4</v>
      </c>
      <c r="U862" s="185" t="s">
        <v>36</v>
      </c>
      <c r="V862" s="185" t="s">
        <v>37</v>
      </c>
      <c r="W862" t="b">
        <v>1</v>
      </c>
    </row>
    <row r="863" spans="4:23" x14ac:dyDescent="0.25">
      <c r="D863" s="184" t="s">
        <v>3712</v>
      </c>
      <c r="E863" s="184" t="s">
        <v>3712</v>
      </c>
      <c r="F863" s="184"/>
      <c r="G863" s="184"/>
      <c r="H863" s="185">
        <v>16070</v>
      </c>
      <c r="I863" t="s">
        <v>3496</v>
      </c>
      <c r="J863" s="185" t="s">
        <v>36</v>
      </c>
      <c r="K863" s="185" t="s">
        <v>36</v>
      </c>
      <c r="L863" s="185" t="s">
        <v>36</v>
      </c>
      <c r="M863" s="185" t="s">
        <v>37</v>
      </c>
      <c r="N863" s="185" t="s">
        <v>35</v>
      </c>
      <c r="O863" s="185" t="s">
        <v>37</v>
      </c>
      <c r="P863" s="185"/>
      <c r="Q863" s="184" t="s">
        <v>3712</v>
      </c>
      <c r="R863" s="185">
        <v>16070</v>
      </c>
      <c r="S863" s="185" t="s">
        <v>3524</v>
      </c>
      <c r="T863">
        <v>1</v>
      </c>
      <c r="U863" s="185" t="s">
        <v>37</v>
      </c>
      <c r="V863" s="185" t="s">
        <v>37</v>
      </c>
      <c r="W863" t="b">
        <v>1</v>
      </c>
    </row>
    <row r="864" spans="4:23" x14ac:dyDescent="0.25">
      <c r="D864" s="184" t="s">
        <v>3713</v>
      </c>
      <c r="E864" s="184" t="s">
        <v>3713</v>
      </c>
      <c r="F864" s="184"/>
      <c r="G864" s="184"/>
      <c r="H864" s="185">
        <v>15500</v>
      </c>
      <c r="I864" t="s">
        <v>3496</v>
      </c>
      <c r="J864" s="185" t="s">
        <v>36</v>
      </c>
      <c r="K864" s="185" t="s">
        <v>36</v>
      </c>
      <c r="L864" s="185" t="s">
        <v>36</v>
      </c>
      <c r="M864" s="185" t="s">
        <v>37</v>
      </c>
      <c r="N864" s="185" t="s">
        <v>35</v>
      </c>
      <c r="O864" s="185" t="s">
        <v>37</v>
      </c>
      <c r="P864" s="185"/>
      <c r="Q864" s="184" t="s">
        <v>3713</v>
      </c>
      <c r="R864" s="185">
        <v>15500</v>
      </c>
      <c r="S864" s="185" t="s">
        <v>3526</v>
      </c>
      <c r="T864">
        <v>1</v>
      </c>
      <c r="U864" s="185" t="s">
        <v>37</v>
      </c>
      <c r="V864" s="185" t="s">
        <v>37</v>
      </c>
      <c r="W864" t="b">
        <v>1</v>
      </c>
    </row>
    <row r="865" spans="4:23" x14ac:dyDescent="0.25">
      <c r="D865" s="184" t="s">
        <v>891</v>
      </c>
      <c r="E865" s="184" t="s">
        <v>891</v>
      </c>
      <c r="F865" s="184"/>
      <c r="G865" s="184"/>
      <c r="H865" s="185">
        <v>13690</v>
      </c>
      <c r="I865" t="s">
        <v>3491</v>
      </c>
      <c r="J865" s="185" t="s">
        <v>36</v>
      </c>
      <c r="K865" s="185" t="s">
        <v>36</v>
      </c>
      <c r="L865" s="185" t="s">
        <v>36</v>
      </c>
      <c r="M865" s="185" t="s">
        <v>37</v>
      </c>
      <c r="N865" s="185" t="s">
        <v>3503</v>
      </c>
      <c r="O865" s="185" t="s">
        <v>37</v>
      </c>
      <c r="P865" s="185"/>
      <c r="Q865" s="184" t="s">
        <v>891</v>
      </c>
      <c r="R865" s="185">
        <v>13690</v>
      </c>
      <c r="S865" s="185" t="s">
        <v>430</v>
      </c>
      <c r="T865">
        <v>1</v>
      </c>
      <c r="U865" s="185" t="s">
        <v>37</v>
      </c>
      <c r="V865" s="185" t="s">
        <v>37</v>
      </c>
      <c r="W865" t="b">
        <v>1</v>
      </c>
    </row>
    <row r="866" spans="4:23" x14ac:dyDescent="0.25">
      <c r="D866" s="184" t="s">
        <v>890</v>
      </c>
      <c r="E866" s="184" t="s">
        <v>890</v>
      </c>
      <c r="F866" s="184"/>
      <c r="G866" s="184"/>
      <c r="H866" s="185">
        <v>13040</v>
      </c>
      <c r="I866" t="s">
        <v>3491</v>
      </c>
      <c r="J866" s="185" t="s">
        <v>36</v>
      </c>
      <c r="K866" s="185" t="s">
        <v>36</v>
      </c>
      <c r="L866" s="185" t="s">
        <v>36</v>
      </c>
      <c r="M866" s="185" t="s">
        <v>37</v>
      </c>
      <c r="N866" s="185" t="s">
        <v>3501</v>
      </c>
      <c r="O866" s="185" t="s">
        <v>37</v>
      </c>
      <c r="P866" s="185"/>
      <c r="Q866" s="184" t="s">
        <v>890</v>
      </c>
      <c r="R866" s="185">
        <v>13040</v>
      </c>
      <c r="S866" s="185" t="s">
        <v>890</v>
      </c>
      <c r="T866">
        <v>2</v>
      </c>
      <c r="U866" s="185" t="s">
        <v>37</v>
      </c>
      <c r="V866" s="185" t="s">
        <v>37</v>
      </c>
      <c r="W866" t="b">
        <v>1</v>
      </c>
    </row>
    <row r="867" spans="4:23" x14ac:dyDescent="0.25">
      <c r="D867" s="184" t="s">
        <v>892</v>
      </c>
      <c r="E867" s="184" t="s">
        <v>892</v>
      </c>
      <c r="F867" s="184"/>
      <c r="G867" s="184"/>
      <c r="H867" s="185">
        <v>17010</v>
      </c>
      <c r="I867" t="s">
        <v>3502</v>
      </c>
      <c r="J867" s="185" t="s">
        <v>36</v>
      </c>
      <c r="K867" s="185" t="s">
        <v>36</v>
      </c>
      <c r="L867" s="185" t="s">
        <v>36</v>
      </c>
      <c r="M867" s="185" t="s">
        <v>37</v>
      </c>
      <c r="N867" s="185" t="s">
        <v>3504</v>
      </c>
      <c r="O867" s="185" t="s">
        <v>37</v>
      </c>
      <c r="P867" s="185"/>
      <c r="Q867" s="184" t="s">
        <v>892</v>
      </c>
      <c r="R867" s="185">
        <v>17010</v>
      </c>
      <c r="S867" s="185" t="s">
        <v>465</v>
      </c>
      <c r="T867">
        <v>1</v>
      </c>
      <c r="U867" s="185" t="s">
        <v>37</v>
      </c>
      <c r="V867" s="185" t="s">
        <v>37</v>
      </c>
      <c r="W867" t="b">
        <v>1</v>
      </c>
    </row>
    <row r="868" spans="4:23" x14ac:dyDescent="0.25">
      <c r="D868" s="184" t="s">
        <v>893</v>
      </c>
      <c r="E868" s="184" t="s">
        <v>893</v>
      </c>
      <c r="F868" s="184"/>
      <c r="G868" s="184"/>
      <c r="H868" s="185">
        <v>17010</v>
      </c>
      <c r="I868" t="s">
        <v>3502</v>
      </c>
      <c r="J868" s="185" t="s">
        <v>36</v>
      </c>
      <c r="K868" s="185" t="s">
        <v>36</v>
      </c>
      <c r="L868" s="185" t="s">
        <v>36</v>
      </c>
      <c r="M868" s="185" t="s">
        <v>37</v>
      </c>
      <c r="N868" s="185" t="s">
        <v>3504</v>
      </c>
      <c r="O868" s="185" t="s">
        <v>37</v>
      </c>
      <c r="P868" s="185"/>
      <c r="Q868" s="184" t="s">
        <v>893</v>
      </c>
      <c r="R868" s="185">
        <v>17010</v>
      </c>
      <c r="S868" s="185" t="s">
        <v>465</v>
      </c>
      <c r="T868">
        <v>1</v>
      </c>
      <c r="U868" s="185" t="s">
        <v>37</v>
      </c>
      <c r="V868" s="185" t="s">
        <v>37</v>
      </c>
      <c r="W868" t="b">
        <v>1</v>
      </c>
    </row>
    <row r="869" spans="4:23" x14ac:dyDescent="0.25">
      <c r="D869" s="184" t="s">
        <v>3714</v>
      </c>
      <c r="E869" s="184" t="s">
        <v>3714</v>
      </c>
      <c r="F869" s="184"/>
      <c r="G869" s="184"/>
      <c r="H869" s="185">
        <v>17010</v>
      </c>
      <c r="I869" t="s">
        <v>3502</v>
      </c>
      <c r="J869" s="185" t="s">
        <v>36</v>
      </c>
      <c r="K869" s="185" t="s">
        <v>36</v>
      </c>
      <c r="L869" s="185" t="s">
        <v>36</v>
      </c>
      <c r="M869" s="185" t="s">
        <v>37</v>
      </c>
      <c r="N869" s="185" t="s">
        <v>3528</v>
      </c>
      <c r="O869" s="185" t="s">
        <v>37</v>
      </c>
      <c r="P869" s="185"/>
      <c r="Q869" s="184" t="s">
        <v>3714</v>
      </c>
      <c r="R869" s="185">
        <v>17010</v>
      </c>
      <c r="S869" s="185" t="s">
        <v>465</v>
      </c>
      <c r="T869">
        <v>1</v>
      </c>
      <c r="U869" s="185" t="s">
        <v>37</v>
      </c>
      <c r="V869" s="185" t="s">
        <v>37</v>
      </c>
      <c r="W869" t="b">
        <v>1</v>
      </c>
    </row>
    <row r="870" spans="4:23" x14ac:dyDescent="0.25">
      <c r="D870" s="184" t="s">
        <v>894</v>
      </c>
      <c r="E870" s="184" t="s">
        <v>894</v>
      </c>
      <c r="F870" s="184"/>
      <c r="G870" s="184"/>
      <c r="H870" s="185">
        <v>14210</v>
      </c>
      <c r="I870" t="s">
        <v>3491</v>
      </c>
      <c r="J870" s="185" t="s">
        <v>36</v>
      </c>
      <c r="K870" s="185" t="s">
        <v>36</v>
      </c>
      <c r="L870" s="185" t="s">
        <v>36</v>
      </c>
      <c r="M870" s="185" t="s">
        <v>37</v>
      </c>
      <c r="N870" s="185" t="s">
        <v>3505</v>
      </c>
      <c r="O870" s="185" t="s">
        <v>37</v>
      </c>
      <c r="P870" s="185"/>
      <c r="Q870" s="184" t="s">
        <v>894</v>
      </c>
      <c r="R870" s="185">
        <v>14210</v>
      </c>
      <c r="S870" s="185" t="s">
        <v>665</v>
      </c>
      <c r="T870">
        <v>3</v>
      </c>
      <c r="U870" s="185" t="s">
        <v>37</v>
      </c>
      <c r="V870" s="185" t="s">
        <v>37</v>
      </c>
      <c r="W870" t="b">
        <v>1</v>
      </c>
    </row>
    <row r="871" spans="4:23" x14ac:dyDescent="0.25">
      <c r="D871" s="184" t="s">
        <v>895</v>
      </c>
      <c r="E871" s="184" t="s">
        <v>895</v>
      </c>
      <c r="F871" s="184"/>
      <c r="G871" s="184"/>
      <c r="H871" s="185">
        <v>14200</v>
      </c>
      <c r="I871" t="s">
        <v>3491</v>
      </c>
      <c r="J871" s="185" t="s">
        <v>36</v>
      </c>
      <c r="K871" s="185" t="s">
        <v>36</v>
      </c>
      <c r="L871" s="185" t="s">
        <v>36</v>
      </c>
      <c r="M871" s="185" t="s">
        <v>37</v>
      </c>
      <c r="N871" s="185" t="s">
        <v>3505</v>
      </c>
      <c r="O871" s="185" t="s">
        <v>37</v>
      </c>
      <c r="P871" s="185"/>
      <c r="Q871" s="184" t="s">
        <v>895</v>
      </c>
      <c r="R871" s="185">
        <v>14200</v>
      </c>
      <c r="S871" s="185" t="s">
        <v>276</v>
      </c>
      <c r="T871">
        <v>3</v>
      </c>
      <c r="U871" s="185" t="s">
        <v>37</v>
      </c>
      <c r="V871" s="185" t="s">
        <v>37</v>
      </c>
      <c r="W871" t="b">
        <v>1</v>
      </c>
    </row>
    <row r="872" spans="4:23" x14ac:dyDescent="0.25">
      <c r="D872" s="186" t="s">
        <v>3715</v>
      </c>
      <c r="E872" s="186" t="s">
        <v>3715</v>
      </c>
      <c r="F872" s="186"/>
      <c r="G872" s="186"/>
      <c r="H872" s="185"/>
      <c r="I872" s="186" t="s">
        <v>3502</v>
      </c>
      <c r="J872" s="186" t="s">
        <v>36</v>
      </c>
      <c r="K872" s="186" t="s">
        <v>36</v>
      </c>
      <c r="L872" s="186" t="s">
        <v>36</v>
      </c>
      <c r="M872" s="186" t="s">
        <v>37</v>
      </c>
      <c r="N872" s="186" t="s">
        <v>3504</v>
      </c>
      <c r="O872" s="186" t="s">
        <v>37</v>
      </c>
      <c r="P872" s="186"/>
      <c r="Q872" s="186" t="s">
        <v>3715</v>
      </c>
      <c r="R872" s="185"/>
      <c r="S872" s="185"/>
      <c r="T872">
        <v>1</v>
      </c>
      <c r="U872" s="186" t="s">
        <v>37</v>
      </c>
      <c r="V872" s="186" t="s">
        <v>37</v>
      </c>
      <c r="W872" t="b">
        <v>1</v>
      </c>
    </row>
    <row r="873" spans="4:23" x14ac:dyDescent="0.25">
      <c r="D873" s="184" t="s">
        <v>3716</v>
      </c>
      <c r="E873" s="184" t="s">
        <v>3716</v>
      </c>
      <c r="F873" s="184"/>
      <c r="G873" s="184"/>
      <c r="H873" s="185">
        <v>18311</v>
      </c>
      <c r="I873" t="s">
        <v>3510</v>
      </c>
      <c r="J873" s="185" t="s">
        <v>36</v>
      </c>
      <c r="K873" s="185" t="s">
        <v>36</v>
      </c>
      <c r="L873" s="185" t="s">
        <v>36</v>
      </c>
      <c r="M873" s="185" t="s">
        <v>37</v>
      </c>
      <c r="N873" s="185" t="s">
        <v>3514</v>
      </c>
      <c r="O873" s="185" t="s">
        <v>37</v>
      </c>
      <c r="P873" s="185"/>
      <c r="Q873" s="184" t="s">
        <v>3716</v>
      </c>
      <c r="R873" s="185">
        <v>18311</v>
      </c>
      <c r="S873" s="185" t="s">
        <v>3573</v>
      </c>
      <c r="T873">
        <v>1</v>
      </c>
      <c r="U873" s="185" t="s">
        <v>37</v>
      </c>
      <c r="V873" s="185" t="s">
        <v>37</v>
      </c>
      <c r="W873" t="b">
        <v>1</v>
      </c>
    </row>
    <row r="874" spans="4:23" x14ac:dyDescent="0.25">
      <c r="D874" s="184" t="s">
        <v>3717</v>
      </c>
      <c r="E874" s="184" t="s">
        <v>3717</v>
      </c>
      <c r="F874" s="184"/>
      <c r="G874" s="184"/>
      <c r="H874" s="185">
        <v>18311</v>
      </c>
      <c r="I874" t="s">
        <v>3510</v>
      </c>
      <c r="J874" s="185" t="s">
        <v>36</v>
      </c>
      <c r="K874" s="185" t="s">
        <v>36</v>
      </c>
      <c r="L874" s="185" t="s">
        <v>36</v>
      </c>
      <c r="M874" s="185" t="s">
        <v>37</v>
      </c>
      <c r="N874" s="185" t="s">
        <v>3514</v>
      </c>
      <c r="O874" s="185" t="s">
        <v>37</v>
      </c>
      <c r="P874" s="185"/>
      <c r="Q874" s="184" t="s">
        <v>3717</v>
      </c>
      <c r="R874" s="185">
        <v>18311</v>
      </c>
      <c r="S874" s="185" t="s">
        <v>3573</v>
      </c>
      <c r="T874">
        <v>1</v>
      </c>
      <c r="U874" s="185" t="s">
        <v>37</v>
      </c>
      <c r="V874" s="185" t="s">
        <v>37</v>
      </c>
      <c r="W874" t="b">
        <v>1</v>
      </c>
    </row>
    <row r="875" spans="4:23" x14ac:dyDescent="0.25">
      <c r="D875" s="184" t="s">
        <v>3718</v>
      </c>
      <c r="E875" s="184" t="s">
        <v>3718</v>
      </c>
      <c r="F875" s="184"/>
      <c r="G875" s="184"/>
      <c r="H875" s="185">
        <v>18313</v>
      </c>
      <c r="I875" t="s">
        <v>3510</v>
      </c>
      <c r="J875" s="185" t="s">
        <v>36</v>
      </c>
      <c r="K875" s="185" t="s">
        <v>36</v>
      </c>
      <c r="L875" s="185" t="s">
        <v>36</v>
      </c>
      <c r="M875" s="185" t="s">
        <v>37</v>
      </c>
      <c r="N875" s="185" t="s">
        <v>3514</v>
      </c>
      <c r="O875" s="185" t="s">
        <v>37</v>
      </c>
      <c r="P875" s="185"/>
      <c r="Q875" s="184" t="s">
        <v>3718</v>
      </c>
      <c r="R875" s="185">
        <v>18313</v>
      </c>
      <c r="S875" s="185" t="s">
        <v>3579</v>
      </c>
      <c r="T875">
        <v>1</v>
      </c>
      <c r="U875" s="185" t="s">
        <v>37</v>
      </c>
      <c r="V875" s="185" t="s">
        <v>37</v>
      </c>
      <c r="W875" t="b">
        <v>1</v>
      </c>
    </row>
    <row r="876" spans="4:23" x14ac:dyDescent="0.25">
      <c r="D876" s="184" t="s">
        <v>3719</v>
      </c>
      <c r="E876" s="184" t="s">
        <v>3719</v>
      </c>
      <c r="F876" s="184"/>
      <c r="G876" s="184"/>
      <c r="H876" s="185">
        <v>18313</v>
      </c>
      <c r="I876" t="s">
        <v>3510</v>
      </c>
      <c r="J876" s="185" t="s">
        <v>36</v>
      </c>
      <c r="K876" s="185" t="s">
        <v>36</v>
      </c>
      <c r="L876" s="185" t="s">
        <v>36</v>
      </c>
      <c r="M876" s="185" t="s">
        <v>37</v>
      </c>
      <c r="N876" s="185" t="s">
        <v>3514</v>
      </c>
      <c r="O876" s="185" t="s">
        <v>37</v>
      </c>
      <c r="P876" s="185"/>
      <c r="Q876" s="184" t="s">
        <v>3719</v>
      </c>
      <c r="R876" s="185">
        <v>18313</v>
      </c>
      <c r="S876" s="185" t="s">
        <v>3579</v>
      </c>
      <c r="T876">
        <v>1</v>
      </c>
      <c r="U876" s="185" t="s">
        <v>37</v>
      </c>
      <c r="V876" s="185" t="s">
        <v>37</v>
      </c>
      <c r="W876" t="b">
        <v>1</v>
      </c>
    </row>
    <row r="877" spans="4:23" x14ac:dyDescent="0.25">
      <c r="D877" s="184" t="s">
        <v>896</v>
      </c>
      <c r="E877" s="184" t="s">
        <v>896</v>
      </c>
      <c r="F877" s="184"/>
      <c r="G877" s="184"/>
      <c r="H877" s="185">
        <v>13150</v>
      </c>
      <c r="I877" t="s">
        <v>3491</v>
      </c>
      <c r="J877" s="185" t="s">
        <v>36</v>
      </c>
      <c r="K877" s="185" t="s">
        <v>36</v>
      </c>
      <c r="L877" s="185" t="s">
        <v>36</v>
      </c>
      <c r="M877" s="185" t="s">
        <v>37</v>
      </c>
      <c r="N877" s="185" t="s">
        <v>3501</v>
      </c>
      <c r="O877" s="185" t="s">
        <v>37</v>
      </c>
      <c r="P877" s="185"/>
      <c r="Q877" s="184" t="s">
        <v>896</v>
      </c>
      <c r="R877" s="185">
        <v>13150</v>
      </c>
      <c r="S877" s="185" t="s">
        <v>472</v>
      </c>
      <c r="T877">
        <v>1</v>
      </c>
      <c r="U877" s="185" t="s">
        <v>37</v>
      </c>
      <c r="V877" s="185" t="s">
        <v>37</v>
      </c>
      <c r="W877" t="b">
        <v>1</v>
      </c>
    </row>
    <row r="878" spans="4:23" x14ac:dyDescent="0.25">
      <c r="D878" s="184" t="s">
        <v>897</v>
      </c>
      <c r="E878" s="184" t="s">
        <v>897</v>
      </c>
      <c r="F878" s="184"/>
      <c r="G878" s="184"/>
      <c r="H878" s="185">
        <v>13040</v>
      </c>
      <c r="I878" t="s">
        <v>3491</v>
      </c>
      <c r="J878" s="185" t="s">
        <v>36</v>
      </c>
      <c r="K878" s="185" t="s">
        <v>36</v>
      </c>
      <c r="L878" s="185" t="s">
        <v>36</v>
      </c>
      <c r="M878" s="185" t="s">
        <v>37</v>
      </c>
      <c r="N878" s="185" t="s">
        <v>3501</v>
      </c>
      <c r="O878" s="185" t="s">
        <v>37</v>
      </c>
      <c r="P878" s="185"/>
      <c r="Q878" s="184" t="s">
        <v>897</v>
      </c>
      <c r="R878" s="185">
        <v>13040</v>
      </c>
      <c r="S878" s="185" t="s">
        <v>890</v>
      </c>
      <c r="T878">
        <v>2</v>
      </c>
      <c r="U878" s="185" t="s">
        <v>37</v>
      </c>
      <c r="V878" s="185" t="s">
        <v>37</v>
      </c>
      <c r="W878" t="b">
        <v>1</v>
      </c>
    </row>
    <row r="879" spans="4:23" x14ac:dyDescent="0.25">
      <c r="D879" s="186" t="s">
        <v>3720</v>
      </c>
      <c r="E879" s="186" t="s">
        <v>3720</v>
      </c>
      <c r="F879" s="186"/>
      <c r="G879" s="186"/>
      <c r="H879" s="185"/>
      <c r="I879" s="186" t="s">
        <v>3500</v>
      </c>
      <c r="J879" s="186" t="s">
        <v>36</v>
      </c>
      <c r="K879" s="186" t="s">
        <v>36</v>
      </c>
      <c r="L879" s="186" t="s">
        <v>37</v>
      </c>
      <c r="M879" s="186" t="s">
        <v>37</v>
      </c>
      <c r="N879" s="186" t="s">
        <v>35</v>
      </c>
      <c r="O879" s="186" t="s">
        <v>37</v>
      </c>
      <c r="P879" s="186"/>
      <c r="Q879" s="186" t="s">
        <v>3720</v>
      </c>
      <c r="R879" s="185"/>
      <c r="S879" s="185"/>
      <c r="T879">
        <v>1</v>
      </c>
      <c r="U879" s="186" t="s">
        <v>37</v>
      </c>
      <c r="V879" s="186" t="s">
        <v>37</v>
      </c>
      <c r="W879" t="b">
        <v>1</v>
      </c>
    </row>
    <row r="880" spans="4:23" x14ac:dyDescent="0.25">
      <c r="D880" s="184" t="s">
        <v>898</v>
      </c>
      <c r="E880" s="184" t="s">
        <v>898</v>
      </c>
      <c r="F880" s="184"/>
      <c r="G880" s="184"/>
      <c r="H880" s="185">
        <v>17120</v>
      </c>
      <c r="I880" t="s">
        <v>3502</v>
      </c>
      <c r="J880" s="185" t="s">
        <v>36</v>
      </c>
      <c r="K880" s="185" t="s">
        <v>36</v>
      </c>
      <c r="L880" s="185" t="s">
        <v>36</v>
      </c>
      <c r="M880" s="185" t="s">
        <v>37</v>
      </c>
      <c r="N880" s="185" t="s">
        <v>3504</v>
      </c>
      <c r="O880" s="185" t="s">
        <v>37</v>
      </c>
      <c r="P880" s="185"/>
      <c r="Q880" s="184" t="s">
        <v>898</v>
      </c>
      <c r="R880" s="185">
        <v>17120</v>
      </c>
      <c r="S880" s="185" t="s">
        <v>385</v>
      </c>
      <c r="T880">
        <v>1</v>
      </c>
      <c r="U880" s="185" t="s">
        <v>37</v>
      </c>
      <c r="V880" s="185" t="s">
        <v>37</v>
      </c>
      <c r="W880" t="b">
        <v>1</v>
      </c>
    </row>
    <row r="881" spans="4:23" x14ac:dyDescent="0.25">
      <c r="D881" s="184" t="s">
        <v>899</v>
      </c>
      <c r="E881" s="184" t="s">
        <v>899</v>
      </c>
      <c r="F881" s="184"/>
      <c r="G881" s="184"/>
      <c r="H881" s="185">
        <v>10080</v>
      </c>
      <c r="I881" t="s">
        <v>3486</v>
      </c>
      <c r="J881" s="185" t="s">
        <v>36</v>
      </c>
      <c r="K881" s="185" t="s">
        <v>36</v>
      </c>
      <c r="L881" s="185" t="s">
        <v>36</v>
      </c>
      <c r="M881" s="185" t="s">
        <v>37</v>
      </c>
      <c r="N881" s="185" t="s">
        <v>3489</v>
      </c>
      <c r="O881" s="185" t="s">
        <v>37</v>
      </c>
      <c r="P881" s="185"/>
      <c r="Q881" s="184" t="s">
        <v>899</v>
      </c>
      <c r="R881" s="185">
        <v>10080</v>
      </c>
      <c r="S881" s="185" t="s">
        <v>86</v>
      </c>
      <c r="T881">
        <v>1</v>
      </c>
      <c r="U881" s="185" t="s">
        <v>37</v>
      </c>
      <c r="V881" s="185" t="s">
        <v>37</v>
      </c>
      <c r="W881" t="b">
        <v>1</v>
      </c>
    </row>
    <row r="882" spans="4:23" x14ac:dyDescent="0.25">
      <c r="D882" s="184" t="s">
        <v>900</v>
      </c>
      <c r="E882" s="184" t="s">
        <v>900</v>
      </c>
      <c r="F882" s="184"/>
      <c r="G882" s="184"/>
      <c r="H882" s="185">
        <v>17620</v>
      </c>
      <c r="I882" t="s">
        <v>3502</v>
      </c>
      <c r="J882" s="185" t="s">
        <v>36</v>
      </c>
      <c r="K882" s="185" t="s">
        <v>36</v>
      </c>
      <c r="L882" s="185" t="s">
        <v>36</v>
      </c>
      <c r="M882" s="185" t="s">
        <v>37</v>
      </c>
      <c r="N882" s="185" t="s">
        <v>3528</v>
      </c>
      <c r="O882" s="185" t="s">
        <v>37</v>
      </c>
      <c r="P882" s="185"/>
      <c r="Q882" s="184" t="s">
        <v>900</v>
      </c>
      <c r="R882" s="185">
        <v>17620</v>
      </c>
      <c r="S882" s="185" t="s">
        <v>342</v>
      </c>
      <c r="T882">
        <v>1</v>
      </c>
      <c r="U882" s="185" t="s">
        <v>37</v>
      </c>
      <c r="V882" s="185" t="s">
        <v>37</v>
      </c>
      <c r="W882" t="b">
        <v>1</v>
      </c>
    </row>
    <row r="883" spans="4:23" x14ac:dyDescent="0.25">
      <c r="D883" s="184" t="s">
        <v>901</v>
      </c>
      <c r="E883" s="184" t="s">
        <v>901</v>
      </c>
      <c r="F883" s="184"/>
      <c r="G883" s="184"/>
      <c r="H883" s="185">
        <v>13960</v>
      </c>
      <c r="I883" t="s">
        <v>3491</v>
      </c>
      <c r="J883" s="185" t="s">
        <v>36</v>
      </c>
      <c r="K883" s="185" t="s">
        <v>36</v>
      </c>
      <c r="L883" s="185" t="s">
        <v>36</v>
      </c>
      <c r="M883" s="185" t="s">
        <v>37</v>
      </c>
      <c r="N883" s="185" t="s">
        <v>3501</v>
      </c>
      <c r="O883" s="185" t="s">
        <v>37</v>
      </c>
      <c r="P883" s="185"/>
      <c r="Q883" s="184" t="s">
        <v>901</v>
      </c>
      <c r="R883" s="185">
        <v>13960</v>
      </c>
      <c r="S883" s="185" t="s">
        <v>234</v>
      </c>
      <c r="T883">
        <v>1</v>
      </c>
      <c r="U883" s="185" t="s">
        <v>37</v>
      </c>
      <c r="V883" s="185" t="s">
        <v>37</v>
      </c>
      <c r="W883" t="b">
        <v>1</v>
      </c>
    </row>
    <row r="884" spans="4:23" x14ac:dyDescent="0.25">
      <c r="D884" s="184" t="s">
        <v>902</v>
      </c>
      <c r="E884" s="184" t="s">
        <v>902</v>
      </c>
      <c r="F884" s="184"/>
      <c r="G884" s="184"/>
      <c r="H884" s="185">
        <v>13410</v>
      </c>
      <c r="I884" t="s">
        <v>3491</v>
      </c>
      <c r="J884" s="185" t="s">
        <v>36</v>
      </c>
      <c r="K884" s="185" t="s">
        <v>36</v>
      </c>
      <c r="L884" s="185" t="s">
        <v>36</v>
      </c>
      <c r="M884" s="185" t="s">
        <v>37</v>
      </c>
      <c r="N884" s="185" t="s">
        <v>3501</v>
      </c>
      <c r="O884" s="185" t="s">
        <v>37</v>
      </c>
      <c r="P884" s="185"/>
      <c r="Q884" s="184" t="s">
        <v>902</v>
      </c>
      <c r="R884" s="185">
        <v>13410</v>
      </c>
      <c r="S884" s="185" t="s">
        <v>131</v>
      </c>
      <c r="T884">
        <v>2</v>
      </c>
      <c r="U884" s="185" t="s">
        <v>37</v>
      </c>
      <c r="V884" s="185" t="s">
        <v>37</v>
      </c>
      <c r="W884" t="b">
        <v>1</v>
      </c>
    </row>
    <row r="885" spans="4:23" x14ac:dyDescent="0.25">
      <c r="D885" s="184" t="s">
        <v>903</v>
      </c>
      <c r="E885" s="184" t="s">
        <v>903</v>
      </c>
      <c r="F885" s="184"/>
      <c r="G885" s="184"/>
      <c r="H885" s="185">
        <v>13140</v>
      </c>
      <c r="I885" t="s">
        <v>3491</v>
      </c>
      <c r="J885" s="185" t="s">
        <v>36</v>
      </c>
      <c r="K885" s="185" t="s">
        <v>36</v>
      </c>
      <c r="L885" s="185" t="s">
        <v>36</v>
      </c>
      <c r="M885" s="185" t="s">
        <v>37</v>
      </c>
      <c r="N885" s="185" t="s">
        <v>3501</v>
      </c>
      <c r="O885" s="185" t="s">
        <v>37</v>
      </c>
      <c r="P885" s="185"/>
      <c r="Q885" s="184" t="s">
        <v>903</v>
      </c>
      <c r="R885" s="185">
        <v>13140</v>
      </c>
      <c r="S885" s="185" t="s">
        <v>78</v>
      </c>
      <c r="T885">
        <v>1</v>
      </c>
      <c r="U885" s="185" t="s">
        <v>37</v>
      </c>
      <c r="V885" s="185" t="s">
        <v>37</v>
      </c>
      <c r="W885" t="b">
        <v>1</v>
      </c>
    </row>
    <row r="886" spans="4:23" x14ac:dyDescent="0.25">
      <c r="D886" s="184" t="s">
        <v>904</v>
      </c>
      <c r="E886" s="184" t="s">
        <v>904</v>
      </c>
      <c r="F886" s="184"/>
      <c r="G886" s="184"/>
      <c r="H886" s="185">
        <v>16660</v>
      </c>
      <c r="I886" t="s">
        <v>3493</v>
      </c>
      <c r="J886" s="185" t="s">
        <v>36</v>
      </c>
      <c r="K886" s="185" t="s">
        <v>36</v>
      </c>
      <c r="L886" s="185" t="s">
        <v>36</v>
      </c>
      <c r="M886" s="185" t="s">
        <v>37</v>
      </c>
      <c r="N886" s="185" t="s">
        <v>3490</v>
      </c>
      <c r="O886" s="185" t="s">
        <v>37</v>
      </c>
      <c r="P886" s="185"/>
      <c r="Q886" s="184" t="s">
        <v>904</v>
      </c>
      <c r="R886" s="185">
        <v>16660</v>
      </c>
      <c r="S886" s="185" t="s">
        <v>577</v>
      </c>
      <c r="T886">
        <v>2</v>
      </c>
      <c r="U886" s="185" t="s">
        <v>37</v>
      </c>
      <c r="V886" s="185" t="s">
        <v>37</v>
      </c>
      <c r="W886" t="b">
        <v>1</v>
      </c>
    </row>
    <row r="887" spans="4:23" x14ac:dyDescent="0.25">
      <c r="D887" s="184" t="s">
        <v>905</v>
      </c>
      <c r="E887" s="184" t="s">
        <v>905</v>
      </c>
      <c r="F887" s="184"/>
      <c r="G887" s="184"/>
      <c r="H887" s="185">
        <v>16010</v>
      </c>
      <c r="I887" t="s">
        <v>3496</v>
      </c>
      <c r="J887" s="185" t="s">
        <v>36</v>
      </c>
      <c r="K887" s="185" t="s">
        <v>36</v>
      </c>
      <c r="L887" s="185" t="s">
        <v>36</v>
      </c>
      <c r="M887" s="185" t="s">
        <v>37</v>
      </c>
      <c r="N887" s="185" t="s">
        <v>35</v>
      </c>
      <c r="O887" s="185" t="s">
        <v>37</v>
      </c>
      <c r="P887" s="185"/>
      <c r="Q887" s="184" t="s">
        <v>905</v>
      </c>
      <c r="R887" s="185">
        <v>16010</v>
      </c>
      <c r="S887" s="185" t="s">
        <v>170</v>
      </c>
      <c r="T887">
        <v>2</v>
      </c>
      <c r="U887" s="185" t="s">
        <v>37</v>
      </c>
      <c r="V887" s="185" t="s">
        <v>37</v>
      </c>
      <c r="W887" t="b">
        <v>1</v>
      </c>
    </row>
    <row r="888" spans="4:23" x14ac:dyDescent="0.25">
      <c r="D888" s="184" t="s">
        <v>906</v>
      </c>
      <c r="E888" s="184" t="s">
        <v>906</v>
      </c>
      <c r="F888" s="184"/>
      <c r="G888" s="184"/>
      <c r="H888" s="185">
        <v>12030</v>
      </c>
      <c r="I888" t="s">
        <v>3487</v>
      </c>
      <c r="J888" s="185" t="s">
        <v>36</v>
      </c>
      <c r="K888" s="185" t="s">
        <v>36</v>
      </c>
      <c r="L888" s="185" t="s">
        <v>36</v>
      </c>
      <c r="M888" s="185" t="s">
        <v>36</v>
      </c>
      <c r="N888" s="185" t="s">
        <v>35</v>
      </c>
      <c r="O888" s="185" t="s">
        <v>37</v>
      </c>
      <c r="P888" s="185"/>
      <c r="Q888" s="184" t="s">
        <v>906</v>
      </c>
      <c r="R888" s="185">
        <v>12030</v>
      </c>
      <c r="S888" s="185" t="s">
        <v>906</v>
      </c>
      <c r="T888">
        <v>4</v>
      </c>
      <c r="U888" s="185" t="s">
        <v>37</v>
      </c>
      <c r="V888" s="185" t="s">
        <v>37</v>
      </c>
      <c r="W888" t="b">
        <v>1</v>
      </c>
    </row>
    <row r="889" spans="4:23" x14ac:dyDescent="0.25">
      <c r="D889" s="184" t="s">
        <v>907</v>
      </c>
      <c r="E889" s="184" t="s">
        <v>907</v>
      </c>
      <c r="F889" s="184"/>
      <c r="G889" s="184"/>
      <c r="H889" s="185">
        <v>16090</v>
      </c>
      <c r="I889" t="s">
        <v>3496</v>
      </c>
      <c r="J889" s="185" t="s">
        <v>36</v>
      </c>
      <c r="K889" s="185" t="s">
        <v>36</v>
      </c>
      <c r="L889" s="185" t="s">
        <v>36</v>
      </c>
      <c r="M889" s="185" t="s">
        <v>37</v>
      </c>
      <c r="N889" s="185" t="s">
        <v>3506</v>
      </c>
      <c r="O889" s="185" t="s">
        <v>37</v>
      </c>
      <c r="P889" s="185"/>
      <c r="Q889" s="184" t="s">
        <v>907</v>
      </c>
      <c r="R889" s="185">
        <v>16090</v>
      </c>
      <c r="S889" s="185" t="s">
        <v>421</v>
      </c>
      <c r="T889">
        <v>2</v>
      </c>
      <c r="U889" s="185" t="s">
        <v>37</v>
      </c>
      <c r="V889" s="185" t="s">
        <v>37</v>
      </c>
      <c r="W889" t="b">
        <v>1</v>
      </c>
    </row>
    <row r="890" spans="4:23" x14ac:dyDescent="0.25">
      <c r="D890" s="184" t="s">
        <v>908</v>
      </c>
      <c r="E890" s="184" t="s">
        <v>908</v>
      </c>
      <c r="F890" s="184"/>
      <c r="G890" s="184"/>
      <c r="H890" s="185">
        <v>10050</v>
      </c>
      <c r="I890" t="s">
        <v>3486</v>
      </c>
      <c r="J890" s="185" t="s">
        <v>36</v>
      </c>
      <c r="K890" s="185" t="s">
        <v>36</v>
      </c>
      <c r="L890" s="185" t="s">
        <v>36</v>
      </c>
      <c r="M890" s="185" t="s">
        <v>37</v>
      </c>
      <c r="N890" s="185" t="s">
        <v>3489</v>
      </c>
      <c r="O890" s="185" t="s">
        <v>37</v>
      </c>
      <c r="P890" s="185"/>
      <c r="Q890" s="184" t="s">
        <v>908</v>
      </c>
      <c r="R890" s="185">
        <v>10050</v>
      </c>
      <c r="S890" s="185" t="s">
        <v>92</v>
      </c>
      <c r="T890">
        <v>1</v>
      </c>
      <c r="U890" s="185" t="s">
        <v>37</v>
      </c>
      <c r="V890" s="185" t="s">
        <v>37</v>
      </c>
      <c r="W890" t="b">
        <v>1</v>
      </c>
    </row>
    <row r="891" spans="4:23" x14ac:dyDescent="0.25">
      <c r="D891" s="184" t="s">
        <v>909</v>
      </c>
      <c r="E891" s="184" t="s">
        <v>909</v>
      </c>
      <c r="F891" s="184"/>
      <c r="G891" s="184"/>
      <c r="H891" s="185">
        <v>16390</v>
      </c>
      <c r="I891" t="s">
        <v>3493</v>
      </c>
      <c r="J891" s="185" t="s">
        <v>36</v>
      </c>
      <c r="K891" s="185" t="s">
        <v>36</v>
      </c>
      <c r="L891" s="185" t="s">
        <v>36</v>
      </c>
      <c r="M891" s="185" t="s">
        <v>37</v>
      </c>
      <c r="N891" s="185" t="s">
        <v>35</v>
      </c>
      <c r="O891" s="185" t="s">
        <v>37</v>
      </c>
      <c r="P891" s="185"/>
      <c r="Q891" s="184" t="s">
        <v>909</v>
      </c>
      <c r="R891" s="185">
        <v>16390</v>
      </c>
      <c r="S891" s="185" t="s">
        <v>910</v>
      </c>
      <c r="T891">
        <v>2</v>
      </c>
      <c r="U891" s="185" t="s">
        <v>37</v>
      </c>
      <c r="V891" s="185" t="s">
        <v>37</v>
      </c>
      <c r="W891" t="b">
        <v>1</v>
      </c>
    </row>
    <row r="892" spans="4:23" x14ac:dyDescent="0.25">
      <c r="D892" s="184" t="s">
        <v>911</v>
      </c>
      <c r="E892" s="184" t="s">
        <v>911</v>
      </c>
      <c r="F892" s="184"/>
      <c r="G892" s="184"/>
      <c r="H892" s="185">
        <v>16330</v>
      </c>
      <c r="I892" t="s">
        <v>3493</v>
      </c>
      <c r="J892" s="185" t="s">
        <v>36</v>
      </c>
      <c r="K892" s="185" t="s">
        <v>36</v>
      </c>
      <c r="L892" s="185" t="s">
        <v>36</v>
      </c>
      <c r="M892" s="185" t="s">
        <v>37</v>
      </c>
      <c r="N892" s="185" t="s">
        <v>3498</v>
      </c>
      <c r="O892" s="185" t="s">
        <v>37</v>
      </c>
      <c r="P892" s="185"/>
      <c r="Q892" s="184" t="s">
        <v>911</v>
      </c>
      <c r="R892" s="185">
        <v>16330</v>
      </c>
      <c r="S892" s="185" t="s">
        <v>223</v>
      </c>
      <c r="T892">
        <v>1</v>
      </c>
      <c r="U892" s="185" t="s">
        <v>37</v>
      </c>
      <c r="V892" s="185" t="s">
        <v>37</v>
      </c>
      <c r="W892" t="b">
        <v>1</v>
      </c>
    </row>
    <row r="893" spans="4:23" x14ac:dyDescent="0.25">
      <c r="D893" s="184" t="s">
        <v>912</v>
      </c>
      <c r="E893" s="184" t="s">
        <v>912</v>
      </c>
      <c r="F893" s="184"/>
      <c r="G893" s="184"/>
      <c r="H893" s="185">
        <v>17310</v>
      </c>
      <c r="I893" t="s">
        <v>3502</v>
      </c>
      <c r="J893" s="185" t="s">
        <v>36</v>
      </c>
      <c r="K893" s="185" t="s">
        <v>36</v>
      </c>
      <c r="L893" s="185" t="s">
        <v>36</v>
      </c>
      <c r="M893" s="185" t="s">
        <v>37</v>
      </c>
      <c r="N893" s="185" t="s">
        <v>3504</v>
      </c>
      <c r="O893" s="185" t="s">
        <v>37</v>
      </c>
      <c r="P893" s="185"/>
      <c r="Q893" s="184" t="s">
        <v>912</v>
      </c>
      <c r="R893" s="185">
        <v>17310</v>
      </c>
      <c r="S893" s="185" t="s">
        <v>258</v>
      </c>
      <c r="T893">
        <v>1</v>
      </c>
      <c r="U893" s="185" t="s">
        <v>37</v>
      </c>
      <c r="V893" s="185" t="s">
        <v>37</v>
      </c>
      <c r="W893" t="b">
        <v>1</v>
      </c>
    </row>
    <row r="894" spans="4:23" x14ac:dyDescent="0.25">
      <c r="D894" s="184" t="s">
        <v>913</v>
      </c>
      <c r="E894" s="184" t="s">
        <v>913</v>
      </c>
      <c r="F894" s="184"/>
      <c r="G894" s="184"/>
      <c r="H894" s="185">
        <v>13230</v>
      </c>
      <c r="I894" t="s">
        <v>3491</v>
      </c>
      <c r="J894" s="185" t="s">
        <v>36</v>
      </c>
      <c r="K894" s="185" t="s">
        <v>36</v>
      </c>
      <c r="L894" s="185" t="s">
        <v>36</v>
      </c>
      <c r="M894" s="185" t="s">
        <v>37</v>
      </c>
      <c r="N894" s="185" t="s">
        <v>3503</v>
      </c>
      <c r="O894" s="185" t="s">
        <v>37</v>
      </c>
      <c r="P894" s="185"/>
      <c r="Q894" s="184" t="s">
        <v>913</v>
      </c>
      <c r="R894" s="185">
        <v>13230</v>
      </c>
      <c r="S894" s="185" t="s">
        <v>570</v>
      </c>
      <c r="T894">
        <v>1</v>
      </c>
      <c r="U894" s="185" t="s">
        <v>37</v>
      </c>
      <c r="V894" s="185" t="s">
        <v>37</v>
      </c>
      <c r="W894" t="b">
        <v>1</v>
      </c>
    </row>
    <row r="895" spans="4:23" x14ac:dyDescent="0.25">
      <c r="D895" s="184" t="s">
        <v>914</v>
      </c>
      <c r="E895" s="184" t="s">
        <v>914</v>
      </c>
      <c r="F895" s="184"/>
      <c r="G895" s="184"/>
      <c r="H895" s="185">
        <v>16630</v>
      </c>
      <c r="I895" t="s">
        <v>3491</v>
      </c>
      <c r="J895" s="185" t="s">
        <v>36</v>
      </c>
      <c r="K895" s="185" t="s">
        <v>36</v>
      </c>
      <c r="L895" s="185" t="s">
        <v>36</v>
      </c>
      <c r="M895" s="185" t="s">
        <v>37</v>
      </c>
      <c r="N895" s="185" t="s">
        <v>3522</v>
      </c>
      <c r="O895" s="185" t="s">
        <v>37</v>
      </c>
      <c r="P895" s="185"/>
      <c r="Q895" s="184" t="s">
        <v>914</v>
      </c>
      <c r="R895" s="185">
        <v>16630</v>
      </c>
      <c r="S895" s="185" t="s">
        <v>244</v>
      </c>
      <c r="T895">
        <v>1</v>
      </c>
      <c r="U895" s="185" t="s">
        <v>37</v>
      </c>
      <c r="V895" s="185" t="s">
        <v>37</v>
      </c>
      <c r="W895" t="b">
        <v>1</v>
      </c>
    </row>
    <row r="896" spans="4:23" x14ac:dyDescent="0.25">
      <c r="D896" s="184" t="s">
        <v>915</v>
      </c>
      <c r="E896" s="184" t="s">
        <v>915</v>
      </c>
      <c r="F896" s="184"/>
      <c r="G896" s="184"/>
      <c r="H896" s="185">
        <v>16390</v>
      </c>
      <c r="I896" t="s">
        <v>3493</v>
      </c>
      <c r="J896" s="185" t="s">
        <v>36</v>
      </c>
      <c r="K896" s="185" t="s">
        <v>36</v>
      </c>
      <c r="L896" s="185" t="s">
        <v>36</v>
      </c>
      <c r="M896" s="185" t="s">
        <v>37</v>
      </c>
      <c r="N896" s="185" t="s">
        <v>35</v>
      </c>
      <c r="O896" s="185" t="s">
        <v>37</v>
      </c>
      <c r="P896" s="185"/>
      <c r="Q896" s="184" t="s">
        <v>915</v>
      </c>
      <c r="R896" s="185">
        <v>16390</v>
      </c>
      <c r="S896" s="185" t="s">
        <v>910</v>
      </c>
      <c r="T896">
        <v>2</v>
      </c>
      <c r="U896" s="185" t="s">
        <v>37</v>
      </c>
      <c r="V896" s="185" t="s">
        <v>37</v>
      </c>
      <c r="W896" t="b">
        <v>1</v>
      </c>
    </row>
    <row r="897" spans="4:23" x14ac:dyDescent="0.25">
      <c r="D897" s="184" t="s">
        <v>916</v>
      </c>
      <c r="E897" s="184" t="s">
        <v>916</v>
      </c>
      <c r="F897" s="184"/>
      <c r="G897" s="184"/>
      <c r="H897" s="185">
        <v>16330</v>
      </c>
      <c r="I897" t="s">
        <v>3493</v>
      </c>
      <c r="J897" s="185" t="s">
        <v>36</v>
      </c>
      <c r="K897" s="185" t="s">
        <v>36</v>
      </c>
      <c r="L897" s="185" t="s">
        <v>36</v>
      </c>
      <c r="M897" s="185" t="s">
        <v>37</v>
      </c>
      <c r="N897" s="185" t="s">
        <v>3498</v>
      </c>
      <c r="O897" s="185" t="s">
        <v>37</v>
      </c>
      <c r="P897" s="185"/>
      <c r="Q897" s="184" t="s">
        <v>916</v>
      </c>
      <c r="R897" s="185">
        <v>16330</v>
      </c>
      <c r="S897" s="185" t="s">
        <v>223</v>
      </c>
      <c r="T897">
        <v>1</v>
      </c>
      <c r="U897" s="185" t="s">
        <v>37</v>
      </c>
      <c r="V897" s="185" t="s">
        <v>37</v>
      </c>
      <c r="W897" t="b">
        <v>1</v>
      </c>
    </row>
    <row r="898" spans="4:23" x14ac:dyDescent="0.25">
      <c r="D898" s="184" t="s">
        <v>3721</v>
      </c>
      <c r="E898" s="184" t="s">
        <v>3721</v>
      </c>
      <c r="F898" s="184"/>
      <c r="G898" s="184"/>
      <c r="H898" s="185">
        <v>13230</v>
      </c>
      <c r="I898" t="s">
        <v>3493</v>
      </c>
      <c r="J898" s="185" t="s">
        <v>36</v>
      </c>
      <c r="K898" s="185" t="s">
        <v>36</v>
      </c>
      <c r="L898" s="185" t="s">
        <v>36</v>
      </c>
      <c r="M898" s="185" t="s">
        <v>37</v>
      </c>
      <c r="N898" s="185" t="s">
        <v>3503</v>
      </c>
      <c r="O898" s="185" t="s">
        <v>37</v>
      </c>
      <c r="P898" s="185"/>
      <c r="Q898" s="184" t="s">
        <v>3721</v>
      </c>
      <c r="R898" s="185">
        <v>13230</v>
      </c>
      <c r="S898" s="185" t="s">
        <v>570</v>
      </c>
      <c r="T898">
        <v>1</v>
      </c>
      <c r="U898" s="185" t="s">
        <v>37</v>
      </c>
      <c r="V898" s="185" t="s">
        <v>37</v>
      </c>
      <c r="W898" t="b">
        <v>1</v>
      </c>
    </row>
    <row r="899" spans="4:23" x14ac:dyDescent="0.25">
      <c r="D899" s="184" t="s">
        <v>917</v>
      </c>
      <c r="E899" s="184" t="s">
        <v>917</v>
      </c>
      <c r="F899" s="184"/>
      <c r="G899" s="184"/>
      <c r="H899" s="185">
        <v>17310</v>
      </c>
      <c r="I899" t="s">
        <v>3502</v>
      </c>
      <c r="J899" s="185" t="s">
        <v>36</v>
      </c>
      <c r="K899" s="185" t="s">
        <v>36</v>
      </c>
      <c r="L899" s="185" t="s">
        <v>36</v>
      </c>
      <c r="M899" s="185" t="s">
        <v>37</v>
      </c>
      <c r="N899" s="185" t="s">
        <v>3504</v>
      </c>
      <c r="O899" s="185" t="s">
        <v>37</v>
      </c>
      <c r="P899" s="185"/>
      <c r="Q899" s="184" t="s">
        <v>917</v>
      </c>
      <c r="R899" s="185">
        <v>17310</v>
      </c>
      <c r="S899" s="185" t="s">
        <v>258</v>
      </c>
      <c r="T899">
        <v>1</v>
      </c>
      <c r="U899" s="185" t="s">
        <v>37</v>
      </c>
      <c r="V899" s="185" t="s">
        <v>37</v>
      </c>
      <c r="W899" t="b">
        <v>1</v>
      </c>
    </row>
    <row r="900" spans="4:23" x14ac:dyDescent="0.25">
      <c r="D900" s="184" t="s">
        <v>918</v>
      </c>
      <c r="E900" s="184" t="s">
        <v>918</v>
      </c>
      <c r="F900" s="184"/>
      <c r="G900" s="184"/>
      <c r="H900" s="185">
        <v>12030</v>
      </c>
      <c r="I900" t="s">
        <v>3487</v>
      </c>
      <c r="J900" s="185" t="s">
        <v>36</v>
      </c>
      <c r="K900" s="185" t="s">
        <v>36</v>
      </c>
      <c r="L900" s="185" t="s">
        <v>36</v>
      </c>
      <c r="M900" s="185" t="s">
        <v>36</v>
      </c>
      <c r="N900" s="185" t="s">
        <v>35</v>
      </c>
      <c r="O900" s="185" t="s">
        <v>37</v>
      </c>
      <c r="P900" s="185"/>
      <c r="Q900" s="184" t="s">
        <v>918</v>
      </c>
      <c r="R900" s="185">
        <v>12030</v>
      </c>
      <c r="S900" s="185" t="s">
        <v>906</v>
      </c>
      <c r="T900">
        <v>4</v>
      </c>
      <c r="U900" s="185" t="s">
        <v>37</v>
      </c>
      <c r="V900" s="185" t="s">
        <v>37</v>
      </c>
      <c r="W900" t="b">
        <v>1</v>
      </c>
    </row>
    <row r="901" spans="4:23" x14ac:dyDescent="0.25">
      <c r="D901" s="184" t="s">
        <v>919</v>
      </c>
      <c r="E901" s="184" t="s">
        <v>919</v>
      </c>
      <c r="F901" s="184"/>
      <c r="G901" s="184"/>
      <c r="H901" s="185">
        <v>11020</v>
      </c>
      <c r="I901" t="s">
        <v>3491</v>
      </c>
      <c r="J901" s="185" t="s">
        <v>36</v>
      </c>
      <c r="K901" s="185" t="s">
        <v>36</v>
      </c>
      <c r="L901" s="185" t="s">
        <v>36</v>
      </c>
      <c r="M901" s="185" t="s">
        <v>37</v>
      </c>
      <c r="N901" s="185" t="s">
        <v>35</v>
      </c>
      <c r="O901" s="185" t="s">
        <v>37</v>
      </c>
      <c r="P901" s="185"/>
      <c r="Q901" s="184" t="s">
        <v>919</v>
      </c>
      <c r="R901" s="185">
        <v>11020</v>
      </c>
      <c r="S901" s="185" t="s">
        <v>127</v>
      </c>
      <c r="T901">
        <v>3</v>
      </c>
      <c r="U901" s="185" t="s">
        <v>37</v>
      </c>
      <c r="V901" s="185" t="s">
        <v>37</v>
      </c>
      <c r="W901" t="b">
        <v>1</v>
      </c>
    </row>
    <row r="902" spans="4:23" x14ac:dyDescent="0.25">
      <c r="D902" s="184" t="s">
        <v>920</v>
      </c>
      <c r="E902" s="184" t="s">
        <v>920</v>
      </c>
      <c r="F902" s="184"/>
      <c r="G902" s="184"/>
      <c r="H902" s="185">
        <v>13020</v>
      </c>
      <c r="I902" t="s">
        <v>3491</v>
      </c>
      <c r="J902" s="185" t="s">
        <v>36</v>
      </c>
      <c r="K902" s="185" t="s">
        <v>36</v>
      </c>
      <c r="L902" s="185" t="s">
        <v>36</v>
      </c>
      <c r="M902" s="185" t="s">
        <v>37</v>
      </c>
      <c r="N902" s="185" t="s">
        <v>35</v>
      </c>
      <c r="O902" s="185" t="s">
        <v>37</v>
      </c>
      <c r="P902" s="185"/>
      <c r="Q902" s="184" t="s">
        <v>920</v>
      </c>
      <c r="R902" s="185">
        <v>13020</v>
      </c>
      <c r="S902" s="185" t="s">
        <v>90</v>
      </c>
      <c r="T902">
        <v>1</v>
      </c>
      <c r="U902" s="185" t="s">
        <v>37</v>
      </c>
      <c r="V902" s="185" t="s">
        <v>37</v>
      </c>
      <c r="W902" t="b">
        <v>1</v>
      </c>
    </row>
    <row r="903" spans="4:23" x14ac:dyDescent="0.25">
      <c r="D903" s="184" t="s">
        <v>921</v>
      </c>
      <c r="E903" s="184" t="s">
        <v>921</v>
      </c>
      <c r="F903" s="184"/>
      <c r="G903" s="184"/>
      <c r="H903" s="185">
        <v>14210</v>
      </c>
      <c r="I903" t="s">
        <v>3491</v>
      </c>
      <c r="J903" s="185" t="s">
        <v>36</v>
      </c>
      <c r="K903" s="185" t="s">
        <v>36</v>
      </c>
      <c r="L903" s="185" t="s">
        <v>36</v>
      </c>
      <c r="M903" s="185" t="s">
        <v>37</v>
      </c>
      <c r="N903" s="185" t="s">
        <v>3505</v>
      </c>
      <c r="O903" s="185" t="s">
        <v>37</v>
      </c>
      <c r="P903" s="185"/>
      <c r="Q903" s="184" t="s">
        <v>921</v>
      </c>
      <c r="R903" s="185">
        <v>14210</v>
      </c>
      <c r="S903" s="185" t="s">
        <v>665</v>
      </c>
      <c r="T903">
        <v>3</v>
      </c>
      <c r="U903" s="185" t="s">
        <v>37</v>
      </c>
      <c r="V903" s="185" t="s">
        <v>37</v>
      </c>
      <c r="W903" t="b">
        <v>1</v>
      </c>
    </row>
    <row r="904" spans="4:23" x14ac:dyDescent="0.25">
      <c r="D904" s="184" t="s">
        <v>922</v>
      </c>
      <c r="E904" s="184" t="s">
        <v>922</v>
      </c>
      <c r="F904" s="184"/>
      <c r="G904" s="184"/>
      <c r="H904" s="185">
        <v>14200</v>
      </c>
      <c r="I904" t="s">
        <v>3491</v>
      </c>
      <c r="J904" s="185" t="s">
        <v>36</v>
      </c>
      <c r="K904" s="185" t="s">
        <v>36</v>
      </c>
      <c r="L904" s="185" t="s">
        <v>36</v>
      </c>
      <c r="M904" s="185" t="s">
        <v>37</v>
      </c>
      <c r="N904" s="185" t="s">
        <v>3505</v>
      </c>
      <c r="O904" s="185" t="s">
        <v>37</v>
      </c>
      <c r="P904" s="185"/>
      <c r="Q904" s="184" t="s">
        <v>922</v>
      </c>
      <c r="R904" s="185">
        <v>14200</v>
      </c>
      <c r="S904" s="185" t="s">
        <v>276</v>
      </c>
      <c r="T904">
        <v>3</v>
      </c>
      <c r="U904" s="185" t="s">
        <v>37</v>
      </c>
      <c r="V904" s="185" t="s">
        <v>37</v>
      </c>
      <c r="W904" t="b">
        <v>1</v>
      </c>
    </row>
    <row r="905" spans="4:23" x14ac:dyDescent="0.25">
      <c r="D905" s="184" t="s">
        <v>923</v>
      </c>
      <c r="E905" s="184" t="s">
        <v>923</v>
      </c>
      <c r="F905" s="184"/>
      <c r="G905" s="184"/>
      <c r="H905" s="185">
        <v>14140</v>
      </c>
      <c r="I905" t="s">
        <v>3491</v>
      </c>
      <c r="J905" s="185" t="s">
        <v>36</v>
      </c>
      <c r="K905" s="185" t="s">
        <v>36</v>
      </c>
      <c r="L905" s="185" t="s">
        <v>36</v>
      </c>
      <c r="M905" s="185" t="s">
        <v>37</v>
      </c>
      <c r="N905" s="185" t="s">
        <v>3505</v>
      </c>
      <c r="O905" s="185" t="s">
        <v>37</v>
      </c>
      <c r="P905" s="185"/>
      <c r="Q905" s="184" t="s">
        <v>923</v>
      </c>
      <c r="R905" s="185">
        <v>14140</v>
      </c>
      <c r="S905" s="185" t="s">
        <v>267</v>
      </c>
      <c r="T905">
        <v>3</v>
      </c>
      <c r="U905" s="185" t="s">
        <v>37</v>
      </c>
      <c r="V905" s="185" t="s">
        <v>37</v>
      </c>
      <c r="W905" t="b">
        <v>1</v>
      </c>
    </row>
    <row r="906" spans="4:23" x14ac:dyDescent="0.25">
      <c r="D906" s="184" t="s">
        <v>924</v>
      </c>
      <c r="E906" s="184" t="s">
        <v>924</v>
      </c>
      <c r="F906" s="184"/>
      <c r="G906" s="184"/>
      <c r="H906" s="185">
        <v>13920</v>
      </c>
      <c r="I906" t="s">
        <v>3491</v>
      </c>
      <c r="J906" s="185" t="s">
        <v>36</v>
      </c>
      <c r="K906" s="185" t="s">
        <v>36</v>
      </c>
      <c r="L906" s="185" t="s">
        <v>36</v>
      </c>
      <c r="M906" s="185" t="s">
        <v>37</v>
      </c>
      <c r="N906" s="185" t="s">
        <v>3501</v>
      </c>
      <c r="O906" s="185" t="s">
        <v>37</v>
      </c>
      <c r="P906" s="185"/>
      <c r="Q906" s="184" t="s">
        <v>924</v>
      </c>
      <c r="R906" s="185">
        <v>13920</v>
      </c>
      <c r="S906" s="185" t="s">
        <v>925</v>
      </c>
      <c r="T906">
        <v>2</v>
      </c>
      <c r="U906" s="185" t="s">
        <v>37</v>
      </c>
      <c r="V906" s="185" t="s">
        <v>37</v>
      </c>
      <c r="W906" t="b">
        <v>1</v>
      </c>
    </row>
    <row r="907" spans="4:23" x14ac:dyDescent="0.25">
      <c r="D907" s="184" t="s">
        <v>926</v>
      </c>
      <c r="E907" s="184" t="s">
        <v>926</v>
      </c>
      <c r="F907" s="184"/>
      <c r="G907" s="184"/>
      <c r="H907" s="185">
        <v>16370</v>
      </c>
      <c r="I907" t="s">
        <v>3496</v>
      </c>
      <c r="J907" s="185" t="s">
        <v>36</v>
      </c>
      <c r="K907" s="185" t="s">
        <v>36</v>
      </c>
      <c r="L907" s="185" t="s">
        <v>36</v>
      </c>
      <c r="M907" s="185" t="s">
        <v>37</v>
      </c>
      <c r="N907" s="185" t="s">
        <v>35</v>
      </c>
      <c r="O907" s="185" t="s">
        <v>37</v>
      </c>
      <c r="P907" s="185"/>
      <c r="Q907" s="184" t="s">
        <v>926</v>
      </c>
      <c r="R907" s="185">
        <v>16370</v>
      </c>
      <c r="S907" s="185" t="s">
        <v>563</v>
      </c>
      <c r="T907">
        <v>2</v>
      </c>
      <c r="U907" s="185" t="s">
        <v>37</v>
      </c>
      <c r="V907" s="185" t="s">
        <v>37</v>
      </c>
      <c r="W907" t="b">
        <v>1</v>
      </c>
    </row>
    <row r="908" spans="4:23" x14ac:dyDescent="0.25">
      <c r="D908" s="184" t="s">
        <v>3722</v>
      </c>
      <c r="E908" s="184" t="s">
        <v>3722</v>
      </c>
      <c r="F908" s="184"/>
      <c r="G908" s="184"/>
      <c r="H908" s="185">
        <v>16410</v>
      </c>
      <c r="I908" t="s">
        <v>3496</v>
      </c>
      <c r="J908" s="185" t="s">
        <v>36</v>
      </c>
      <c r="K908" s="185" t="s">
        <v>36</v>
      </c>
      <c r="L908" s="185" t="s">
        <v>36</v>
      </c>
      <c r="M908" s="185" t="s">
        <v>37</v>
      </c>
      <c r="N908" s="185" t="s">
        <v>35</v>
      </c>
      <c r="O908" s="185" t="s">
        <v>37</v>
      </c>
      <c r="P908" s="185"/>
      <c r="Q908" s="184" t="s">
        <v>3722</v>
      </c>
      <c r="R908" s="185">
        <v>16410</v>
      </c>
      <c r="S908" s="185" t="s">
        <v>70</v>
      </c>
      <c r="T908">
        <v>2</v>
      </c>
      <c r="U908" s="185" t="s">
        <v>37</v>
      </c>
      <c r="V908" s="185" t="s">
        <v>37</v>
      </c>
      <c r="W908" t="b">
        <v>0</v>
      </c>
    </row>
    <row r="909" spans="4:23" x14ac:dyDescent="0.25">
      <c r="D909" s="184" t="s">
        <v>3723</v>
      </c>
      <c r="E909" s="184" t="s">
        <v>3723</v>
      </c>
      <c r="F909" s="184"/>
      <c r="G909" s="184"/>
      <c r="H909" s="185">
        <v>18332</v>
      </c>
      <c r="I909" t="s">
        <v>3510</v>
      </c>
      <c r="J909" s="185" t="s">
        <v>36</v>
      </c>
      <c r="K909" s="185" t="s">
        <v>36</v>
      </c>
      <c r="L909" s="185" t="s">
        <v>36</v>
      </c>
      <c r="M909" s="185" t="s">
        <v>37</v>
      </c>
      <c r="N909" s="185" t="s">
        <v>3514</v>
      </c>
      <c r="O909" s="185" t="s">
        <v>37</v>
      </c>
      <c r="P909" s="185"/>
      <c r="Q909" s="184" t="s">
        <v>3723</v>
      </c>
      <c r="R909" s="185">
        <v>18332</v>
      </c>
      <c r="S909" s="185" t="s">
        <v>3627</v>
      </c>
      <c r="T909">
        <v>1</v>
      </c>
      <c r="U909" s="185" t="s">
        <v>37</v>
      </c>
      <c r="V909" s="185" t="s">
        <v>37</v>
      </c>
      <c r="W909" t="b">
        <v>1</v>
      </c>
    </row>
    <row r="910" spans="4:23" x14ac:dyDescent="0.25">
      <c r="D910" s="184" t="s">
        <v>3724</v>
      </c>
      <c r="E910" s="184" t="s">
        <v>3724</v>
      </c>
      <c r="F910" s="184"/>
      <c r="G910" s="184"/>
      <c r="H910" s="185">
        <v>18332</v>
      </c>
      <c r="I910" t="s">
        <v>3510</v>
      </c>
      <c r="J910" s="185" t="s">
        <v>36</v>
      </c>
      <c r="K910" s="185" t="s">
        <v>36</v>
      </c>
      <c r="L910" s="185" t="s">
        <v>36</v>
      </c>
      <c r="M910" s="185" t="s">
        <v>37</v>
      </c>
      <c r="N910" s="185" t="s">
        <v>3514</v>
      </c>
      <c r="O910" s="185" t="s">
        <v>37</v>
      </c>
      <c r="P910" s="185"/>
      <c r="Q910" s="184" t="s">
        <v>3724</v>
      </c>
      <c r="R910" s="185">
        <v>18332</v>
      </c>
      <c r="S910" s="185" t="s">
        <v>3627</v>
      </c>
      <c r="T910">
        <v>1</v>
      </c>
      <c r="U910" s="185" t="s">
        <v>37</v>
      </c>
      <c r="V910" s="185" t="s">
        <v>37</v>
      </c>
      <c r="W910" t="b">
        <v>1</v>
      </c>
    </row>
    <row r="911" spans="4:23" x14ac:dyDescent="0.25">
      <c r="D911" s="184" t="s">
        <v>3725</v>
      </c>
      <c r="E911" s="184" t="s">
        <v>3725</v>
      </c>
      <c r="F911" s="184"/>
      <c r="G911" s="184"/>
      <c r="H911" s="185">
        <v>18333</v>
      </c>
      <c r="I911" t="s">
        <v>3510</v>
      </c>
      <c r="J911" s="185" t="s">
        <v>36</v>
      </c>
      <c r="K911" s="185" t="s">
        <v>36</v>
      </c>
      <c r="L911" s="185" t="s">
        <v>36</v>
      </c>
      <c r="M911" s="185" t="s">
        <v>37</v>
      </c>
      <c r="N911" s="185" t="s">
        <v>3514</v>
      </c>
      <c r="O911" s="185" t="s">
        <v>37</v>
      </c>
      <c r="P911" s="185"/>
      <c r="Q911" s="184" t="s">
        <v>3725</v>
      </c>
      <c r="R911" s="185">
        <v>18333</v>
      </c>
      <c r="S911" s="185" t="s">
        <v>3613</v>
      </c>
      <c r="T911">
        <v>1</v>
      </c>
      <c r="U911" s="185" t="s">
        <v>37</v>
      </c>
      <c r="V911" s="185" t="s">
        <v>37</v>
      </c>
      <c r="W911" t="b">
        <v>1</v>
      </c>
    </row>
    <row r="912" spans="4:23" x14ac:dyDescent="0.25">
      <c r="D912" s="184" t="s">
        <v>3726</v>
      </c>
      <c r="E912" s="184" t="s">
        <v>3726</v>
      </c>
      <c r="F912" s="184"/>
      <c r="G912" s="184"/>
      <c r="H912" s="185">
        <v>18333</v>
      </c>
      <c r="I912" t="s">
        <v>3510</v>
      </c>
      <c r="J912" s="185" t="s">
        <v>36</v>
      </c>
      <c r="K912" s="185" t="s">
        <v>36</v>
      </c>
      <c r="L912" s="185" t="s">
        <v>36</v>
      </c>
      <c r="M912" s="185" t="s">
        <v>37</v>
      </c>
      <c r="N912" s="185" t="s">
        <v>3514</v>
      </c>
      <c r="O912" s="185" t="s">
        <v>37</v>
      </c>
      <c r="P912" s="185"/>
      <c r="Q912" s="184" t="s">
        <v>3726</v>
      </c>
      <c r="R912" s="185">
        <v>18333</v>
      </c>
      <c r="S912" s="185" t="s">
        <v>3613</v>
      </c>
      <c r="T912">
        <v>1</v>
      </c>
      <c r="U912" s="185" t="s">
        <v>37</v>
      </c>
      <c r="V912" s="185" t="s">
        <v>37</v>
      </c>
      <c r="W912" t="b">
        <v>1</v>
      </c>
    </row>
    <row r="913" spans="4:23" x14ac:dyDescent="0.25">
      <c r="D913" s="184" t="s">
        <v>927</v>
      </c>
      <c r="E913" s="184" t="s">
        <v>927</v>
      </c>
      <c r="F913" s="184"/>
      <c r="G913" s="184"/>
      <c r="H913" s="185">
        <v>13550</v>
      </c>
      <c r="I913" t="s">
        <v>3491</v>
      </c>
      <c r="J913" s="185" t="s">
        <v>36</v>
      </c>
      <c r="K913" s="185" t="s">
        <v>36</v>
      </c>
      <c r="L913" s="185" t="s">
        <v>36</v>
      </c>
      <c r="M913" s="185" t="s">
        <v>37</v>
      </c>
      <c r="N913" s="185" t="s">
        <v>3505</v>
      </c>
      <c r="O913" s="185" t="s">
        <v>37</v>
      </c>
      <c r="P913" s="185"/>
      <c r="Q913" s="184" t="s">
        <v>927</v>
      </c>
      <c r="R913" s="185">
        <v>13550</v>
      </c>
      <c r="S913" s="185" t="s">
        <v>462</v>
      </c>
      <c r="T913">
        <v>3</v>
      </c>
      <c r="U913" s="185" t="s">
        <v>37</v>
      </c>
      <c r="V913" s="185" t="s">
        <v>37</v>
      </c>
      <c r="W913" t="b">
        <v>1</v>
      </c>
    </row>
    <row r="914" spans="4:23" x14ac:dyDescent="0.25">
      <c r="D914" s="184" t="s">
        <v>928</v>
      </c>
      <c r="E914" s="184" t="s">
        <v>928</v>
      </c>
      <c r="F914" s="184"/>
      <c r="G914" s="184"/>
      <c r="H914" s="185">
        <v>14250</v>
      </c>
      <c r="I914" t="s">
        <v>3491</v>
      </c>
      <c r="J914" s="185" t="s">
        <v>36</v>
      </c>
      <c r="K914" s="185" t="s">
        <v>36</v>
      </c>
      <c r="L914" s="185" t="s">
        <v>36</v>
      </c>
      <c r="M914" s="185" t="s">
        <v>36</v>
      </c>
      <c r="N914" s="185" t="s">
        <v>35</v>
      </c>
      <c r="O914" s="185" t="s">
        <v>37</v>
      </c>
      <c r="P914" s="185"/>
      <c r="Q914" s="184" t="s">
        <v>928</v>
      </c>
      <c r="R914" s="185">
        <v>14250</v>
      </c>
      <c r="S914" s="185" t="s">
        <v>929</v>
      </c>
      <c r="T914">
        <v>4</v>
      </c>
      <c r="U914" s="185" t="s">
        <v>37</v>
      </c>
      <c r="V914" s="185" t="s">
        <v>37</v>
      </c>
      <c r="W914" t="b">
        <v>1</v>
      </c>
    </row>
    <row r="915" spans="4:23" x14ac:dyDescent="0.25">
      <c r="D915" s="184" t="s">
        <v>930</v>
      </c>
      <c r="E915" s="184" t="s">
        <v>930</v>
      </c>
      <c r="F915" s="184"/>
      <c r="G915" s="184"/>
      <c r="H915" s="185">
        <v>90078</v>
      </c>
      <c r="I915" t="s">
        <v>3486</v>
      </c>
      <c r="J915" s="185" t="s">
        <v>36</v>
      </c>
      <c r="K915" s="185" t="s">
        <v>36</v>
      </c>
      <c r="L915" s="185" t="s">
        <v>36</v>
      </c>
      <c r="M915" s="185" t="s">
        <v>37</v>
      </c>
      <c r="N915" s="185" t="s">
        <v>3490</v>
      </c>
      <c r="O915" s="185" t="s">
        <v>37</v>
      </c>
      <c r="P915" s="185"/>
      <c r="Q915" s="184" t="s">
        <v>930</v>
      </c>
      <c r="R915" s="185">
        <v>90078</v>
      </c>
      <c r="S915" s="185" t="s">
        <v>930</v>
      </c>
      <c r="T915">
        <v>2</v>
      </c>
      <c r="U915" s="185" t="s">
        <v>37</v>
      </c>
      <c r="V915" s="185" t="s">
        <v>37</v>
      </c>
      <c r="W915" t="b">
        <v>1</v>
      </c>
    </row>
    <row r="916" spans="4:23" x14ac:dyDescent="0.25">
      <c r="D916" s="184" t="s">
        <v>931</v>
      </c>
      <c r="E916" s="184" t="s">
        <v>931</v>
      </c>
      <c r="F916" s="184"/>
      <c r="G916" s="184"/>
      <c r="H916" s="185">
        <v>10030</v>
      </c>
      <c r="I916" t="s">
        <v>3486</v>
      </c>
      <c r="J916" s="185" t="s">
        <v>36</v>
      </c>
      <c r="K916" s="185" t="s">
        <v>36</v>
      </c>
      <c r="L916" s="185" t="s">
        <v>36</v>
      </c>
      <c r="M916" s="185" t="s">
        <v>37</v>
      </c>
      <c r="N916" s="185" t="s">
        <v>3490</v>
      </c>
      <c r="O916" s="185" t="s">
        <v>37</v>
      </c>
      <c r="P916" s="185"/>
      <c r="Q916" s="184" t="s">
        <v>931</v>
      </c>
      <c r="R916" s="185">
        <v>10030</v>
      </c>
      <c r="S916" s="185" t="s">
        <v>60</v>
      </c>
      <c r="T916">
        <v>1</v>
      </c>
      <c r="U916" s="185" t="s">
        <v>37</v>
      </c>
      <c r="V916" s="185" t="s">
        <v>37</v>
      </c>
      <c r="W916" t="b">
        <v>1</v>
      </c>
    </row>
    <row r="917" spans="4:23" x14ac:dyDescent="0.25">
      <c r="D917" s="184" t="s">
        <v>932</v>
      </c>
      <c r="E917" s="184" t="s">
        <v>932</v>
      </c>
      <c r="F917" s="184"/>
      <c r="G917" s="184"/>
      <c r="H917" s="185">
        <v>90079</v>
      </c>
      <c r="I917" t="s">
        <v>3491</v>
      </c>
      <c r="J917" s="185" t="s">
        <v>36</v>
      </c>
      <c r="K917" s="185" t="s">
        <v>36</v>
      </c>
      <c r="L917" s="185" t="s">
        <v>36</v>
      </c>
      <c r="M917" s="185" t="s">
        <v>36</v>
      </c>
      <c r="N917" s="185" t="s">
        <v>35</v>
      </c>
      <c r="O917" s="185" t="s">
        <v>37</v>
      </c>
      <c r="P917" s="185"/>
      <c r="Q917" s="184" t="s">
        <v>932</v>
      </c>
      <c r="R917" s="185">
        <v>90079</v>
      </c>
      <c r="S917" s="185" t="s">
        <v>932</v>
      </c>
      <c r="T917">
        <v>4</v>
      </c>
      <c r="U917" s="185" t="s">
        <v>37</v>
      </c>
      <c r="V917" s="185" t="s">
        <v>37</v>
      </c>
      <c r="W917" t="b">
        <v>1</v>
      </c>
    </row>
    <row r="918" spans="4:23" x14ac:dyDescent="0.25">
      <c r="D918" s="184" t="s">
        <v>933</v>
      </c>
      <c r="E918" s="184" t="s">
        <v>933</v>
      </c>
      <c r="F918" s="184"/>
      <c r="G918" s="184"/>
      <c r="H918" s="185">
        <v>90080</v>
      </c>
      <c r="I918" t="s">
        <v>3491</v>
      </c>
      <c r="J918" s="185" t="s">
        <v>36</v>
      </c>
      <c r="K918" s="185" t="s">
        <v>36</v>
      </c>
      <c r="L918" s="185" t="s">
        <v>36</v>
      </c>
      <c r="M918" s="185" t="s">
        <v>36</v>
      </c>
      <c r="N918" s="185" t="s">
        <v>35</v>
      </c>
      <c r="O918" s="185" t="s">
        <v>37</v>
      </c>
      <c r="P918" s="185"/>
      <c r="Q918" s="184" t="s">
        <v>933</v>
      </c>
      <c r="R918" s="185">
        <v>90080</v>
      </c>
      <c r="S918" s="185" t="s">
        <v>933</v>
      </c>
      <c r="T918">
        <v>4</v>
      </c>
      <c r="U918" s="185" t="s">
        <v>37</v>
      </c>
      <c r="V918" s="185" t="s">
        <v>37</v>
      </c>
      <c r="W918" t="b">
        <v>1</v>
      </c>
    </row>
    <row r="919" spans="4:23" x14ac:dyDescent="0.25">
      <c r="D919" s="184" t="s">
        <v>934</v>
      </c>
      <c r="E919" s="184" t="s">
        <v>934</v>
      </c>
      <c r="F919" s="184"/>
      <c r="G919" s="184"/>
      <c r="H919" s="185">
        <v>17070</v>
      </c>
      <c r="I919" t="s">
        <v>3502</v>
      </c>
      <c r="J919" s="185" t="s">
        <v>36</v>
      </c>
      <c r="K919" s="185" t="s">
        <v>36</v>
      </c>
      <c r="L919" s="185" t="s">
        <v>36</v>
      </c>
      <c r="M919" s="185" t="s">
        <v>37</v>
      </c>
      <c r="N919" s="185" t="s">
        <v>3504</v>
      </c>
      <c r="O919" s="185" t="s">
        <v>37</v>
      </c>
      <c r="P919" s="185"/>
      <c r="Q919" s="184" t="s">
        <v>934</v>
      </c>
      <c r="R919" s="185">
        <v>17070</v>
      </c>
      <c r="S919" s="185" t="s">
        <v>935</v>
      </c>
      <c r="T919">
        <v>1</v>
      </c>
      <c r="U919" s="185" t="s">
        <v>37</v>
      </c>
      <c r="V919" s="185" t="s">
        <v>37</v>
      </c>
      <c r="W919" t="b">
        <v>1</v>
      </c>
    </row>
    <row r="920" spans="4:23" x14ac:dyDescent="0.25">
      <c r="D920" s="184" t="s">
        <v>936</v>
      </c>
      <c r="E920" s="184" t="s">
        <v>936</v>
      </c>
      <c r="F920" s="184"/>
      <c r="G920" s="184"/>
      <c r="H920" s="185">
        <v>13410</v>
      </c>
      <c r="I920" t="s">
        <v>3491</v>
      </c>
      <c r="J920" s="185" t="s">
        <v>36</v>
      </c>
      <c r="K920" s="185" t="s">
        <v>36</v>
      </c>
      <c r="L920" s="185" t="s">
        <v>36</v>
      </c>
      <c r="M920" s="185" t="s">
        <v>37</v>
      </c>
      <c r="N920" s="185" t="s">
        <v>3501</v>
      </c>
      <c r="O920" s="185" t="s">
        <v>37</v>
      </c>
      <c r="P920" s="185"/>
      <c r="Q920" s="184" t="s">
        <v>936</v>
      </c>
      <c r="R920" s="185">
        <v>13410</v>
      </c>
      <c r="S920" s="185" t="s">
        <v>131</v>
      </c>
      <c r="T920">
        <v>2</v>
      </c>
      <c r="U920" s="185" t="s">
        <v>37</v>
      </c>
      <c r="V920" s="185" t="s">
        <v>37</v>
      </c>
      <c r="W920" t="b">
        <v>1</v>
      </c>
    </row>
    <row r="921" spans="4:23" x14ac:dyDescent="0.25">
      <c r="D921" s="184" t="s">
        <v>937</v>
      </c>
      <c r="E921" s="184" t="s">
        <v>937</v>
      </c>
      <c r="F921" s="184"/>
      <c r="G921" s="184"/>
      <c r="H921" s="185">
        <v>13140</v>
      </c>
      <c r="I921" t="s">
        <v>3491</v>
      </c>
      <c r="J921" s="185" t="s">
        <v>36</v>
      </c>
      <c r="K921" s="185" t="s">
        <v>36</v>
      </c>
      <c r="L921" s="185" t="s">
        <v>36</v>
      </c>
      <c r="M921" s="185" t="s">
        <v>37</v>
      </c>
      <c r="N921" s="185" t="s">
        <v>3501</v>
      </c>
      <c r="O921" s="185" t="s">
        <v>37</v>
      </c>
      <c r="P921" s="185"/>
      <c r="Q921" s="184" t="s">
        <v>937</v>
      </c>
      <c r="R921" s="185">
        <v>13140</v>
      </c>
      <c r="S921" s="185" t="s">
        <v>78</v>
      </c>
      <c r="T921">
        <v>2</v>
      </c>
      <c r="U921" s="185" t="s">
        <v>37</v>
      </c>
      <c r="V921" s="185" t="s">
        <v>37</v>
      </c>
      <c r="W921" t="b">
        <v>1</v>
      </c>
    </row>
    <row r="922" spans="4:23" x14ac:dyDescent="0.25">
      <c r="D922" s="184" t="s">
        <v>938</v>
      </c>
      <c r="E922" s="184" t="s">
        <v>938</v>
      </c>
      <c r="F922" s="184"/>
      <c r="G922" s="184"/>
      <c r="H922" s="185">
        <v>17320</v>
      </c>
      <c r="I922" t="s">
        <v>3502</v>
      </c>
      <c r="J922" s="185" t="s">
        <v>36</v>
      </c>
      <c r="K922" s="185" t="s">
        <v>36</v>
      </c>
      <c r="L922" s="185" t="s">
        <v>36</v>
      </c>
      <c r="M922" s="185" t="s">
        <v>37</v>
      </c>
      <c r="N922" s="185" t="s">
        <v>3504</v>
      </c>
      <c r="O922" s="185" t="s">
        <v>37</v>
      </c>
      <c r="P922" s="185"/>
      <c r="Q922" s="184" t="s">
        <v>938</v>
      </c>
      <c r="R922" s="185">
        <v>17320</v>
      </c>
      <c r="S922" s="185" t="s">
        <v>585</v>
      </c>
      <c r="T922">
        <v>1</v>
      </c>
      <c r="U922" s="185" t="s">
        <v>37</v>
      </c>
      <c r="V922" s="185" t="s">
        <v>37</v>
      </c>
      <c r="W922" t="b">
        <v>1</v>
      </c>
    </row>
    <row r="923" spans="4:23" x14ac:dyDescent="0.25">
      <c r="D923" s="184" t="s">
        <v>939</v>
      </c>
      <c r="E923" s="184" t="s">
        <v>939</v>
      </c>
      <c r="F923" s="184"/>
      <c r="G923" s="184"/>
      <c r="H923" s="185">
        <v>13230</v>
      </c>
      <c r="I923" t="s">
        <v>3491</v>
      </c>
      <c r="J923" s="185" t="s">
        <v>36</v>
      </c>
      <c r="K923" s="185" t="s">
        <v>36</v>
      </c>
      <c r="L923" s="185" t="s">
        <v>36</v>
      </c>
      <c r="M923" s="185" t="s">
        <v>37</v>
      </c>
      <c r="N923" s="185" t="s">
        <v>3503</v>
      </c>
      <c r="O923" s="185" t="s">
        <v>37</v>
      </c>
      <c r="P923" s="185"/>
      <c r="Q923" s="184" t="s">
        <v>939</v>
      </c>
      <c r="R923" s="185">
        <v>13230</v>
      </c>
      <c r="S923" s="185" t="s">
        <v>570</v>
      </c>
      <c r="T923">
        <v>1</v>
      </c>
      <c r="U923" s="185" t="s">
        <v>37</v>
      </c>
      <c r="V923" s="185" t="s">
        <v>37</v>
      </c>
      <c r="W923" t="b">
        <v>1</v>
      </c>
    </row>
    <row r="924" spans="4:23" x14ac:dyDescent="0.25">
      <c r="D924" s="184" t="s">
        <v>940</v>
      </c>
      <c r="E924" s="184" t="s">
        <v>940</v>
      </c>
      <c r="F924" s="184"/>
      <c r="G924" s="184"/>
      <c r="H924" s="185">
        <v>16630</v>
      </c>
      <c r="I924" t="s">
        <v>3491</v>
      </c>
      <c r="J924" s="185" t="s">
        <v>36</v>
      </c>
      <c r="K924" s="185" t="s">
        <v>36</v>
      </c>
      <c r="L924" s="185" t="s">
        <v>36</v>
      </c>
      <c r="M924" s="185" t="s">
        <v>37</v>
      </c>
      <c r="N924" s="185" t="s">
        <v>3522</v>
      </c>
      <c r="O924" s="185" t="s">
        <v>37</v>
      </c>
      <c r="P924" s="185"/>
      <c r="Q924" s="184" t="s">
        <v>940</v>
      </c>
      <c r="R924" s="185">
        <v>16630</v>
      </c>
      <c r="S924" s="185" t="s">
        <v>244</v>
      </c>
      <c r="T924">
        <v>1</v>
      </c>
      <c r="U924" s="185" t="s">
        <v>37</v>
      </c>
      <c r="V924" s="185" t="s">
        <v>37</v>
      </c>
      <c r="W924" t="b">
        <v>1</v>
      </c>
    </row>
    <row r="925" spans="4:23" x14ac:dyDescent="0.25">
      <c r="D925" s="184" t="s">
        <v>941</v>
      </c>
      <c r="E925" s="184" t="s">
        <v>941</v>
      </c>
      <c r="F925" s="184"/>
      <c r="G925" s="184"/>
      <c r="H925" s="185">
        <v>16330</v>
      </c>
      <c r="I925" t="s">
        <v>3493</v>
      </c>
      <c r="J925" s="185" t="s">
        <v>36</v>
      </c>
      <c r="K925" s="185" t="s">
        <v>36</v>
      </c>
      <c r="L925" s="185" t="s">
        <v>36</v>
      </c>
      <c r="M925" s="185" t="s">
        <v>37</v>
      </c>
      <c r="N925" s="185" t="s">
        <v>3498</v>
      </c>
      <c r="O925" s="185" t="s">
        <v>37</v>
      </c>
      <c r="P925" s="185"/>
      <c r="Q925" s="184" t="s">
        <v>941</v>
      </c>
      <c r="R925" s="185">
        <v>16330</v>
      </c>
      <c r="S925" s="185" t="s">
        <v>223</v>
      </c>
      <c r="T925">
        <v>1</v>
      </c>
      <c r="U925" s="185" t="s">
        <v>37</v>
      </c>
      <c r="V925" s="185" t="s">
        <v>37</v>
      </c>
      <c r="W925" t="b">
        <v>1</v>
      </c>
    </row>
    <row r="926" spans="4:23" x14ac:dyDescent="0.25">
      <c r="D926" s="184" t="s">
        <v>942</v>
      </c>
      <c r="E926" s="184" t="s">
        <v>942</v>
      </c>
      <c r="F926" s="184"/>
      <c r="G926" s="184"/>
      <c r="H926" s="185">
        <v>16330</v>
      </c>
      <c r="I926" t="s">
        <v>3493</v>
      </c>
      <c r="J926" s="185" t="s">
        <v>36</v>
      </c>
      <c r="K926" s="185" t="s">
        <v>36</v>
      </c>
      <c r="L926" s="185" t="s">
        <v>36</v>
      </c>
      <c r="M926" s="185" t="s">
        <v>37</v>
      </c>
      <c r="N926" s="185" t="s">
        <v>3498</v>
      </c>
      <c r="O926" s="185" t="s">
        <v>37</v>
      </c>
      <c r="P926" s="185"/>
      <c r="Q926" s="184" t="s">
        <v>942</v>
      </c>
      <c r="R926" s="185">
        <v>16330</v>
      </c>
      <c r="S926" s="185" t="s">
        <v>223</v>
      </c>
      <c r="T926">
        <v>1</v>
      </c>
      <c r="U926" s="185" t="s">
        <v>37</v>
      </c>
      <c r="V926" s="185" t="s">
        <v>37</v>
      </c>
      <c r="W926" t="b">
        <v>1</v>
      </c>
    </row>
    <row r="927" spans="4:23" x14ac:dyDescent="0.25">
      <c r="D927" s="184" t="s">
        <v>943</v>
      </c>
      <c r="E927" s="184" t="s">
        <v>943</v>
      </c>
      <c r="F927" s="184"/>
      <c r="G927" s="184"/>
      <c r="H927" s="185">
        <v>13410</v>
      </c>
      <c r="I927" t="s">
        <v>3493</v>
      </c>
      <c r="J927" s="185" t="s">
        <v>36</v>
      </c>
      <c r="K927" s="185" t="s">
        <v>36</v>
      </c>
      <c r="L927" s="185" t="s">
        <v>36</v>
      </c>
      <c r="M927" s="185" t="s">
        <v>37</v>
      </c>
      <c r="N927" s="185" t="s">
        <v>35</v>
      </c>
      <c r="O927" s="185" t="s">
        <v>37</v>
      </c>
      <c r="P927" s="185"/>
      <c r="Q927" s="184" t="s">
        <v>943</v>
      </c>
      <c r="R927" s="185">
        <v>13410</v>
      </c>
      <c r="S927" s="185" t="s">
        <v>131</v>
      </c>
      <c r="T927">
        <v>2</v>
      </c>
      <c r="U927" s="185" t="s">
        <v>37</v>
      </c>
      <c r="V927" s="185" t="s">
        <v>37</v>
      </c>
      <c r="W927" t="b">
        <v>1</v>
      </c>
    </row>
    <row r="928" spans="4:23" x14ac:dyDescent="0.25">
      <c r="D928" s="184" t="s">
        <v>944</v>
      </c>
      <c r="E928" s="184" t="s">
        <v>944</v>
      </c>
      <c r="F928" s="184"/>
      <c r="G928" s="184"/>
      <c r="H928" s="185">
        <v>16330</v>
      </c>
      <c r="I928" t="s">
        <v>3493</v>
      </c>
      <c r="J928" s="185" t="s">
        <v>36</v>
      </c>
      <c r="K928" s="185" t="s">
        <v>36</v>
      </c>
      <c r="L928" s="185" t="s">
        <v>36</v>
      </c>
      <c r="M928" s="185" t="s">
        <v>37</v>
      </c>
      <c r="N928" s="185" t="s">
        <v>3498</v>
      </c>
      <c r="O928" s="185" t="s">
        <v>37</v>
      </c>
      <c r="P928" s="185"/>
      <c r="Q928" s="184" t="s">
        <v>944</v>
      </c>
      <c r="R928" s="185">
        <v>16330</v>
      </c>
      <c r="S928" s="185" t="s">
        <v>223</v>
      </c>
      <c r="T928">
        <v>1</v>
      </c>
      <c r="U928" s="185" t="s">
        <v>37</v>
      </c>
      <c r="V928" s="185" t="s">
        <v>37</v>
      </c>
      <c r="W928" t="b">
        <v>1</v>
      </c>
    </row>
    <row r="929" spans="4:23" x14ac:dyDescent="0.25">
      <c r="D929" s="184" t="s">
        <v>945</v>
      </c>
      <c r="E929" s="184" t="s">
        <v>945</v>
      </c>
      <c r="F929" s="184"/>
      <c r="G929" s="184"/>
      <c r="H929" s="185">
        <v>16330</v>
      </c>
      <c r="I929" t="s">
        <v>3493</v>
      </c>
      <c r="J929" s="185" t="s">
        <v>36</v>
      </c>
      <c r="K929" s="185" t="s">
        <v>36</v>
      </c>
      <c r="L929" s="185" t="s">
        <v>36</v>
      </c>
      <c r="M929" s="185" t="s">
        <v>37</v>
      </c>
      <c r="N929" s="185" t="s">
        <v>3498</v>
      </c>
      <c r="O929" s="185" t="s">
        <v>37</v>
      </c>
      <c r="P929" s="185"/>
      <c r="Q929" s="184" t="s">
        <v>945</v>
      </c>
      <c r="R929" s="185">
        <v>16330</v>
      </c>
      <c r="S929" s="185" t="s">
        <v>223</v>
      </c>
      <c r="T929">
        <v>1</v>
      </c>
      <c r="U929" s="185" t="s">
        <v>37</v>
      </c>
      <c r="V929" s="185" t="s">
        <v>37</v>
      </c>
      <c r="W929" t="b">
        <v>1</v>
      </c>
    </row>
    <row r="930" spans="4:23" x14ac:dyDescent="0.25">
      <c r="D930" s="184" t="s">
        <v>946</v>
      </c>
      <c r="E930" s="184" t="s">
        <v>946</v>
      </c>
      <c r="F930" s="184"/>
      <c r="G930" s="184"/>
      <c r="H930" s="185">
        <v>16320</v>
      </c>
      <c r="I930" t="s">
        <v>3496</v>
      </c>
      <c r="J930" s="185" t="s">
        <v>36</v>
      </c>
      <c r="K930" s="185" t="s">
        <v>36</v>
      </c>
      <c r="L930" s="185" t="s">
        <v>36</v>
      </c>
      <c r="M930" s="185" t="s">
        <v>37</v>
      </c>
      <c r="N930" s="185" t="s">
        <v>3522</v>
      </c>
      <c r="O930" s="185" t="s">
        <v>37</v>
      </c>
      <c r="P930" s="185"/>
      <c r="Q930" s="184" t="s">
        <v>946</v>
      </c>
      <c r="R930" s="185">
        <v>16320</v>
      </c>
      <c r="S930" s="185" t="s">
        <v>947</v>
      </c>
      <c r="T930">
        <v>1</v>
      </c>
      <c r="U930" s="185" t="s">
        <v>37</v>
      </c>
      <c r="V930" s="185" t="s">
        <v>37</v>
      </c>
      <c r="W930" t="b">
        <v>1</v>
      </c>
    </row>
    <row r="931" spans="4:23" x14ac:dyDescent="0.25">
      <c r="D931" s="184" t="s">
        <v>948</v>
      </c>
      <c r="E931" s="184" t="s">
        <v>948</v>
      </c>
      <c r="F931" s="184"/>
      <c r="G931" s="184"/>
      <c r="H931" s="185">
        <v>16340</v>
      </c>
      <c r="I931" t="s">
        <v>3493</v>
      </c>
      <c r="J931" s="185" t="s">
        <v>36</v>
      </c>
      <c r="K931" s="185" t="s">
        <v>36</v>
      </c>
      <c r="L931" s="185" t="s">
        <v>36</v>
      </c>
      <c r="M931" s="185" t="s">
        <v>37</v>
      </c>
      <c r="N931" s="185" t="s">
        <v>3498</v>
      </c>
      <c r="O931" s="185" t="s">
        <v>37</v>
      </c>
      <c r="P931" s="185"/>
      <c r="Q931" s="184" t="s">
        <v>948</v>
      </c>
      <c r="R931" s="185">
        <v>16340</v>
      </c>
      <c r="S931" s="185" t="s">
        <v>597</v>
      </c>
      <c r="T931">
        <v>1</v>
      </c>
      <c r="U931" s="185" t="s">
        <v>37</v>
      </c>
      <c r="V931" s="185" t="s">
        <v>37</v>
      </c>
      <c r="W931" t="b">
        <v>1</v>
      </c>
    </row>
    <row r="932" spans="4:23" x14ac:dyDescent="0.25">
      <c r="D932" s="184" t="s">
        <v>949</v>
      </c>
      <c r="E932" s="184" t="s">
        <v>949</v>
      </c>
      <c r="F932" s="184"/>
      <c r="G932" s="184"/>
      <c r="H932" s="185">
        <v>13610</v>
      </c>
      <c r="I932" t="s">
        <v>3491</v>
      </c>
      <c r="J932" s="185" t="s">
        <v>36</v>
      </c>
      <c r="K932" s="185" t="s">
        <v>36</v>
      </c>
      <c r="L932" s="185" t="s">
        <v>36</v>
      </c>
      <c r="M932" s="185" t="s">
        <v>37</v>
      </c>
      <c r="N932" s="185" t="s">
        <v>3503</v>
      </c>
      <c r="O932" s="185" t="s">
        <v>37</v>
      </c>
      <c r="P932" s="185"/>
      <c r="Q932" s="184" t="s">
        <v>949</v>
      </c>
      <c r="R932" s="185">
        <v>13610</v>
      </c>
      <c r="S932" s="185" t="s">
        <v>950</v>
      </c>
      <c r="T932">
        <v>1</v>
      </c>
      <c r="U932" s="185" t="s">
        <v>37</v>
      </c>
      <c r="V932" s="185" t="s">
        <v>37</v>
      </c>
      <c r="W932" t="b">
        <v>1</v>
      </c>
    </row>
    <row r="933" spans="4:23" x14ac:dyDescent="0.25">
      <c r="D933" s="184" t="s">
        <v>951</v>
      </c>
      <c r="E933" s="184" t="s">
        <v>951</v>
      </c>
      <c r="F933" s="184"/>
      <c r="G933" s="184"/>
      <c r="H933" s="185">
        <v>17110</v>
      </c>
      <c r="I933" t="s">
        <v>3502</v>
      </c>
      <c r="J933" s="185" t="s">
        <v>36</v>
      </c>
      <c r="K933" s="185" t="s">
        <v>36</v>
      </c>
      <c r="L933" s="185" t="s">
        <v>36</v>
      </c>
      <c r="M933" s="185" t="s">
        <v>37</v>
      </c>
      <c r="N933" s="185" t="s">
        <v>3504</v>
      </c>
      <c r="O933" s="185" t="s">
        <v>37</v>
      </c>
      <c r="P933" s="185"/>
      <c r="Q933" s="184" t="s">
        <v>951</v>
      </c>
      <c r="R933" s="185">
        <v>17110</v>
      </c>
      <c r="S933" s="185" t="s">
        <v>176</v>
      </c>
      <c r="T933">
        <v>1</v>
      </c>
      <c r="U933" s="185" t="s">
        <v>37</v>
      </c>
      <c r="V933" s="185" t="s">
        <v>37</v>
      </c>
      <c r="W933" t="b">
        <v>1</v>
      </c>
    </row>
    <row r="934" spans="4:23" x14ac:dyDescent="0.25">
      <c r="D934" s="184" t="s">
        <v>952</v>
      </c>
      <c r="E934" s="184" t="s">
        <v>952</v>
      </c>
      <c r="F934" s="184"/>
      <c r="G934" s="184"/>
      <c r="H934" s="185">
        <v>13610</v>
      </c>
      <c r="I934" t="s">
        <v>3491</v>
      </c>
      <c r="J934" s="185" t="s">
        <v>36</v>
      </c>
      <c r="K934" s="185" t="s">
        <v>36</v>
      </c>
      <c r="L934" s="185" t="s">
        <v>36</v>
      </c>
      <c r="M934" s="185" t="s">
        <v>37</v>
      </c>
      <c r="N934" s="185" t="s">
        <v>3503</v>
      </c>
      <c r="O934" s="185" t="s">
        <v>37</v>
      </c>
      <c r="P934" s="185"/>
      <c r="Q934" s="184" t="s">
        <v>952</v>
      </c>
      <c r="R934" s="185">
        <v>13610</v>
      </c>
      <c r="S934" s="185" t="s">
        <v>950</v>
      </c>
      <c r="T934">
        <v>1</v>
      </c>
      <c r="U934" s="185" t="s">
        <v>37</v>
      </c>
      <c r="V934" s="185" t="s">
        <v>37</v>
      </c>
      <c r="W934" t="b">
        <v>1</v>
      </c>
    </row>
    <row r="935" spans="4:23" x14ac:dyDescent="0.25">
      <c r="D935" s="186" t="s">
        <v>3727</v>
      </c>
      <c r="E935" s="186" t="s">
        <v>3727</v>
      </c>
      <c r="F935" s="186"/>
      <c r="G935" s="186"/>
      <c r="H935" s="185"/>
      <c r="I935" s="186" t="s">
        <v>3513</v>
      </c>
      <c r="J935" s="186" t="s">
        <v>36</v>
      </c>
      <c r="K935" s="186" t="s">
        <v>36</v>
      </c>
      <c r="L935" s="186" t="s">
        <v>36</v>
      </c>
      <c r="M935" s="186" t="s">
        <v>36</v>
      </c>
      <c r="N935" s="186" t="s">
        <v>35</v>
      </c>
      <c r="O935" s="186" t="s">
        <v>37</v>
      </c>
      <c r="P935" s="186"/>
      <c r="Q935" s="186" t="s">
        <v>3727</v>
      </c>
      <c r="R935" s="185"/>
      <c r="S935" s="185"/>
      <c r="T935">
        <v>4</v>
      </c>
      <c r="U935" s="186" t="s">
        <v>37</v>
      </c>
      <c r="V935" s="186" t="s">
        <v>37</v>
      </c>
      <c r="W935" t="b">
        <v>0</v>
      </c>
    </row>
    <row r="936" spans="4:23" x14ac:dyDescent="0.25">
      <c r="D936" s="184" t="s">
        <v>953</v>
      </c>
      <c r="E936" s="184" t="s">
        <v>953</v>
      </c>
      <c r="F936" s="184"/>
      <c r="G936" s="184"/>
      <c r="H936" s="185">
        <v>90371</v>
      </c>
      <c r="I936" t="s">
        <v>3493</v>
      </c>
      <c r="J936" s="185" t="s">
        <v>36</v>
      </c>
      <c r="K936" s="185" t="s">
        <v>36</v>
      </c>
      <c r="L936" s="185" t="s">
        <v>36</v>
      </c>
      <c r="M936" s="185" t="s">
        <v>37</v>
      </c>
      <c r="N936" s="185" t="s">
        <v>3514</v>
      </c>
      <c r="O936" s="185" t="s">
        <v>37</v>
      </c>
      <c r="P936" s="185"/>
      <c r="Q936" s="184" t="s">
        <v>953</v>
      </c>
      <c r="R936" s="185">
        <v>90371</v>
      </c>
      <c r="S936" s="185" t="s">
        <v>148</v>
      </c>
      <c r="T936">
        <v>2</v>
      </c>
      <c r="U936" s="185" t="s">
        <v>37</v>
      </c>
      <c r="V936" s="185" t="s">
        <v>37</v>
      </c>
      <c r="W936" t="b">
        <v>1</v>
      </c>
    </row>
    <row r="937" spans="4:23" x14ac:dyDescent="0.25">
      <c r="D937" s="184" t="s">
        <v>3728</v>
      </c>
      <c r="E937" s="184" t="s">
        <v>3728</v>
      </c>
      <c r="F937" s="184"/>
      <c r="G937" s="184"/>
      <c r="H937" s="185">
        <v>90371</v>
      </c>
      <c r="I937" t="s">
        <v>3513</v>
      </c>
      <c r="J937" s="185" t="s">
        <v>36</v>
      </c>
      <c r="K937" s="185" t="s">
        <v>36</v>
      </c>
      <c r="L937" s="185" t="s">
        <v>36</v>
      </c>
      <c r="M937" s="185" t="s">
        <v>36</v>
      </c>
      <c r="N937" s="185" t="s">
        <v>3514</v>
      </c>
      <c r="O937" s="185" t="s">
        <v>37</v>
      </c>
      <c r="P937" s="185"/>
      <c r="Q937" s="184" t="s">
        <v>3728</v>
      </c>
      <c r="R937" s="185">
        <v>90371</v>
      </c>
      <c r="S937" s="185" t="s">
        <v>148</v>
      </c>
      <c r="T937">
        <v>3</v>
      </c>
      <c r="U937" s="185" t="s">
        <v>37</v>
      </c>
      <c r="V937" s="185" t="s">
        <v>36</v>
      </c>
      <c r="W937" t="b">
        <v>0</v>
      </c>
    </row>
    <row r="938" spans="4:23" x14ac:dyDescent="0.25">
      <c r="D938" s="184" t="s">
        <v>3729</v>
      </c>
      <c r="E938" s="184" t="s">
        <v>3729</v>
      </c>
      <c r="F938" s="184"/>
      <c r="G938" s="184"/>
      <c r="H938" s="185">
        <v>90001</v>
      </c>
      <c r="I938" t="s">
        <v>3513</v>
      </c>
      <c r="J938" s="185" t="s">
        <v>36</v>
      </c>
      <c r="K938" s="185" t="s">
        <v>36</v>
      </c>
      <c r="L938" s="185" t="s">
        <v>36</v>
      </c>
      <c r="M938" s="185" t="s">
        <v>36</v>
      </c>
      <c r="N938" s="185" t="s">
        <v>3514</v>
      </c>
      <c r="O938" s="185" t="s">
        <v>37</v>
      </c>
      <c r="P938" s="185"/>
      <c r="Q938" s="184" t="s">
        <v>3729</v>
      </c>
      <c r="R938" s="185">
        <v>90001</v>
      </c>
      <c r="S938" s="185" t="s">
        <v>3555</v>
      </c>
      <c r="T938">
        <v>4</v>
      </c>
      <c r="U938" s="185" t="s">
        <v>36</v>
      </c>
      <c r="V938" s="185" t="s">
        <v>36</v>
      </c>
      <c r="W938" t="b">
        <v>1</v>
      </c>
    </row>
    <row r="939" spans="4:23" x14ac:dyDescent="0.25">
      <c r="D939" s="184" t="s">
        <v>954</v>
      </c>
      <c r="E939" s="184" t="s">
        <v>954</v>
      </c>
      <c r="F939" s="184"/>
      <c r="G939" s="184"/>
      <c r="H939" s="185">
        <v>15090</v>
      </c>
      <c r="I939" t="s">
        <v>3493</v>
      </c>
      <c r="J939" s="185" t="s">
        <v>36</v>
      </c>
      <c r="K939" s="185" t="s">
        <v>36</v>
      </c>
      <c r="L939" s="185" t="s">
        <v>36</v>
      </c>
      <c r="M939" s="185" t="s">
        <v>37</v>
      </c>
      <c r="N939" s="185" t="s">
        <v>3498</v>
      </c>
      <c r="O939" s="185" t="s">
        <v>37</v>
      </c>
      <c r="P939" s="185"/>
      <c r="Q939" s="184" t="s">
        <v>954</v>
      </c>
      <c r="R939" s="185">
        <v>15090</v>
      </c>
      <c r="S939" s="185" t="s">
        <v>955</v>
      </c>
      <c r="T939">
        <v>1</v>
      </c>
      <c r="U939" s="185" t="s">
        <v>37</v>
      </c>
      <c r="V939" s="185" t="s">
        <v>37</v>
      </c>
      <c r="W939" t="b">
        <v>1</v>
      </c>
    </row>
    <row r="940" spans="4:23" x14ac:dyDescent="0.25">
      <c r="D940" s="184" t="s">
        <v>956</v>
      </c>
      <c r="E940" s="184" t="s">
        <v>956</v>
      </c>
      <c r="F940" s="184"/>
      <c r="G940" s="184"/>
      <c r="H940" s="185">
        <v>13510</v>
      </c>
      <c r="I940" t="s">
        <v>3491</v>
      </c>
      <c r="J940" s="185" t="s">
        <v>36</v>
      </c>
      <c r="K940" s="185" t="s">
        <v>36</v>
      </c>
      <c r="L940" s="185" t="s">
        <v>36</v>
      </c>
      <c r="M940" s="185" t="s">
        <v>37</v>
      </c>
      <c r="N940" s="185" t="s">
        <v>35</v>
      </c>
      <c r="O940" s="185" t="s">
        <v>37</v>
      </c>
      <c r="P940" s="185"/>
      <c r="Q940" s="184" t="s">
        <v>956</v>
      </c>
      <c r="R940" s="185">
        <v>13510</v>
      </c>
      <c r="S940" s="185" t="s">
        <v>103</v>
      </c>
      <c r="T940">
        <v>3</v>
      </c>
      <c r="U940" s="185" t="s">
        <v>37</v>
      </c>
      <c r="V940" s="185" t="s">
        <v>37</v>
      </c>
      <c r="W940" t="b">
        <v>1</v>
      </c>
    </row>
    <row r="941" spans="4:23" x14ac:dyDescent="0.25">
      <c r="D941" s="184" t="s">
        <v>957</v>
      </c>
      <c r="E941" s="184" t="s">
        <v>957</v>
      </c>
      <c r="F941" s="184"/>
      <c r="G941" s="184"/>
      <c r="H941" s="185">
        <v>16050</v>
      </c>
      <c r="I941" t="s">
        <v>3496</v>
      </c>
      <c r="J941" s="185" t="s">
        <v>36</v>
      </c>
      <c r="K941" s="185" t="s">
        <v>36</v>
      </c>
      <c r="L941" s="185" t="s">
        <v>36</v>
      </c>
      <c r="M941" s="185" t="s">
        <v>37</v>
      </c>
      <c r="N941" s="185" t="s">
        <v>3506</v>
      </c>
      <c r="O941" s="185" t="s">
        <v>37</v>
      </c>
      <c r="P941" s="185"/>
      <c r="Q941" s="184" t="s">
        <v>957</v>
      </c>
      <c r="R941" s="185">
        <v>16050</v>
      </c>
      <c r="S941" s="185" t="s">
        <v>958</v>
      </c>
      <c r="T941">
        <v>1</v>
      </c>
      <c r="U941" s="185" t="s">
        <v>37</v>
      </c>
      <c r="V941" s="185" t="s">
        <v>37</v>
      </c>
      <c r="W941" t="b">
        <v>1</v>
      </c>
    </row>
    <row r="942" spans="4:23" x14ac:dyDescent="0.25">
      <c r="D942" s="184" t="s">
        <v>959</v>
      </c>
      <c r="E942" s="184" t="s">
        <v>959</v>
      </c>
      <c r="F942" s="184"/>
      <c r="G942" s="184"/>
      <c r="H942" s="185">
        <v>16040</v>
      </c>
      <c r="I942" t="s">
        <v>3496</v>
      </c>
      <c r="J942" s="185" t="s">
        <v>36</v>
      </c>
      <c r="K942" s="185" t="s">
        <v>36</v>
      </c>
      <c r="L942" s="185" t="s">
        <v>36</v>
      </c>
      <c r="M942" s="185" t="s">
        <v>37</v>
      </c>
      <c r="N942" s="185" t="s">
        <v>3506</v>
      </c>
      <c r="O942" s="185" t="s">
        <v>37</v>
      </c>
      <c r="P942" s="185"/>
      <c r="Q942" s="184" t="s">
        <v>959</v>
      </c>
      <c r="R942" s="185">
        <v>16040</v>
      </c>
      <c r="S942" s="185" t="s">
        <v>960</v>
      </c>
      <c r="T942">
        <v>1</v>
      </c>
      <c r="U942" s="185" t="s">
        <v>37</v>
      </c>
      <c r="V942" s="185" t="s">
        <v>37</v>
      </c>
      <c r="W942" t="b">
        <v>1</v>
      </c>
    </row>
    <row r="943" spans="4:23" x14ac:dyDescent="0.25">
      <c r="D943" s="184" t="s">
        <v>961</v>
      </c>
      <c r="E943" s="184" t="s">
        <v>961</v>
      </c>
      <c r="F943" s="184"/>
      <c r="G943" s="184"/>
      <c r="H943" s="185">
        <v>16060</v>
      </c>
      <c r="I943" t="s">
        <v>3496</v>
      </c>
      <c r="J943" s="185" t="s">
        <v>36</v>
      </c>
      <c r="K943" s="185" t="s">
        <v>36</v>
      </c>
      <c r="L943" s="185" t="s">
        <v>36</v>
      </c>
      <c r="M943" s="185" t="s">
        <v>37</v>
      </c>
      <c r="N943" s="185" t="s">
        <v>3506</v>
      </c>
      <c r="O943" s="185" t="s">
        <v>37</v>
      </c>
      <c r="P943" s="185"/>
      <c r="Q943" s="184" t="s">
        <v>961</v>
      </c>
      <c r="R943" s="185">
        <v>16060</v>
      </c>
      <c r="S943" s="185" t="s">
        <v>962</v>
      </c>
      <c r="T943">
        <v>1</v>
      </c>
      <c r="U943" s="185" t="s">
        <v>37</v>
      </c>
      <c r="V943" s="185" t="s">
        <v>37</v>
      </c>
      <c r="W943" t="b">
        <v>1</v>
      </c>
    </row>
    <row r="944" spans="4:23" x14ac:dyDescent="0.25">
      <c r="D944" s="184" t="s">
        <v>963</v>
      </c>
      <c r="E944" s="184" t="s">
        <v>963</v>
      </c>
      <c r="F944" s="184"/>
      <c r="G944" s="184"/>
      <c r="H944" s="185">
        <v>90083</v>
      </c>
      <c r="I944" t="s">
        <v>3500</v>
      </c>
      <c r="J944" s="185" t="s">
        <v>36</v>
      </c>
      <c r="K944" s="185" t="s">
        <v>36</v>
      </c>
      <c r="L944" s="185" t="s">
        <v>37</v>
      </c>
      <c r="M944" s="185" t="s">
        <v>37</v>
      </c>
      <c r="N944" s="185" t="s">
        <v>3522</v>
      </c>
      <c r="O944" s="185" t="s">
        <v>37</v>
      </c>
      <c r="P944" s="185"/>
      <c r="Q944" s="184" t="s">
        <v>963</v>
      </c>
      <c r="R944" s="185">
        <v>90083</v>
      </c>
      <c r="S944" s="185" t="s">
        <v>963</v>
      </c>
      <c r="T944">
        <v>1</v>
      </c>
      <c r="U944" s="185" t="s">
        <v>37</v>
      </c>
      <c r="V944" s="185" t="s">
        <v>37</v>
      </c>
      <c r="W944" t="b">
        <v>1</v>
      </c>
    </row>
    <row r="945" spans="4:23" x14ac:dyDescent="0.25">
      <c r="D945" s="186" t="s">
        <v>3730</v>
      </c>
      <c r="E945" s="186" t="s">
        <v>3730</v>
      </c>
      <c r="F945" s="186"/>
      <c r="G945" s="186"/>
      <c r="H945" s="185"/>
      <c r="I945" s="186" t="s">
        <v>3500</v>
      </c>
      <c r="J945" s="186" t="s">
        <v>36</v>
      </c>
      <c r="K945" s="186" t="s">
        <v>36</v>
      </c>
      <c r="L945" s="186" t="s">
        <v>37</v>
      </c>
      <c r="M945" s="186" t="s">
        <v>37</v>
      </c>
      <c r="N945" s="186" t="s">
        <v>35</v>
      </c>
      <c r="O945" s="186" t="s">
        <v>37</v>
      </c>
      <c r="P945" s="186"/>
      <c r="Q945" s="186" t="s">
        <v>3730</v>
      </c>
      <c r="R945" s="185"/>
      <c r="S945" s="185"/>
      <c r="T945">
        <v>1</v>
      </c>
      <c r="U945" s="186" t="s">
        <v>37</v>
      </c>
      <c r="V945" s="186" t="s">
        <v>37</v>
      </c>
      <c r="W945" t="b">
        <v>1</v>
      </c>
    </row>
    <row r="946" spans="4:23" x14ac:dyDescent="0.25">
      <c r="D946" s="184" t="s">
        <v>964</v>
      </c>
      <c r="E946" s="184" t="s">
        <v>964</v>
      </c>
      <c r="F946" s="184"/>
      <c r="G946" s="184"/>
      <c r="H946" s="185">
        <v>17850</v>
      </c>
      <c r="I946" t="s">
        <v>3502</v>
      </c>
      <c r="J946" s="185" t="s">
        <v>36</v>
      </c>
      <c r="K946" s="185" t="s">
        <v>36</v>
      </c>
      <c r="L946" s="185" t="s">
        <v>36</v>
      </c>
      <c r="M946" s="185" t="s">
        <v>37</v>
      </c>
      <c r="N946" s="185" t="s">
        <v>3504</v>
      </c>
      <c r="O946" s="185" t="s">
        <v>37</v>
      </c>
      <c r="P946" s="185"/>
      <c r="Q946" s="184" t="s">
        <v>964</v>
      </c>
      <c r="R946" s="185">
        <v>17850</v>
      </c>
      <c r="S946" s="185" t="s">
        <v>140</v>
      </c>
      <c r="T946">
        <v>1</v>
      </c>
      <c r="U946" s="185" t="s">
        <v>37</v>
      </c>
      <c r="V946" s="185" t="s">
        <v>37</v>
      </c>
      <c r="W946" t="b">
        <v>1</v>
      </c>
    </row>
    <row r="947" spans="4:23" x14ac:dyDescent="0.25">
      <c r="D947" s="184" t="s">
        <v>965</v>
      </c>
      <c r="E947" s="184" t="s">
        <v>965</v>
      </c>
      <c r="F947" s="184"/>
      <c r="G947" s="184"/>
      <c r="H947" s="185">
        <v>17010</v>
      </c>
      <c r="I947" t="s">
        <v>3502</v>
      </c>
      <c r="J947" s="185" t="s">
        <v>36</v>
      </c>
      <c r="K947" s="185" t="s">
        <v>36</v>
      </c>
      <c r="L947" s="185" t="s">
        <v>36</v>
      </c>
      <c r="M947" s="185" t="s">
        <v>37</v>
      </c>
      <c r="N947" s="185" t="s">
        <v>3504</v>
      </c>
      <c r="O947" s="185" t="s">
        <v>37</v>
      </c>
      <c r="P947" s="185"/>
      <c r="Q947" s="184" t="s">
        <v>965</v>
      </c>
      <c r="R947" s="185">
        <v>17010</v>
      </c>
      <c r="S947" s="185" t="s">
        <v>465</v>
      </c>
      <c r="T947">
        <v>1</v>
      </c>
      <c r="U947" s="185" t="s">
        <v>37</v>
      </c>
      <c r="V947" s="185" t="s">
        <v>37</v>
      </c>
      <c r="W947" t="b">
        <v>1</v>
      </c>
    </row>
    <row r="948" spans="4:23" x14ac:dyDescent="0.25">
      <c r="D948" s="184" t="s">
        <v>966</v>
      </c>
      <c r="E948" s="184" t="s">
        <v>966</v>
      </c>
      <c r="F948" s="184"/>
      <c r="G948" s="184"/>
      <c r="H948" s="185">
        <v>17010</v>
      </c>
      <c r="I948" t="s">
        <v>3502</v>
      </c>
      <c r="J948" s="185" t="s">
        <v>36</v>
      </c>
      <c r="K948" s="185" t="s">
        <v>36</v>
      </c>
      <c r="L948" s="185" t="s">
        <v>36</v>
      </c>
      <c r="M948" s="185" t="s">
        <v>37</v>
      </c>
      <c r="N948" s="185" t="s">
        <v>3504</v>
      </c>
      <c r="O948" s="185" t="s">
        <v>37</v>
      </c>
      <c r="P948" s="185"/>
      <c r="Q948" s="184" t="s">
        <v>966</v>
      </c>
      <c r="R948" s="185">
        <v>17010</v>
      </c>
      <c r="S948" s="185" t="s">
        <v>465</v>
      </c>
      <c r="T948">
        <v>1</v>
      </c>
      <c r="U948" s="185" t="s">
        <v>37</v>
      </c>
      <c r="V948" s="185" t="s">
        <v>37</v>
      </c>
      <c r="W948" t="b">
        <v>1</v>
      </c>
    </row>
    <row r="949" spans="4:23" x14ac:dyDescent="0.25">
      <c r="D949" s="184" t="s">
        <v>967</v>
      </c>
      <c r="E949" s="184" t="s">
        <v>967</v>
      </c>
      <c r="F949" s="184"/>
      <c r="G949" s="184"/>
      <c r="H949" s="185">
        <v>17010</v>
      </c>
      <c r="I949" t="s">
        <v>3502</v>
      </c>
      <c r="J949" s="185" t="s">
        <v>36</v>
      </c>
      <c r="K949" s="185" t="s">
        <v>36</v>
      </c>
      <c r="L949" s="185" t="s">
        <v>36</v>
      </c>
      <c r="M949" s="185" t="s">
        <v>37</v>
      </c>
      <c r="N949" s="185" t="s">
        <v>3504</v>
      </c>
      <c r="O949" s="185" t="s">
        <v>37</v>
      </c>
      <c r="P949" s="185"/>
      <c r="Q949" s="184" t="s">
        <v>967</v>
      </c>
      <c r="R949" s="185">
        <v>17010</v>
      </c>
      <c r="S949" s="185" t="s">
        <v>465</v>
      </c>
      <c r="T949">
        <v>1</v>
      </c>
      <c r="U949" s="185" t="s">
        <v>37</v>
      </c>
      <c r="V949" s="185" t="s">
        <v>37</v>
      </c>
      <c r="W949" t="b">
        <v>1</v>
      </c>
    </row>
    <row r="950" spans="4:23" x14ac:dyDescent="0.25">
      <c r="D950" s="184" t="s">
        <v>968</v>
      </c>
      <c r="E950" s="184" t="s">
        <v>968</v>
      </c>
      <c r="F950" s="184"/>
      <c r="G950" s="184"/>
      <c r="H950" s="185">
        <v>14210</v>
      </c>
      <c r="I950" t="s">
        <v>3491</v>
      </c>
      <c r="J950" s="185" t="s">
        <v>36</v>
      </c>
      <c r="K950" s="185" t="s">
        <v>36</v>
      </c>
      <c r="L950" s="185" t="s">
        <v>36</v>
      </c>
      <c r="M950" s="185" t="s">
        <v>37</v>
      </c>
      <c r="N950" s="185" t="s">
        <v>3505</v>
      </c>
      <c r="O950" s="185" t="s">
        <v>37</v>
      </c>
      <c r="P950" s="185"/>
      <c r="Q950" s="184" t="s">
        <v>968</v>
      </c>
      <c r="R950" s="185">
        <v>14210</v>
      </c>
      <c r="S950" s="185" t="s">
        <v>665</v>
      </c>
      <c r="T950">
        <v>3</v>
      </c>
      <c r="U950" s="185" t="s">
        <v>37</v>
      </c>
      <c r="V950" s="185" t="s">
        <v>37</v>
      </c>
      <c r="W950" t="b">
        <v>1</v>
      </c>
    </row>
    <row r="951" spans="4:23" x14ac:dyDescent="0.25">
      <c r="D951" s="184" t="s">
        <v>969</v>
      </c>
      <c r="E951" s="184" t="s">
        <v>969</v>
      </c>
      <c r="F951" s="184"/>
      <c r="G951" s="184"/>
      <c r="H951" s="185">
        <v>14250</v>
      </c>
      <c r="I951" t="s">
        <v>3491</v>
      </c>
      <c r="J951" s="185" t="s">
        <v>36</v>
      </c>
      <c r="K951" s="185" t="s">
        <v>36</v>
      </c>
      <c r="L951" s="185" t="s">
        <v>36</v>
      </c>
      <c r="M951" s="185" t="s">
        <v>36</v>
      </c>
      <c r="N951" s="185" t="s">
        <v>35</v>
      </c>
      <c r="O951" s="185" t="s">
        <v>37</v>
      </c>
      <c r="P951" s="185"/>
      <c r="Q951" s="184" t="s">
        <v>969</v>
      </c>
      <c r="R951" s="185">
        <v>14250</v>
      </c>
      <c r="S951" s="185" t="s">
        <v>929</v>
      </c>
      <c r="T951">
        <v>4</v>
      </c>
      <c r="U951" s="185" t="s">
        <v>37</v>
      </c>
      <c r="V951" s="185" t="s">
        <v>37</v>
      </c>
      <c r="W951" t="b">
        <v>1</v>
      </c>
    </row>
    <row r="952" spans="4:23" x14ac:dyDescent="0.25">
      <c r="D952" s="184" t="s">
        <v>970</v>
      </c>
      <c r="E952" s="184" t="s">
        <v>970</v>
      </c>
      <c r="F952" s="184"/>
      <c r="G952" s="184"/>
      <c r="H952" s="185">
        <v>14210</v>
      </c>
      <c r="I952" t="s">
        <v>3491</v>
      </c>
      <c r="J952" s="185" t="s">
        <v>36</v>
      </c>
      <c r="K952" s="185" t="s">
        <v>36</v>
      </c>
      <c r="L952" s="185" t="s">
        <v>36</v>
      </c>
      <c r="M952" s="185" t="s">
        <v>37</v>
      </c>
      <c r="N952" s="185" t="s">
        <v>3505</v>
      </c>
      <c r="O952" s="185" t="s">
        <v>37</v>
      </c>
      <c r="P952" s="185"/>
      <c r="Q952" s="184" t="s">
        <v>970</v>
      </c>
      <c r="R952" s="185">
        <v>14210</v>
      </c>
      <c r="S952" s="185" t="s">
        <v>665</v>
      </c>
      <c r="T952">
        <v>1</v>
      </c>
      <c r="U952" s="185" t="s">
        <v>37</v>
      </c>
      <c r="V952" s="185" t="s">
        <v>37</v>
      </c>
      <c r="W952" t="b">
        <v>1</v>
      </c>
    </row>
    <row r="953" spans="4:23" x14ac:dyDescent="0.25">
      <c r="D953" s="184" t="s">
        <v>971</v>
      </c>
      <c r="E953" s="184" t="s">
        <v>971</v>
      </c>
      <c r="F953" s="184"/>
      <c r="G953" s="184"/>
      <c r="H953" s="185">
        <v>14210</v>
      </c>
      <c r="I953" t="s">
        <v>3491</v>
      </c>
      <c r="J953" s="185" t="s">
        <v>36</v>
      </c>
      <c r="K953" s="185" t="s">
        <v>36</v>
      </c>
      <c r="L953" s="185" t="s">
        <v>36</v>
      </c>
      <c r="M953" s="185" t="s">
        <v>37</v>
      </c>
      <c r="N953" s="185" t="s">
        <v>3505</v>
      </c>
      <c r="O953" s="185" t="s">
        <v>37</v>
      </c>
      <c r="P953" s="185"/>
      <c r="Q953" s="184" t="s">
        <v>971</v>
      </c>
      <c r="R953" s="185">
        <v>14210</v>
      </c>
      <c r="S953" s="185" t="s">
        <v>665</v>
      </c>
      <c r="T953">
        <v>3</v>
      </c>
      <c r="U953" s="185" t="s">
        <v>37</v>
      </c>
      <c r="V953" s="185" t="s">
        <v>37</v>
      </c>
      <c r="W953" t="b">
        <v>1</v>
      </c>
    </row>
    <row r="954" spans="4:23" x14ac:dyDescent="0.25">
      <c r="D954" s="184" t="s">
        <v>3731</v>
      </c>
      <c r="E954" s="184" t="s">
        <v>3731</v>
      </c>
      <c r="F954" s="184"/>
      <c r="G954" s="184"/>
      <c r="H954" s="185">
        <v>90083</v>
      </c>
      <c r="I954" t="s">
        <v>3500</v>
      </c>
      <c r="J954" s="185" t="s">
        <v>36</v>
      </c>
      <c r="K954" s="185" t="s">
        <v>36</v>
      </c>
      <c r="L954" s="185" t="s">
        <v>36</v>
      </c>
      <c r="M954" s="185" t="s">
        <v>37</v>
      </c>
      <c r="N954" s="185" t="s">
        <v>3522</v>
      </c>
      <c r="O954" s="185" t="s">
        <v>37</v>
      </c>
      <c r="P954" s="185"/>
      <c r="Q954" s="184" t="s">
        <v>3731</v>
      </c>
      <c r="R954" s="185">
        <v>90083</v>
      </c>
      <c r="S954" s="185" t="s">
        <v>963</v>
      </c>
      <c r="T954">
        <v>1</v>
      </c>
      <c r="U954" s="185" t="s">
        <v>37</v>
      </c>
      <c r="V954" s="185" t="s">
        <v>37</v>
      </c>
      <c r="W954" t="b">
        <v>1</v>
      </c>
    </row>
    <row r="955" spans="4:23" x14ac:dyDescent="0.25">
      <c r="D955" s="184" t="s">
        <v>972</v>
      </c>
      <c r="E955" s="184" t="s">
        <v>972</v>
      </c>
      <c r="F955" s="184"/>
      <c r="G955" s="184"/>
      <c r="H955" s="185">
        <v>16230</v>
      </c>
      <c r="I955" t="s">
        <v>3496</v>
      </c>
      <c r="J955" s="185" t="s">
        <v>36</v>
      </c>
      <c r="K955" s="185" t="s">
        <v>36</v>
      </c>
      <c r="L955" s="185" t="s">
        <v>36</v>
      </c>
      <c r="M955" s="185" t="s">
        <v>37</v>
      </c>
      <c r="N955" s="185" t="s">
        <v>3522</v>
      </c>
      <c r="O955" s="185" t="s">
        <v>37</v>
      </c>
      <c r="P955" s="185"/>
      <c r="Q955" s="184" t="s">
        <v>972</v>
      </c>
      <c r="R955" s="185">
        <v>16230</v>
      </c>
      <c r="S955" s="185" t="s">
        <v>973</v>
      </c>
      <c r="T955">
        <v>1</v>
      </c>
      <c r="U955" s="185" t="s">
        <v>37</v>
      </c>
      <c r="V955" s="185" t="s">
        <v>37</v>
      </c>
      <c r="W955" t="b">
        <v>1</v>
      </c>
    </row>
    <row r="956" spans="4:23" x14ac:dyDescent="0.25">
      <c r="D956" s="184" t="s">
        <v>974</v>
      </c>
      <c r="E956" s="184" t="s">
        <v>974</v>
      </c>
      <c r="F956" s="184"/>
      <c r="G956" s="184"/>
      <c r="H956" s="185">
        <v>16230</v>
      </c>
      <c r="I956" t="s">
        <v>3496</v>
      </c>
      <c r="J956" s="185" t="s">
        <v>36</v>
      </c>
      <c r="K956" s="185" t="s">
        <v>36</v>
      </c>
      <c r="L956" s="185" t="s">
        <v>36</v>
      </c>
      <c r="M956" s="185" t="s">
        <v>37</v>
      </c>
      <c r="N956" s="185" t="s">
        <v>3522</v>
      </c>
      <c r="O956" s="185" t="s">
        <v>37</v>
      </c>
      <c r="P956" s="185"/>
      <c r="Q956" s="184" t="s">
        <v>974</v>
      </c>
      <c r="R956" s="185">
        <v>16230</v>
      </c>
      <c r="S956" s="185" t="s">
        <v>973</v>
      </c>
      <c r="T956">
        <v>1</v>
      </c>
      <c r="U956" s="185" t="s">
        <v>37</v>
      </c>
      <c r="V956" s="185" t="s">
        <v>37</v>
      </c>
      <c r="W956" t="b">
        <v>1</v>
      </c>
    </row>
    <row r="957" spans="4:23" x14ac:dyDescent="0.25">
      <c r="D957" s="184" t="s">
        <v>975</v>
      </c>
      <c r="E957" s="184" t="s">
        <v>975</v>
      </c>
      <c r="F957" s="184"/>
      <c r="G957" s="184"/>
      <c r="H957" s="185">
        <v>10020</v>
      </c>
      <c r="I957" t="s">
        <v>3486</v>
      </c>
      <c r="J957" s="185" t="s">
        <v>36</v>
      </c>
      <c r="K957" s="185" t="s">
        <v>36</v>
      </c>
      <c r="L957" s="185" t="s">
        <v>36</v>
      </c>
      <c r="M957" s="185" t="s">
        <v>37</v>
      </c>
      <c r="N957" s="185" t="s">
        <v>3490</v>
      </c>
      <c r="O957" s="185" t="s">
        <v>37</v>
      </c>
      <c r="P957" s="185"/>
      <c r="Q957" s="184" t="s">
        <v>975</v>
      </c>
      <c r="R957" s="185">
        <v>10020</v>
      </c>
      <c r="S957" s="185" t="s">
        <v>647</v>
      </c>
      <c r="T957">
        <v>1</v>
      </c>
      <c r="U957" s="185" t="s">
        <v>37</v>
      </c>
      <c r="V957" s="185" t="s">
        <v>37</v>
      </c>
      <c r="W957" t="b">
        <v>1</v>
      </c>
    </row>
    <row r="958" spans="4:23" x14ac:dyDescent="0.25">
      <c r="D958" s="184" t="s">
        <v>976</v>
      </c>
      <c r="E958" s="184" t="s">
        <v>976</v>
      </c>
      <c r="F958" s="184"/>
      <c r="G958" s="184"/>
      <c r="H958" s="185">
        <v>13070</v>
      </c>
      <c r="I958" t="s">
        <v>3491</v>
      </c>
      <c r="J958" s="185" t="s">
        <v>36</v>
      </c>
      <c r="K958" s="185" t="s">
        <v>36</v>
      </c>
      <c r="L958" s="185" t="s">
        <v>36</v>
      </c>
      <c r="M958" s="185" t="s">
        <v>37</v>
      </c>
      <c r="N958" s="185" t="s">
        <v>3501</v>
      </c>
      <c r="O958" s="185" t="s">
        <v>37</v>
      </c>
      <c r="P958" s="185"/>
      <c r="Q958" s="184" t="s">
        <v>976</v>
      </c>
      <c r="R958" s="185">
        <v>13070</v>
      </c>
      <c r="S958" s="185" t="s">
        <v>977</v>
      </c>
      <c r="T958">
        <v>2</v>
      </c>
      <c r="U958" s="185" t="s">
        <v>37</v>
      </c>
      <c r="V958" s="185" t="s">
        <v>37</v>
      </c>
      <c r="W958" t="b">
        <v>1</v>
      </c>
    </row>
    <row r="959" spans="4:23" x14ac:dyDescent="0.25">
      <c r="D959" s="184" t="s">
        <v>978</v>
      </c>
      <c r="E959" s="184" t="s">
        <v>978</v>
      </c>
      <c r="F959" s="184"/>
      <c r="G959" s="184"/>
      <c r="H959" s="185">
        <v>13620</v>
      </c>
      <c r="I959" t="s">
        <v>3491</v>
      </c>
      <c r="J959" s="185" t="s">
        <v>36</v>
      </c>
      <c r="K959" s="185" t="s">
        <v>36</v>
      </c>
      <c r="L959" s="185" t="s">
        <v>36</v>
      </c>
      <c r="M959" s="185" t="s">
        <v>37</v>
      </c>
      <c r="N959" s="185" t="s">
        <v>3503</v>
      </c>
      <c r="O959" s="185" t="s">
        <v>37</v>
      </c>
      <c r="P959" s="185"/>
      <c r="Q959" s="184" t="s">
        <v>978</v>
      </c>
      <c r="R959" s="185">
        <v>13620</v>
      </c>
      <c r="S959" s="185" t="s">
        <v>312</v>
      </c>
      <c r="T959">
        <v>1</v>
      </c>
      <c r="U959" s="185" t="s">
        <v>37</v>
      </c>
      <c r="V959" s="185" t="s">
        <v>37</v>
      </c>
      <c r="W959" t="b">
        <v>1</v>
      </c>
    </row>
    <row r="960" spans="4:23" x14ac:dyDescent="0.25">
      <c r="D960" s="184" t="s">
        <v>979</v>
      </c>
      <c r="E960" s="184" t="s">
        <v>979</v>
      </c>
      <c r="F960" s="184"/>
      <c r="G960" s="184"/>
      <c r="H960" s="185">
        <v>13620</v>
      </c>
      <c r="I960" t="s">
        <v>3491</v>
      </c>
      <c r="J960" s="185" t="s">
        <v>36</v>
      </c>
      <c r="K960" s="185" t="s">
        <v>36</v>
      </c>
      <c r="L960" s="185" t="s">
        <v>36</v>
      </c>
      <c r="M960" s="185" t="s">
        <v>37</v>
      </c>
      <c r="N960" s="185" t="s">
        <v>3503</v>
      </c>
      <c r="O960" s="185" t="s">
        <v>37</v>
      </c>
      <c r="P960" s="185"/>
      <c r="Q960" s="184" t="s">
        <v>979</v>
      </c>
      <c r="R960" s="185">
        <v>13620</v>
      </c>
      <c r="S960" s="185" t="s">
        <v>312</v>
      </c>
      <c r="T960">
        <v>1</v>
      </c>
      <c r="U960" s="185" t="s">
        <v>37</v>
      </c>
      <c r="V960" s="185" t="s">
        <v>37</v>
      </c>
      <c r="W960" t="b">
        <v>1</v>
      </c>
    </row>
    <row r="961" spans="4:23" x14ac:dyDescent="0.25">
      <c r="D961" s="184" t="s">
        <v>980</v>
      </c>
      <c r="E961" s="184" t="s">
        <v>980</v>
      </c>
      <c r="F961" s="184"/>
      <c r="G961" s="184"/>
      <c r="H961" s="185">
        <v>13630</v>
      </c>
      <c r="I961" t="s">
        <v>3491</v>
      </c>
      <c r="J961" s="185" t="s">
        <v>36</v>
      </c>
      <c r="K961" s="185" t="s">
        <v>36</v>
      </c>
      <c r="L961" s="185" t="s">
        <v>36</v>
      </c>
      <c r="M961" s="185" t="s">
        <v>37</v>
      </c>
      <c r="N961" s="185" t="s">
        <v>3503</v>
      </c>
      <c r="O961" s="185" t="s">
        <v>37</v>
      </c>
      <c r="P961" s="185"/>
      <c r="Q961" s="184" t="s">
        <v>980</v>
      </c>
      <c r="R961" s="185">
        <v>13630</v>
      </c>
      <c r="S961" s="185" t="s">
        <v>348</v>
      </c>
      <c r="T961">
        <v>1</v>
      </c>
      <c r="U961" s="185" t="s">
        <v>37</v>
      </c>
      <c r="V961" s="185" t="s">
        <v>37</v>
      </c>
      <c r="W961" t="b">
        <v>1</v>
      </c>
    </row>
    <row r="962" spans="4:23" x14ac:dyDescent="0.25">
      <c r="D962" s="184" t="s">
        <v>981</v>
      </c>
      <c r="E962" s="184" t="s">
        <v>981</v>
      </c>
      <c r="F962" s="184"/>
      <c r="G962" s="184"/>
      <c r="H962" s="185">
        <v>13660</v>
      </c>
      <c r="I962" t="s">
        <v>3491</v>
      </c>
      <c r="J962" s="185" t="s">
        <v>36</v>
      </c>
      <c r="K962" s="185" t="s">
        <v>36</v>
      </c>
      <c r="L962" s="185" t="s">
        <v>36</v>
      </c>
      <c r="M962" s="185" t="s">
        <v>37</v>
      </c>
      <c r="N962" s="185" t="s">
        <v>3503</v>
      </c>
      <c r="O962" s="185" t="s">
        <v>37</v>
      </c>
      <c r="P962" s="185"/>
      <c r="Q962" s="184" t="s">
        <v>981</v>
      </c>
      <c r="R962" s="185">
        <v>13660</v>
      </c>
      <c r="S962" s="185" t="s">
        <v>982</v>
      </c>
      <c r="T962">
        <v>1</v>
      </c>
      <c r="U962" s="185" t="s">
        <v>37</v>
      </c>
      <c r="V962" s="185" t="s">
        <v>37</v>
      </c>
      <c r="W962" t="b">
        <v>1</v>
      </c>
    </row>
    <row r="963" spans="4:23" x14ac:dyDescent="0.25">
      <c r="D963" s="184" t="s">
        <v>983</v>
      </c>
      <c r="E963" s="184" t="s">
        <v>983</v>
      </c>
      <c r="F963" s="184"/>
      <c r="G963" s="184"/>
      <c r="H963" s="185">
        <v>13690</v>
      </c>
      <c r="I963" t="s">
        <v>3491</v>
      </c>
      <c r="J963" s="185" t="s">
        <v>36</v>
      </c>
      <c r="K963" s="185" t="s">
        <v>36</v>
      </c>
      <c r="L963" s="185" t="s">
        <v>36</v>
      </c>
      <c r="M963" s="185" t="s">
        <v>37</v>
      </c>
      <c r="N963" s="185" t="s">
        <v>3503</v>
      </c>
      <c r="O963" s="185" t="s">
        <v>37</v>
      </c>
      <c r="P963" s="185"/>
      <c r="Q963" s="184" t="s">
        <v>983</v>
      </c>
      <c r="R963" s="185">
        <v>13690</v>
      </c>
      <c r="S963" s="185" t="s">
        <v>430</v>
      </c>
      <c r="T963">
        <v>1</v>
      </c>
      <c r="U963" s="185" t="s">
        <v>37</v>
      </c>
      <c r="V963" s="185" t="s">
        <v>37</v>
      </c>
      <c r="W963" t="b">
        <v>1</v>
      </c>
    </row>
    <row r="964" spans="4:23" x14ac:dyDescent="0.25">
      <c r="D964" s="184" t="s">
        <v>984</v>
      </c>
      <c r="E964" s="184" t="s">
        <v>984</v>
      </c>
      <c r="F964" s="184"/>
      <c r="G964" s="184"/>
      <c r="H964" s="185">
        <v>90086</v>
      </c>
      <c r="I964" t="s">
        <v>3486</v>
      </c>
      <c r="J964" s="185" t="s">
        <v>36</v>
      </c>
      <c r="K964" s="185" t="s">
        <v>36</v>
      </c>
      <c r="L964" s="185" t="s">
        <v>36</v>
      </c>
      <c r="M964" s="185" t="s">
        <v>37</v>
      </c>
      <c r="N964" s="185" t="s">
        <v>3490</v>
      </c>
      <c r="O964" s="185" t="s">
        <v>37</v>
      </c>
      <c r="P964" s="185"/>
      <c r="Q964" s="184" t="s">
        <v>984</v>
      </c>
      <c r="R964" s="185">
        <v>90086</v>
      </c>
      <c r="S964" s="185" t="s">
        <v>984</v>
      </c>
      <c r="T964">
        <v>1</v>
      </c>
      <c r="U964" s="185" t="s">
        <v>37</v>
      </c>
      <c r="V964" s="185" t="s">
        <v>37</v>
      </c>
      <c r="W964" t="b">
        <v>1</v>
      </c>
    </row>
    <row r="965" spans="4:23" x14ac:dyDescent="0.25">
      <c r="D965" s="184" t="s">
        <v>985</v>
      </c>
      <c r="E965" s="184" t="s">
        <v>985</v>
      </c>
      <c r="F965" s="184"/>
      <c r="G965" s="184"/>
      <c r="H965" s="185">
        <v>10030</v>
      </c>
      <c r="I965" t="s">
        <v>3486</v>
      </c>
      <c r="J965" s="185" t="s">
        <v>36</v>
      </c>
      <c r="K965" s="185" t="s">
        <v>36</v>
      </c>
      <c r="L965" s="185" t="s">
        <v>36</v>
      </c>
      <c r="M965" s="185" t="s">
        <v>37</v>
      </c>
      <c r="N965" s="185" t="s">
        <v>3490</v>
      </c>
      <c r="O965" s="185" t="s">
        <v>37</v>
      </c>
      <c r="P965" s="185"/>
      <c r="Q965" s="184" t="s">
        <v>985</v>
      </c>
      <c r="R965" s="185">
        <v>10030</v>
      </c>
      <c r="S965" s="185" t="s">
        <v>60</v>
      </c>
      <c r="T965">
        <v>1</v>
      </c>
      <c r="U965" s="185" t="s">
        <v>37</v>
      </c>
      <c r="V965" s="185" t="s">
        <v>37</v>
      </c>
      <c r="W965" t="b">
        <v>1</v>
      </c>
    </row>
    <row r="966" spans="4:23" x14ac:dyDescent="0.25">
      <c r="D966" s="184" t="s">
        <v>3732</v>
      </c>
      <c r="E966" s="184" t="s">
        <v>3732</v>
      </c>
      <c r="F966" s="184"/>
      <c r="G966" s="184"/>
      <c r="H966" s="185">
        <v>17630</v>
      </c>
      <c r="I966" t="s">
        <v>3502</v>
      </c>
      <c r="J966" s="185" t="s">
        <v>36</v>
      </c>
      <c r="K966" s="185" t="s">
        <v>36</v>
      </c>
      <c r="L966" s="185" t="s">
        <v>36</v>
      </c>
      <c r="M966" s="185" t="s">
        <v>37</v>
      </c>
      <c r="N966" s="185" t="s">
        <v>3528</v>
      </c>
      <c r="O966" s="185" t="s">
        <v>37</v>
      </c>
      <c r="P966" s="185"/>
      <c r="Q966" s="184" t="s">
        <v>3732</v>
      </c>
      <c r="R966" s="185">
        <v>17630</v>
      </c>
      <c r="S966" s="185" t="s">
        <v>986</v>
      </c>
      <c r="T966">
        <v>1</v>
      </c>
      <c r="U966" s="185" t="s">
        <v>37</v>
      </c>
      <c r="V966" s="185" t="s">
        <v>37</v>
      </c>
      <c r="W966" t="b">
        <v>1</v>
      </c>
    </row>
    <row r="967" spans="4:23" x14ac:dyDescent="0.25">
      <c r="D967" s="184" t="s">
        <v>987</v>
      </c>
      <c r="E967" s="184" t="s">
        <v>987</v>
      </c>
      <c r="F967" s="184"/>
      <c r="G967" s="184"/>
      <c r="H967" s="185">
        <v>13960</v>
      </c>
      <c r="I967" t="s">
        <v>3491</v>
      </c>
      <c r="J967" s="185" t="s">
        <v>36</v>
      </c>
      <c r="K967" s="185" t="s">
        <v>36</v>
      </c>
      <c r="L967" s="185" t="s">
        <v>36</v>
      </c>
      <c r="M967" s="185" t="s">
        <v>37</v>
      </c>
      <c r="N967" s="185" t="s">
        <v>3501</v>
      </c>
      <c r="O967" s="185" t="s">
        <v>37</v>
      </c>
      <c r="P967" s="185"/>
      <c r="Q967" s="184" t="s">
        <v>987</v>
      </c>
      <c r="R967" s="185">
        <v>13960</v>
      </c>
      <c r="S967" s="185" t="s">
        <v>234</v>
      </c>
      <c r="T967">
        <v>1</v>
      </c>
      <c r="U967" s="185" t="s">
        <v>37</v>
      </c>
      <c r="V967" s="185" t="s">
        <v>37</v>
      </c>
      <c r="W967" t="b">
        <v>1</v>
      </c>
    </row>
    <row r="968" spans="4:23" x14ac:dyDescent="0.25">
      <c r="D968" s="184" t="s">
        <v>988</v>
      </c>
      <c r="E968" s="184" t="s">
        <v>988</v>
      </c>
      <c r="F968" s="184"/>
      <c r="G968" s="184"/>
      <c r="H968" s="185">
        <v>13640</v>
      </c>
      <c r="I968" t="s">
        <v>3491</v>
      </c>
      <c r="J968" s="185" t="s">
        <v>36</v>
      </c>
      <c r="K968" s="185" t="s">
        <v>36</v>
      </c>
      <c r="L968" s="185" t="s">
        <v>36</v>
      </c>
      <c r="M968" s="185" t="s">
        <v>37</v>
      </c>
      <c r="N968" s="185" t="s">
        <v>3503</v>
      </c>
      <c r="O968" s="185" t="s">
        <v>37</v>
      </c>
      <c r="P968" s="185"/>
      <c r="Q968" s="184" t="s">
        <v>988</v>
      </c>
      <c r="R968" s="185">
        <v>13640</v>
      </c>
      <c r="S968" s="185" t="s">
        <v>989</v>
      </c>
      <c r="T968">
        <v>1</v>
      </c>
      <c r="U968" s="185" t="s">
        <v>37</v>
      </c>
      <c r="V968" s="185" t="s">
        <v>37</v>
      </c>
      <c r="W968" t="b">
        <v>1</v>
      </c>
    </row>
    <row r="969" spans="4:23" x14ac:dyDescent="0.25">
      <c r="D969" s="184" t="s">
        <v>990</v>
      </c>
      <c r="E969" s="184" t="s">
        <v>990</v>
      </c>
      <c r="F969" s="184"/>
      <c r="G969" s="184"/>
      <c r="H969" s="185">
        <v>14210</v>
      </c>
      <c r="I969" t="s">
        <v>3493</v>
      </c>
      <c r="J969" s="185" t="s">
        <v>36</v>
      </c>
      <c r="K969" s="185" t="s">
        <v>36</v>
      </c>
      <c r="L969" s="185" t="s">
        <v>36</v>
      </c>
      <c r="M969" s="185" t="s">
        <v>37</v>
      </c>
      <c r="N969" s="185" t="s">
        <v>35</v>
      </c>
      <c r="O969" s="185" t="s">
        <v>37</v>
      </c>
      <c r="P969" s="185"/>
      <c r="Q969" s="184" t="s">
        <v>990</v>
      </c>
      <c r="R969" s="185">
        <v>14210</v>
      </c>
      <c r="S969" s="185" t="s">
        <v>665</v>
      </c>
      <c r="T969">
        <v>3</v>
      </c>
      <c r="U969" s="185" t="s">
        <v>37</v>
      </c>
      <c r="V969" s="185" t="s">
        <v>37</v>
      </c>
      <c r="W969" t="b">
        <v>1</v>
      </c>
    </row>
    <row r="970" spans="4:23" x14ac:dyDescent="0.25">
      <c r="D970" s="184" t="s">
        <v>3733</v>
      </c>
      <c r="E970" s="184" t="s">
        <v>3733</v>
      </c>
      <c r="F970" s="184"/>
      <c r="G970" s="184"/>
      <c r="H970" s="185">
        <v>14210</v>
      </c>
      <c r="I970" t="s">
        <v>3491</v>
      </c>
      <c r="J970" s="185" t="s">
        <v>36</v>
      </c>
      <c r="K970" s="185" t="s">
        <v>36</v>
      </c>
      <c r="L970" s="185" t="s">
        <v>36</v>
      </c>
      <c r="M970" s="185" t="s">
        <v>37</v>
      </c>
      <c r="N970" s="185" t="s">
        <v>3536</v>
      </c>
      <c r="O970" s="185" t="s">
        <v>37</v>
      </c>
      <c r="P970" s="185"/>
      <c r="Q970" s="184" t="s">
        <v>3733</v>
      </c>
      <c r="R970" s="185">
        <v>14210</v>
      </c>
      <c r="S970" s="185" t="s">
        <v>665</v>
      </c>
      <c r="T970">
        <v>1</v>
      </c>
      <c r="U970" s="185" t="s">
        <v>37</v>
      </c>
      <c r="V970" s="185" t="s">
        <v>37</v>
      </c>
      <c r="W970" t="b">
        <v>1</v>
      </c>
    </row>
    <row r="971" spans="4:23" x14ac:dyDescent="0.25">
      <c r="D971" s="184" t="s">
        <v>991</v>
      </c>
      <c r="E971" s="184" t="s">
        <v>991</v>
      </c>
      <c r="F971" s="184"/>
      <c r="G971" s="184"/>
      <c r="H971" s="185">
        <v>17870</v>
      </c>
      <c r="I971" t="s">
        <v>3502</v>
      </c>
      <c r="J971" s="185" t="s">
        <v>36</v>
      </c>
      <c r="K971" s="185" t="s">
        <v>36</v>
      </c>
      <c r="L971" s="185" t="s">
        <v>36</v>
      </c>
      <c r="M971" s="185" t="s">
        <v>37</v>
      </c>
      <c r="N971" s="185" t="s">
        <v>3528</v>
      </c>
      <c r="O971" s="185" t="s">
        <v>37</v>
      </c>
      <c r="P971" s="185"/>
      <c r="Q971" s="184" t="s">
        <v>991</v>
      </c>
      <c r="R971" s="185">
        <v>17870</v>
      </c>
      <c r="S971" s="185" t="s">
        <v>274</v>
      </c>
      <c r="T971">
        <v>1</v>
      </c>
      <c r="U971" s="185" t="s">
        <v>37</v>
      </c>
      <c r="V971" s="185" t="s">
        <v>37</v>
      </c>
      <c r="W971" t="b">
        <v>1</v>
      </c>
    </row>
    <row r="972" spans="4:23" x14ac:dyDescent="0.25">
      <c r="D972" s="184" t="s">
        <v>992</v>
      </c>
      <c r="E972" s="184" t="s">
        <v>992</v>
      </c>
      <c r="F972" s="184"/>
      <c r="G972" s="184"/>
      <c r="H972" s="185">
        <v>14210</v>
      </c>
      <c r="I972" t="s">
        <v>3491</v>
      </c>
      <c r="J972" s="185" t="s">
        <v>36</v>
      </c>
      <c r="K972" s="185" t="s">
        <v>36</v>
      </c>
      <c r="L972" s="185" t="s">
        <v>36</v>
      </c>
      <c r="M972" s="185" t="s">
        <v>37</v>
      </c>
      <c r="N972" s="185" t="s">
        <v>3505</v>
      </c>
      <c r="O972" s="185" t="s">
        <v>37</v>
      </c>
      <c r="P972" s="185"/>
      <c r="Q972" s="184" t="s">
        <v>992</v>
      </c>
      <c r="R972" s="185">
        <v>14210</v>
      </c>
      <c r="S972" s="185" t="s">
        <v>665</v>
      </c>
      <c r="T972">
        <v>3</v>
      </c>
      <c r="U972" s="185" t="s">
        <v>37</v>
      </c>
      <c r="V972" s="185" t="s">
        <v>37</v>
      </c>
      <c r="W972" t="b">
        <v>1</v>
      </c>
    </row>
    <row r="973" spans="4:23" x14ac:dyDescent="0.25">
      <c r="D973" s="184" t="s">
        <v>3734</v>
      </c>
      <c r="E973" s="184" t="s">
        <v>3734</v>
      </c>
      <c r="F973" s="184"/>
      <c r="G973" s="184"/>
      <c r="H973" s="185">
        <v>17030</v>
      </c>
      <c r="I973" t="s">
        <v>3502</v>
      </c>
      <c r="J973" s="185" t="s">
        <v>36</v>
      </c>
      <c r="K973" s="185" t="s">
        <v>36</v>
      </c>
      <c r="L973" s="185" t="s">
        <v>36</v>
      </c>
      <c r="M973" s="185" t="s">
        <v>37</v>
      </c>
      <c r="N973" s="185" t="s">
        <v>3504</v>
      </c>
      <c r="O973" s="185" t="s">
        <v>37</v>
      </c>
      <c r="P973" s="185"/>
      <c r="Q973" s="184" t="s">
        <v>3734</v>
      </c>
      <c r="R973" s="185">
        <v>17030</v>
      </c>
      <c r="S973" s="185" t="s">
        <v>995</v>
      </c>
      <c r="T973">
        <v>3</v>
      </c>
      <c r="U973" s="185" t="s">
        <v>37</v>
      </c>
      <c r="V973" s="185" t="s">
        <v>37</v>
      </c>
      <c r="W973" t="b">
        <v>1</v>
      </c>
    </row>
    <row r="974" spans="4:23" x14ac:dyDescent="0.25">
      <c r="D974" s="184" t="s">
        <v>993</v>
      </c>
      <c r="E974" s="184" t="s">
        <v>993</v>
      </c>
      <c r="F974" s="184"/>
      <c r="G974" s="184"/>
      <c r="H974" s="185">
        <v>14210</v>
      </c>
      <c r="I974" t="s">
        <v>3491</v>
      </c>
      <c r="J974" s="185" t="s">
        <v>36</v>
      </c>
      <c r="K974" s="185" t="s">
        <v>36</v>
      </c>
      <c r="L974" s="185" t="s">
        <v>36</v>
      </c>
      <c r="M974" s="185" t="s">
        <v>37</v>
      </c>
      <c r="N974" s="185" t="s">
        <v>3505</v>
      </c>
      <c r="O974" s="185" t="s">
        <v>37</v>
      </c>
      <c r="P974" s="185"/>
      <c r="Q974" s="184" t="s">
        <v>993</v>
      </c>
      <c r="R974" s="185">
        <v>14210</v>
      </c>
      <c r="S974" s="185" t="s">
        <v>665</v>
      </c>
      <c r="T974">
        <v>3</v>
      </c>
      <c r="U974" s="185" t="s">
        <v>37</v>
      </c>
      <c r="V974" s="185" t="s">
        <v>37</v>
      </c>
      <c r="W974" t="b">
        <v>1</v>
      </c>
    </row>
    <row r="975" spans="4:23" x14ac:dyDescent="0.25">
      <c r="D975" s="184" t="s">
        <v>994</v>
      </c>
      <c r="E975" s="184" t="s">
        <v>994</v>
      </c>
      <c r="F975" s="184"/>
      <c r="G975" s="184"/>
      <c r="H975" s="185">
        <v>14250</v>
      </c>
      <c r="I975" t="s">
        <v>3491</v>
      </c>
      <c r="J975" s="185" t="s">
        <v>36</v>
      </c>
      <c r="K975" s="185" t="s">
        <v>36</v>
      </c>
      <c r="L975" s="185" t="s">
        <v>36</v>
      </c>
      <c r="M975" s="185" t="s">
        <v>36</v>
      </c>
      <c r="N975" s="185" t="s">
        <v>35</v>
      </c>
      <c r="O975" s="185" t="s">
        <v>37</v>
      </c>
      <c r="P975" s="185"/>
      <c r="Q975" s="184" t="s">
        <v>994</v>
      </c>
      <c r="R975" s="185">
        <v>14250</v>
      </c>
      <c r="S975" s="185" t="s">
        <v>929</v>
      </c>
      <c r="T975">
        <v>4</v>
      </c>
      <c r="U975" s="185" t="s">
        <v>37</v>
      </c>
      <c r="V975" s="185" t="s">
        <v>37</v>
      </c>
      <c r="W975" t="b">
        <v>1</v>
      </c>
    </row>
    <row r="976" spans="4:23" x14ac:dyDescent="0.25">
      <c r="D976" s="184" t="s">
        <v>995</v>
      </c>
      <c r="E976" s="184" t="s">
        <v>995</v>
      </c>
      <c r="F976" s="184"/>
      <c r="G976" s="184"/>
      <c r="H976" s="185">
        <v>17030</v>
      </c>
      <c r="I976" t="s">
        <v>3502</v>
      </c>
      <c r="J976" s="185" t="s">
        <v>36</v>
      </c>
      <c r="K976" s="185" t="s">
        <v>36</v>
      </c>
      <c r="L976" s="185" t="s">
        <v>36</v>
      </c>
      <c r="M976" s="185" t="s">
        <v>37</v>
      </c>
      <c r="N976" s="185" t="s">
        <v>3504</v>
      </c>
      <c r="O976" s="185" t="s">
        <v>37</v>
      </c>
      <c r="P976" s="185"/>
      <c r="Q976" s="184" t="s">
        <v>995</v>
      </c>
      <c r="R976" s="185">
        <v>17030</v>
      </c>
      <c r="S976" s="185" t="s">
        <v>995</v>
      </c>
      <c r="T976">
        <v>1</v>
      </c>
      <c r="U976" s="185" t="s">
        <v>37</v>
      </c>
      <c r="V976" s="185" t="s">
        <v>37</v>
      </c>
      <c r="W976" t="b">
        <v>1</v>
      </c>
    </row>
    <row r="977" spans="4:23" x14ac:dyDescent="0.25">
      <c r="D977" s="184" t="s">
        <v>996</v>
      </c>
      <c r="E977" s="184" t="s">
        <v>996</v>
      </c>
      <c r="F977" s="184"/>
      <c r="G977" s="184"/>
      <c r="H977" s="185">
        <v>14210</v>
      </c>
      <c r="I977" t="s">
        <v>3491</v>
      </c>
      <c r="J977" s="185" t="s">
        <v>36</v>
      </c>
      <c r="K977" s="185" t="s">
        <v>36</v>
      </c>
      <c r="L977" s="185" t="s">
        <v>36</v>
      </c>
      <c r="M977" s="185" t="s">
        <v>37</v>
      </c>
      <c r="N977" s="185" t="s">
        <v>35</v>
      </c>
      <c r="O977" s="185" t="s">
        <v>37</v>
      </c>
      <c r="P977" s="185"/>
      <c r="Q977" s="184" t="s">
        <v>996</v>
      </c>
      <c r="R977" s="185">
        <v>14210</v>
      </c>
      <c r="S977" s="185" t="s">
        <v>665</v>
      </c>
      <c r="T977">
        <v>3</v>
      </c>
      <c r="U977" s="185" t="s">
        <v>37</v>
      </c>
      <c r="V977" s="185" t="s">
        <v>37</v>
      </c>
      <c r="W977" t="b">
        <v>1</v>
      </c>
    </row>
    <row r="978" spans="4:23" x14ac:dyDescent="0.25">
      <c r="D978" s="184" t="s">
        <v>997</v>
      </c>
      <c r="E978" s="184" t="s">
        <v>997</v>
      </c>
      <c r="F978" s="184"/>
      <c r="G978" s="184"/>
      <c r="H978" s="185">
        <v>16410</v>
      </c>
      <c r="I978" t="s">
        <v>3496</v>
      </c>
      <c r="J978" s="185" t="s">
        <v>36</v>
      </c>
      <c r="K978" s="185" t="s">
        <v>36</v>
      </c>
      <c r="L978" s="185" t="s">
        <v>36</v>
      </c>
      <c r="M978" s="185" t="s">
        <v>36</v>
      </c>
      <c r="N978" s="185" t="s">
        <v>35</v>
      </c>
      <c r="O978" s="185" t="s">
        <v>37</v>
      </c>
      <c r="P978" s="185"/>
      <c r="Q978" s="184" t="s">
        <v>997</v>
      </c>
      <c r="R978" s="185">
        <v>16410</v>
      </c>
      <c r="S978" s="185" t="s">
        <v>70</v>
      </c>
      <c r="T978">
        <v>4</v>
      </c>
      <c r="U978" s="185" t="s">
        <v>37</v>
      </c>
      <c r="V978" s="185" t="s">
        <v>37</v>
      </c>
      <c r="W978" t="b">
        <v>0</v>
      </c>
    </row>
    <row r="979" spans="4:23" x14ac:dyDescent="0.25">
      <c r="D979" s="184" t="s">
        <v>3735</v>
      </c>
      <c r="E979" s="184" t="s">
        <v>3735</v>
      </c>
      <c r="F979" s="184"/>
      <c r="G979" s="184"/>
      <c r="H979" s="185">
        <v>18301</v>
      </c>
      <c r="I979" t="s">
        <v>3510</v>
      </c>
      <c r="J979" s="185" t="s">
        <v>36</v>
      </c>
      <c r="K979" s="185" t="s">
        <v>36</v>
      </c>
      <c r="L979" s="185" t="s">
        <v>36</v>
      </c>
      <c r="M979" s="185" t="s">
        <v>37</v>
      </c>
      <c r="N979" s="185" t="s">
        <v>3514</v>
      </c>
      <c r="O979" s="185" t="s">
        <v>37</v>
      </c>
      <c r="P979" s="185"/>
      <c r="Q979" s="184" t="s">
        <v>3735</v>
      </c>
      <c r="R979" s="185">
        <v>18301</v>
      </c>
      <c r="S979" s="185" t="s">
        <v>3736</v>
      </c>
      <c r="T979">
        <v>1</v>
      </c>
      <c r="U979" s="185" t="s">
        <v>37</v>
      </c>
      <c r="V979" s="185" t="s">
        <v>37</v>
      </c>
      <c r="W979" t="b">
        <v>1</v>
      </c>
    </row>
    <row r="980" spans="4:23" x14ac:dyDescent="0.25">
      <c r="D980" s="184" t="s">
        <v>3737</v>
      </c>
      <c r="E980" s="184" t="s">
        <v>3737</v>
      </c>
      <c r="F980" s="184"/>
      <c r="G980" s="184"/>
      <c r="H980" s="185">
        <v>18301</v>
      </c>
      <c r="I980" t="s">
        <v>3510</v>
      </c>
      <c r="J980" s="185" t="s">
        <v>36</v>
      </c>
      <c r="K980" s="185" t="s">
        <v>36</v>
      </c>
      <c r="L980" s="185" t="s">
        <v>36</v>
      </c>
      <c r="M980" s="185" t="s">
        <v>37</v>
      </c>
      <c r="N980" s="185" t="s">
        <v>3514</v>
      </c>
      <c r="O980" s="185" t="s">
        <v>37</v>
      </c>
      <c r="P980" s="185"/>
      <c r="Q980" s="184" t="s">
        <v>3737</v>
      </c>
      <c r="R980" s="185">
        <v>18301</v>
      </c>
      <c r="S980" s="185" t="s">
        <v>3736</v>
      </c>
      <c r="T980">
        <v>1</v>
      </c>
      <c r="U980" s="185" t="s">
        <v>37</v>
      </c>
      <c r="V980" s="185" t="s">
        <v>37</v>
      </c>
      <c r="W980" t="b">
        <v>1</v>
      </c>
    </row>
    <row r="981" spans="4:23" x14ac:dyDescent="0.25">
      <c r="D981" s="184" t="s">
        <v>3738</v>
      </c>
      <c r="E981" s="184" t="s">
        <v>3738</v>
      </c>
      <c r="F981" s="184"/>
      <c r="G981" s="184"/>
      <c r="H981" s="185">
        <v>18302</v>
      </c>
      <c r="I981" t="s">
        <v>3510</v>
      </c>
      <c r="J981" s="185" t="s">
        <v>36</v>
      </c>
      <c r="K981" s="185" t="s">
        <v>36</v>
      </c>
      <c r="L981" s="185" t="s">
        <v>36</v>
      </c>
      <c r="M981" s="185" t="s">
        <v>37</v>
      </c>
      <c r="N981" s="185" t="s">
        <v>3514</v>
      </c>
      <c r="O981" s="185" t="s">
        <v>37</v>
      </c>
      <c r="P981" s="185"/>
      <c r="Q981" s="184" t="s">
        <v>3738</v>
      </c>
      <c r="R981" s="185">
        <v>18302</v>
      </c>
      <c r="S981" s="185" t="s">
        <v>3739</v>
      </c>
      <c r="T981">
        <v>1</v>
      </c>
      <c r="U981" s="185" t="s">
        <v>37</v>
      </c>
      <c r="V981" s="185" t="s">
        <v>37</v>
      </c>
      <c r="W981" t="b">
        <v>1</v>
      </c>
    </row>
    <row r="982" spans="4:23" x14ac:dyDescent="0.25">
      <c r="D982" s="184" t="s">
        <v>3740</v>
      </c>
      <c r="E982" s="184" t="s">
        <v>3740</v>
      </c>
      <c r="F982" s="184"/>
      <c r="G982" s="184"/>
      <c r="H982" s="185">
        <v>18303</v>
      </c>
      <c r="I982" t="s">
        <v>3510</v>
      </c>
      <c r="J982" s="185" t="s">
        <v>36</v>
      </c>
      <c r="K982" s="185" t="s">
        <v>36</v>
      </c>
      <c r="L982" s="185" t="s">
        <v>36</v>
      </c>
      <c r="M982" s="185" t="s">
        <v>37</v>
      </c>
      <c r="N982" s="185" t="s">
        <v>3514</v>
      </c>
      <c r="O982" s="185" t="s">
        <v>37</v>
      </c>
      <c r="P982" s="185"/>
      <c r="Q982" s="184" t="s">
        <v>3740</v>
      </c>
      <c r="R982" s="185">
        <v>18303</v>
      </c>
      <c r="S982" s="185" t="s">
        <v>3741</v>
      </c>
      <c r="T982">
        <v>1</v>
      </c>
      <c r="U982" s="185" t="s">
        <v>37</v>
      </c>
      <c r="V982" s="185" t="s">
        <v>37</v>
      </c>
      <c r="W982" t="b">
        <v>1</v>
      </c>
    </row>
    <row r="983" spans="4:23" x14ac:dyDescent="0.25">
      <c r="D983" s="184" t="s">
        <v>3742</v>
      </c>
      <c r="E983" s="184" t="s">
        <v>3742</v>
      </c>
      <c r="F983" s="184"/>
      <c r="G983" s="184"/>
      <c r="H983" s="185">
        <v>18303</v>
      </c>
      <c r="I983" t="s">
        <v>3510</v>
      </c>
      <c r="J983" s="185" t="s">
        <v>36</v>
      </c>
      <c r="K983" s="185" t="s">
        <v>36</v>
      </c>
      <c r="L983" s="185" t="s">
        <v>36</v>
      </c>
      <c r="M983" s="185" t="s">
        <v>37</v>
      </c>
      <c r="N983" s="185" t="s">
        <v>3514</v>
      </c>
      <c r="O983" s="185" t="s">
        <v>37</v>
      </c>
      <c r="P983" s="185"/>
      <c r="Q983" s="184" t="s">
        <v>3742</v>
      </c>
      <c r="R983" s="185">
        <v>18303</v>
      </c>
      <c r="S983" s="185" t="s">
        <v>3741</v>
      </c>
      <c r="T983">
        <v>1</v>
      </c>
      <c r="U983" s="185" t="s">
        <v>37</v>
      </c>
      <c r="V983" s="185" t="s">
        <v>37</v>
      </c>
      <c r="W983" t="b">
        <v>1</v>
      </c>
    </row>
    <row r="984" spans="4:23" x14ac:dyDescent="0.25">
      <c r="D984" s="184" t="s">
        <v>3743</v>
      </c>
      <c r="E984" s="184" t="s">
        <v>3743</v>
      </c>
      <c r="F984" s="184"/>
      <c r="G984" s="184"/>
      <c r="H984" s="185">
        <v>18301</v>
      </c>
      <c r="I984" t="s">
        <v>3510</v>
      </c>
      <c r="J984" s="185" t="s">
        <v>36</v>
      </c>
      <c r="K984" s="185" t="s">
        <v>36</v>
      </c>
      <c r="L984" s="185" t="s">
        <v>36</v>
      </c>
      <c r="M984" s="185" t="s">
        <v>37</v>
      </c>
      <c r="N984" s="185" t="s">
        <v>3514</v>
      </c>
      <c r="O984" s="185" t="s">
        <v>37</v>
      </c>
      <c r="P984" s="185"/>
      <c r="Q984" s="184" t="s">
        <v>3743</v>
      </c>
      <c r="R984" s="185">
        <v>18301</v>
      </c>
      <c r="S984" s="185" t="s">
        <v>3736</v>
      </c>
      <c r="T984">
        <v>1</v>
      </c>
      <c r="U984" s="185" t="s">
        <v>37</v>
      </c>
      <c r="V984" s="185" t="s">
        <v>37</v>
      </c>
      <c r="W984" t="b">
        <v>1</v>
      </c>
    </row>
    <row r="985" spans="4:23" x14ac:dyDescent="0.25">
      <c r="D985" s="184" t="s">
        <v>3744</v>
      </c>
      <c r="E985" s="184" t="s">
        <v>3744</v>
      </c>
      <c r="F985" s="184"/>
      <c r="G985" s="184"/>
      <c r="H985" s="185">
        <v>18301</v>
      </c>
      <c r="I985" t="s">
        <v>3510</v>
      </c>
      <c r="J985" s="185" t="s">
        <v>36</v>
      </c>
      <c r="K985" s="185" t="s">
        <v>36</v>
      </c>
      <c r="L985" s="185" t="s">
        <v>36</v>
      </c>
      <c r="M985" s="185" t="s">
        <v>37</v>
      </c>
      <c r="N985" s="185" t="s">
        <v>3514</v>
      </c>
      <c r="O985" s="185" t="s">
        <v>37</v>
      </c>
      <c r="P985" s="185"/>
      <c r="Q985" s="184" t="s">
        <v>3744</v>
      </c>
      <c r="R985" s="185">
        <v>18301</v>
      </c>
      <c r="S985" s="185" t="s">
        <v>3736</v>
      </c>
      <c r="T985">
        <v>1</v>
      </c>
      <c r="U985" s="185" t="s">
        <v>37</v>
      </c>
      <c r="V985" s="185" t="s">
        <v>37</v>
      </c>
      <c r="W985" t="b">
        <v>1</v>
      </c>
    </row>
    <row r="986" spans="4:23" x14ac:dyDescent="0.25">
      <c r="D986" s="184" t="s">
        <v>3745</v>
      </c>
      <c r="E986" s="184" t="s">
        <v>3745</v>
      </c>
      <c r="F986" s="184"/>
      <c r="G986" s="184"/>
      <c r="H986" s="185">
        <v>18302</v>
      </c>
      <c r="I986" t="s">
        <v>3510</v>
      </c>
      <c r="J986" s="185" t="s">
        <v>36</v>
      </c>
      <c r="K986" s="185" t="s">
        <v>36</v>
      </c>
      <c r="L986" s="185" t="s">
        <v>36</v>
      </c>
      <c r="M986" s="185" t="s">
        <v>37</v>
      </c>
      <c r="N986" s="185" t="s">
        <v>3514</v>
      </c>
      <c r="O986" s="185" t="s">
        <v>37</v>
      </c>
      <c r="P986" s="185"/>
      <c r="Q986" s="184" t="s">
        <v>3745</v>
      </c>
      <c r="R986" s="185">
        <v>18302</v>
      </c>
      <c r="S986" s="185" t="s">
        <v>3739</v>
      </c>
      <c r="T986">
        <v>1</v>
      </c>
      <c r="U986" s="185" t="s">
        <v>37</v>
      </c>
      <c r="V986" s="185" t="s">
        <v>37</v>
      </c>
      <c r="W986" t="b">
        <v>1</v>
      </c>
    </row>
    <row r="987" spans="4:23" x14ac:dyDescent="0.25">
      <c r="D987" s="184" t="s">
        <v>3746</v>
      </c>
      <c r="E987" s="184" t="s">
        <v>3746</v>
      </c>
      <c r="F987" s="184"/>
      <c r="G987" s="184"/>
      <c r="H987" s="185">
        <v>18303</v>
      </c>
      <c r="I987" t="s">
        <v>3510</v>
      </c>
      <c r="J987" s="185" t="s">
        <v>36</v>
      </c>
      <c r="K987" s="185" t="s">
        <v>36</v>
      </c>
      <c r="L987" s="185" t="s">
        <v>36</v>
      </c>
      <c r="M987" s="185" t="s">
        <v>37</v>
      </c>
      <c r="N987" s="185" t="s">
        <v>3514</v>
      </c>
      <c r="O987" s="185" t="s">
        <v>37</v>
      </c>
      <c r="P987" s="185"/>
      <c r="Q987" s="184" t="s">
        <v>3746</v>
      </c>
      <c r="R987" s="185">
        <v>18303</v>
      </c>
      <c r="S987" s="185" t="s">
        <v>3741</v>
      </c>
      <c r="T987">
        <v>1</v>
      </c>
      <c r="U987" s="185" t="s">
        <v>37</v>
      </c>
      <c r="V987" s="185" t="s">
        <v>37</v>
      </c>
      <c r="W987" t="b">
        <v>1</v>
      </c>
    </row>
    <row r="988" spans="4:23" x14ac:dyDescent="0.25">
      <c r="D988" s="184" t="s">
        <v>998</v>
      </c>
      <c r="E988" s="184" t="s">
        <v>998</v>
      </c>
      <c r="F988" s="184"/>
      <c r="G988" s="184"/>
      <c r="H988" s="185">
        <v>17620</v>
      </c>
      <c r="I988" t="s">
        <v>3502</v>
      </c>
      <c r="J988" s="185" t="s">
        <v>36</v>
      </c>
      <c r="K988" s="185" t="s">
        <v>36</v>
      </c>
      <c r="L988" s="185" t="s">
        <v>36</v>
      </c>
      <c r="M988" s="185" t="s">
        <v>37</v>
      </c>
      <c r="N988" s="185" t="s">
        <v>3528</v>
      </c>
      <c r="O988" s="185" t="s">
        <v>37</v>
      </c>
      <c r="P988" s="185"/>
      <c r="Q988" s="184" t="s">
        <v>998</v>
      </c>
      <c r="R988" s="185">
        <v>17620</v>
      </c>
      <c r="S988" s="185" t="s">
        <v>342</v>
      </c>
      <c r="T988">
        <v>1</v>
      </c>
      <c r="U988" s="185" t="s">
        <v>37</v>
      </c>
      <c r="V988" s="185" t="s">
        <v>37</v>
      </c>
      <c r="W988" t="b">
        <v>1</v>
      </c>
    </row>
    <row r="989" spans="4:23" x14ac:dyDescent="0.25">
      <c r="D989" s="184" t="s">
        <v>999</v>
      </c>
      <c r="E989" s="184" t="s">
        <v>999</v>
      </c>
      <c r="F989" s="184"/>
      <c r="G989" s="184"/>
      <c r="H989" s="185">
        <v>13040</v>
      </c>
      <c r="I989" t="s">
        <v>3491</v>
      </c>
      <c r="J989" s="185" t="s">
        <v>36</v>
      </c>
      <c r="K989" s="185" t="s">
        <v>36</v>
      </c>
      <c r="L989" s="185" t="s">
        <v>36</v>
      </c>
      <c r="M989" s="185" t="s">
        <v>37</v>
      </c>
      <c r="N989" s="185" t="s">
        <v>3501</v>
      </c>
      <c r="O989" s="185" t="s">
        <v>37</v>
      </c>
      <c r="P989" s="185"/>
      <c r="Q989" s="184" t="s">
        <v>999</v>
      </c>
      <c r="R989" s="185">
        <v>13040</v>
      </c>
      <c r="S989" s="185" t="s">
        <v>890</v>
      </c>
      <c r="T989">
        <v>2</v>
      </c>
      <c r="U989" s="185" t="s">
        <v>37</v>
      </c>
      <c r="V989" s="185" t="s">
        <v>37</v>
      </c>
      <c r="W989" t="b">
        <v>1</v>
      </c>
    </row>
    <row r="990" spans="4:23" x14ac:dyDescent="0.25">
      <c r="D990" s="184" t="s">
        <v>1000</v>
      </c>
      <c r="E990" s="184" t="s">
        <v>1000</v>
      </c>
      <c r="F990" s="184"/>
      <c r="G990" s="184"/>
      <c r="H990" s="185">
        <v>13410</v>
      </c>
      <c r="I990" t="s">
        <v>3491</v>
      </c>
      <c r="J990" s="185" t="s">
        <v>36</v>
      </c>
      <c r="K990" s="185" t="s">
        <v>36</v>
      </c>
      <c r="L990" s="185" t="s">
        <v>36</v>
      </c>
      <c r="M990" s="185" t="s">
        <v>37</v>
      </c>
      <c r="N990" s="185" t="s">
        <v>3501</v>
      </c>
      <c r="O990" s="185" t="s">
        <v>37</v>
      </c>
      <c r="P990" s="185"/>
      <c r="Q990" s="184" t="s">
        <v>1000</v>
      </c>
      <c r="R990" s="185">
        <v>13410</v>
      </c>
      <c r="S990" s="185" t="s">
        <v>131</v>
      </c>
      <c r="T990">
        <v>2</v>
      </c>
      <c r="U990" s="185" t="s">
        <v>37</v>
      </c>
      <c r="V990" s="185" t="s">
        <v>37</v>
      </c>
      <c r="W990" t="b">
        <v>1</v>
      </c>
    </row>
    <row r="991" spans="4:23" x14ac:dyDescent="0.25">
      <c r="D991" s="184" t="s">
        <v>1001</v>
      </c>
      <c r="E991" s="184" t="s">
        <v>1001</v>
      </c>
      <c r="F991" s="184"/>
      <c r="G991" s="184"/>
      <c r="H991" s="185">
        <v>10070</v>
      </c>
      <c r="I991" t="s">
        <v>3486</v>
      </c>
      <c r="J991" s="185" t="s">
        <v>36</v>
      </c>
      <c r="K991" s="185" t="s">
        <v>36</v>
      </c>
      <c r="L991" s="185" t="s">
        <v>36</v>
      </c>
      <c r="M991" s="185" t="s">
        <v>37</v>
      </c>
      <c r="N991" s="185" t="s">
        <v>3489</v>
      </c>
      <c r="O991" s="185" t="s">
        <v>37</v>
      </c>
      <c r="P991" s="185"/>
      <c r="Q991" s="184" t="s">
        <v>1001</v>
      </c>
      <c r="R991" s="185">
        <v>10070</v>
      </c>
      <c r="S991" s="185" t="s">
        <v>490</v>
      </c>
      <c r="T991">
        <v>1</v>
      </c>
      <c r="U991" s="185" t="s">
        <v>37</v>
      </c>
      <c r="V991" s="185" t="s">
        <v>37</v>
      </c>
      <c r="W991" t="b">
        <v>1</v>
      </c>
    </row>
    <row r="992" spans="4:23" x14ac:dyDescent="0.25">
      <c r="D992" s="184" t="s">
        <v>3747</v>
      </c>
      <c r="E992" s="184" t="s">
        <v>3747</v>
      </c>
      <c r="F992" s="184"/>
      <c r="G992" s="184"/>
      <c r="H992" s="185">
        <v>17680</v>
      </c>
      <c r="I992" t="s">
        <v>3502</v>
      </c>
      <c r="J992" s="185" t="s">
        <v>36</v>
      </c>
      <c r="K992" s="185" t="s">
        <v>36</v>
      </c>
      <c r="L992" s="185" t="s">
        <v>36</v>
      </c>
      <c r="M992" s="185" t="s">
        <v>37</v>
      </c>
      <c r="N992" s="185" t="s">
        <v>3498</v>
      </c>
      <c r="O992" s="185" t="s">
        <v>37</v>
      </c>
      <c r="P992" s="185"/>
      <c r="Q992" s="184" t="s">
        <v>3747</v>
      </c>
      <c r="R992" s="185">
        <v>17680</v>
      </c>
      <c r="S992" s="185" t="s">
        <v>1057</v>
      </c>
      <c r="T992">
        <v>1</v>
      </c>
      <c r="U992" s="185" t="s">
        <v>37</v>
      </c>
      <c r="V992" s="185" t="s">
        <v>37</v>
      </c>
      <c r="W992" t="b">
        <v>1</v>
      </c>
    </row>
    <row r="993" spans="4:23" x14ac:dyDescent="0.25">
      <c r="D993" s="184" t="s">
        <v>1002</v>
      </c>
      <c r="E993" s="184" t="s">
        <v>1002</v>
      </c>
      <c r="F993" s="184"/>
      <c r="G993" s="184"/>
      <c r="H993" s="185">
        <v>15320</v>
      </c>
      <c r="I993" t="s">
        <v>3510</v>
      </c>
      <c r="J993" s="185" t="s">
        <v>36</v>
      </c>
      <c r="K993" s="185" t="s">
        <v>36</v>
      </c>
      <c r="L993" s="185" t="s">
        <v>36</v>
      </c>
      <c r="M993" s="185" t="s">
        <v>36</v>
      </c>
      <c r="N993" s="185" t="s">
        <v>35</v>
      </c>
      <c r="O993" s="185" t="s">
        <v>37</v>
      </c>
      <c r="P993" s="185"/>
      <c r="Q993" s="184" t="s">
        <v>1002</v>
      </c>
      <c r="R993" s="185">
        <v>15320</v>
      </c>
      <c r="S993" s="185" t="s">
        <v>327</v>
      </c>
      <c r="T993">
        <v>4</v>
      </c>
      <c r="U993" s="185" t="s">
        <v>37</v>
      </c>
      <c r="V993" s="185" t="s">
        <v>37</v>
      </c>
      <c r="W993" t="b">
        <v>1</v>
      </c>
    </row>
    <row r="994" spans="4:23" x14ac:dyDescent="0.25">
      <c r="D994" s="184" t="s">
        <v>1003</v>
      </c>
      <c r="E994" s="184" t="s">
        <v>1003</v>
      </c>
      <c r="F994" s="184"/>
      <c r="G994" s="184"/>
      <c r="H994" s="185">
        <v>16530</v>
      </c>
      <c r="I994" t="s">
        <v>3510</v>
      </c>
      <c r="J994" s="185" t="s">
        <v>36</v>
      </c>
      <c r="K994" s="185" t="s">
        <v>36</v>
      </c>
      <c r="L994" s="185" t="s">
        <v>36</v>
      </c>
      <c r="M994" s="185" t="s">
        <v>36</v>
      </c>
      <c r="N994" s="185" t="s">
        <v>35</v>
      </c>
      <c r="O994" s="185" t="s">
        <v>37</v>
      </c>
      <c r="P994" s="185"/>
      <c r="Q994" s="184" t="s">
        <v>1003</v>
      </c>
      <c r="R994" s="185">
        <v>16530</v>
      </c>
      <c r="S994" s="185" t="s">
        <v>1004</v>
      </c>
      <c r="T994">
        <v>4</v>
      </c>
      <c r="U994" s="185" t="s">
        <v>37</v>
      </c>
      <c r="V994" s="185" t="s">
        <v>37</v>
      </c>
      <c r="W994" t="b">
        <v>1</v>
      </c>
    </row>
    <row r="995" spans="4:23" x14ac:dyDescent="0.25">
      <c r="D995" s="184" t="s">
        <v>1005</v>
      </c>
      <c r="E995" s="184" t="s">
        <v>1005</v>
      </c>
      <c r="F995" s="184"/>
      <c r="G995" s="184"/>
      <c r="H995" s="185">
        <v>16530</v>
      </c>
      <c r="I995" t="s">
        <v>3510</v>
      </c>
      <c r="J995" s="185" t="s">
        <v>36</v>
      </c>
      <c r="K995" s="185" t="s">
        <v>36</v>
      </c>
      <c r="L995" s="185" t="s">
        <v>36</v>
      </c>
      <c r="M995" s="185" t="s">
        <v>36</v>
      </c>
      <c r="N995" s="185" t="s">
        <v>35</v>
      </c>
      <c r="O995" s="185" t="s">
        <v>37</v>
      </c>
      <c r="P995" s="185"/>
      <c r="Q995" s="184" t="s">
        <v>1005</v>
      </c>
      <c r="R995" s="185">
        <v>16530</v>
      </c>
      <c r="S995" s="185" t="s">
        <v>1004</v>
      </c>
      <c r="T995">
        <v>4</v>
      </c>
      <c r="U995" s="185" t="s">
        <v>37</v>
      </c>
      <c r="V995" s="185" t="s">
        <v>37</v>
      </c>
      <c r="W995" t="b">
        <v>1</v>
      </c>
    </row>
    <row r="996" spans="4:23" x14ac:dyDescent="0.25">
      <c r="D996" s="184" t="s">
        <v>1006</v>
      </c>
      <c r="E996" s="184" t="s">
        <v>1006</v>
      </c>
      <c r="F996" s="184"/>
      <c r="G996" s="184"/>
      <c r="H996" s="185">
        <v>15250</v>
      </c>
      <c r="I996" t="s">
        <v>3496</v>
      </c>
      <c r="J996" s="185" t="s">
        <v>36</v>
      </c>
      <c r="K996" s="185" t="s">
        <v>36</v>
      </c>
      <c r="L996" s="185" t="s">
        <v>36</v>
      </c>
      <c r="M996" s="185" t="s">
        <v>37</v>
      </c>
      <c r="N996" s="185" t="s">
        <v>3498</v>
      </c>
      <c r="O996" s="185" t="s">
        <v>37</v>
      </c>
      <c r="P996" s="185"/>
      <c r="Q996" s="184" t="s">
        <v>1006</v>
      </c>
      <c r="R996" s="185">
        <v>15250</v>
      </c>
      <c r="S996" s="185" t="s">
        <v>862</v>
      </c>
      <c r="T996">
        <v>2</v>
      </c>
      <c r="U996" s="185" t="s">
        <v>37</v>
      </c>
      <c r="V996" s="185" t="s">
        <v>37</v>
      </c>
      <c r="W996" t="b">
        <v>1</v>
      </c>
    </row>
    <row r="997" spans="4:23" x14ac:dyDescent="0.25">
      <c r="D997" s="184" t="s">
        <v>3748</v>
      </c>
      <c r="E997" s="184" t="s">
        <v>3748</v>
      </c>
      <c r="F997" s="184"/>
      <c r="G997" s="184"/>
      <c r="H997" s="185">
        <v>90424</v>
      </c>
      <c r="I997" t="s">
        <v>3496</v>
      </c>
      <c r="J997" s="185" t="s">
        <v>36</v>
      </c>
      <c r="K997" s="185" t="s">
        <v>36</v>
      </c>
      <c r="L997" s="185" t="s">
        <v>36</v>
      </c>
      <c r="M997" s="185" t="s">
        <v>37</v>
      </c>
      <c r="N997" s="185" t="s">
        <v>35</v>
      </c>
      <c r="O997" s="185" t="s">
        <v>37</v>
      </c>
      <c r="P997" s="185"/>
      <c r="Q997" s="184" t="s">
        <v>3748</v>
      </c>
      <c r="R997" s="185">
        <v>90424</v>
      </c>
      <c r="S997" s="185" t="s">
        <v>3539</v>
      </c>
      <c r="T997">
        <v>4</v>
      </c>
      <c r="U997" s="185" t="s">
        <v>36</v>
      </c>
      <c r="V997" s="185" t="s">
        <v>37</v>
      </c>
      <c r="W997" t="b">
        <v>1</v>
      </c>
    </row>
    <row r="998" spans="4:23" x14ac:dyDescent="0.25">
      <c r="D998" s="184" t="s">
        <v>1007</v>
      </c>
      <c r="E998" s="184" t="s">
        <v>1007</v>
      </c>
      <c r="F998" s="184"/>
      <c r="G998" s="184"/>
      <c r="H998" s="185">
        <v>15240</v>
      </c>
      <c r="I998" t="s">
        <v>3493</v>
      </c>
      <c r="J998" s="185" t="s">
        <v>36</v>
      </c>
      <c r="K998" s="185" t="s">
        <v>36</v>
      </c>
      <c r="L998" s="185" t="s">
        <v>36</v>
      </c>
      <c r="M998" s="185" t="s">
        <v>37</v>
      </c>
      <c r="N998" s="185" t="s">
        <v>35</v>
      </c>
      <c r="O998" s="185" t="s">
        <v>37</v>
      </c>
      <c r="P998" s="185"/>
      <c r="Q998" s="184" t="s">
        <v>1007</v>
      </c>
      <c r="R998" s="185">
        <v>15240</v>
      </c>
      <c r="S998" s="185" t="s">
        <v>1008</v>
      </c>
      <c r="T998">
        <v>1</v>
      </c>
      <c r="U998" s="185" t="s">
        <v>37</v>
      </c>
      <c r="V998" s="185" t="s">
        <v>37</v>
      </c>
      <c r="W998" t="b">
        <v>1</v>
      </c>
    </row>
    <row r="999" spans="4:23" x14ac:dyDescent="0.25">
      <c r="D999" s="184" t="s">
        <v>1009</v>
      </c>
      <c r="E999" s="184" t="s">
        <v>1009</v>
      </c>
      <c r="F999" s="184"/>
      <c r="G999" s="184"/>
      <c r="H999" s="185">
        <v>13410</v>
      </c>
      <c r="I999" t="s">
        <v>3491</v>
      </c>
      <c r="J999" s="185" t="s">
        <v>36</v>
      </c>
      <c r="K999" s="185" t="s">
        <v>36</v>
      </c>
      <c r="L999" s="185" t="s">
        <v>36</v>
      </c>
      <c r="M999" s="185" t="s">
        <v>37</v>
      </c>
      <c r="N999" s="185" t="s">
        <v>35</v>
      </c>
      <c r="O999" s="185" t="s">
        <v>37</v>
      </c>
      <c r="P999" s="185"/>
      <c r="Q999" s="184" t="s">
        <v>1009</v>
      </c>
      <c r="R999" s="185">
        <v>13410</v>
      </c>
      <c r="S999" s="185" t="s">
        <v>131</v>
      </c>
      <c r="T999">
        <v>3</v>
      </c>
      <c r="U999" s="185" t="s">
        <v>37</v>
      </c>
      <c r="V999" s="185" t="s">
        <v>37</v>
      </c>
      <c r="W999" t="b">
        <v>1</v>
      </c>
    </row>
    <row r="1000" spans="4:23" x14ac:dyDescent="0.25">
      <c r="D1000" s="184" t="s">
        <v>1010</v>
      </c>
      <c r="E1000" s="184" t="s">
        <v>1010</v>
      </c>
      <c r="F1000" s="184"/>
      <c r="G1000" s="184"/>
      <c r="H1000" s="185">
        <v>13140</v>
      </c>
      <c r="I1000" t="s">
        <v>3491</v>
      </c>
      <c r="J1000" s="185" t="s">
        <v>36</v>
      </c>
      <c r="K1000" s="185" t="s">
        <v>36</v>
      </c>
      <c r="L1000" s="185" t="s">
        <v>36</v>
      </c>
      <c r="M1000" s="185" t="s">
        <v>37</v>
      </c>
      <c r="N1000" s="185" t="s">
        <v>35</v>
      </c>
      <c r="O1000" s="185" t="s">
        <v>37</v>
      </c>
      <c r="P1000" s="185"/>
      <c r="Q1000" s="184" t="s">
        <v>1010</v>
      </c>
      <c r="R1000" s="185">
        <v>13140</v>
      </c>
      <c r="S1000" s="185" t="s">
        <v>78</v>
      </c>
      <c r="T1000">
        <v>2</v>
      </c>
      <c r="U1000" s="185" t="s">
        <v>37</v>
      </c>
      <c r="V1000" s="185" t="s">
        <v>37</v>
      </c>
      <c r="W1000" t="b">
        <v>1</v>
      </c>
    </row>
    <row r="1001" spans="4:23" x14ac:dyDescent="0.25">
      <c r="D1001" s="184" t="s">
        <v>1011</v>
      </c>
      <c r="E1001" s="184" t="s">
        <v>1011</v>
      </c>
      <c r="F1001" s="184"/>
      <c r="G1001" s="184"/>
      <c r="H1001" s="185">
        <v>16620</v>
      </c>
      <c r="I1001" t="s">
        <v>3510</v>
      </c>
      <c r="J1001" s="185" t="s">
        <v>36</v>
      </c>
      <c r="K1001" s="185" t="s">
        <v>36</v>
      </c>
      <c r="L1001" s="185" t="s">
        <v>36</v>
      </c>
      <c r="M1001" s="185" t="s">
        <v>37</v>
      </c>
      <c r="N1001" s="185" t="s">
        <v>35</v>
      </c>
      <c r="O1001" s="185" t="s">
        <v>37</v>
      </c>
      <c r="P1001" s="185"/>
      <c r="Q1001" s="184" t="s">
        <v>1011</v>
      </c>
      <c r="R1001" s="185">
        <v>16620</v>
      </c>
      <c r="S1001" s="185" t="s">
        <v>1012</v>
      </c>
      <c r="T1001">
        <v>3</v>
      </c>
      <c r="U1001" s="185" t="s">
        <v>37</v>
      </c>
      <c r="V1001" s="185" t="s">
        <v>37</v>
      </c>
      <c r="W1001" t="b">
        <v>1</v>
      </c>
    </row>
    <row r="1002" spans="4:23" x14ac:dyDescent="0.25">
      <c r="D1002" s="184" t="s">
        <v>3749</v>
      </c>
      <c r="E1002" s="184" t="s">
        <v>3749</v>
      </c>
      <c r="F1002" s="184"/>
      <c r="G1002" s="184"/>
      <c r="H1002" s="185">
        <v>18333</v>
      </c>
      <c r="I1002" t="s">
        <v>3510</v>
      </c>
      <c r="J1002" s="185" t="s">
        <v>36</v>
      </c>
      <c r="K1002" s="185" t="s">
        <v>36</v>
      </c>
      <c r="L1002" s="185" t="s">
        <v>36</v>
      </c>
      <c r="M1002" s="185" t="s">
        <v>37</v>
      </c>
      <c r="N1002" s="185" t="s">
        <v>3514</v>
      </c>
      <c r="O1002" s="185" t="s">
        <v>37</v>
      </c>
      <c r="P1002" s="185"/>
      <c r="Q1002" s="184" t="s">
        <v>3749</v>
      </c>
      <c r="R1002" s="185">
        <v>18333</v>
      </c>
      <c r="S1002" s="185" t="s">
        <v>3613</v>
      </c>
      <c r="T1002">
        <v>1</v>
      </c>
      <c r="U1002" s="185" t="s">
        <v>37</v>
      </c>
      <c r="V1002" s="185" t="s">
        <v>37</v>
      </c>
      <c r="W1002" t="b">
        <v>1</v>
      </c>
    </row>
    <row r="1003" spans="4:23" x14ac:dyDescent="0.25">
      <c r="D1003" s="184" t="s">
        <v>3750</v>
      </c>
      <c r="E1003" s="184" t="s">
        <v>3750</v>
      </c>
      <c r="F1003" s="184"/>
      <c r="G1003" s="184"/>
      <c r="H1003" s="185">
        <v>18333</v>
      </c>
      <c r="I1003" t="s">
        <v>3510</v>
      </c>
      <c r="J1003" s="185" t="s">
        <v>36</v>
      </c>
      <c r="K1003" s="185" t="s">
        <v>36</v>
      </c>
      <c r="L1003" s="185" t="s">
        <v>36</v>
      </c>
      <c r="M1003" s="185" t="s">
        <v>37</v>
      </c>
      <c r="N1003" s="185" t="s">
        <v>3514</v>
      </c>
      <c r="O1003" s="185" t="s">
        <v>37</v>
      </c>
      <c r="P1003" s="185"/>
      <c r="Q1003" s="184" t="s">
        <v>3750</v>
      </c>
      <c r="R1003" s="185">
        <v>18333</v>
      </c>
      <c r="S1003" s="185" t="s">
        <v>3613</v>
      </c>
      <c r="T1003">
        <v>1</v>
      </c>
      <c r="U1003" s="185" t="s">
        <v>37</v>
      </c>
      <c r="V1003" s="185" t="s">
        <v>37</v>
      </c>
      <c r="W1003" t="b">
        <v>1</v>
      </c>
    </row>
    <row r="1004" spans="4:23" x14ac:dyDescent="0.25">
      <c r="D1004" s="184" t="s">
        <v>3751</v>
      </c>
      <c r="E1004" s="184" t="s">
        <v>3751</v>
      </c>
      <c r="F1004" s="184"/>
      <c r="G1004" s="184"/>
      <c r="H1004" s="185">
        <v>18333</v>
      </c>
      <c r="I1004" t="s">
        <v>3510</v>
      </c>
      <c r="J1004" s="185" t="s">
        <v>36</v>
      </c>
      <c r="K1004" s="185" t="s">
        <v>36</v>
      </c>
      <c r="L1004" s="185" t="s">
        <v>36</v>
      </c>
      <c r="M1004" s="185" t="s">
        <v>37</v>
      </c>
      <c r="N1004" s="185" t="s">
        <v>3514</v>
      </c>
      <c r="O1004" s="185" t="s">
        <v>37</v>
      </c>
      <c r="P1004" s="185"/>
      <c r="Q1004" s="184" t="s">
        <v>3751</v>
      </c>
      <c r="R1004" s="185">
        <v>18333</v>
      </c>
      <c r="S1004" s="185" t="s">
        <v>3613</v>
      </c>
      <c r="T1004">
        <v>1</v>
      </c>
      <c r="U1004" s="185" t="s">
        <v>37</v>
      </c>
      <c r="V1004" s="185" t="s">
        <v>37</v>
      </c>
      <c r="W1004" t="b">
        <v>1</v>
      </c>
    </row>
    <row r="1005" spans="4:23" x14ac:dyDescent="0.25">
      <c r="D1005" s="184" t="s">
        <v>3752</v>
      </c>
      <c r="E1005" s="184" t="s">
        <v>3752</v>
      </c>
      <c r="F1005" s="184"/>
      <c r="G1005" s="184"/>
      <c r="H1005" s="185">
        <v>18333</v>
      </c>
      <c r="I1005" t="s">
        <v>3510</v>
      </c>
      <c r="J1005" s="185" t="s">
        <v>36</v>
      </c>
      <c r="K1005" s="185" t="s">
        <v>36</v>
      </c>
      <c r="L1005" s="185" t="s">
        <v>36</v>
      </c>
      <c r="M1005" s="185" t="s">
        <v>37</v>
      </c>
      <c r="N1005" s="185" t="s">
        <v>3514</v>
      </c>
      <c r="O1005" s="185" t="s">
        <v>37</v>
      </c>
      <c r="P1005" s="185"/>
      <c r="Q1005" s="184" t="s">
        <v>3752</v>
      </c>
      <c r="R1005" s="185">
        <v>18333</v>
      </c>
      <c r="S1005" s="185" t="s">
        <v>3613</v>
      </c>
      <c r="T1005">
        <v>1</v>
      </c>
      <c r="U1005" s="185" t="s">
        <v>37</v>
      </c>
      <c r="V1005" s="185" t="s">
        <v>37</v>
      </c>
      <c r="W1005" t="b">
        <v>1</v>
      </c>
    </row>
    <row r="1006" spans="4:23" x14ac:dyDescent="0.25">
      <c r="D1006" s="184" t="s">
        <v>3753</v>
      </c>
      <c r="E1006" s="184" t="s">
        <v>3753</v>
      </c>
      <c r="F1006" s="184"/>
      <c r="G1006" s="184"/>
      <c r="H1006" s="185">
        <v>18333</v>
      </c>
      <c r="I1006" t="s">
        <v>3510</v>
      </c>
      <c r="J1006" s="185" t="s">
        <v>36</v>
      </c>
      <c r="K1006" s="185" t="s">
        <v>36</v>
      </c>
      <c r="L1006" s="185" t="s">
        <v>36</v>
      </c>
      <c r="M1006" s="185" t="s">
        <v>37</v>
      </c>
      <c r="N1006" s="185" t="s">
        <v>3514</v>
      </c>
      <c r="O1006" s="185" t="s">
        <v>37</v>
      </c>
      <c r="P1006" s="185"/>
      <c r="Q1006" s="184" t="s">
        <v>3753</v>
      </c>
      <c r="R1006" s="185">
        <v>18333</v>
      </c>
      <c r="S1006" s="185" t="s">
        <v>3613</v>
      </c>
      <c r="T1006">
        <v>1</v>
      </c>
      <c r="U1006" s="185" t="s">
        <v>37</v>
      </c>
      <c r="V1006" s="185" t="s">
        <v>37</v>
      </c>
      <c r="W1006" t="b">
        <v>1</v>
      </c>
    </row>
    <row r="1007" spans="4:23" x14ac:dyDescent="0.25">
      <c r="D1007" s="184" t="s">
        <v>3754</v>
      </c>
      <c r="E1007" s="184" t="s">
        <v>3754</v>
      </c>
      <c r="F1007" s="184"/>
      <c r="G1007" s="184"/>
      <c r="H1007" s="185">
        <v>18333</v>
      </c>
      <c r="I1007" t="s">
        <v>3510</v>
      </c>
      <c r="J1007" s="185" t="s">
        <v>36</v>
      </c>
      <c r="K1007" s="185" t="s">
        <v>36</v>
      </c>
      <c r="L1007" s="185" t="s">
        <v>36</v>
      </c>
      <c r="M1007" s="185" t="s">
        <v>37</v>
      </c>
      <c r="N1007" s="185" t="s">
        <v>3514</v>
      </c>
      <c r="O1007" s="185" t="s">
        <v>37</v>
      </c>
      <c r="P1007" s="185"/>
      <c r="Q1007" s="184" t="s">
        <v>3754</v>
      </c>
      <c r="R1007" s="185">
        <v>18333</v>
      </c>
      <c r="S1007" s="185" t="s">
        <v>3613</v>
      </c>
      <c r="T1007">
        <v>1</v>
      </c>
      <c r="U1007" s="185" t="s">
        <v>37</v>
      </c>
      <c r="V1007" s="185" t="s">
        <v>37</v>
      </c>
      <c r="W1007" t="b">
        <v>1</v>
      </c>
    </row>
    <row r="1008" spans="4:23" x14ac:dyDescent="0.25">
      <c r="D1008" s="184" t="s">
        <v>3755</v>
      </c>
      <c r="E1008" s="184" t="s">
        <v>3755</v>
      </c>
      <c r="F1008" s="184"/>
      <c r="G1008" s="184"/>
      <c r="H1008" s="185">
        <v>18333</v>
      </c>
      <c r="I1008" t="s">
        <v>3510</v>
      </c>
      <c r="J1008" s="185" t="s">
        <v>36</v>
      </c>
      <c r="K1008" s="185" t="s">
        <v>36</v>
      </c>
      <c r="L1008" s="185" t="s">
        <v>36</v>
      </c>
      <c r="M1008" s="185" t="s">
        <v>37</v>
      </c>
      <c r="N1008" s="185" t="s">
        <v>3514</v>
      </c>
      <c r="O1008" s="185" t="s">
        <v>37</v>
      </c>
      <c r="P1008" s="185"/>
      <c r="Q1008" s="184" t="s">
        <v>3755</v>
      </c>
      <c r="R1008" s="185">
        <v>18333</v>
      </c>
      <c r="S1008" s="185" t="s">
        <v>3613</v>
      </c>
      <c r="T1008">
        <v>1</v>
      </c>
      <c r="U1008" s="185" t="s">
        <v>37</v>
      </c>
      <c r="V1008" s="185" t="s">
        <v>37</v>
      </c>
      <c r="W1008" t="b">
        <v>1</v>
      </c>
    </row>
    <row r="1009" spans="4:23" x14ac:dyDescent="0.25">
      <c r="D1009" s="184" t="s">
        <v>3756</v>
      </c>
      <c r="E1009" s="184" t="s">
        <v>3756</v>
      </c>
      <c r="F1009" s="184"/>
      <c r="G1009" s="184"/>
      <c r="H1009" s="185">
        <v>18333</v>
      </c>
      <c r="I1009" t="s">
        <v>3510</v>
      </c>
      <c r="J1009" s="185" t="s">
        <v>36</v>
      </c>
      <c r="K1009" s="185" t="s">
        <v>36</v>
      </c>
      <c r="L1009" s="185" t="s">
        <v>36</v>
      </c>
      <c r="M1009" s="185" t="s">
        <v>37</v>
      </c>
      <c r="N1009" s="185" t="s">
        <v>3514</v>
      </c>
      <c r="O1009" s="185" t="s">
        <v>37</v>
      </c>
      <c r="P1009" s="185"/>
      <c r="Q1009" s="184" t="s">
        <v>3756</v>
      </c>
      <c r="R1009" s="185">
        <v>18333</v>
      </c>
      <c r="S1009" s="185" t="s">
        <v>3613</v>
      </c>
      <c r="T1009">
        <v>1</v>
      </c>
      <c r="U1009" s="185" t="s">
        <v>37</v>
      </c>
      <c r="V1009" s="185" t="s">
        <v>37</v>
      </c>
      <c r="W1009" t="b">
        <v>1</v>
      </c>
    </row>
    <row r="1010" spans="4:23" x14ac:dyDescent="0.25">
      <c r="D1010" s="184" t="s">
        <v>3757</v>
      </c>
      <c r="E1010" s="184" t="s">
        <v>3757</v>
      </c>
      <c r="F1010" s="184"/>
      <c r="G1010" s="184"/>
      <c r="H1010" s="185">
        <v>18331</v>
      </c>
      <c r="I1010" t="s">
        <v>3510</v>
      </c>
      <c r="J1010" s="185" t="s">
        <v>36</v>
      </c>
      <c r="K1010" s="185" t="s">
        <v>36</v>
      </c>
      <c r="L1010" s="185" t="s">
        <v>36</v>
      </c>
      <c r="M1010" s="185" t="s">
        <v>37</v>
      </c>
      <c r="N1010" s="185" t="s">
        <v>3514</v>
      </c>
      <c r="O1010" s="185" t="s">
        <v>37</v>
      </c>
      <c r="P1010" s="185"/>
      <c r="Q1010" s="184" t="s">
        <v>3757</v>
      </c>
      <c r="R1010" s="185">
        <v>18331</v>
      </c>
      <c r="S1010" s="185" t="s">
        <v>3624</v>
      </c>
      <c r="T1010">
        <v>1</v>
      </c>
      <c r="U1010" s="185" t="s">
        <v>37</v>
      </c>
      <c r="V1010" s="185" t="s">
        <v>37</v>
      </c>
      <c r="W1010" t="b">
        <v>1</v>
      </c>
    </row>
    <row r="1011" spans="4:23" x14ac:dyDescent="0.25">
      <c r="D1011" s="184" t="s">
        <v>3758</v>
      </c>
      <c r="E1011" s="184" t="s">
        <v>3758</v>
      </c>
      <c r="F1011" s="184"/>
      <c r="G1011" s="184"/>
      <c r="H1011" s="185">
        <v>18331</v>
      </c>
      <c r="I1011" t="s">
        <v>3510</v>
      </c>
      <c r="J1011" s="185" t="s">
        <v>36</v>
      </c>
      <c r="K1011" s="185" t="s">
        <v>36</v>
      </c>
      <c r="L1011" s="185" t="s">
        <v>36</v>
      </c>
      <c r="M1011" s="185" t="s">
        <v>37</v>
      </c>
      <c r="N1011" s="185" t="s">
        <v>3514</v>
      </c>
      <c r="O1011" s="185" t="s">
        <v>37</v>
      </c>
      <c r="P1011" s="185"/>
      <c r="Q1011" s="184" t="s">
        <v>3758</v>
      </c>
      <c r="R1011" s="185">
        <v>18331</v>
      </c>
      <c r="S1011" s="185" t="s">
        <v>3624</v>
      </c>
      <c r="T1011">
        <v>1</v>
      </c>
      <c r="U1011" s="185" t="s">
        <v>37</v>
      </c>
      <c r="V1011" s="185" t="s">
        <v>37</v>
      </c>
      <c r="W1011" t="b">
        <v>1</v>
      </c>
    </row>
    <row r="1012" spans="4:23" x14ac:dyDescent="0.25">
      <c r="D1012" s="184" t="s">
        <v>3759</v>
      </c>
      <c r="E1012" s="184" t="s">
        <v>3759</v>
      </c>
      <c r="F1012" s="184"/>
      <c r="G1012" s="184"/>
      <c r="H1012" s="185">
        <v>18332</v>
      </c>
      <c r="I1012" t="s">
        <v>3510</v>
      </c>
      <c r="J1012" s="185" t="s">
        <v>36</v>
      </c>
      <c r="K1012" s="185" t="s">
        <v>36</v>
      </c>
      <c r="L1012" s="185" t="s">
        <v>36</v>
      </c>
      <c r="M1012" s="185" t="s">
        <v>37</v>
      </c>
      <c r="N1012" s="185" t="s">
        <v>3514</v>
      </c>
      <c r="O1012" s="185" t="s">
        <v>37</v>
      </c>
      <c r="P1012" s="185"/>
      <c r="Q1012" s="184" t="s">
        <v>3759</v>
      </c>
      <c r="R1012" s="185">
        <v>18332</v>
      </c>
      <c r="S1012" s="185" t="s">
        <v>3627</v>
      </c>
      <c r="T1012">
        <v>1</v>
      </c>
      <c r="U1012" s="185" t="s">
        <v>37</v>
      </c>
      <c r="V1012" s="185" t="s">
        <v>37</v>
      </c>
      <c r="W1012" t="b">
        <v>1</v>
      </c>
    </row>
    <row r="1013" spans="4:23" x14ac:dyDescent="0.25">
      <c r="D1013" s="184" t="s">
        <v>3760</v>
      </c>
      <c r="E1013" s="184" t="s">
        <v>3760</v>
      </c>
      <c r="F1013" s="184"/>
      <c r="G1013" s="184"/>
      <c r="H1013" s="185">
        <v>18333</v>
      </c>
      <c r="I1013" t="s">
        <v>3510</v>
      </c>
      <c r="J1013" s="185" t="s">
        <v>36</v>
      </c>
      <c r="K1013" s="185" t="s">
        <v>36</v>
      </c>
      <c r="L1013" s="185" t="s">
        <v>36</v>
      </c>
      <c r="M1013" s="185" t="s">
        <v>37</v>
      </c>
      <c r="N1013" s="185" t="s">
        <v>3514</v>
      </c>
      <c r="O1013" s="185" t="s">
        <v>37</v>
      </c>
      <c r="P1013" s="185"/>
      <c r="Q1013" s="184" t="s">
        <v>3760</v>
      </c>
      <c r="R1013" s="185">
        <v>18333</v>
      </c>
      <c r="S1013" s="185" t="s">
        <v>3613</v>
      </c>
      <c r="T1013">
        <v>1</v>
      </c>
      <c r="U1013" s="185" t="s">
        <v>37</v>
      </c>
      <c r="V1013" s="185" t="s">
        <v>37</v>
      </c>
      <c r="W1013" t="b">
        <v>1</v>
      </c>
    </row>
    <row r="1014" spans="4:23" x14ac:dyDescent="0.25">
      <c r="D1014" s="184" t="s">
        <v>3761</v>
      </c>
      <c r="E1014" s="184" t="s">
        <v>3761</v>
      </c>
      <c r="F1014" s="184"/>
      <c r="G1014" s="184"/>
      <c r="H1014" s="185">
        <v>18333</v>
      </c>
      <c r="I1014" t="s">
        <v>3510</v>
      </c>
      <c r="J1014" s="185" t="s">
        <v>36</v>
      </c>
      <c r="K1014" s="185" t="s">
        <v>36</v>
      </c>
      <c r="L1014" s="185" t="s">
        <v>36</v>
      </c>
      <c r="M1014" s="185" t="s">
        <v>37</v>
      </c>
      <c r="N1014" s="185" t="s">
        <v>3514</v>
      </c>
      <c r="O1014" s="185" t="s">
        <v>37</v>
      </c>
      <c r="P1014" s="185"/>
      <c r="Q1014" s="184" t="s">
        <v>3761</v>
      </c>
      <c r="R1014" s="185">
        <v>18333</v>
      </c>
      <c r="S1014" s="185" t="s">
        <v>3613</v>
      </c>
      <c r="T1014">
        <v>1</v>
      </c>
      <c r="U1014" s="185" t="s">
        <v>37</v>
      </c>
      <c r="V1014" s="185" t="s">
        <v>37</v>
      </c>
      <c r="W1014" t="b">
        <v>1</v>
      </c>
    </row>
    <row r="1015" spans="4:23" x14ac:dyDescent="0.25">
      <c r="D1015" s="184" t="s">
        <v>3762</v>
      </c>
      <c r="E1015" s="184" t="s">
        <v>3762</v>
      </c>
      <c r="F1015" s="184"/>
      <c r="G1015" s="184"/>
      <c r="H1015" s="185">
        <v>18332</v>
      </c>
      <c r="I1015" t="s">
        <v>3510</v>
      </c>
      <c r="J1015" s="185" t="s">
        <v>36</v>
      </c>
      <c r="K1015" s="185" t="s">
        <v>36</v>
      </c>
      <c r="L1015" s="185" t="s">
        <v>36</v>
      </c>
      <c r="M1015" s="185" t="s">
        <v>37</v>
      </c>
      <c r="N1015" s="185" t="s">
        <v>3514</v>
      </c>
      <c r="O1015" s="185" t="s">
        <v>37</v>
      </c>
      <c r="P1015" s="185"/>
      <c r="Q1015" s="184" t="s">
        <v>3762</v>
      </c>
      <c r="R1015" s="185">
        <v>18332</v>
      </c>
      <c r="S1015" s="185" t="s">
        <v>3627</v>
      </c>
      <c r="T1015">
        <v>1</v>
      </c>
      <c r="U1015" s="185" t="s">
        <v>37</v>
      </c>
      <c r="V1015" s="185" t="s">
        <v>37</v>
      </c>
      <c r="W1015" t="b">
        <v>1</v>
      </c>
    </row>
    <row r="1016" spans="4:23" x14ac:dyDescent="0.25">
      <c r="D1016" s="184" t="s">
        <v>3763</v>
      </c>
      <c r="E1016" s="184" t="s">
        <v>3763</v>
      </c>
      <c r="F1016" s="184"/>
      <c r="G1016" s="184"/>
      <c r="H1016" s="185">
        <v>18333</v>
      </c>
      <c r="I1016" t="s">
        <v>3510</v>
      </c>
      <c r="J1016" s="185" t="s">
        <v>36</v>
      </c>
      <c r="K1016" s="185" t="s">
        <v>36</v>
      </c>
      <c r="L1016" s="185" t="s">
        <v>36</v>
      </c>
      <c r="M1016" s="185" t="s">
        <v>37</v>
      </c>
      <c r="N1016" s="185" t="s">
        <v>3514</v>
      </c>
      <c r="O1016" s="185" t="s">
        <v>37</v>
      </c>
      <c r="P1016" s="185"/>
      <c r="Q1016" s="184" t="s">
        <v>3763</v>
      </c>
      <c r="R1016" s="185">
        <v>18333</v>
      </c>
      <c r="S1016" s="185" t="s">
        <v>3613</v>
      </c>
      <c r="T1016">
        <v>1</v>
      </c>
      <c r="U1016" s="185" t="s">
        <v>37</v>
      </c>
      <c r="V1016" s="185" t="s">
        <v>37</v>
      </c>
      <c r="W1016" t="b">
        <v>1</v>
      </c>
    </row>
    <row r="1017" spans="4:23" x14ac:dyDescent="0.25">
      <c r="D1017" s="184" t="s">
        <v>3764</v>
      </c>
      <c r="E1017" s="184" t="s">
        <v>3764</v>
      </c>
      <c r="F1017" s="184"/>
      <c r="G1017" s="184"/>
      <c r="H1017" s="185">
        <v>18333</v>
      </c>
      <c r="I1017" t="s">
        <v>3510</v>
      </c>
      <c r="J1017" s="185" t="s">
        <v>36</v>
      </c>
      <c r="K1017" s="185" t="s">
        <v>36</v>
      </c>
      <c r="L1017" s="185" t="s">
        <v>36</v>
      </c>
      <c r="M1017" s="185" t="s">
        <v>37</v>
      </c>
      <c r="N1017" s="185" t="s">
        <v>3514</v>
      </c>
      <c r="O1017" s="185" t="s">
        <v>37</v>
      </c>
      <c r="P1017" s="185"/>
      <c r="Q1017" s="184" t="s">
        <v>3764</v>
      </c>
      <c r="R1017" s="185">
        <v>18333</v>
      </c>
      <c r="S1017" s="185" t="s">
        <v>3613</v>
      </c>
      <c r="T1017">
        <v>1</v>
      </c>
      <c r="U1017" s="185" t="s">
        <v>37</v>
      </c>
      <c r="V1017" s="185" t="s">
        <v>37</v>
      </c>
      <c r="W1017" t="b">
        <v>1</v>
      </c>
    </row>
    <row r="1018" spans="4:23" x14ac:dyDescent="0.25">
      <c r="D1018" s="184" t="s">
        <v>3765</v>
      </c>
      <c r="E1018" s="184" t="s">
        <v>3765</v>
      </c>
      <c r="F1018" s="184"/>
      <c r="G1018" s="184"/>
      <c r="H1018" s="185">
        <v>18331</v>
      </c>
      <c r="I1018" t="s">
        <v>3510</v>
      </c>
      <c r="J1018" s="185" t="s">
        <v>36</v>
      </c>
      <c r="K1018" s="185" t="s">
        <v>36</v>
      </c>
      <c r="L1018" s="185" t="s">
        <v>36</v>
      </c>
      <c r="M1018" s="185" t="s">
        <v>37</v>
      </c>
      <c r="N1018" s="185" t="s">
        <v>3514</v>
      </c>
      <c r="O1018" s="185" t="s">
        <v>37</v>
      </c>
      <c r="P1018" s="185"/>
      <c r="Q1018" s="184" t="s">
        <v>3765</v>
      </c>
      <c r="R1018" s="185">
        <v>18331</v>
      </c>
      <c r="S1018" s="185" t="s">
        <v>3624</v>
      </c>
      <c r="T1018">
        <v>1</v>
      </c>
      <c r="U1018" s="185" t="s">
        <v>37</v>
      </c>
      <c r="V1018" s="185" t="s">
        <v>37</v>
      </c>
      <c r="W1018" t="b">
        <v>1</v>
      </c>
    </row>
    <row r="1019" spans="4:23" x14ac:dyDescent="0.25">
      <c r="D1019" s="184" t="s">
        <v>3766</v>
      </c>
      <c r="E1019" s="184" t="s">
        <v>3766</v>
      </c>
      <c r="F1019" s="184"/>
      <c r="G1019" s="184"/>
      <c r="H1019" s="185">
        <v>18331</v>
      </c>
      <c r="I1019" t="s">
        <v>3510</v>
      </c>
      <c r="J1019" s="185" t="s">
        <v>36</v>
      </c>
      <c r="K1019" s="185" t="s">
        <v>36</v>
      </c>
      <c r="L1019" s="185" t="s">
        <v>36</v>
      </c>
      <c r="M1019" s="185" t="s">
        <v>37</v>
      </c>
      <c r="N1019" s="185" t="s">
        <v>3514</v>
      </c>
      <c r="O1019" s="185" t="s">
        <v>37</v>
      </c>
      <c r="P1019" s="185"/>
      <c r="Q1019" s="184" t="s">
        <v>3766</v>
      </c>
      <c r="R1019" s="185">
        <v>18331</v>
      </c>
      <c r="S1019" s="185" t="s">
        <v>3624</v>
      </c>
      <c r="T1019">
        <v>1</v>
      </c>
      <c r="U1019" s="185" t="s">
        <v>37</v>
      </c>
      <c r="V1019" s="185" t="s">
        <v>37</v>
      </c>
      <c r="W1019" t="b">
        <v>1</v>
      </c>
    </row>
    <row r="1020" spans="4:23" x14ac:dyDescent="0.25">
      <c r="D1020" s="184" t="s">
        <v>3767</v>
      </c>
      <c r="E1020" s="184" t="s">
        <v>3767</v>
      </c>
      <c r="F1020" s="184"/>
      <c r="G1020" s="184"/>
      <c r="H1020" s="185">
        <v>18332</v>
      </c>
      <c r="I1020" t="s">
        <v>3510</v>
      </c>
      <c r="J1020" s="185" t="s">
        <v>36</v>
      </c>
      <c r="K1020" s="185" t="s">
        <v>36</v>
      </c>
      <c r="L1020" s="185" t="s">
        <v>36</v>
      </c>
      <c r="M1020" s="185" t="s">
        <v>37</v>
      </c>
      <c r="N1020" s="185" t="s">
        <v>3514</v>
      </c>
      <c r="O1020" s="185" t="s">
        <v>37</v>
      </c>
      <c r="P1020" s="185"/>
      <c r="Q1020" s="184" t="s">
        <v>3767</v>
      </c>
      <c r="R1020" s="185">
        <v>18332</v>
      </c>
      <c r="S1020" s="185" t="s">
        <v>3627</v>
      </c>
      <c r="T1020">
        <v>1</v>
      </c>
      <c r="U1020" s="185" t="s">
        <v>37</v>
      </c>
      <c r="V1020" s="185" t="s">
        <v>37</v>
      </c>
      <c r="W1020" t="b">
        <v>1</v>
      </c>
    </row>
    <row r="1021" spans="4:23" x14ac:dyDescent="0.25">
      <c r="D1021" s="184" t="s">
        <v>3768</v>
      </c>
      <c r="E1021" s="184" t="s">
        <v>3768</v>
      </c>
      <c r="F1021" s="184"/>
      <c r="G1021" s="184"/>
      <c r="H1021" s="185">
        <v>18333</v>
      </c>
      <c r="I1021" t="s">
        <v>3510</v>
      </c>
      <c r="J1021" s="185" t="s">
        <v>36</v>
      </c>
      <c r="K1021" s="185" t="s">
        <v>36</v>
      </c>
      <c r="L1021" s="185" t="s">
        <v>36</v>
      </c>
      <c r="M1021" s="185" t="s">
        <v>37</v>
      </c>
      <c r="N1021" s="185" t="s">
        <v>3514</v>
      </c>
      <c r="O1021" s="185" t="s">
        <v>37</v>
      </c>
      <c r="P1021" s="185"/>
      <c r="Q1021" s="184" t="s">
        <v>3768</v>
      </c>
      <c r="R1021" s="185">
        <v>18333</v>
      </c>
      <c r="S1021" s="185" t="s">
        <v>3613</v>
      </c>
      <c r="T1021">
        <v>1</v>
      </c>
      <c r="U1021" s="185" t="s">
        <v>37</v>
      </c>
      <c r="V1021" s="185" t="s">
        <v>37</v>
      </c>
      <c r="W1021" t="b">
        <v>1</v>
      </c>
    </row>
    <row r="1022" spans="4:23" x14ac:dyDescent="0.25">
      <c r="D1022" s="184" t="s">
        <v>1013</v>
      </c>
      <c r="E1022" s="184" t="s">
        <v>1013</v>
      </c>
      <c r="F1022" s="184"/>
      <c r="G1022" s="184"/>
      <c r="H1022" s="185">
        <v>14240</v>
      </c>
      <c r="I1022" t="s">
        <v>3491</v>
      </c>
      <c r="J1022" s="185" t="s">
        <v>36</v>
      </c>
      <c r="K1022" s="185" t="s">
        <v>36</v>
      </c>
      <c r="L1022" s="185" t="s">
        <v>36</v>
      </c>
      <c r="M1022" s="185" t="s">
        <v>37</v>
      </c>
      <c r="N1022" s="185" t="s">
        <v>3505</v>
      </c>
      <c r="O1022" s="185" t="s">
        <v>37</v>
      </c>
      <c r="P1022" s="185"/>
      <c r="Q1022" s="184" t="s">
        <v>1013</v>
      </c>
      <c r="R1022" s="185">
        <v>14240</v>
      </c>
      <c r="S1022" s="185" t="s">
        <v>1014</v>
      </c>
      <c r="T1022">
        <v>3</v>
      </c>
      <c r="U1022" s="185" t="s">
        <v>37</v>
      </c>
      <c r="V1022" s="185" t="s">
        <v>37</v>
      </c>
      <c r="W1022" t="b">
        <v>1</v>
      </c>
    </row>
    <row r="1023" spans="4:23" x14ac:dyDescent="0.25">
      <c r="D1023" s="186" t="s">
        <v>3769</v>
      </c>
      <c r="E1023" s="186" t="s">
        <v>3769</v>
      </c>
      <c r="F1023" s="186"/>
      <c r="G1023" s="186"/>
      <c r="H1023" s="185"/>
      <c r="I1023" s="186" t="s">
        <v>3502</v>
      </c>
      <c r="J1023" s="186" t="s">
        <v>36</v>
      </c>
      <c r="K1023" s="186" t="s">
        <v>36</v>
      </c>
      <c r="L1023" s="186" t="s">
        <v>36</v>
      </c>
      <c r="M1023" s="186" t="s">
        <v>37</v>
      </c>
      <c r="N1023" s="186" t="s">
        <v>3528</v>
      </c>
      <c r="O1023" s="186" t="s">
        <v>37</v>
      </c>
      <c r="P1023" s="186"/>
      <c r="Q1023" s="186" t="s">
        <v>3769</v>
      </c>
      <c r="R1023" s="185"/>
      <c r="S1023" s="185"/>
      <c r="T1023">
        <v>1</v>
      </c>
      <c r="U1023" s="186" t="s">
        <v>37</v>
      </c>
      <c r="V1023" s="186" t="s">
        <v>37</v>
      </c>
      <c r="W1023" t="b">
        <v>1</v>
      </c>
    </row>
    <row r="1024" spans="4:23" x14ac:dyDescent="0.25">
      <c r="D1024" s="184" t="s">
        <v>1015</v>
      </c>
      <c r="E1024" s="184" t="s">
        <v>1015</v>
      </c>
      <c r="F1024" s="184"/>
      <c r="G1024" s="184"/>
      <c r="H1024" s="185">
        <v>17740</v>
      </c>
      <c r="I1024" t="s">
        <v>3502</v>
      </c>
      <c r="J1024" s="185" t="s">
        <v>36</v>
      </c>
      <c r="K1024" s="185" t="s">
        <v>36</v>
      </c>
      <c r="L1024" s="185" t="s">
        <v>36</v>
      </c>
      <c r="M1024" s="185" t="s">
        <v>37</v>
      </c>
      <c r="N1024" s="185" t="s">
        <v>3504</v>
      </c>
      <c r="O1024" s="185" t="s">
        <v>37</v>
      </c>
      <c r="P1024" s="185"/>
      <c r="Q1024" s="184" t="s">
        <v>1015</v>
      </c>
      <c r="R1024" s="185">
        <v>17740</v>
      </c>
      <c r="S1024" s="185" t="s">
        <v>1016</v>
      </c>
      <c r="T1024">
        <v>1</v>
      </c>
      <c r="U1024" s="185" t="s">
        <v>37</v>
      </c>
      <c r="V1024" s="185" t="s">
        <v>37</v>
      </c>
      <c r="W1024" t="b">
        <v>1</v>
      </c>
    </row>
    <row r="1025" spans="4:23" x14ac:dyDescent="0.25">
      <c r="D1025" s="184" t="s">
        <v>1017</v>
      </c>
      <c r="E1025" s="184" t="s">
        <v>1017</v>
      </c>
      <c r="F1025" s="184"/>
      <c r="G1025" s="184"/>
      <c r="H1025" s="185">
        <v>17510</v>
      </c>
      <c r="I1025" t="s">
        <v>3502</v>
      </c>
      <c r="J1025" s="185" t="s">
        <v>36</v>
      </c>
      <c r="K1025" s="185" t="s">
        <v>36</v>
      </c>
      <c r="L1025" s="185" t="s">
        <v>36</v>
      </c>
      <c r="M1025" s="185" t="s">
        <v>37</v>
      </c>
      <c r="N1025" s="185" t="s">
        <v>3528</v>
      </c>
      <c r="O1025" s="185" t="s">
        <v>37</v>
      </c>
      <c r="P1025" s="185"/>
      <c r="Q1025" s="184" t="s">
        <v>1017</v>
      </c>
      <c r="R1025" s="185">
        <v>17510</v>
      </c>
      <c r="S1025" s="185" t="s">
        <v>246</v>
      </c>
      <c r="T1025">
        <v>1</v>
      </c>
      <c r="U1025" s="185" t="s">
        <v>37</v>
      </c>
      <c r="V1025" s="185" t="s">
        <v>37</v>
      </c>
      <c r="W1025" t="b">
        <v>1</v>
      </c>
    </row>
    <row r="1026" spans="4:23" x14ac:dyDescent="0.25">
      <c r="D1026" s="184" t="s">
        <v>1018</v>
      </c>
      <c r="E1026" s="184" t="s">
        <v>1018</v>
      </c>
      <c r="F1026" s="184"/>
      <c r="G1026" s="184"/>
      <c r="H1026" s="185">
        <v>13410</v>
      </c>
      <c r="I1026" t="s">
        <v>3491</v>
      </c>
      <c r="J1026" s="185" t="s">
        <v>36</v>
      </c>
      <c r="K1026" s="185" t="s">
        <v>36</v>
      </c>
      <c r="L1026" s="185" t="s">
        <v>36</v>
      </c>
      <c r="M1026" s="185" t="s">
        <v>37</v>
      </c>
      <c r="N1026" s="185" t="s">
        <v>3501</v>
      </c>
      <c r="O1026" s="185" t="s">
        <v>37</v>
      </c>
      <c r="P1026" s="185"/>
      <c r="Q1026" s="184" t="s">
        <v>1018</v>
      </c>
      <c r="R1026" s="185">
        <v>13410</v>
      </c>
      <c r="S1026" s="185" t="s">
        <v>131</v>
      </c>
      <c r="T1026">
        <v>2</v>
      </c>
      <c r="U1026" s="185" t="s">
        <v>37</v>
      </c>
      <c r="V1026" s="185" t="s">
        <v>37</v>
      </c>
      <c r="W1026" t="b">
        <v>1</v>
      </c>
    </row>
    <row r="1027" spans="4:23" x14ac:dyDescent="0.25">
      <c r="D1027" s="184" t="s">
        <v>1019</v>
      </c>
      <c r="E1027" s="184" t="s">
        <v>1019</v>
      </c>
      <c r="F1027" s="184"/>
      <c r="G1027" s="184"/>
      <c r="H1027" s="185">
        <v>13140</v>
      </c>
      <c r="I1027" t="s">
        <v>3491</v>
      </c>
      <c r="J1027" s="185" t="s">
        <v>36</v>
      </c>
      <c r="K1027" s="185" t="s">
        <v>36</v>
      </c>
      <c r="L1027" s="185" t="s">
        <v>36</v>
      </c>
      <c r="M1027" s="185" t="s">
        <v>37</v>
      </c>
      <c r="N1027" s="185" t="s">
        <v>3501</v>
      </c>
      <c r="O1027" s="185" t="s">
        <v>37</v>
      </c>
      <c r="P1027" s="185"/>
      <c r="Q1027" s="184" t="s">
        <v>1019</v>
      </c>
      <c r="R1027" s="185">
        <v>13140</v>
      </c>
      <c r="S1027" s="185" t="s">
        <v>78</v>
      </c>
      <c r="T1027">
        <v>2</v>
      </c>
      <c r="U1027" s="185" t="s">
        <v>37</v>
      </c>
      <c r="V1027" s="185" t="s">
        <v>37</v>
      </c>
      <c r="W1027" t="b">
        <v>1</v>
      </c>
    </row>
    <row r="1028" spans="4:23" x14ac:dyDescent="0.25">
      <c r="D1028" s="184" t="s">
        <v>3770</v>
      </c>
      <c r="E1028" s="184" t="s">
        <v>3770</v>
      </c>
      <c r="F1028" s="184"/>
      <c r="G1028" s="184"/>
      <c r="H1028" s="185">
        <v>15330</v>
      </c>
      <c r="I1028" t="s">
        <v>3513</v>
      </c>
      <c r="J1028" s="185" t="s">
        <v>36</v>
      </c>
      <c r="K1028" s="185" t="s">
        <v>36</v>
      </c>
      <c r="L1028" s="185" t="s">
        <v>36</v>
      </c>
      <c r="M1028" s="185" t="s">
        <v>36</v>
      </c>
      <c r="N1028" s="185" t="s">
        <v>3514</v>
      </c>
      <c r="O1028" s="185" t="s">
        <v>37</v>
      </c>
      <c r="P1028" s="185"/>
      <c r="Q1028" s="184" t="s">
        <v>3770</v>
      </c>
      <c r="R1028" s="185">
        <v>15330</v>
      </c>
      <c r="S1028" s="185" t="s">
        <v>307</v>
      </c>
      <c r="T1028">
        <v>4</v>
      </c>
      <c r="U1028" s="185" t="s">
        <v>36</v>
      </c>
      <c r="V1028" s="185" t="s">
        <v>36</v>
      </c>
      <c r="W1028" t="b">
        <v>1</v>
      </c>
    </row>
    <row r="1029" spans="4:23" x14ac:dyDescent="0.25">
      <c r="D1029" s="184" t="s">
        <v>1020</v>
      </c>
      <c r="E1029" s="184" t="s">
        <v>1020</v>
      </c>
      <c r="F1029" s="184"/>
      <c r="G1029" s="184"/>
      <c r="H1029" s="185">
        <v>11090</v>
      </c>
      <c r="I1029" t="s">
        <v>3491</v>
      </c>
      <c r="J1029" s="185" t="s">
        <v>36</v>
      </c>
      <c r="K1029" s="185" t="s">
        <v>36</v>
      </c>
      <c r="L1029" s="185" t="s">
        <v>36</v>
      </c>
      <c r="M1029" s="185" t="s">
        <v>36</v>
      </c>
      <c r="N1029" s="185" t="s">
        <v>3514</v>
      </c>
      <c r="O1029" s="185" t="s">
        <v>37</v>
      </c>
      <c r="P1029" s="185"/>
      <c r="Q1029" s="184" t="s">
        <v>1020</v>
      </c>
      <c r="R1029" s="185">
        <v>11090</v>
      </c>
      <c r="S1029" s="185" t="s">
        <v>500</v>
      </c>
      <c r="T1029">
        <v>4</v>
      </c>
      <c r="U1029" s="185" t="s">
        <v>37</v>
      </c>
      <c r="V1029" s="185" t="s">
        <v>37</v>
      </c>
      <c r="W1029" t="b">
        <v>1</v>
      </c>
    </row>
    <row r="1030" spans="4:23" x14ac:dyDescent="0.25">
      <c r="D1030" s="184" t="s">
        <v>3771</v>
      </c>
      <c r="E1030" s="184" t="s">
        <v>3771</v>
      </c>
      <c r="F1030" s="184"/>
      <c r="G1030" s="184"/>
      <c r="H1030" s="185">
        <v>13140</v>
      </c>
      <c r="I1030" t="s">
        <v>3491</v>
      </c>
      <c r="J1030" s="185" t="s">
        <v>36</v>
      </c>
      <c r="K1030" s="185" t="s">
        <v>36</v>
      </c>
      <c r="L1030" s="185" t="s">
        <v>36</v>
      </c>
      <c r="M1030" s="185" t="s">
        <v>37</v>
      </c>
      <c r="N1030" s="185" t="s">
        <v>3489</v>
      </c>
      <c r="O1030" s="185" t="s">
        <v>37</v>
      </c>
      <c r="P1030" s="185"/>
      <c r="Q1030" s="184" t="s">
        <v>3771</v>
      </c>
      <c r="R1030" s="185">
        <v>13140</v>
      </c>
      <c r="S1030" s="185" t="s">
        <v>78</v>
      </c>
      <c r="T1030">
        <v>2</v>
      </c>
      <c r="U1030" s="185" t="s">
        <v>37</v>
      </c>
      <c r="V1030" s="185" t="s">
        <v>37</v>
      </c>
      <c r="W1030" t="b">
        <v>1</v>
      </c>
    </row>
    <row r="1031" spans="4:23" x14ac:dyDescent="0.25">
      <c r="D1031" s="184" t="s">
        <v>1021</v>
      </c>
      <c r="E1031" s="184" t="s">
        <v>1021</v>
      </c>
      <c r="F1031" s="184"/>
      <c r="G1031" s="184"/>
      <c r="H1031" s="185">
        <v>13140</v>
      </c>
      <c r="I1031" t="s">
        <v>3491</v>
      </c>
      <c r="J1031" s="185" t="s">
        <v>36</v>
      </c>
      <c r="K1031" s="185" t="s">
        <v>36</v>
      </c>
      <c r="L1031" s="185" t="s">
        <v>36</v>
      </c>
      <c r="M1031" s="185" t="s">
        <v>37</v>
      </c>
      <c r="N1031" s="185" t="s">
        <v>3501</v>
      </c>
      <c r="O1031" s="185" t="s">
        <v>37</v>
      </c>
      <c r="P1031" s="185"/>
      <c r="Q1031" s="184" t="s">
        <v>1021</v>
      </c>
      <c r="R1031" s="185">
        <v>13140</v>
      </c>
      <c r="S1031" s="185" t="s">
        <v>78</v>
      </c>
      <c r="T1031">
        <v>2</v>
      </c>
      <c r="U1031" s="185" t="s">
        <v>37</v>
      </c>
      <c r="V1031" s="185" t="s">
        <v>37</v>
      </c>
      <c r="W1031" t="b">
        <v>1</v>
      </c>
    </row>
    <row r="1032" spans="4:23" x14ac:dyDescent="0.25">
      <c r="D1032" s="184" t="s">
        <v>3772</v>
      </c>
      <c r="E1032" s="184" t="s">
        <v>3772</v>
      </c>
      <c r="F1032" s="184"/>
      <c r="G1032" s="184"/>
      <c r="H1032" s="185">
        <v>18301</v>
      </c>
      <c r="I1032" t="s">
        <v>3510</v>
      </c>
      <c r="J1032" s="185" t="s">
        <v>36</v>
      </c>
      <c r="K1032" s="185" t="s">
        <v>36</v>
      </c>
      <c r="L1032" s="185" t="s">
        <v>36</v>
      </c>
      <c r="M1032" s="185" t="s">
        <v>37</v>
      </c>
      <c r="N1032" s="185" t="s">
        <v>3514</v>
      </c>
      <c r="O1032" s="185" t="s">
        <v>37</v>
      </c>
      <c r="P1032" s="185"/>
      <c r="Q1032" s="184" t="s">
        <v>3772</v>
      </c>
      <c r="R1032" s="185">
        <v>18301</v>
      </c>
      <c r="S1032" s="185" t="s">
        <v>3736</v>
      </c>
      <c r="T1032">
        <v>1</v>
      </c>
      <c r="U1032" s="185" t="s">
        <v>37</v>
      </c>
      <c r="V1032" s="185" t="s">
        <v>37</v>
      </c>
      <c r="W1032" t="b">
        <v>1</v>
      </c>
    </row>
    <row r="1033" spans="4:23" x14ac:dyDescent="0.25">
      <c r="D1033" s="184" t="s">
        <v>3773</v>
      </c>
      <c r="E1033" s="184" t="s">
        <v>3773</v>
      </c>
      <c r="F1033" s="184"/>
      <c r="G1033" s="184"/>
      <c r="H1033" s="185">
        <v>18301</v>
      </c>
      <c r="I1033" t="s">
        <v>3510</v>
      </c>
      <c r="J1033" s="185" t="s">
        <v>36</v>
      </c>
      <c r="K1033" s="185" t="s">
        <v>36</v>
      </c>
      <c r="L1033" s="185" t="s">
        <v>36</v>
      </c>
      <c r="M1033" s="185" t="s">
        <v>37</v>
      </c>
      <c r="N1033" s="185" t="s">
        <v>3514</v>
      </c>
      <c r="O1033" s="185" t="s">
        <v>37</v>
      </c>
      <c r="P1033" s="185"/>
      <c r="Q1033" s="184" t="s">
        <v>3773</v>
      </c>
      <c r="R1033" s="185">
        <v>18301</v>
      </c>
      <c r="S1033" s="185" t="s">
        <v>3736</v>
      </c>
      <c r="T1033">
        <v>1</v>
      </c>
      <c r="U1033" s="185" t="s">
        <v>37</v>
      </c>
      <c r="V1033" s="185" t="s">
        <v>37</v>
      </c>
      <c r="W1033" t="b">
        <v>1</v>
      </c>
    </row>
    <row r="1034" spans="4:23" x14ac:dyDescent="0.25">
      <c r="D1034" s="184" t="s">
        <v>3774</v>
      </c>
      <c r="E1034" s="184" t="s">
        <v>3774</v>
      </c>
      <c r="F1034" s="184"/>
      <c r="G1034" s="184"/>
      <c r="H1034" s="185">
        <v>18302</v>
      </c>
      <c r="I1034" t="s">
        <v>3510</v>
      </c>
      <c r="J1034" s="185" t="s">
        <v>36</v>
      </c>
      <c r="K1034" s="185" t="s">
        <v>36</v>
      </c>
      <c r="L1034" s="185" t="s">
        <v>36</v>
      </c>
      <c r="M1034" s="185" t="s">
        <v>37</v>
      </c>
      <c r="N1034" s="185" t="s">
        <v>3514</v>
      </c>
      <c r="O1034" s="185" t="s">
        <v>37</v>
      </c>
      <c r="P1034" s="185"/>
      <c r="Q1034" s="184" t="s">
        <v>3774</v>
      </c>
      <c r="R1034" s="185">
        <v>18302</v>
      </c>
      <c r="S1034" s="185" t="s">
        <v>3739</v>
      </c>
      <c r="T1034">
        <v>1</v>
      </c>
      <c r="U1034" s="185" t="s">
        <v>37</v>
      </c>
      <c r="V1034" s="185" t="s">
        <v>37</v>
      </c>
      <c r="W1034" t="b">
        <v>1</v>
      </c>
    </row>
    <row r="1035" spans="4:23" x14ac:dyDescent="0.25">
      <c r="D1035" s="184" t="s">
        <v>3775</v>
      </c>
      <c r="E1035" s="184" t="s">
        <v>3775</v>
      </c>
      <c r="F1035" s="184"/>
      <c r="G1035" s="184"/>
      <c r="H1035" s="185">
        <v>18303</v>
      </c>
      <c r="I1035" t="s">
        <v>3510</v>
      </c>
      <c r="J1035" s="185" t="s">
        <v>36</v>
      </c>
      <c r="K1035" s="185" t="s">
        <v>36</v>
      </c>
      <c r="L1035" s="185" t="s">
        <v>36</v>
      </c>
      <c r="M1035" s="185" t="s">
        <v>37</v>
      </c>
      <c r="N1035" s="185" t="s">
        <v>3514</v>
      </c>
      <c r="O1035" s="185" t="s">
        <v>37</v>
      </c>
      <c r="P1035" s="185"/>
      <c r="Q1035" s="184" t="s">
        <v>3775</v>
      </c>
      <c r="R1035" s="185">
        <v>18303</v>
      </c>
      <c r="S1035" s="185" t="s">
        <v>3741</v>
      </c>
      <c r="T1035">
        <v>1</v>
      </c>
      <c r="U1035" s="185" t="s">
        <v>37</v>
      </c>
      <c r="V1035" s="185" t="s">
        <v>37</v>
      </c>
      <c r="W1035" t="b">
        <v>1</v>
      </c>
    </row>
    <row r="1036" spans="4:23" x14ac:dyDescent="0.25">
      <c r="D1036" s="184" t="s">
        <v>3776</v>
      </c>
      <c r="E1036" s="184" t="s">
        <v>3776</v>
      </c>
      <c r="F1036" s="184"/>
      <c r="G1036" s="184"/>
      <c r="H1036" s="185">
        <v>18303</v>
      </c>
      <c r="I1036" t="s">
        <v>3510</v>
      </c>
      <c r="J1036" s="185" t="s">
        <v>36</v>
      </c>
      <c r="K1036" s="185" t="s">
        <v>36</v>
      </c>
      <c r="L1036" s="185" t="s">
        <v>36</v>
      </c>
      <c r="M1036" s="185" t="s">
        <v>37</v>
      </c>
      <c r="N1036" s="185" t="s">
        <v>3514</v>
      </c>
      <c r="O1036" s="185" t="s">
        <v>37</v>
      </c>
      <c r="P1036" s="185"/>
      <c r="Q1036" s="184" t="s">
        <v>3776</v>
      </c>
      <c r="R1036" s="185">
        <v>18303</v>
      </c>
      <c r="S1036" s="185" t="s">
        <v>3741</v>
      </c>
      <c r="T1036">
        <v>1</v>
      </c>
      <c r="U1036" s="185" t="s">
        <v>37</v>
      </c>
      <c r="V1036" s="185" t="s">
        <v>37</v>
      </c>
      <c r="W1036" t="b">
        <v>1</v>
      </c>
    </row>
    <row r="1037" spans="4:23" x14ac:dyDescent="0.25">
      <c r="D1037" s="184" t="s">
        <v>3777</v>
      </c>
      <c r="E1037" s="184" t="s">
        <v>3777</v>
      </c>
      <c r="F1037" s="184"/>
      <c r="G1037" s="184"/>
      <c r="H1037" s="185">
        <v>18301</v>
      </c>
      <c r="I1037" t="s">
        <v>3510</v>
      </c>
      <c r="J1037" s="185" t="s">
        <v>36</v>
      </c>
      <c r="K1037" s="185" t="s">
        <v>36</v>
      </c>
      <c r="L1037" s="185" t="s">
        <v>36</v>
      </c>
      <c r="M1037" s="185" t="s">
        <v>37</v>
      </c>
      <c r="N1037" s="185" t="s">
        <v>3514</v>
      </c>
      <c r="O1037" s="185" t="s">
        <v>37</v>
      </c>
      <c r="P1037" s="185"/>
      <c r="Q1037" s="184" t="s">
        <v>3777</v>
      </c>
      <c r="R1037" s="185">
        <v>18301</v>
      </c>
      <c r="S1037" s="185" t="s">
        <v>3736</v>
      </c>
      <c r="T1037">
        <v>1</v>
      </c>
      <c r="U1037" s="185" t="s">
        <v>37</v>
      </c>
      <c r="V1037" s="185" t="s">
        <v>37</v>
      </c>
      <c r="W1037" t="b">
        <v>1</v>
      </c>
    </row>
    <row r="1038" spans="4:23" x14ac:dyDescent="0.25">
      <c r="D1038" s="184" t="s">
        <v>3778</v>
      </c>
      <c r="E1038" s="184" t="s">
        <v>3778</v>
      </c>
      <c r="F1038" s="184"/>
      <c r="G1038" s="184"/>
      <c r="H1038" s="185">
        <v>18301</v>
      </c>
      <c r="I1038" t="s">
        <v>3510</v>
      </c>
      <c r="J1038" s="185" t="s">
        <v>36</v>
      </c>
      <c r="K1038" s="185" t="s">
        <v>36</v>
      </c>
      <c r="L1038" s="185" t="s">
        <v>36</v>
      </c>
      <c r="M1038" s="185" t="s">
        <v>37</v>
      </c>
      <c r="N1038" s="185" t="s">
        <v>3514</v>
      </c>
      <c r="O1038" s="185" t="s">
        <v>37</v>
      </c>
      <c r="P1038" s="185"/>
      <c r="Q1038" s="184" t="s">
        <v>3778</v>
      </c>
      <c r="R1038" s="185">
        <v>18301</v>
      </c>
      <c r="S1038" s="185" t="s">
        <v>3736</v>
      </c>
      <c r="T1038">
        <v>1</v>
      </c>
      <c r="U1038" s="185" t="s">
        <v>37</v>
      </c>
      <c r="V1038" s="185" t="s">
        <v>37</v>
      </c>
      <c r="W1038" t="b">
        <v>1</v>
      </c>
    </row>
    <row r="1039" spans="4:23" x14ac:dyDescent="0.25">
      <c r="D1039" s="184" t="s">
        <v>3779</v>
      </c>
      <c r="E1039" s="184" t="s">
        <v>3779</v>
      </c>
      <c r="F1039" s="184"/>
      <c r="G1039" s="184"/>
      <c r="H1039" s="185">
        <v>18302</v>
      </c>
      <c r="I1039" t="s">
        <v>3510</v>
      </c>
      <c r="J1039" s="185" t="s">
        <v>36</v>
      </c>
      <c r="K1039" s="185" t="s">
        <v>36</v>
      </c>
      <c r="L1039" s="185" t="s">
        <v>36</v>
      </c>
      <c r="M1039" s="185" t="s">
        <v>37</v>
      </c>
      <c r="N1039" s="185" t="s">
        <v>3514</v>
      </c>
      <c r="O1039" s="185" t="s">
        <v>37</v>
      </c>
      <c r="P1039" s="185"/>
      <c r="Q1039" s="184" t="s">
        <v>3779</v>
      </c>
      <c r="R1039" s="185">
        <v>18302</v>
      </c>
      <c r="S1039" s="185" t="s">
        <v>3739</v>
      </c>
      <c r="T1039">
        <v>1</v>
      </c>
      <c r="U1039" s="185" t="s">
        <v>37</v>
      </c>
      <c r="V1039" s="185" t="s">
        <v>37</v>
      </c>
      <c r="W1039" t="b">
        <v>1</v>
      </c>
    </row>
    <row r="1040" spans="4:23" x14ac:dyDescent="0.25">
      <c r="D1040" s="184" t="s">
        <v>3780</v>
      </c>
      <c r="E1040" s="184" t="s">
        <v>3780</v>
      </c>
      <c r="F1040" s="184"/>
      <c r="G1040" s="184"/>
      <c r="H1040" s="185">
        <v>18303</v>
      </c>
      <c r="I1040" t="s">
        <v>3510</v>
      </c>
      <c r="J1040" s="185" t="s">
        <v>36</v>
      </c>
      <c r="K1040" s="185" t="s">
        <v>36</v>
      </c>
      <c r="L1040" s="185" t="s">
        <v>36</v>
      </c>
      <c r="M1040" s="185" t="s">
        <v>37</v>
      </c>
      <c r="N1040" s="185" t="s">
        <v>3514</v>
      </c>
      <c r="O1040" s="185" t="s">
        <v>37</v>
      </c>
      <c r="P1040" s="185"/>
      <c r="Q1040" s="184" t="s">
        <v>3780</v>
      </c>
      <c r="R1040" s="185">
        <v>18303</v>
      </c>
      <c r="S1040" s="185" t="s">
        <v>3741</v>
      </c>
      <c r="T1040">
        <v>1</v>
      </c>
      <c r="U1040" s="185" t="s">
        <v>37</v>
      </c>
      <c r="V1040" s="185" t="s">
        <v>37</v>
      </c>
      <c r="W1040" t="b">
        <v>1</v>
      </c>
    </row>
    <row r="1041" spans="4:23" x14ac:dyDescent="0.25">
      <c r="D1041" s="186" t="s">
        <v>3781</v>
      </c>
      <c r="E1041" s="186" t="s">
        <v>3781</v>
      </c>
      <c r="F1041" s="186"/>
      <c r="G1041" s="186"/>
      <c r="H1041" s="185"/>
      <c r="I1041" s="186" t="s">
        <v>3493</v>
      </c>
      <c r="J1041" s="186" t="s">
        <v>36</v>
      </c>
      <c r="K1041" s="186" t="s">
        <v>36</v>
      </c>
      <c r="L1041" s="186" t="s">
        <v>36</v>
      </c>
      <c r="M1041" s="186" t="s">
        <v>37</v>
      </c>
      <c r="N1041" s="186" t="s">
        <v>35</v>
      </c>
      <c r="O1041" s="186" t="s">
        <v>37</v>
      </c>
      <c r="P1041" s="186"/>
      <c r="Q1041" s="186" t="s">
        <v>3781</v>
      </c>
      <c r="R1041" s="185"/>
      <c r="S1041" s="185"/>
      <c r="T1041">
        <v>3</v>
      </c>
      <c r="U1041" s="186" t="s">
        <v>37</v>
      </c>
      <c r="V1041" s="186" t="s">
        <v>37</v>
      </c>
      <c r="W1041" t="b">
        <v>1</v>
      </c>
    </row>
    <row r="1042" spans="4:23" x14ac:dyDescent="0.25">
      <c r="D1042" s="184" t="s">
        <v>1022</v>
      </c>
      <c r="E1042" s="184" t="s">
        <v>1022</v>
      </c>
      <c r="F1042" s="184"/>
      <c r="G1042" s="184"/>
      <c r="H1042" s="185">
        <v>16820</v>
      </c>
      <c r="I1042" t="s">
        <v>3493</v>
      </c>
      <c r="J1042" s="185" t="s">
        <v>36</v>
      </c>
      <c r="K1042" s="185" t="s">
        <v>36</v>
      </c>
      <c r="L1042" s="185" t="s">
        <v>36</v>
      </c>
      <c r="M1042" s="185" t="s">
        <v>37</v>
      </c>
      <c r="N1042" s="185" t="s">
        <v>3498</v>
      </c>
      <c r="O1042" s="185" t="s">
        <v>37</v>
      </c>
      <c r="P1042" s="185"/>
      <c r="Q1042" s="184" t="s">
        <v>1022</v>
      </c>
      <c r="R1042" s="185">
        <v>16820</v>
      </c>
      <c r="S1042" s="185" t="s">
        <v>616</v>
      </c>
      <c r="T1042">
        <v>3</v>
      </c>
      <c r="U1042" s="185" t="s">
        <v>37</v>
      </c>
      <c r="V1042" s="185" t="s">
        <v>37</v>
      </c>
      <c r="W1042" t="b">
        <v>1</v>
      </c>
    </row>
    <row r="1043" spans="4:23" x14ac:dyDescent="0.25">
      <c r="D1043" s="184" t="s">
        <v>1023</v>
      </c>
      <c r="E1043" s="184" t="s">
        <v>1023</v>
      </c>
      <c r="F1043" s="184"/>
      <c r="G1043" s="184"/>
      <c r="H1043" s="185">
        <v>15120</v>
      </c>
      <c r="I1043" t="s">
        <v>3493</v>
      </c>
      <c r="J1043" s="185" t="s">
        <v>36</v>
      </c>
      <c r="K1043" s="185" t="s">
        <v>36</v>
      </c>
      <c r="L1043" s="185" t="s">
        <v>36</v>
      </c>
      <c r="M1043" s="185" t="s">
        <v>37</v>
      </c>
      <c r="N1043" s="185" t="s">
        <v>35</v>
      </c>
      <c r="O1043" s="185" t="s">
        <v>37</v>
      </c>
      <c r="P1043" s="185"/>
      <c r="Q1043" s="184" t="s">
        <v>1023</v>
      </c>
      <c r="R1043" s="185">
        <v>15120</v>
      </c>
      <c r="S1043" s="185" t="s">
        <v>413</v>
      </c>
      <c r="T1043">
        <v>3</v>
      </c>
      <c r="U1043" s="185" t="s">
        <v>37</v>
      </c>
      <c r="V1043" s="185" t="s">
        <v>37</v>
      </c>
      <c r="W1043" t="b">
        <v>1</v>
      </c>
    </row>
    <row r="1044" spans="4:23" x14ac:dyDescent="0.25">
      <c r="D1044" s="184" t="s">
        <v>1024</v>
      </c>
      <c r="E1044" s="184" t="s">
        <v>1024</v>
      </c>
      <c r="F1044" s="184"/>
      <c r="G1044" s="184"/>
      <c r="H1044" s="185">
        <v>16820</v>
      </c>
      <c r="I1044" t="s">
        <v>3493</v>
      </c>
      <c r="J1044" s="185" t="s">
        <v>36</v>
      </c>
      <c r="K1044" s="185" t="s">
        <v>36</v>
      </c>
      <c r="L1044" s="185" t="s">
        <v>36</v>
      </c>
      <c r="M1044" s="185" t="s">
        <v>37</v>
      </c>
      <c r="N1044" s="185" t="s">
        <v>3498</v>
      </c>
      <c r="O1044" s="185" t="s">
        <v>37</v>
      </c>
      <c r="P1044" s="185"/>
      <c r="Q1044" s="184" t="s">
        <v>1024</v>
      </c>
      <c r="R1044" s="185">
        <v>16820</v>
      </c>
      <c r="S1044" s="185" t="s">
        <v>616</v>
      </c>
      <c r="T1044">
        <v>3</v>
      </c>
      <c r="U1044" s="185" t="s">
        <v>37</v>
      </c>
      <c r="V1044" s="185" t="s">
        <v>37</v>
      </c>
      <c r="W1044" t="b">
        <v>1</v>
      </c>
    </row>
    <row r="1045" spans="4:23" x14ac:dyDescent="0.25">
      <c r="D1045" s="184" t="s">
        <v>1025</v>
      </c>
      <c r="E1045" s="184" t="s">
        <v>1025</v>
      </c>
      <c r="F1045" s="184"/>
      <c r="G1045" s="184"/>
      <c r="H1045" s="185">
        <v>15120</v>
      </c>
      <c r="I1045" t="s">
        <v>3493</v>
      </c>
      <c r="J1045" s="185" t="s">
        <v>36</v>
      </c>
      <c r="K1045" s="185" t="s">
        <v>36</v>
      </c>
      <c r="L1045" s="185" t="s">
        <v>36</v>
      </c>
      <c r="M1045" s="185" t="s">
        <v>37</v>
      </c>
      <c r="N1045" s="185" t="s">
        <v>35</v>
      </c>
      <c r="O1045" s="185" t="s">
        <v>37</v>
      </c>
      <c r="P1045" s="185"/>
      <c r="Q1045" s="184" t="s">
        <v>1025</v>
      </c>
      <c r="R1045" s="185">
        <v>15120</v>
      </c>
      <c r="S1045" s="185" t="s">
        <v>413</v>
      </c>
      <c r="T1045">
        <v>3</v>
      </c>
      <c r="U1045" s="185" t="s">
        <v>37</v>
      </c>
      <c r="V1045" s="185" t="s">
        <v>37</v>
      </c>
      <c r="W1045" t="b">
        <v>1</v>
      </c>
    </row>
    <row r="1046" spans="4:23" x14ac:dyDescent="0.25">
      <c r="D1046" s="186" t="s">
        <v>3782</v>
      </c>
      <c r="E1046" s="186" t="s">
        <v>3782</v>
      </c>
      <c r="F1046" s="186"/>
      <c r="G1046" s="186"/>
      <c r="H1046" s="185"/>
      <c r="I1046" s="186" t="s">
        <v>3493</v>
      </c>
      <c r="J1046" s="186" t="s">
        <v>36</v>
      </c>
      <c r="K1046" s="186" t="s">
        <v>36</v>
      </c>
      <c r="L1046" s="186" t="s">
        <v>37</v>
      </c>
      <c r="M1046" s="186" t="s">
        <v>37</v>
      </c>
      <c r="N1046" s="186" t="s">
        <v>35</v>
      </c>
      <c r="O1046" s="186" t="s">
        <v>37</v>
      </c>
      <c r="P1046" s="186"/>
      <c r="Q1046" s="186" t="s">
        <v>3782</v>
      </c>
      <c r="R1046" s="185"/>
      <c r="S1046" s="185"/>
      <c r="T1046">
        <v>1</v>
      </c>
      <c r="U1046" s="186" t="s">
        <v>37</v>
      </c>
      <c r="V1046" s="186" t="s">
        <v>37</v>
      </c>
      <c r="W1046" t="b">
        <v>1</v>
      </c>
    </row>
    <row r="1047" spans="4:23" x14ac:dyDescent="0.25">
      <c r="D1047" s="184" t="s">
        <v>1026</v>
      </c>
      <c r="E1047" s="184" t="s">
        <v>1026</v>
      </c>
      <c r="F1047" s="184"/>
      <c r="G1047" s="184"/>
      <c r="H1047" s="185">
        <v>90088</v>
      </c>
      <c r="I1047" t="s">
        <v>3500</v>
      </c>
      <c r="J1047" s="185" t="s">
        <v>36</v>
      </c>
      <c r="K1047" s="185" t="s">
        <v>36</v>
      </c>
      <c r="L1047" s="185" t="s">
        <v>37</v>
      </c>
      <c r="M1047" s="185" t="s">
        <v>37</v>
      </c>
      <c r="N1047" s="185" t="s">
        <v>35</v>
      </c>
      <c r="O1047" s="185" t="s">
        <v>37</v>
      </c>
      <c r="P1047" s="185"/>
      <c r="Q1047" s="184" t="s">
        <v>1026</v>
      </c>
      <c r="R1047" s="185">
        <v>90088</v>
      </c>
      <c r="S1047" s="185" t="s">
        <v>1027</v>
      </c>
      <c r="T1047">
        <v>1</v>
      </c>
      <c r="U1047" s="185" t="s">
        <v>37</v>
      </c>
      <c r="V1047" s="185" t="s">
        <v>37</v>
      </c>
      <c r="W1047" t="b">
        <v>1</v>
      </c>
    </row>
    <row r="1048" spans="4:23" x14ac:dyDescent="0.25">
      <c r="D1048" s="184" t="s">
        <v>3783</v>
      </c>
      <c r="E1048" s="184" t="s">
        <v>3783</v>
      </c>
      <c r="F1048" s="184"/>
      <c r="G1048" s="184"/>
      <c r="H1048" s="185">
        <v>90088</v>
      </c>
      <c r="I1048" t="s">
        <v>3500</v>
      </c>
      <c r="J1048" s="185" t="s">
        <v>36</v>
      </c>
      <c r="K1048" s="185" t="s">
        <v>36</v>
      </c>
      <c r="L1048" s="185" t="s">
        <v>36</v>
      </c>
      <c r="M1048" s="185" t="s">
        <v>37</v>
      </c>
      <c r="N1048" s="185" t="s">
        <v>35</v>
      </c>
      <c r="O1048" s="185" t="s">
        <v>37</v>
      </c>
      <c r="P1048" s="185"/>
      <c r="Q1048" s="184" t="s">
        <v>3783</v>
      </c>
      <c r="R1048" s="185">
        <v>90088</v>
      </c>
      <c r="S1048" s="185" t="s">
        <v>1027</v>
      </c>
      <c r="T1048">
        <v>1</v>
      </c>
      <c r="U1048" s="185" t="s">
        <v>37</v>
      </c>
      <c r="V1048" s="185" t="s">
        <v>37</v>
      </c>
      <c r="W1048" t="b">
        <v>1</v>
      </c>
    </row>
    <row r="1049" spans="4:23" x14ac:dyDescent="0.25">
      <c r="D1049" s="184" t="s">
        <v>1028</v>
      </c>
      <c r="E1049" s="184" t="s">
        <v>1028</v>
      </c>
      <c r="F1049" s="184"/>
      <c r="G1049" s="184"/>
      <c r="H1049" s="185">
        <v>17320</v>
      </c>
      <c r="I1049" t="s">
        <v>3502</v>
      </c>
      <c r="J1049" s="185" t="s">
        <v>36</v>
      </c>
      <c r="K1049" s="185" t="s">
        <v>36</v>
      </c>
      <c r="L1049" s="185" t="s">
        <v>36</v>
      </c>
      <c r="M1049" s="185" t="s">
        <v>37</v>
      </c>
      <c r="N1049" s="185" t="s">
        <v>3504</v>
      </c>
      <c r="O1049" s="185" t="s">
        <v>37</v>
      </c>
      <c r="P1049" s="185"/>
      <c r="Q1049" s="184" t="s">
        <v>1028</v>
      </c>
      <c r="R1049" s="185">
        <v>17320</v>
      </c>
      <c r="S1049" s="185" t="s">
        <v>585</v>
      </c>
      <c r="T1049">
        <v>1</v>
      </c>
      <c r="U1049" s="185" t="s">
        <v>37</v>
      </c>
      <c r="V1049" s="185" t="s">
        <v>37</v>
      </c>
      <c r="W1049" t="b">
        <v>1</v>
      </c>
    </row>
    <row r="1050" spans="4:23" x14ac:dyDescent="0.25">
      <c r="D1050" s="184" t="s">
        <v>1029</v>
      </c>
      <c r="E1050" s="184" t="s">
        <v>1029</v>
      </c>
      <c r="F1050" s="184"/>
      <c r="G1050" s="184"/>
      <c r="H1050" s="185">
        <v>13230</v>
      </c>
      <c r="I1050" t="s">
        <v>3491</v>
      </c>
      <c r="J1050" s="185" t="s">
        <v>36</v>
      </c>
      <c r="K1050" s="185" t="s">
        <v>36</v>
      </c>
      <c r="L1050" s="185" t="s">
        <v>36</v>
      </c>
      <c r="M1050" s="185" t="s">
        <v>37</v>
      </c>
      <c r="N1050" s="185" t="s">
        <v>3503</v>
      </c>
      <c r="O1050" s="185" t="s">
        <v>37</v>
      </c>
      <c r="P1050" s="185"/>
      <c r="Q1050" s="184" t="s">
        <v>1029</v>
      </c>
      <c r="R1050" s="185">
        <v>13230</v>
      </c>
      <c r="S1050" s="185" t="s">
        <v>570</v>
      </c>
      <c r="T1050">
        <v>1</v>
      </c>
      <c r="U1050" s="185" t="s">
        <v>37</v>
      </c>
      <c r="V1050" s="185" t="s">
        <v>37</v>
      </c>
      <c r="W1050" t="b">
        <v>1</v>
      </c>
    </row>
    <row r="1051" spans="4:23" x14ac:dyDescent="0.25">
      <c r="D1051" s="184" t="s">
        <v>1030</v>
      </c>
      <c r="E1051" s="184" t="s">
        <v>1030</v>
      </c>
      <c r="F1051" s="184"/>
      <c r="G1051" s="184"/>
      <c r="H1051" s="185">
        <v>16630</v>
      </c>
      <c r="I1051" t="s">
        <v>3491</v>
      </c>
      <c r="J1051" s="185" t="s">
        <v>36</v>
      </c>
      <c r="K1051" s="185" t="s">
        <v>36</v>
      </c>
      <c r="L1051" s="185" t="s">
        <v>36</v>
      </c>
      <c r="M1051" s="185" t="s">
        <v>37</v>
      </c>
      <c r="N1051" s="185" t="s">
        <v>3522</v>
      </c>
      <c r="O1051" s="185" t="s">
        <v>37</v>
      </c>
      <c r="P1051" s="185"/>
      <c r="Q1051" s="184" t="s">
        <v>1030</v>
      </c>
      <c r="R1051" s="185">
        <v>16630</v>
      </c>
      <c r="S1051" s="185" t="s">
        <v>244</v>
      </c>
      <c r="T1051">
        <v>1</v>
      </c>
      <c r="U1051" s="185" t="s">
        <v>37</v>
      </c>
      <c r="V1051" s="185" t="s">
        <v>37</v>
      </c>
      <c r="W1051" t="b">
        <v>1</v>
      </c>
    </row>
    <row r="1052" spans="4:23" x14ac:dyDescent="0.25">
      <c r="D1052" s="184" t="s">
        <v>1031</v>
      </c>
      <c r="E1052" s="184" t="s">
        <v>1031</v>
      </c>
      <c r="F1052" s="184"/>
      <c r="G1052" s="184"/>
      <c r="H1052" s="185">
        <v>17320</v>
      </c>
      <c r="I1052" t="s">
        <v>3493</v>
      </c>
      <c r="J1052" s="185" t="s">
        <v>36</v>
      </c>
      <c r="K1052" s="185" t="s">
        <v>36</v>
      </c>
      <c r="L1052" s="185" t="s">
        <v>36</v>
      </c>
      <c r="M1052" s="185" t="s">
        <v>37</v>
      </c>
      <c r="N1052" s="185" t="s">
        <v>3498</v>
      </c>
      <c r="O1052" s="185" t="s">
        <v>37</v>
      </c>
      <c r="P1052" s="185"/>
      <c r="Q1052" s="184" t="s">
        <v>1031</v>
      </c>
      <c r="R1052" s="185">
        <v>17320</v>
      </c>
      <c r="S1052" s="185" t="s">
        <v>585</v>
      </c>
      <c r="T1052">
        <v>1</v>
      </c>
      <c r="U1052" s="185" t="s">
        <v>37</v>
      </c>
      <c r="V1052" s="185" t="s">
        <v>37</v>
      </c>
      <c r="W1052" t="b">
        <v>1</v>
      </c>
    </row>
    <row r="1053" spans="4:23" x14ac:dyDescent="0.25">
      <c r="D1053" s="184" t="s">
        <v>3784</v>
      </c>
      <c r="E1053" s="184" t="s">
        <v>3784</v>
      </c>
      <c r="F1053" s="184"/>
      <c r="G1053" s="184"/>
      <c r="H1053" s="185">
        <v>18342</v>
      </c>
      <c r="I1053" t="s">
        <v>3510</v>
      </c>
      <c r="J1053" s="185" t="s">
        <v>36</v>
      </c>
      <c r="K1053" s="185" t="s">
        <v>36</v>
      </c>
      <c r="L1053" s="185" t="s">
        <v>36</v>
      </c>
      <c r="M1053" s="185" t="s">
        <v>37</v>
      </c>
      <c r="N1053" s="185" t="s">
        <v>3514</v>
      </c>
      <c r="O1053" s="185" t="s">
        <v>37</v>
      </c>
      <c r="P1053" s="185"/>
      <c r="Q1053" s="184" t="s">
        <v>3784</v>
      </c>
      <c r="R1053" s="185">
        <v>18342</v>
      </c>
      <c r="S1053" s="185" t="s">
        <v>3785</v>
      </c>
      <c r="T1053">
        <v>1</v>
      </c>
      <c r="U1053" s="185" t="s">
        <v>37</v>
      </c>
      <c r="V1053" s="185" t="s">
        <v>37</v>
      </c>
      <c r="W1053" t="b">
        <v>1</v>
      </c>
    </row>
    <row r="1054" spans="4:23" x14ac:dyDescent="0.25">
      <c r="D1054" s="184" t="s">
        <v>3786</v>
      </c>
      <c r="E1054" s="184" t="s">
        <v>3786</v>
      </c>
      <c r="F1054" s="184"/>
      <c r="G1054" s="184"/>
      <c r="H1054" s="185">
        <v>18342</v>
      </c>
      <c r="I1054" t="s">
        <v>3510</v>
      </c>
      <c r="J1054" s="185" t="s">
        <v>36</v>
      </c>
      <c r="K1054" s="185" t="s">
        <v>36</v>
      </c>
      <c r="L1054" s="185" t="s">
        <v>36</v>
      </c>
      <c r="M1054" s="185" t="s">
        <v>37</v>
      </c>
      <c r="N1054" s="185" t="s">
        <v>3514</v>
      </c>
      <c r="O1054" s="185" t="s">
        <v>37</v>
      </c>
      <c r="P1054" s="185"/>
      <c r="Q1054" s="184" t="s">
        <v>3786</v>
      </c>
      <c r="R1054" s="185">
        <v>18342</v>
      </c>
      <c r="S1054" s="185" t="s">
        <v>3785</v>
      </c>
      <c r="T1054">
        <v>1</v>
      </c>
      <c r="U1054" s="185" t="s">
        <v>37</v>
      </c>
      <c r="V1054" s="185" t="s">
        <v>37</v>
      </c>
      <c r="W1054" t="b">
        <v>1</v>
      </c>
    </row>
    <row r="1055" spans="4:23" x14ac:dyDescent="0.25">
      <c r="D1055" s="184" t="s">
        <v>3787</v>
      </c>
      <c r="E1055" s="184" t="s">
        <v>3787</v>
      </c>
      <c r="F1055" s="184"/>
      <c r="G1055" s="184"/>
      <c r="H1055" s="185">
        <v>18343</v>
      </c>
      <c r="I1055" t="s">
        <v>3510</v>
      </c>
      <c r="J1055" s="185" t="s">
        <v>36</v>
      </c>
      <c r="K1055" s="185" t="s">
        <v>36</v>
      </c>
      <c r="L1055" s="185" t="s">
        <v>36</v>
      </c>
      <c r="M1055" s="185" t="s">
        <v>37</v>
      </c>
      <c r="N1055" s="185" t="s">
        <v>3514</v>
      </c>
      <c r="O1055" s="185" t="s">
        <v>37</v>
      </c>
      <c r="P1055" s="185"/>
      <c r="Q1055" s="184" t="s">
        <v>3787</v>
      </c>
      <c r="R1055" s="185">
        <v>18343</v>
      </c>
      <c r="S1055" s="185" t="s">
        <v>3788</v>
      </c>
      <c r="T1055">
        <v>1</v>
      </c>
      <c r="U1055" s="185" t="s">
        <v>37</v>
      </c>
      <c r="V1055" s="185" t="s">
        <v>37</v>
      </c>
      <c r="W1055" t="b">
        <v>1</v>
      </c>
    </row>
    <row r="1056" spans="4:23" x14ac:dyDescent="0.25">
      <c r="D1056" s="184" t="s">
        <v>3789</v>
      </c>
      <c r="E1056" s="184" t="s">
        <v>3789</v>
      </c>
      <c r="F1056" s="184"/>
      <c r="G1056" s="184"/>
      <c r="H1056" s="185">
        <v>18343</v>
      </c>
      <c r="I1056" t="s">
        <v>3510</v>
      </c>
      <c r="J1056" s="185" t="s">
        <v>36</v>
      </c>
      <c r="K1056" s="185" t="s">
        <v>36</v>
      </c>
      <c r="L1056" s="185" t="s">
        <v>36</v>
      </c>
      <c r="M1056" s="185" t="s">
        <v>37</v>
      </c>
      <c r="N1056" s="185" t="s">
        <v>3514</v>
      </c>
      <c r="O1056" s="185" t="s">
        <v>37</v>
      </c>
      <c r="P1056" s="185"/>
      <c r="Q1056" s="184" t="s">
        <v>3789</v>
      </c>
      <c r="R1056" s="185">
        <v>18343</v>
      </c>
      <c r="S1056" s="185" t="s">
        <v>3788</v>
      </c>
      <c r="T1056">
        <v>1</v>
      </c>
      <c r="U1056" s="185" t="s">
        <v>37</v>
      </c>
      <c r="V1056" s="185" t="s">
        <v>37</v>
      </c>
      <c r="W1056" t="b">
        <v>1</v>
      </c>
    </row>
    <row r="1057" spans="4:23" x14ac:dyDescent="0.25">
      <c r="D1057" s="184" t="s">
        <v>3790</v>
      </c>
      <c r="E1057" s="184" t="s">
        <v>3790</v>
      </c>
      <c r="F1057" s="184"/>
      <c r="G1057" s="184"/>
      <c r="H1057" s="185">
        <v>18343</v>
      </c>
      <c r="I1057" t="s">
        <v>3510</v>
      </c>
      <c r="J1057" s="185" t="s">
        <v>36</v>
      </c>
      <c r="K1057" s="185" t="s">
        <v>36</v>
      </c>
      <c r="L1057" s="185" t="s">
        <v>36</v>
      </c>
      <c r="M1057" s="185" t="s">
        <v>37</v>
      </c>
      <c r="N1057" s="185" t="s">
        <v>3514</v>
      </c>
      <c r="O1057" s="185" t="s">
        <v>37</v>
      </c>
      <c r="P1057" s="185"/>
      <c r="Q1057" s="184" t="s">
        <v>3790</v>
      </c>
      <c r="R1057" s="185">
        <v>18343</v>
      </c>
      <c r="S1057" s="185" t="s">
        <v>3788</v>
      </c>
      <c r="T1057">
        <v>1</v>
      </c>
      <c r="U1057" s="185" t="s">
        <v>37</v>
      </c>
      <c r="V1057" s="185" t="s">
        <v>37</v>
      </c>
      <c r="W1057" t="b">
        <v>1</v>
      </c>
    </row>
    <row r="1058" spans="4:23" x14ac:dyDescent="0.25">
      <c r="D1058" s="184" t="s">
        <v>1032</v>
      </c>
      <c r="E1058" s="184" t="s">
        <v>1032</v>
      </c>
      <c r="F1058" s="184"/>
      <c r="G1058" s="184"/>
      <c r="H1058" s="185">
        <v>13410</v>
      </c>
      <c r="I1058" t="s">
        <v>3491</v>
      </c>
      <c r="J1058" s="185" t="s">
        <v>36</v>
      </c>
      <c r="K1058" s="185" t="s">
        <v>36</v>
      </c>
      <c r="L1058" s="185" t="s">
        <v>36</v>
      </c>
      <c r="M1058" s="185" t="s">
        <v>37</v>
      </c>
      <c r="N1058" s="185" t="s">
        <v>3501</v>
      </c>
      <c r="O1058" s="185" t="s">
        <v>37</v>
      </c>
      <c r="P1058" s="185"/>
      <c r="Q1058" s="184" t="s">
        <v>1032</v>
      </c>
      <c r="R1058" s="185">
        <v>13410</v>
      </c>
      <c r="S1058" s="185" t="s">
        <v>131</v>
      </c>
      <c r="T1058">
        <v>2</v>
      </c>
      <c r="U1058" s="185" t="s">
        <v>37</v>
      </c>
      <c r="V1058" s="185" t="s">
        <v>37</v>
      </c>
      <c r="W1058" t="b">
        <v>1</v>
      </c>
    </row>
    <row r="1059" spans="4:23" x14ac:dyDescent="0.25">
      <c r="D1059" s="184" t="s">
        <v>1033</v>
      </c>
      <c r="E1059" s="184" t="s">
        <v>1033</v>
      </c>
      <c r="F1059" s="184"/>
      <c r="G1059" s="184"/>
      <c r="H1059" s="185">
        <v>16810</v>
      </c>
      <c r="I1059" t="s">
        <v>3493</v>
      </c>
      <c r="J1059" s="185" t="s">
        <v>36</v>
      </c>
      <c r="K1059" s="185" t="s">
        <v>36</v>
      </c>
      <c r="L1059" s="185" t="s">
        <v>36</v>
      </c>
      <c r="M1059" s="185" t="s">
        <v>37</v>
      </c>
      <c r="N1059" s="185" t="s">
        <v>3498</v>
      </c>
      <c r="O1059" s="185" t="s">
        <v>37</v>
      </c>
      <c r="P1059" s="185"/>
      <c r="Q1059" s="184" t="s">
        <v>1033</v>
      </c>
      <c r="R1059" s="185">
        <v>16810</v>
      </c>
      <c r="S1059" s="185" t="s">
        <v>1034</v>
      </c>
      <c r="T1059">
        <v>2</v>
      </c>
      <c r="U1059" s="185" t="s">
        <v>37</v>
      </c>
      <c r="V1059" s="185" t="s">
        <v>37</v>
      </c>
      <c r="W1059" t="b">
        <v>1</v>
      </c>
    </row>
    <row r="1060" spans="4:23" x14ac:dyDescent="0.25">
      <c r="D1060" s="184" t="s">
        <v>585</v>
      </c>
      <c r="E1060" s="184" t="s">
        <v>585</v>
      </c>
      <c r="F1060" s="184"/>
      <c r="G1060" s="184"/>
      <c r="H1060" s="185">
        <v>17320</v>
      </c>
      <c r="I1060" t="s">
        <v>3493</v>
      </c>
      <c r="J1060" s="185" t="s">
        <v>36</v>
      </c>
      <c r="K1060" s="185" t="s">
        <v>36</v>
      </c>
      <c r="L1060" s="185" t="s">
        <v>36</v>
      </c>
      <c r="M1060" s="185" t="s">
        <v>37</v>
      </c>
      <c r="N1060" s="185" t="s">
        <v>3498</v>
      </c>
      <c r="O1060" s="185" t="s">
        <v>37</v>
      </c>
      <c r="P1060" s="185"/>
      <c r="Q1060" s="184" t="s">
        <v>585</v>
      </c>
      <c r="R1060" s="185">
        <v>17320</v>
      </c>
      <c r="S1060" s="185" t="s">
        <v>585</v>
      </c>
      <c r="T1060">
        <v>1</v>
      </c>
      <c r="U1060" s="185" t="s">
        <v>37</v>
      </c>
      <c r="V1060" s="185" t="s">
        <v>37</v>
      </c>
      <c r="W1060" t="b">
        <v>1</v>
      </c>
    </row>
    <row r="1061" spans="4:23" x14ac:dyDescent="0.25">
      <c r="D1061" s="184" t="s">
        <v>1035</v>
      </c>
      <c r="E1061" s="184" t="s">
        <v>1035</v>
      </c>
      <c r="F1061" s="184"/>
      <c r="G1061" s="184"/>
      <c r="H1061" s="185">
        <v>17320</v>
      </c>
      <c r="I1061" t="s">
        <v>3493</v>
      </c>
      <c r="J1061" s="185" t="s">
        <v>36</v>
      </c>
      <c r="K1061" s="185" t="s">
        <v>36</v>
      </c>
      <c r="L1061" s="185" t="s">
        <v>36</v>
      </c>
      <c r="M1061" s="185" t="s">
        <v>37</v>
      </c>
      <c r="N1061" s="185" t="s">
        <v>3498</v>
      </c>
      <c r="O1061" s="185" t="s">
        <v>37</v>
      </c>
      <c r="P1061" s="185"/>
      <c r="Q1061" s="184" t="s">
        <v>1035</v>
      </c>
      <c r="R1061" s="185">
        <v>17320</v>
      </c>
      <c r="S1061" s="185" t="s">
        <v>585</v>
      </c>
      <c r="T1061">
        <v>1</v>
      </c>
      <c r="U1061" s="185" t="s">
        <v>37</v>
      </c>
      <c r="V1061" s="185" t="s">
        <v>37</v>
      </c>
      <c r="W1061" t="b">
        <v>1</v>
      </c>
    </row>
    <row r="1062" spans="4:23" x14ac:dyDescent="0.25">
      <c r="D1062" s="184" t="s">
        <v>1036</v>
      </c>
      <c r="E1062" s="184" t="s">
        <v>1036</v>
      </c>
      <c r="F1062" s="184"/>
      <c r="G1062" s="184"/>
      <c r="H1062" s="185">
        <v>17320</v>
      </c>
      <c r="I1062" t="s">
        <v>3502</v>
      </c>
      <c r="J1062" s="185" t="s">
        <v>36</v>
      </c>
      <c r="K1062" s="185" t="s">
        <v>36</v>
      </c>
      <c r="L1062" s="185" t="s">
        <v>36</v>
      </c>
      <c r="M1062" s="185" t="s">
        <v>37</v>
      </c>
      <c r="N1062" s="185" t="s">
        <v>3504</v>
      </c>
      <c r="O1062" s="185" t="s">
        <v>37</v>
      </c>
      <c r="P1062" s="185"/>
      <c r="Q1062" s="184" t="s">
        <v>1036</v>
      </c>
      <c r="R1062" s="185">
        <v>17320</v>
      </c>
      <c r="S1062" s="185" t="s">
        <v>585</v>
      </c>
      <c r="T1062">
        <v>1</v>
      </c>
      <c r="U1062" s="185" t="s">
        <v>37</v>
      </c>
      <c r="V1062" s="185" t="s">
        <v>37</v>
      </c>
      <c r="W1062" t="b">
        <v>1</v>
      </c>
    </row>
    <row r="1063" spans="4:23" x14ac:dyDescent="0.25">
      <c r="D1063" s="184" t="s">
        <v>1037</v>
      </c>
      <c r="E1063" s="184" t="s">
        <v>1037</v>
      </c>
      <c r="F1063" s="184"/>
      <c r="G1063" s="184"/>
      <c r="H1063" s="185">
        <v>13840</v>
      </c>
      <c r="I1063" t="s">
        <v>3493</v>
      </c>
      <c r="J1063" s="185" t="s">
        <v>36</v>
      </c>
      <c r="K1063" s="185" t="s">
        <v>36</v>
      </c>
      <c r="L1063" s="185" t="s">
        <v>36</v>
      </c>
      <c r="M1063" s="185" t="s">
        <v>37</v>
      </c>
      <c r="N1063" s="185" t="s">
        <v>3498</v>
      </c>
      <c r="O1063" s="185" t="s">
        <v>37</v>
      </c>
      <c r="P1063" s="185"/>
      <c r="Q1063" s="184" t="s">
        <v>1037</v>
      </c>
      <c r="R1063" s="185">
        <v>13840</v>
      </c>
      <c r="S1063" s="185" t="s">
        <v>72</v>
      </c>
      <c r="T1063">
        <v>1</v>
      </c>
      <c r="U1063" s="185" t="s">
        <v>37</v>
      </c>
      <c r="V1063" s="185" t="s">
        <v>37</v>
      </c>
      <c r="W1063" t="b">
        <v>1</v>
      </c>
    </row>
    <row r="1064" spans="4:23" x14ac:dyDescent="0.25">
      <c r="D1064" s="184" t="s">
        <v>1038</v>
      </c>
      <c r="E1064" s="184" t="s">
        <v>1038</v>
      </c>
      <c r="F1064" s="184"/>
      <c r="G1064" s="184"/>
      <c r="H1064" s="185">
        <v>17310</v>
      </c>
      <c r="I1064" t="s">
        <v>3502</v>
      </c>
      <c r="J1064" s="185" t="s">
        <v>36</v>
      </c>
      <c r="K1064" s="185" t="s">
        <v>36</v>
      </c>
      <c r="L1064" s="185" t="s">
        <v>36</v>
      </c>
      <c r="M1064" s="185" t="s">
        <v>37</v>
      </c>
      <c r="N1064" s="185" t="s">
        <v>3504</v>
      </c>
      <c r="O1064" s="185" t="s">
        <v>37</v>
      </c>
      <c r="P1064" s="185"/>
      <c r="Q1064" s="184" t="s">
        <v>1038</v>
      </c>
      <c r="R1064" s="185">
        <v>17310</v>
      </c>
      <c r="S1064" s="185" t="s">
        <v>258</v>
      </c>
      <c r="T1064">
        <v>1</v>
      </c>
      <c r="U1064" s="185" t="s">
        <v>37</v>
      </c>
      <c r="V1064" s="185" t="s">
        <v>37</v>
      </c>
      <c r="W1064" t="b">
        <v>1</v>
      </c>
    </row>
    <row r="1065" spans="4:23" x14ac:dyDescent="0.25">
      <c r="D1065" s="184" t="s">
        <v>1034</v>
      </c>
      <c r="E1065" s="184" t="s">
        <v>1034</v>
      </c>
      <c r="F1065" s="184"/>
      <c r="G1065" s="184"/>
      <c r="H1065" s="185">
        <v>16810</v>
      </c>
      <c r="I1065" t="s">
        <v>3493</v>
      </c>
      <c r="J1065" s="185" t="s">
        <v>36</v>
      </c>
      <c r="K1065" s="185" t="s">
        <v>36</v>
      </c>
      <c r="L1065" s="185" t="s">
        <v>36</v>
      </c>
      <c r="M1065" s="185" t="s">
        <v>37</v>
      </c>
      <c r="N1065" s="185" t="s">
        <v>3498</v>
      </c>
      <c r="O1065" s="185" t="s">
        <v>37</v>
      </c>
      <c r="P1065" s="185"/>
      <c r="Q1065" s="184" t="s">
        <v>1034</v>
      </c>
      <c r="R1065" s="185">
        <v>16810</v>
      </c>
      <c r="S1065" s="185" t="s">
        <v>1034</v>
      </c>
      <c r="T1065">
        <v>2</v>
      </c>
      <c r="U1065" s="185" t="s">
        <v>37</v>
      </c>
      <c r="V1065" s="185" t="s">
        <v>37</v>
      </c>
      <c r="W1065" t="b">
        <v>1</v>
      </c>
    </row>
    <row r="1066" spans="4:23" x14ac:dyDescent="0.25">
      <c r="D1066" s="184" t="s">
        <v>1039</v>
      </c>
      <c r="E1066" s="184" t="s">
        <v>1039</v>
      </c>
      <c r="F1066" s="184"/>
      <c r="G1066" s="184"/>
      <c r="H1066" s="185">
        <v>13840</v>
      </c>
      <c r="I1066" t="s">
        <v>3493</v>
      </c>
      <c r="J1066" s="185" t="s">
        <v>36</v>
      </c>
      <c r="K1066" s="185" t="s">
        <v>36</v>
      </c>
      <c r="L1066" s="185" t="s">
        <v>36</v>
      </c>
      <c r="M1066" s="185" t="s">
        <v>37</v>
      </c>
      <c r="N1066" s="185" t="s">
        <v>3498</v>
      </c>
      <c r="O1066" s="185" t="s">
        <v>37</v>
      </c>
      <c r="P1066" s="185"/>
      <c r="Q1066" s="184" t="s">
        <v>1039</v>
      </c>
      <c r="R1066" s="185">
        <v>13840</v>
      </c>
      <c r="S1066" s="185" t="s">
        <v>72</v>
      </c>
      <c r="T1066">
        <v>1</v>
      </c>
      <c r="U1066" s="185" t="s">
        <v>37</v>
      </c>
      <c r="V1066" s="185" t="s">
        <v>37</v>
      </c>
      <c r="W1066" t="b">
        <v>1</v>
      </c>
    </row>
    <row r="1067" spans="4:23" x14ac:dyDescent="0.25">
      <c r="D1067" s="184" t="s">
        <v>1040</v>
      </c>
      <c r="E1067" s="184" t="s">
        <v>1040</v>
      </c>
      <c r="F1067" s="184"/>
      <c r="G1067" s="184"/>
      <c r="H1067" s="185">
        <v>13230</v>
      </c>
      <c r="I1067" t="s">
        <v>3491</v>
      </c>
      <c r="J1067" s="185" t="s">
        <v>36</v>
      </c>
      <c r="K1067" s="185" t="s">
        <v>36</v>
      </c>
      <c r="L1067" s="185" t="s">
        <v>36</v>
      </c>
      <c r="M1067" s="185" t="s">
        <v>37</v>
      </c>
      <c r="N1067" s="185" t="s">
        <v>3503</v>
      </c>
      <c r="O1067" s="185" t="s">
        <v>37</v>
      </c>
      <c r="P1067" s="185"/>
      <c r="Q1067" s="184" t="s">
        <v>1040</v>
      </c>
      <c r="R1067" s="185">
        <v>13230</v>
      </c>
      <c r="S1067" s="185" t="s">
        <v>570</v>
      </c>
      <c r="T1067">
        <v>1</v>
      </c>
      <c r="U1067" s="185" t="s">
        <v>37</v>
      </c>
      <c r="V1067" s="185" t="s">
        <v>37</v>
      </c>
      <c r="W1067" t="b">
        <v>1</v>
      </c>
    </row>
    <row r="1068" spans="4:23" x14ac:dyDescent="0.25">
      <c r="D1068" s="184" t="s">
        <v>1041</v>
      </c>
      <c r="E1068" s="184" t="s">
        <v>1041</v>
      </c>
      <c r="F1068" s="184"/>
      <c r="G1068" s="184"/>
      <c r="H1068" s="185">
        <v>90004</v>
      </c>
      <c r="I1068" t="s">
        <v>3494</v>
      </c>
      <c r="J1068" s="185" t="s">
        <v>36</v>
      </c>
      <c r="K1068" s="185" t="s">
        <v>37</v>
      </c>
      <c r="L1068" s="185" t="s">
        <v>36</v>
      </c>
      <c r="M1068" s="185" t="s">
        <v>36</v>
      </c>
      <c r="N1068" s="185" t="s">
        <v>3495</v>
      </c>
      <c r="O1068" s="185" t="s">
        <v>36</v>
      </c>
      <c r="P1068" s="185"/>
      <c r="Q1068" s="184" t="s">
        <v>1041</v>
      </c>
      <c r="R1068" s="185">
        <v>90004</v>
      </c>
      <c r="S1068" s="185" t="s">
        <v>853</v>
      </c>
      <c r="T1068">
        <v>3</v>
      </c>
      <c r="U1068" s="185" t="s">
        <v>37</v>
      </c>
      <c r="V1068" s="185" t="s">
        <v>37</v>
      </c>
      <c r="W1068" t="b">
        <v>0</v>
      </c>
    </row>
    <row r="1069" spans="4:23" x14ac:dyDescent="0.25">
      <c r="D1069" s="184" t="s">
        <v>1042</v>
      </c>
      <c r="E1069" s="184" t="s">
        <v>1042</v>
      </c>
      <c r="F1069" s="184"/>
      <c r="G1069" s="184"/>
      <c r="H1069" s="185">
        <v>90005</v>
      </c>
      <c r="I1069" t="s">
        <v>3494</v>
      </c>
      <c r="J1069" s="185" t="s">
        <v>36</v>
      </c>
      <c r="K1069" s="185" t="s">
        <v>37</v>
      </c>
      <c r="L1069" s="185" t="s">
        <v>36</v>
      </c>
      <c r="M1069" s="185" t="s">
        <v>37</v>
      </c>
      <c r="N1069" s="185" t="s">
        <v>3495</v>
      </c>
      <c r="O1069" s="185" t="s">
        <v>37</v>
      </c>
      <c r="P1069" s="185"/>
      <c r="Q1069" s="184" t="s">
        <v>1042</v>
      </c>
      <c r="R1069" s="185">
        <v>90005</v>
      </c>
      <c r="S1069" s="185" t="s">
        <v>855</v>
      </c>
      <c r="T1069">
        <v>3</v>
      </c>
      <c r="U1069" s="185" t="s">
        <v>37</v>
      </c>
      <c r="V1069" s="185" t="s">
        <v>37</v>
      </c>
      <c r="W1069" t="b">
        <v>0</v>
      </c>
    </row>
    <row r="1070" spans="4:23" x14ac:dyDescent="0.25">
      <c r="D1070" s="184" t="s">
        <v>1043</v>
      </c>
      <c r="E1070" s="184" t="s">
        <v>1043</v>
      </c>
      <c r="F1070" s="184"/>
      <c r="G1070" s="184"/>
      <c r="H1070" s="185">
        <v>15050</v>
      </c>
      <c r="I1070" t="s">
        <v>113</v>
      </c>
      <c r="J1070" s="185" t="s">
        <v>36</v>
      </c>
      <c r="K1070" s="185" t="s">
        <v>36</v>
      </c>
      <c r="L1070" s="185" t="s">
        <v>36</v>
      </c>
      <c r="M1070" s="185" t="s">
        <v>37</v>
      </c>
      <c r="N1070" s="185" t="s">
        <v>113</v>
      </c>
      <c r="O1070" s="185" t="s">
        <v>37</v>
      </c>
      <c r="P1070" s="185"/>
      <c r="Q1070" s="184" t="s">
        <v>1043</v>
      </c>
      <c r="R1070" s="185">
        <v>15050</v>
      </c>
      <c r="S1070" s="185" t="s">
        <v>114</v>
      </c>
      <c r="T1070">
        <v>5</v>
      </c>
      <c r="U1070" s="185" t="s">
        <v>37</v>
      </c>
      <c r="V1070" s="185" t="s">
        <v>37</v>
      </c>
      <c r="W1070" t="b">
        <v>0</v>
      </c>
    </row>
    <row r="1071" spans="4:23" x14ac:dyDescent="0.25">
      <c r="D1071" s="184" t="s">
        <v>1044</v>
      </c>
      <c r="E1071" s="184" t="s">
        <v>1044</v>
      </c>
      <c r="F1071" s="184"/>
      <c r="G1071" s="184"/>
      <c r="H1071" s="185">
        <v>15430</v>
      </c>
      <c r="I1071" t="s">
        <v>3507</v>
      </c>
      <c r="J1071" s="185" t="s">
        <v>36</v>
      </c>
      <c r="K1071" s="185" t="s">
        <v>36</v>
      </c>
      <c r="L1071" s="185" t="s">
        <v>36</v>
      </c>
      <c r="M1071" s="185" t="s">
        <v>37</v>
      </c>
      <c r="N1071" s="185" t="s">
        <v>35</v>
      </c>
      <c r="O1071" s="185" t="s">
        <v>37</v>
      </c>
      <c r="P1071" s="185"/>
      <c r="Q1071" s="184" t="s">
        <v>1044</v>
      </c>
      <c r="R1071" s="185">
        <v>15430</v>
      </c>
      <c r="S1071" s="185" t="s">
        <v>1310</v>
      </c>
      <c r="T1071">
        <v>6</v>
      </c>
      <c r="U1071" s="185" t="s">
        <v>37</v>
      </c>
      <c r="V1071" s="185" t="s">
        <v>37</v>
      </c>
      <c r="W1071" t="b">
        <v>1</v>
      </c>
    </row>
    <row r="1072" spans="4:23" x14ac:dyDescent="0.25">
      <c r="D1072" s="184" t="s">
        <v>1045</v>
      </c>
      <c r="E1072" s="184" t="s">
        <v>1045</v>
      </c>
      <c r="F1072" s="184"/>
      <c r="G1072" s="184"/>
      <c r="H1072" s="185">
        <v>16210</v>
      </c>
      <c r="I1072" t="s">
        <v>3493</v>
      </c>
      <c r="J1072" s="185" t="s">
        <v>36</v>
      </c>
      <c r="K1072" s="185" t="s">
        <v>36</v>
      </c>
      <c r="L1072" s="185" t="s">
        <v>36</v>
      </c>
      <c r="M1072" s="185" t="s">
        <v>37</v>
      </c>
      <c r="N1072" s="185" t="s">
        <v>3498</v>
      </c>
      <c r="O1072" s="185" t="s">
        <v>37</v>
      </c>
      <c r="P1072" s="185"/>
      <c r="Q1072" s="184" t="s">
        <v>1045</v>
      </c>
      <c r="R1072" s="185">
        <v>16210</v>
      </c>
      <c r="S1072" s="185" t="s">
        <v>282</v>
      </c>
      <c r="T1072">
        <v>2</v>
      </c>
      <c r="U1072" s="185" t="s">
        <v>37</v>
      </c>
      <c r="V1072" s="185" t="s">
        <v>37</v>
      </c>
      <c r="W1072" t="b">
        <v>1</v>
      </c>
    </row>
    <row r="1073" spans="4:23" x14ac:dyDescent="0.25">
      <c r="D1073" s="184" t="s">
        <v>1046</v>
      </c>
      <c r="E1073" s="184" t="s">
        <v>1046</v>
      </c>
      <c r="F1073" s="184"/>
      <c r="G1073" s="184"/>
      <c r="H1073" s="185">
        <v>17030</v>
      </c>
      <c r="I1073" t="s">
        <v>3502</v>
      </c>
      <c r="J1073" s="185" t="s">
        <v>36</v>
      </c>
      <c r="K1073" s="185" t="s">
        <v>36</v>
      </c>
      <c r="L1073" s="185" t="s">
        <v>36</v>
      </c>
      <c r="M1073" s="185" t="s">
        <v>37</v>
      </c>
      <c r="N1073" s="185" t="s">
        <v>35</v>
      </c>
      <c r="O1073" s="185" t="s">
        <v>37</v>
      </c>
      <c r="P1073" s="185"/>
      <c r="Q1073" s="184" t="s">
        <v>1046</v>
      </c>
      <c r="R1073" s="185">
        <v>17030</v>
      </c>
      <c r="S1073" s="185" t="s">
        <v>995</v>
      </c>
      <c r="T1073">
        <v>3</v>
      </c>
      <c r="U1073" s="185" t="s">
        <v>37</v>
      </c>
      <c r="V1073" s="185" t="s">
        <v>37</v>
      </c>
      <c r="W1073" t="b">
        <v>1</v>
      </c>
    </row>
    <row r="1074" spans="4:23" x14ac:dyDescent="0.25">
      <c r="D1074" s="184" t="s">
        <v>3791</v>
      </c>
      <c r="E1074" s="184" t="s">
        <v>3791</v>
      </c>
      <c r="F1074" s="184"/>
      <c r="G1074" s="184"/>
      <c r="H1074" s="185">
        <v>15260</v>
      </c>
      <c r="I1074" t="s">
        <v>3502</v>
      </c>
      <c r="J1074" s="185" t="s">
        <v>36</v>
      </c>
      <c r="K1074" s="185" t="s">
        <v>36</v>
      </c>
      <c r="L1074" s="185" t="s">
        <v>36</v>
      </c>
      <c r="M1074" s="185" t="s">
        <v>37</v>
      </c>
      <c r="N1074" s="185" t="s">
        <v>3514</v>
      </c>
      <c r="O1074" s="185" t="s">
        <v>37</v>
      </c>
      <c r="P1074" s="185"/>
      <c r="Q1074" s="184" t="s">
        <v>3791</v>
      </c>
      <c r="R1074" s="185">
        <v>15260</v>
      </c>
      <c r="S1074" s="185" t="s">
        <v>1047</v>
      </c>
      <c r="T1074">
        <v>1</v>
      </c>
      <c r="U1074" s="185" t="s">
        <v>37</v>
      </c>
      <c r="V1074" s="185" t="s">
        <v>37</v>
      </c>
      <c r="W1074" t="b">
        <v>1</v>
      </c>
    </row>
    <row r="1075" spans="4:23" x14ac:dyDescent="0.25">
      <c r="D1075" s="184" t="s">
        <v>3792</v>
      </c>
      <c r="E1075" s="184" t="s">
        <v>3792</v>
      </c>
      <c r="F1075" s="184"/>
      <c r="G1075" s="184"/>
      <c r="H1075" s="185">
        <v>12040</v>
      </c>
      <c r="I1075" t="s">
        <v>3491</v>
      </c>
      <c r="J1075" s="185" t="s">
        <v>36</v>
      </c>
      <c r="K1075" s="185" t="s">
        <v>36</v>
      </c>
      <c r="L1075" s="185" t="s">
        <v>36</v>
      </c>
      <c r="M1075" s="185" t="s">
        <v>36</v>
      </c>
      <c r="N1075" s="185" t="s">
        <v>3514</v>
      </c>
      <c r="O1075" s="185" t="s">
        <v>37</v>
      </c>
      <c r="P1075" s="185"/>
      <c r="Q1075" s="184" t="s">
        <v>3792</v>
      </c>
      <c r="R1075" s="185">
        <v>12040</v>
      </c>
      <c r="S1075" s="185" t="s">
        <v>3793</v>
      </c>
      <c r="T1075">
        <v>0</v>
      </c>
      <c r="U1075" s="185" t="s">
        <v>36</v>
      </c>
      <c r="V1075" s="185" t="s">
        <v>36</v>
      </c>
      <c r="W1075" t="b">
        <v>1</v>
      </c>
    </row>
    <row r="1076" spans="4:23" x14ac:dyDescent="0.25">
      <c r="D1076" s="184" t="s">
        <v>1048</v>
      </c>
      <c r="E1076" s="184" t="s">
        <v>1048</v>
      </c>
      <c r="F1076" s="184"/>
      <c r="G1076" s="184"/>
      <c r="H1076" s="185">
        <v>16350</v>
      </c>
      <c r="I1076" t="s">
        <v>3496</v>
      </c>
      <c r="J1076" s="185" t="s">
        <v>36</v>
      </c>
      <c r="K1076" s="185" t="s">
        <v>36</v>
      </c>
      <c r="L1076" s="185" t="s">
        <v>36</v>
      </c>
      <c r="M1076" s="185" t="s">
        <v>37</v>
      </c>
      <c r="N1076" s="185" t="s">
        <v>3522</v>
      </c>
      <c r="O1076" s="185" t="s">
        <v>37</v>
      </c>
      <c r="P1076" s="185"/>
      <c r="Q1076" s="184" t="s">
        <v>1048</v>
      </c>
      <c r="R1076" s="185">
        <v>16350</v>
      </c>
      <c r="S1076" s="185" t="s">
        <v>232</v>
      </c>
      <c r="T1076">
        <v>1</v>
      </c>
      <c r="U1076" s="185" t="s">
        <v>37</v>
      </c>
      <c r="V1076" s="185" t="s">
        <v>37</v>
      </c>
      <c r="W1076" t="b">
        <v>1</v>
      </c>
    </row>
    <row r="1077" spans="4:23" x14ac:dyDescent="0.25">
      <c r="D1077" s="184" t="s">
        <v>1049</v>
      </c>
      <c r="E1077" s="184" t="s">
        <v>1049</v>
      </c>
      <c r="F1077" s="184"/>
      <c r="G1077" s="184"/>
      <c r="H1077" s="185">
        <v>16280</v>
      </c>
      <c r="I1077" t="s">
        <v>3496</v>
      </c>
      <c r="J1077" s="185" t="s">
        <v>36</v>
      </c>
      <c r="K1077" s="185" t="s">
        <v>36</v>
      </c>
      <c r="L1077" s="185" t="s">
        <v>36</v>
      </c>
      <c r="M1077" s="185" t="s">
        <v>37</v>
      </c>
      <c r="N1077" s="185" t="s">
        <v>35</v>
      </c>
      <c r="O1077" s="185" t="s">
        <v>37</v>
      </c>
      <c r="P1077" s="185"/>
      <c r="Q1077" s="184" t="s">
        <v>1049</v>
      </c>
      <c r="R1077" s="185">
        <v>16280</v>
      </c>
      <c r="S1077" s="185" t="s">
        <v>188</v>
      </c>
      <c r="T1077">
        <v>3</v>
      </c>
      <c r="U1077" s="185" t="s">
        <v>37</v>
      </c>
      <c r="V1077" s="185" t="s">
        <v>37</v>
      </c>
      <c r="W1077" t="b">
        <v>1</v>
      </c>
    </row>
    <row r="1078" spans="4:23" x14ac:dyDescent="0.25">
      <c r="D1078" s="184" t="s">
        <v>3794</v>
      </c>
      <c r="E1078" s="184" t="s">
        <v>3794</v>
      </c>
      <c r="F1078" s="184"/>
      <c r="G1078" s="184"/>
      <c r="H1078" s="185">
        <v>12040</v>
      </c>
      <c r="I1078" t="s">
        <v>3491</v>
      </c>
      <c r="J1078" s="185" t="s">
        <v>36</v>
      </c>
      <c r="K1078" s="185" t="s">
        <v>36</v>
      </c>
      <c r="L1078" s="185" t="s">
        <v>36</v>
      </c>
      <c r="M1078" s="185" t="s">
        <v>36</v>
      </c>
      <c r="N1078" s="185" t="s">
        <v>35</v>
      </c>
      <c r="O1078" s="185" t="s">
        <v>37</v>
      </c>
      <c r="P1078" s="185"/>
      <c r="Q1078" s="184" t="s">
        <v>3794</v>
      </c>
      <c r="R1078" s="185">
        <v>12040</v>
      </c>
      <c r="S1078" s="185" t="s">
        <v>3793</v>
      </c>
      <c r="T1078">
        <v>0</v>
      </c>
      <c r="U1078" s="185" t="s">
        <v>36</v>
      </c>
      <c r="V1078" s="185" t="s">
        <v>36</v>
      </c>
      <c r="W1078" t="b">
        <v>1</v>
      </c>
    </row>
    <row r="1079" spans="4:23" x14ac:dyDescent="0.25">
      <c r="D1079" s="184" t="s">
        <v>1050</v>
      </c>
      <c r="E1079" s="184" t="s">
        <v>1050</v>
      </c>
      <c r="F1079" s="184"/>
      <c r="G1079" s="184"/>
      <c r="H1079" s="185">
        <v>15210</v>
      </c>
      <c r="I1079" t="s">
        <v>3493</v>
      </c>
      <c r="J1079" s="185" t="s">
        <v>36</v>
      </c>
      <c r="K1079" s="185" t="s">
        <v>36</v>
      </c>
      <c r="L1079" s="185" t="s">
        <v>36</v>
      </c>
      <c r="M1079" s="185" t="s">
        <v>37</v>
      </c>
      <c r="N1079" s="185" t="s">
        <v>3522</v>
      </c>
      <c r="O1079" s="185" t="s">
        <v>37</v>
      </c>
      <c r="P1079" s="185"/>
      <c r="Q1079" s="184" t="s">
        <v>1050</v>
      </c>
      <c r="R1079" s="185">
        <v>15210</v>
      </c>
      <c r="S1079" s="185" t="s">
        <v>186</v>
      </c>
      <c r="T1079">
        <v>1</v>
      </c>
      <c r="U1079" s="185" t="s">
        <v>37</v>
      </c>
      <c r="V1079" s="185" t="s">
        <v>37</v>
      </c>
      <c r="W1079" t="b">
        <v>0</v>
      </c>
    </row>
    <row r="1080" spans="4:23" x14ac:dyDescent="0.25">
      <c r="D1080" s="184" t="s">
        <v>1051</v>
      </c>
      <c r="E1080" s="184" t="s">
        <v>1051</v>
      </c>
      <c r="F1080" s="184"/>
      <c r="G1080" s="184"/>
      <c r="H1080" s="185">
        <v>15210</v>
      </c>
      <c r="I1080" t="s">
        <v>3493</v>
      </c>
      <c r="J1080" s="185" t="s">
        <v>36</v>
      </c>
      <c r="K1080" s="185" t="s">
        <v>36</v>
      </c>
      <c r="L1080" s="185" t="s">
        <v>36</v>
      </c>
      <c r="M1080" s="185" t="s">
        <v>37</v>
      </c>
      <c r="N1080" s="185" t="s">
        <v>3522</v>
      </c>
      <c r="O1080" s="185" t="s">
        <v>37</v>
      </c>
      <c r="P1080" s="185"/>
      <c r="Q1080" s="184" t="s">
        <v>1051</v>
      </c>
      <c r="R1080" s="185">
        <v>15210</v>
      </c>
      <c r="S1080" s="185" t="s">
        <v>186</v>
      </c>
      <c r="T1080">
        <v>1</v>
      </c>
      <c r="U1080" s="185" t="s">
        <v>37</v>
      </c>
      <c r="V1080" s="185" t="s">
        <v>37</v>
      </c>
      <c r="W1080" t="b">
        <v>0</v>
      </c>
    </row>
    <row r="1081" spans="4:23" x14ac:dyDescent="0.25">
      <c r="D1081" s="184" t="s">
        <v>1052</v>
      </c>
      <c r="E1081" s="184" t="s">
        <v>1052</v>
      </c>
      <c r="F1081" s="184"/>
      <c r="G1081" s="184"/>
      <c r="H1081" s="185">
        <v>16210</v>
      </c>
      <c r="I1081" t="s">
        <v>3493</v>
      </c>
      <c r="J1081" s="185" t="s">
        <v>36</v>
      </c>
      <c r="K1081" s="185" t="s">
        <v>36</v>
      </c>
      <c r="L1081" s="185" t="s">
        <v>36</v>
      </c>
      <c r="M1081" s="185" t="s">
        <v>37</v>
      </c>
      <c r="N1081" s="185" t="s">
        <v>3498</v>
      </c>
      <c r="O1081" s="185" t="s">
        <v>37</v>
      </c>
      <c r="P1081" s="185"/>
      <c r="Q1081" s="184" t="s">
        <v>1052</v>
      </c>
      <c r="R1081" s="185">
        <v>16210</v>
      </c>
      <c r="S1081" s="185" t="s">
        <v>282</v>
      </c>
      <c r="T1081">
        <v>2</v>
      </c>
      <c r="U1081" s="185" t="s">
        <v>37</v>
      </c>
      <c r="V1081" s="185" t="s">
        <v>37</v>
      </c>
      <c r="W1081" t="b">
        <v>1</v>
      </c>
    </row>
    <row r="1082" spans="4:23" x14ac:dyDescent="0.25">
      <c r="D1082" s="186" t="s">
        <v>3795</v>
      </c>
      <c r="E1082" s="186" t="s">
        <v>3795</v>
      </c>
      <c r="F1082" s="186"/>
      <c r="G1082" s="186"/>
      <c r="H1082" s="185"/>
      <c r="I1082" s="186" t="s">
        <v>3496</v>
      </c>
      <c r="J1082" s="186" t="s">
        <v>36</v>
      </c>
      <c r="K1082" s="186" t="s">
        <v>36</v>
      </c>
      <c r="L1082" s="186" t="s">
        <v>36</v>
      </c>
      <c r="M1082" s="186" t="s">
        <v>36</v>
      </c>
      <c r="N1082" s="186" t="s">
        <v>35</v>
      </c>
      <c r="O1082" s="186" t="s">
        <v>37</v>
      </c>
      <c r="P1082" s="186"/>
      <c r="Q1082" s="186" t="s">
        <v>3795</v>
      </c>
      <c r="R1082" s="185"/>
      <c r="S1082" s="185"/>
      <c r="T1082">
        <v>4</v>
      </c>
      <c r="U1082" s="186" t="s">
        <v>37</v>
      </c>
      <c r="V1082" s="186" t="s">
        <v>37</v>
      </c>
      <c r="W1082" t="b">
        <v>1</v>
      </c>
    </row>
    <row r="1083" spans="4:23" x14ac:dyDescent="0.25">
      <c r="D1083" s="184" t="s">
        <v>819</v>
      </c>
      <c r="E1083" s="184" t="s">
        <v>819</v>
      </c>
      <c r="F1083" s="184"/>
      <c r="G1083" s="184"/>
      <c r="H1083" s="185">
        <v>16420</v>
      </c>
      <c r="I1083" t="s">
        <v>3496</v>
      </c>
      <c r="J1083" s="185" t="s">
        <v>36</v>
      </c>
      <c r="K1083" s="185" t="s">
        <v>36</v>
      </c>
      <c r="L1083" s="185" t="s">
        <v>36</v>
      </c>
      <c r="M1083" s="185" t="s">
        <v>36</v>
      </c>
      <c r="N1083" s="185" t="s">
        <v>35</v>
      </c>
      <c r="O1083" s="185" t="s">
        <v>37</v>
      </c>
      <c r="P1083" s="185"/>
      <c r="Q1083" s="184" t="s">
        <v>819</v>
      </c>
      <c r="R1083" s="185">
        <v>16420</v>
      </c>
      <c r="S1083" s="185" t="s">
        <v>819</v>
      </c>
      <c r="T1083">
        <v>4</v>
      </c>
      <c r="U1083" s="185" t="s">
        <v>37</v>
      </c>
      <c r="V1083" s="185" t="s">
        <v>37</v>
      </c>
      <c r="W1083" t="b">
        <v>1</v>
      </c>
    </row>
    <row r="1084" spans="4:23" x14ac:dyDescent="0.25">
      <c r="D1084" s="184" t="s">
        <v>1053</v>
      </c>
      <c r="E1084" s="184" t="s">
        <v>1053</v>
      </c>
      <c r="F1084" s="184"/>
      <c r="G1084" s="184"/>
      <c r="H1084" s="185">
        <v>90091</v>
      </c>
      <c r="I1084" t="s">
        <v>3496</v>
      </c>
      <c r="J1084" s="185" t="s">
        <v>36</v>
      </c>
      <c r="K1084" s="185" t="s">
        <v>36</v>
      </c>
      <c r="L1084" s="185" t="s">
        <v>36</v>
      </c>
      <c r="M1084" s="185" t="s">
        <v>37</v>
      </c>
      <c r="N1084" s="185" t="s">
        <v>35</v>
      </c>
      <c r="O1084" s="185" t="s">
        <v>37</v>
      </c>
      <c r="P1084" s="185"/>
      <c r="Q1084" s="184" t="s">
        <v>1053</v>
      </c>
      <c r="R1084" s="185">
        <v>90091</v>
      </c>
      <c r="S1084" s="185" t="s">
        <v>1053</v>
      </c>
      <c r="T1084">
        <v>1</v>
      </c>
      <c r="U1084" s="185" t="s">
        <v>37</v>
      </c>
      <c r="V1084" s="185" t="s">
        <v>37</v>
      </c>
      <c r="W1084" t="b">
        <v>1</v>
      </c>
    </row>
    <row r="1085" spans="4:23" x14ac:dyDescent="0.25">
      <c r="D1085" s="184" t="s">
        <v>1054</v>
      </c>
      <c r="E1085" s="184" t="s">
        <v>1054</v>
      </c>
      <c r="F1085" s="184"/>
      <c r="G1085" s="184"/>
      <c r="H1085" s="185">
        <v>16010</v>
      </c>
      <c r="I1085" t="s">
        <v>3496</v>
      </c>
      <c r="J1085" s="185" t="s">
        <v>36</v>
      </c>
      <c r="K1085" s="185" t="s">
        <v>36</v>
      </c>
      <c r="L1085" s="185" t="s">
        <v>36</v>
      </c>
      <c r="M1085" s="185" t="s">
        <v>37</v>
      </c>
      <c r="N1085" s="185" t="s">
        <v>35</v>
      </c>
      <c r="O1085" s="185" t="s">
        <v>37</v>
      </c>
      <c r="P1085" s="185"/>
      <c r="Q1085" s="184" t="s">
        <v>1054</v>
      </c>
      <c r="R1085" s="185">
        <v>16010</v>
      </c>
      <c r="S1085" s="185" t="s">
        <v>170</v>
      </c>
      <c r="T1085">
        <v>2</v>
      </c>
      <c r="U1085" s="185" t="s">
        <v>37</v>
      </c>
      <c r="V1085" s="185" t="s">
        <v>37</v>
      </c>
      <c r="W1085" t="b">
        <v>1</v>
      </c>
    </row>
    <row r="1086" spans="4:23" x14ac:dyDescent="0.25">
      <c r="D1086" s="184" t="s">
        <v>1055</v>
      </c>
      <c r="E1086" s="184" t="s">
        <v>1055</v>
      </c>
      <c r="F1086" s="184"/>
      <c r="G1086" s="184"/>
      <c r="H1086" s="185">
        <v>16010</v>
      </c>
      <c r="I1086" t="s">
        <v>3496</v>
      </c>
      <c r="J1086" s="185" t="s">
        <v>36</v>
      </c>
      <c r="K1086" s="185" t="s">
        <v>36</v>
      </c>
      <c r="L1086" s="185" t="s">
        <v>36</v>
      </c>
      <c r="M1086" s="185" t="s">
        <v>37</v>
      </c>
      <c r="N1086" s="185" t="s">
        <v>35</v>
      </c>
      <c r="O1086" s="185" t="s">
        <v>37</v>
      </c>
      <c r="P1086" s="185"/>
      <c r="Q1086" s="184" t="s">
        <v>1055</v>
      </c>
      <c r="R1086" s="185">
        <v>16010</v>
      </c>
      <c r="S1086" s="185" t="s">
        <v>170</v>
      </c>
      <c r="T1086">
        <v>2</v>
      </c>
      <c r="U1086" s="185" t="s">
        <v>37</v>
      </c>
      <c r="V1086" s="185" t="s">
        <v>37</v>
      </c>
      <c r="W1086" t="b">
        <v>1</v>
      </c>
    </row>
    <row r="1087" spans="4:23" x14ac:dyDescent="0.25">
      <c r="D1087" s="184" t="s">
        <v>1056</v>
      </c>
      <c r="E1087" s="184" t="s">
        <v>1056</v>
      </c>
      <c r="F1087" s="184"/>
      <c r="G1087" s="184"/>
      <c r="H1087" s="185">
        <v>17680</v>
      </c>
      <c r="I1087" t="s">
        <v>3502</v>
      </c>
      <c r="J1087" s="185" t="s">
        <v>36</v>
      </c>
      <c r="K1087" s="185" t="s">
        <v>36</v>
      </c>
      <c r="L1087" s="185" t="s">
        <v>36</v>
      </c>
      <c r="M1087" s="185" t="s">
        <v>37</v>
      </c>
      <c r="N1087" s="185" t="s">
        <v>3498</v>
      </c>
      <c r="O1087" s="185" t="s">
        <v>37</v>
      </c>
      <c r="P1087" s="185"/>
      <c r="Q1087" s="184" t="s">
        <v>1056</v>
      </c>
      <c r="R1087" s="185">
        <v>17680</v>
      </c>
      <c r="S1087" s="185" t="s">
        <v>1057</v>
      </c>
      <c r="T1087">
        <v>1</v>
      </c>
      <c r="U1087" s="185" t="s">
        <v>37</v>
      </c>
      <c r="V1087" s="185" t="s">
        <v>37</v>
      </c>
      <c r="W1087" t="b">
        <v>1</v>
      </c>
    </row>
    <row r="1088" spans="4:23" x14ac:dyDescent="0.25">
      <c r="D1088" s="184" t="s">
        <v>1058</v>
      </c>
      <c r="E1088" s="184" t="s">
        <v>1058</v>
      </c>
      <c r="F1088" s="184"/>
      <c r="G1088" s="184"/>
      <c r="H1088" s="185">
        <v>13020</v>
      </c>
      <c r="I1088" t="s">
        <v>3491</v>
      </c>
      <c r="J1088" s="185" t="s">
        <v>36</v>
      </c>
      <c r="K1088" s="185" t="s">
        <v>36</v>
      </c>
      <c r="L1088" s="185" t="s">
        <v>36</v>
      </c>
      <c r="M1088" s="185" t="s">
        <v>37</v>
      </c>
      <c r="N1088" s="185" t="s">
        <v>3501</v>
      </c>
      <c r="O1088" s="185" t="s">
        <v>37</v>
      </c>
      <c r="P1088" s="185"/>
      <c r="Q1088" s="184" t="s">
        <v>1058</v>
      </c>
      <c r="R1088" s="185">
        <v>13020</v>
      </c>
      <c r="S1088" s="185" t="s">
        <v>90</v>
      </c>
      <c r="T1088">
        <v>1</v>
      </c>
      <c r="U1088" s="185" t="s">
        <v>37</v>
      </c>
      <c r="V1088" s="185" t="s">
        <v>37</v>
      </c>
      <c r="W1088" t="b">
        <v>1</v>
      </c>
    </row>
    <row r="1089" spans="4:23" x14ac:dyDescent="0.25">
      <c r="D1089" s="184" t="s">
        <v>1059</v>
      </c>
      <c r="E1089" s="184" t="s">
        <v>1059</v>
      </c>
      <c r="F1089" s="184"/>
      <c r="G1089" s="184"/>
      <c r="H1089" s="185">
        <v>15010</v>
      </c>
      <c r="I1089" t="s">
        <v>3493</v>
      </c>
      <c r="J1089" s="185" t="s">
        <v>36</v>
      </c>
      <c r="K1089" s="185" t="s">
        <v>36</v>
      </c>
      <c r="L1089" s="185" t="s">
        <v>36</v>
      </c>
      <c r="M1089" s="185" t="s">
        <v>37</v>
      </c>
      <c r="N1089" s="185" t="s">
        <v>3498</v>
      </c>
      <c r="O1089" s="185" t="s">
        <v>37</v>
      </c>
      <c r="P1089" s="185"/>
      <c r="Q1089" s="184" t="s">
        <v>1059</v>
      </c>
      <c r="R1089" s="185">
        <v>15010</v>
      </c>
      <c r="S1089" s="185" t="s">
        <v>624</v>
      </c>
      <c r="T1089">
        <v>1</v>
      </c>
      <c r="U1089" s="185" t="s">
        <v>37</v>
      </c>
      <c r="V1089" s="185" t="s">
        <v>37</v>
      </c>
      <c r="W1089" t="b">
        <v>1</v>
      </c>
    </row>
    <row r="1090" spans="4:23" x14ac:dyDescent="0.25">
      <c r="D1090" s="186" t="s">
        <v>3796</v>
      </c>
      <c r="E1090" s="186" t="s">
        <v>3796</v>
      </c>
      <c r="F1090" s="186"/>
      <c r="G1090" s="186"/>
      <c r="H1090" s="185"/>
      <c r="I1090" s="186" t="s">
        <v>3502</v>
      </c>
      <c r="J1090" s="186" t="s">
        <v>36</v>
      </c>
      <c r="K1090" s="186" t="s">
        <v>36</v>
      </c>
      <c r="L1090" s="186" t="s">
        <v>36</v>
      </c>
      <c r="M1090" s="186" t="s">
        <v>37</v>
      </c>
      <c r="N1090" s="186" t="s">
        <v>3528</v>
      </c>
      <c r="O1090" s="186" t="s">
        <v>37</v>
      </c>
      <c r="P1090" s="186"/>
      <c r="Q1090" s="186" t="s">
        <v>3796</v>
      </c>
      <c r="R1090" s="185"/>
      <c r="S1090" s="185"/>
      <c r="T1090">
        <v>1</v>
      </c>
      <c r="U1090" s="186" t="s">
        <v>37</v>
      </c>
      <c r="V1090" s="186" t="s">
        <v>37</v>
      </c>
      <c r="W1090" t="b">
        <v>1</v>
      </c>
    </row>
    <row r="1091" spans="4:23" x14ac:dyDescent="0.25">
      <c r="D1091" s="184" t="s">
        <v>1060</v>
      </c>
      <c r="E1091" s="184" t="s">
        <v>1060</v>
      </c>
      <c r="F1091" s="184"/>
      <c r="G1091" s="184"/>
      <c r="H1091" s="185">
        <v>17010</v>
      </c>
      <c r="I1091" t="s">
        <v>3502</v>
      </c>
      <c r="J1091" s="185" t="s">
        <v>36</v>
      </c>
      <c r="K1091" s="185" t="s">
        <v>36</v>
      </c>
      <c r="L1091" s="185" t="s">
        <v>36</v>
      </c>
      <c r="M1091" s="185" t="s">
        <v>37</v>
      </c>
      <c r="N1091" s="185" t="s">
        <v>3504</v>
      </c>
      <c r="O1091" s="185" t="s">
        <v>37</v>
      </c>
      <c r="P1091" s="185"/>
      <c r="Q1091" s="184" t="s">
        <v>1060</v>
      </c>
      <c r="R1091" s="185">
        <v>17010</v>
      </c>
      <c r="S1091" s="185" t="s">
        <v>465</v>
      </c>
      <c r="T1091">
        <v>1</v>
      </c>
      <c r="U1091" s="185" t="s">
        <v>37</v>
      </c>
      <c r="V1091" s="185" t="s">
        <v>37</v>
      </c>
      <c r="W1091" t="b">
        <v>1</v>
      </c>
    </row>
    <row r="1092" spans="4:23" x14ac:dyDescent="0.25">
      <c r="D1092" s="184" t="s">
        <v>1061</v>
      </c>
      <c r="E1092" s="184" t="s">
        <v>1061</v>
      </c>
      <c r="F1092" s="184"/>
      <c r="G1092" s="184"/>
      <c r="H1092" s="185">
        <v>14040</v>
      </c>
      <c r="I1092" t="s">
        <v>3491</v>
      </c>
      <c r="J1092" s="185" t="s">
        <v>36</v>
      </c>
      <c r="K1092" s="185" t="s">
        <v>36</v>
      </c>
      <c r="L1092" s="185" t="s">
        <v>36</v>
      </c>
      <c r="M1092" s="185" t="s">
        <v>37</v>
      </c>
      <c r="N1092" s="185" t="s">
        <v>3505</v>
      </c>
      <c r="O1092" s="185" t="s">
        <v>37</v>
      </c>
      <c r="P1092" s="185"/>
      <c r="Q1092" s="184" t="s">
        <v>1061</v>
      </c>
      <c r="R1092" s="185">
        <v>14040</v>
      </c>
      <c r="S1092" s="185" t="s">
        <v>110</v>
      </c>
      <c r="T1092">
        <v>2</v>
      </c>
      <c r="U1092" s="185" t="s">
        <v>37</v>
      </c>
      <c r="V1092" s="185" t="s">
        <v>37</v>
      </c>
      <c r="W1092" t="b">
        <v>1</v>
      </c>
    </row>
    <row r="1093" spans="4:23" x14ac:dyDescent="0.25">
      <c r="D1093" s="184" t="s">
        <v>1062</v>
      </c>
      <c r="E1093" s="184" t="s">
        <v>1062</v>
      </c>
      <c r="F1093" s="184"/>
      <c r="G1093" s="184"/>
      <c r="H1093" s="185">
        <v>16010</v>
      </c>
      <c r="I1093" t="s">
        <v>3496</v>
      </c>
      <c r="J1093" s="185" t="s">
        <v>36</v>
      </c>
      <c r="K1093" s="185" t="s">
        <v>36</v>
      </c>
      <c r="L1093" s="185" t="s">
        <v>36</v>
      </c>
      <c r="M1093" s="185" t="s">
        <v>37</v>
      </c>
      <c r="N1093" s="185" t="s">
        <v>3506</v>
      </c>
      <c r="O1093" s="185" t="s">
        <v>37</v>
      </c>
      <c r="P1093" s="185"/>
      <c r="Q1093" s="184" t="s">
        <v>1062</v>
      </c>
      <c r="R1093" s="185">
        <v>16010</v>
      </c>
      <c r="S1093" s="185" t="s">
        <v>170</v>
      </c>
      <c r="T1093">
        <v>2</v>
      </c>
      <c r="U1093" s="185" t="s">
        <v>37</v>
      </c>
      <c r="V1093" s="185" t="s">
        <v>37</v>
      </c>
      <c r="W1093" t="b">
        <v>1</v>
      </c>
    </row>
    <row r="1094" spans="4:23" x14ac:dyDescent="0.25">
      <c r="D1094" s="184" t="s">
        <v>1063</v>
      </c>
      <c r="E1094" s="184" t="s">
        <v>1063</v>
      </c>
      <c r="F1094" s="184"/>
      <c r="G1094" s="184"/>
      <c r="H1094" s="185">
        <v>90092</v>
      </c>
      <c r="I1094" t="s">
        <v>3486</v>
      </c>
      <c r="J1094" s="185" t="s">
        <v>36</v>
      </c>
      <c r="K1094" s="185" t="s">
        <v>36</v>
      </c>
      <c r="L1094" s="185" t="s">
        <v>36</v>
      </c>
      <c r="M1094" s="185" t="s">
        <v>37</v>
      </c>
      <c r="N1094" s="185" t="s">
        <v>3489</v>
      </c>
      <c r="O1094" s="185" t="s">
        <v>37</v>
      </c>
      <c r="P1094" s="185"/>
      <c r="Q1094" s="184" t="s">
        <v>1063</v>
      </c>
      <c r="R1094" s="185">
        <v>90092</v>
      </c>
      <c r="S1094" s="185" t="s">
        <v>1063</v>
      </c>
      <c r="T1094">
        <v>1</v>
      </c>
      <c r="U1094" s="185" t="s">
        <v>37</v>
      </c>
      <c r="V1094" s="185" t="s">
        <v>37</v>
      </c>
      <c r="W1094" t="b">
        <v>1</v>
      </c>
    </row>
    <row r="1095" spans="4:23" x14ac:dyDescent="0.25">
      <c r="D1095" s="184" t="s">
        <v>1064</v>
      </c>
      <c r="E1095" s="184" t="s">
        <v>1064</v>
      </c>
      <c r="F1095" s="184"/>
      <c r="G1095" s="184"/>
      <c r="H1095" s="185">
        <v>16510</v>
      </c>
      <c r="I1095" t="s">
        <v>3494</v>
      </c>
      <c r="J1095" s="185" t="s">
        <v>36</v>
      </c>
      <c r="K1095" s="185" t="s">
        <v>37</v>
      </c>
      <c r="L1095" s="185" t="s">
        <v>36</v>
      </c>
      <c r="M1095" s="185" t="s">
        <v>37</v>
      </c>
      <c r="N1095" s="185" t="s">
        <v>3495</v>
      </c>
      <c r="O1095" s="185" t="s">
        <v>37</v>
      </c>
      <c r="P1095" s="185"/>
      <c r="Q1095" s="184" t="s">
        <v>1064</v>
      </c>
      <c r="R1095" s="185">
        <v>16510</v>
      </c>
      <c r="S1095" s="185" t="s">
        <v>64</v>
      </c>
      <c r="T1095">
        <v>3</v>
      </c>
      <c r="U1095" s="185" t="s">
        <v>37</v>
      </c>
      <c r="V1095" s="185" t="s">
        <v>37</v>
      </c>
      <c r="W1095" t="b">
        <v>0</v>
      </c>
    </row>
    <row r="1096" spans="4:23" x14ac:dyDescent="0.25">
      <c r="D1096" s="184" t="s">
        <v>3797</v>
      </c>
      <c r="E1096" s="184" t="s">
        <v>3797</v>
      </c>
      <c r="F1096" s="184"/>
      <c r="G1096" s="184"/>
      <c r="H1096" s="185">
        <v>90415</v>
      </c>
      <c r="I1096" t="s">
        <v>3513</v>
      </c>
      <c r="J1096" s="185" t="s">
        <v>36</v>
      </c>
      <c r="K1096" s="185" t="s">
        <v>36</v>
      </c>
      <c r="L1096" s="185" t="s">
        <v>36</v>
      </c>
      <c r="M1096" s="185" t="s">
        <v>36</v>
      </c>
      <c r="N1096" s="185" t="s">
        <v>3514</v>
      </c>
      <c r="O1096" s="185" t="s">
        <v>37</v>
      </c>
      <c r="P1096" s="185"/>
      <c r="Q1096" s="184" t="s">
        <v>3797</v>
      </c>
      <c r="R1096" s="185">
        <v>90415</v>
      </c>
      <c r="S1096" s="185" t="s">
        <v>2843</v>
      </c>
      <c r="T1096">
        <v>4</v>
      </c>
      <c r="U1096" s="185" t="s">
        <v>36</v>
      </c>
      <c r="V1096" s="185" t="s">
        <v>36</v>
      </c>
      <c r="W1096" t="b">
        <v>1</v>
      </c>
    </row>
    <row r="1097" spans="4:23" x14ac:dyDescent="0.25">
      <c r="D1097" s="184" t="s">
        <v>1065</v>
      </c>
      <c r="E1097" s="184" t="s">
        <v>1065</v>
      </c>
      <c r="F1097" s="184"/>
      <c r="G1097" s="184"/>
      <c r="H1097" s="185">
        <v>16880</v>
      </c>
      <c r="I1097" t="s">
        <v>3513</v>
      </c>
      <c r="J1097" s="185" t="s">
        <v>36</v>
      </c>
      <c r="K1097" s="185" t="s">
        <v>36</v>
      </c>
      <c r="L1097" s="185" t="s">
        <v>36</v>
      </c>
      <c r="M1097" s="185" t="s">
        <v>37</v>
      </c>
      <c r="N1097" s="185" t="s">
        <v>3514</v>
      </c>
      <c r="O1097" s="185" t="s">
        <v>37</v>
      </c>
      <c r="P1097" s="185"/>
      <c r="Q1097" s="184" t="s">
        <v>1065</v>
      </c>
      <c r="R1097" s="185">
        <v>16880</v>
      </c>
      <c r="S1097" s="185" t="s">
        <v>1066</v>
      </c>
      <c r="T1097">
        <v>1</v>
      </c>
      <c r="U1097" s="185" t="s">
        <v>37</v>
      </c>
      <c r="V1097" s="185" t="s">
        <v>37</v>
      </c>
      <c r="W1097" t="b">
        <v>1</v>
      </c>
    </row>
    <row r="1098" spans="4:23" x14ac:dyDescent="0.25">
      <c r="D1098" s="184" t="s">
        <v>1067</v>
      </c>
      <c r="E1098" s="184" t="s">
        <v>1067</v>
      </c>
      <c r="F1098" s="184"/>
      <c r="G1098" s="184"/>
      <c r="H1098" s="185">
        <v>17310</v>
      </c>
      <c r="I1098" t="s">
        <v>3502</v>
      </c>
      <c r="J1098" s="185" t="s">
        <v>36</v>
      </c>
      <c r="K1098" s="185" t="s">
        <v>36</v>
      </c>
      <c r="L1098" s="185" t="s">
        <v>36</v>
      </c>
      <c r="M1098" s="185" t="s">
        <v>37</v>
      </c>
      <c r="N1098" s="185" t="s">
        <v>3504</v>
      </c>
      <c r="O1098" s="185" t="s">
        <v>37</v>
      </c>
      <c r="P1098" s="185"/>
      <c r="Q1098" s="184" t="s">
        <v>1067</v>
      </c>
      <c r="R1098" s="185">
        <v>17310</v>
      </c>
      <c r="S1098" s="185" t="s">
        <v>258</v>
      </c>
      <c r="T1098">
        <v>1</v>
      </c>
      <c r="U1098" s="185" t="s">
        <v>37</v>
      </c>
      <c r="V1098" s="185" t="s">
        <v>37</v>
      </c>
      <c r="W1098" t="b">
        <v>1</v>
      </c>
    </row>
    <row r="1099" spans="4:23" x14ac:dyDescent="0.25">
      <c r="D1099" s="184" t="s">
        <v>1068</v>
      </c>
      <c r="E1099" s="184" t="s">
        <v>1068</v>
      </c>
      <c r="F1099" s="184"/>
      <c r="G1099" s="184"/>
      <c r="H1099" s="185">
        <v>17310</v>
      </c>
      <c r="I1099" t="s">
        <v>3502</v>
      </c>
      <c r="J1099" s="185" t="s">
        <v>36</v>
      </c>
      <c r="K1099" s="185" t="s">
        <v>36</v>
      </c>
      <c r="L1099" s="185" t="s">
        <v>36</v>
      </c>
      <c r="M1099" s="185" t="s">
        <v>37</v>
      </c>
      <c r="N1099" s="185" t="s">
        <v>3504</v>
      </c>
      <c r="O1099" s="185" t="s">
        <v>37</v>
      </c>
      <c r="P1099" s="185"/>
      <c r="Q1099" s="184" t="s">
        <v>1068</v>
      </c>
      <c r="R1099" s="185">
        <v>17310</v>
      </c>
      <c r="S1099" s="185" t="s">
        <v>258</v>
      </c>
      <c r="T1099">
        <v>1</v>
      </c>
      <c r="U1099" s="185" t="s">
        <v>37</v>
      </c>
      <c r="V1099" s="185" t="s">
        <v>37</v>
      </c>
      <c r="W1099" t="b">
        <v>1</v>
      </c>
    </row>
    <row r="1100" spans="4:23" x14ac:dyDescent="0.25">
      <c r="D1100" s="184" t="s">
        <v>1069</v>
      </c>
      <c r="E1100" s="184" t="s">
        <v>1069</v>
      </c>
      <c r="F1100" s="184"/>
      <c r="G1100" s="184"/>
      <c r="H1100" s="185">
        <v>17310</v>
      </c>
      <c r="I1100" t="s">
        <v>3502</v>
      </c>
      <c r="J1100" s="185" t="s">
        <v>36</v>
      </c>
      <c r="K1100" s="185" t="s">
        <v>36</v>
      </c>
      <c r="L1100" s="185" t="s">
        <v>36</v>
      </c>
      <c r="M1100" s="185" t="s">
        <v>37</v>
      </c>
      <c r="N1100" s="185" t="s">
        <v>3504</v>
      </c>
      <c r="O1100" s="185" t="s">
        <v>37</v>
      </c>
      <c r="P1100" s="185"/>
      <c r="Q1100" s="184" t="s">
        <v>1069</v>
      </c>
      <c r="R1100" s="185">
        <v>17310</v>
      </c>
      <c r="S1100" s="185" t="s">
        <v>258</v>
      </c>
      <c r="T1100">
        <v>1</v>
      </c>
      <c r="U1100" s="185" t="s">
        <v>37</v>
      </c>
      <c r="V1100" s="185" t="s">
        <v>37</v>
      </c>
      <c r="W1100" t="b">
        <v>1</v>
      </c>
    </row>
    <row r="1101" spans="4:23" x14ac:dyDescent="0.25">
      <c r="D1101" s="184" t="s">
        <v>3798</v>
      </c>
      <c r="E1101" s="184" t="s">
        <v>3798</v>
      </c>
      <c r="F1101" s="184"/>
      <c r="G1101" s="184"/>
      <c r="H1101" s="185">
        <v>18393</v>
      </c>
      <c r="I1101" t="s">
        <v>3510</v>
      </c>
      <c r="J1101" s="185" t="s">
        <v>36</v>
      </c>
      <c r="K1101" s="185" t="s">
        <v>36</v>
      </c>
      <c r="L1101" s="185" t="s">
        <v>36</v>
      </c>
      <c r="M1101" s="185" t="s">
        <v>37</v>
      </c>
      <c r="N1101" s="185" t="s">
        <v>3514</v>
      </c>
      <c r="O1101" s="185" t="s">
        <v>37</v>
      </c>
      <c r="P1101" s="185"/>
      <c r="Q1101" s="184" t="s">
        <v>3798</v>
      </c>
      <c r="R1101" s="185">
        <v>18393</v>
      </c>
      <c r="S1101" s="185" t="s">
        <v>3799</v>
      </c>
      <c r="T1101">
        <v>1</v>
      </c>
      <c r="U1101" s="185" t="s">
        <v>37</v>
      </c>
      <c r="V1101" s="185" t="s">
        <v>37</v>
      </c>
      <c r="W1101" t="b">
        <v>1</v>
      </c>
    </row>
    <row r="1102" spans="4:23" x14ac:dyDescent="0.25">
      <c r="D1102" s="184" t="s">
        <v>3800</v>
      </c>
      <c r="E1102" s="184" t="s">
        <v>3800</v>
      </c>
      <c r="F1102" s="184"/>
      <c r="G1102" s="184"/>
      <c r="H1102" s="185">
        <v>18393</v>
      </c>
      <c r="I1102" t="s">
        <v>3510</v>
      </c>
      <c r="J1102" s="185" t="s">
        <v>36</v>
      </c>
      <c r="K1102" s="185" t="s">
        <v>36</v>
      </c>
      <c r="L1102" s="185" t="s">
        <v>36</v>
      </c>
      <c r="M1102" s="185" t="s">
        <v>37</v>
      </c>
      <c r="N1102" s="185" t="s">
        <v>3514</v>
      </c>
      <c r="O1102" s="185" t="s">
        <v>37</v>
      </c>
      <c r="P1102" s="185"/>
      <c r="Q1102" s="184" t="s">
        <v>3800</v>
      </c>
      <c r="R1102" s="185">
        <v>18393</v>
      </c>
      <c r="S1102" s="185" t="s">
        <v>3799</v>
      </c>
      <c r="T1102">
        <v>1</v>
      </c>
      <c r="U1102" s="185" t="s">
        <v>37</v>
      </c>
      <c r="V1102" s="185" t="s">
        <v>37</v>
      </c>
      <c r="W1102" t="b">
        <v>1</v>
      </c>
    </row>
    <row r="1103" spans="4:23" x14ac:dyDescent="0.25">
      <c r="D1103" s="184" t="s">
        <v>3801</v>
      </c>
      <c r="E1103" s="184" t="s">
        <v>3801</v>
      </c>
      <c r="F1103" s="184"/>
      <c r="G1103" s="184"/>
      <c r="H1103" s="185">
        <v>18393</v>
      </c>
      <c r="I1103" t="s">
        <v>3510</v>
      </c>
      <c r="J1103" s="185" t="s">
        <v>36</v>
      </c>
      <c r="K1103" s="185" t="s">
        <v>36</v>
      </c>
      <c r="L1103" s="185" t="s">
        <v>36</v>
      </c>
      <c r="M1103" s="185" t="s">
        <v>37</v>
      </c>
      <c r="N1103" s="185" t="s">
        <v>3514</v>
      </c>
      <c r="O1103" s="185" t="s">
        <v>37</v>
      </c>
      <c r="P1103" s="185"/>
      <c r="Q1103" s="184" t="s">
        <v>3801</v>
      </c>
      <c r="R1103" s="185">
        <v>18393</v>
      </c>
      <c r="S1103" s="185" t="s">
        <v>3799</v>
      </c>
      <c r="T1103">
        <v>1</v>
      </c>
      <c r="U1103" s="185" t="s">
        <v>37</v>
      </c>
      <c r="V1103" s="185" t="s">
        <v>37</v>
      </c>
      <c r="W1103" t="b">
        <v>1</v>
      </c>
    </row>
    <row r="1104" spans="4:23" x14ac:dyDescent="0.25">
      <c r="D1104" s="184" t="s">
        <v>1070</v>
      </c>
      <c r="E1104" s="184" t="s">
        <v>1070</v>
      </c>
      <c r="F1104" s="184"/>
      <c r="G1104" s="184"/>
      <c r="H1104" s="185">
        <v>13920</v>
      </c>
      <c r="I1104" t="s">
        <v>3491</v>
      </c>
      <c r="J1104" s="185" t="s">
        <v>36</v>
      </c>
      <c r="K1104" s="185" t="s">
        <v>36</v>
      </c>
      <c r="L1104" s="185" t="s">
        <v>36</v>
      </c>
      <c r="M1104" s="185" t="s">
        <v>37</v>
      </c>
      <c r="N1104" s="185" t="s">
        <v>3501</v>
      </c>
      <c r="O1104" s="185" t="s">
        <v>37</v>
      </c>
      <c r="P1104" s="185"/>
      <c r="Q1104" s="184" t="s">
        <v>1070</v>
      </c>
      <c r="R1104" s="185">
        <v>13920</v>
      </c>
      <c r="S1104" s="185" t="s">
        <v>925</v>
      </c>
      <c r="T1104">
        <v>2</v>
      </c>
      <c r="U1104" s="185" t="s">
        <v>37</v>
      </c>
      <c r="V1104" s="185" t="s">
        <v>37</v>
      </c>
      <c r="W1104" t="b">
        <v>1</v>
      </c>
    </row>
    <row r="1105" spans="4:23" x14ac:dyDescent="0.25">
      <c r="D1105" s="184" t="s">
        <v>3802</v>
      </c>
      <c r="E1105" s="184" t="s">
        <v>3802</v>
      </c>
      <c r="F1105" s="184"/>
      <c r="G1105" s="184"/>
      <c r="H1105" s="185">
        <v>16070</v>
      </c>
      <c r="I1105" t="s">
        <v>3496</v>
      </c>
      <c r="J1105" s="185" t="s">
        <v>36</v>
      </c>
      <c r="K1105" s="185" t="s">
        <v>36</v>
      </c>
      <c r="L1105" s="185" t="s">
        <v>36</v>
      </c>
      <c r="M1105" s="185" t="s">
        <v>37</v>
      </c>
      <c r="N1105" s="185" t="s">
        <v>35</v>
      </c>
      <c r="O1105" s="185" t="s">
        <v>37</v>
      </c>
      <c r="P1105" s="185"/>
      <c r="Q1105" s="184" t="s">
        <v>3802</v>
      </c>
      <c r="R1105" s="185">
        <v>16070</v>
      </c>
      <c r="S1105" s="185" t="s">
        <v>3524</v>
      </c>
      <c r="T1105">
        <v>1</v>
      </c>
      <c r="U1105" s="185" t="s">
        <v>37</v>
      </c>
      <c r="V1105" s="185" t="s">
        <v>37</v>
      </c>
      <c r="W1105" t="b">
        <v>1</v>
      </c>
    </row>
    <row r="1106" spans="4:23" x14ac:dyDescent="0.25">
      <c r="D1106" s="184" t="s">
        <v>3803</v>
      </c>
      <c r="E1106" s="184" t="s">
        <v>3803</v>
      </c>
      <c r="F1106" s="184"/>
      <c r="G1106" s="184"/>
      <c r="H1106" s="185">
        <v>15500</v>
      </c>
      <c r="I1106" t="s">
        <v>3496</v>
      </c>
      <c r="J1106" s="185" t="s">
        <v>36</v>
      </c>
      <c r="K1106" s="185" t="s">
        <v>36</v>
      </c>
      <c r="L1106" s="185" t="s">
        <v>36</v>
      </c>
      <c r="M1106" s="185" t="s">
        <v>37</v>
      </c>
      <c r="N1106" s="185" t="s">
        <v>35</v>
      </c>
      <c r="O1106" s="185" t="s">
        <v>37</v>
      </c>
      <c r="P1106" s="185"/>
      <c r="Q1106" s="184" t="s">
        <v>3803</v>
      </c>
      <c r="R1106" s="185">
        <v>15500</v>
      </c>
      <c r="S1106" s="185" t="s">
        <v>3526</v>
      </c>
      <c r="T1106">
        <v>1</v>
      </c>
      <c r="U1106" s="185" t="s">
        <v>37</v>
      </c>
      <c r="V1106" s="185" t="s">
        <v>37</v>
      </c>
      <c r="W1106" t="b">
        <v>1</v>
      </c>
    </row>
    <row r="1107" spans="4:23" x14ac:dyDescent="0.25">
      <c r="D1107" s="184" t="s">
        <v>1071</v>
      </c>
      <c r="E1107" s="184" t="s">
        <v>1071</v>
      </c>
      <c r="F1107" s="184"/>
      <c r="G1107" s="184"/>
      <c r="H1107" s="185">
        <v>17240</v>
      </c>
      <c r="I1107" t="s">
        <v>3502</v>
      </c>
      <c r="J1107" s="185" t="s">
        <v>36</v>
      </c>
      <c r="K1107" s="185" t="s">
        <v>36</v>
      </c>
      <c r="L1107" s="185" t="s">
        <v>36</v>
      </c>
      <c r="M1107" s="185" t="s">
        <v>37</v>
      </c>
      <c r="N1107" s="185" t="s">
        <v>3504</v>
      </c>
      <c r="O1107" s="185" t="s">
        <v>37</v>
      </c>
      <c r="P1107" s="185"/>
      <c r="Q1107" s="184" t="s">
        <v>1071</v>
      </c>
      <c r="R1107" s="185">
        <v>17240</v>
      </c>
      <c r="S1107" s="185" t="s">
        <v>492</v>
      </c>
      <c r="T1107">
        <v>1</v>
      </c>
      <c r="U1107" s="185" t="s">
        <v>37</v>
      </c>
      <c r="V1107" s="185" t="s">
        <v>37</v>
      </c>
      <c r="W1107" t="b">
        <v>1</v>
      </c>
    </row>
    <row r="1108" spans="4:23" x14ac:dyDescent="0.25">
      <c r="D1108" s="184" t="s">
        <v>1072</v>
      </c>
      <c r="E1108" s="184" t="s">
        <v>1072</v>
      </c>
      <c r="F1108" s="184"/>
      <c r="G1108" s="184"/>
      <c r="H1108" s="185">
        <v>17250</v>
      </c>
      <c r="I1108" t="s">
        <v>3502</v>
      </c>
      <c r="J1108" s="185" t="s">
        <v>36</v>
      </c>
      <c r="K1108" s="185" t="s">
        <v>36</v>
      </c>
      <c r="L1108" s="185" t="s">
        <v>36</v>
      </c>
      <c r="M1108" s="185" t="s">
        <v>37</v>
      </c>
      <c r="N1108" s="185" t="s">
        <v>3504</v>
      </c>
      <c r="O1108" s="185" t="s">
        <v>37</v>
      </c>
      <c r="P1108" s="185"/>
      <c r="Q1108" s="184" t="s">
        <v>1072</v>
      </c>
      <c r="R1108" s="185">
        <v>17250</v>
      </c>
      <c r="S1108" s="185" t="s">
        <v>423</v>
      </c>
      <c r="T1108">
        <v>1</v>
      </c>
      <c r="U1108" s="185" t="s">
        <v>37</v>
      </c>
      <c r="V1108" s="185" t="s">
        <v>37</v>
      </c>
      <c r="W1108" t="b">
        <v>1</v>
      </c>
    </row>
    <row r="1109" spans="4:23" x14ac:dyDescent="0.25">
      <c r="D1109" s="184" t="s">
        <v>1073</v>
      </c>
      <c r="E1109" s="184" t="s">
        <v>1073</v>
      </c>
      <c r="F1109" s="184"/>
      <c r="G1109" s="184"/>
      <c r="H1109" s="185">
        <v>13920</v>
      </c>
      <c r="I1109" t="s">
        <v>3491</v>
      </c>
      <c r="J1109" s="185" t="s">
        <v>36</v>
      </c>
      <c r="K1109" s="185" t="s">
        <v>36</v>
      </c>
      <c r="L1109" s="185" t="s">
        <v>36</v>
      </c>
      <c r="M1109" s="185" t="s">
        <v>37</v>
      </c>
      <c r="N1109" s="185" t="s">
        <v>3501</v>
      </c>
      <c r="O1109" s="185" t="s">
        <v>37</v>
      </c>
      <c r="P1109" s="185"/>
      <c r="Q1109" s="184" t="s">
        <v>1073</v>
      </c>
      <c r="R1109" s="185">
        <v>13920</v>
      </c>
      <c r="S1109" s="185" t="s">
        <v>925</v>
      </c>
      <c r="T1109">
        <v>2</v>
      </c>
      <c r="U1109" s="185" t="s">
        <v>37</v>
      </c>
      <c r="V1109" s="185" t="s">
        <v>37</v>
      </c>
      <c r="W1109" t="b">
        <v>1</v>
      </c>
    </row>
    <row r="1110" spans="4:23" x14ac:dyDescent="0.25">
      <c r="D1110" s="184" t="s">
        <v>1074</v>
      </c>
      <c r="E1110" s="184" t="s">
        <v>1074</v>
      </c>
      <c r="F1110" s="184"/>
      <c r="G1110" s="184"/>
      <c r="H1110" s="185">
        <v>13450</v>
      </c>
      <c r="I1110" t="s">
        <v>3491</v>
      </c>
      <c r="J1110" s="185" t="s">
        <v>36</v>
      </c>
      <c r="K1110" s="185" t="s">
        <v>36</v>
      </c>
      <c r="L1110" s="185" t="s">
        <v>36</v>
      </c>
      <c r="M1110" s="185" t="s">
        <v>37</v>
      </c>
      <c r="N1110" s="185" t="s">
        <v>3501</v>
      </c>
      <c r="O1110" s="185" t="s">
        <v>37</v>
      </c>
      <c r="P1110" s="185"/>
      <c r="Q1110" s="184" t="s">
        <v>1074</v>
      </c>
      <c r="R1110" s="185">
        <v>13450</v>
      </c>
      <c r="S1110" s="185" t="s">
        <v>428</v>
      </c>
      <c r="T1110">
        <v>2</v>
      </c>
      <c r="U1110" s="185" t="s">
        <v>37</v>
      </c>
      <c r="V1110" s="185" t="s">
        <v>37</v>
      </c>
      <c r="W1110" t="b">
        <v>1</v>
      </c>
    </row>
    <row r="1111" spans="4:23" x14ac:dyDescent="0.25">
      <c r="D1111" s="184" t="s">
        <v>1075</v>
      </c>
      <c r="E1111" s="184" t="s">
        <v>1075</v>
      </c>
      <c r="F1111" s="184"/>
      <c r="G1111" s="184"/>
      <c r="H1111" s="185">
        <v>13410</v>
      </c>
      <c r="I1111" t="s">
        <v>3491</v>
      </c>
      <c r="J1111" s="185" t="s">
        <v>36</v>
      </c>
      <c r="K1111" s="185" t="s">
        <v>36</v>
      </c>
      <c r="L1111" s="185" t="s">
        <v>36</v>
      </c>
      <c r="M1111" s="185" t="s">
        <v>37</v>
      </c>
      <c r="N1111" s="185" t="s">
        <v>3501</v>
      </c>
      <c r="O1111" s="185" t="s">
        <v>37</v>
      </c>
      <c r="P1111" s="185"/>
      <c r="Q1111" s="184" t="s">
        <v>1075</v>
      </c>
      <c r="R1111" s="185">
        <v>13410</v>
      </c>
      <c r="S1111" s="185" t="s">
        <v>131</v>
      </c>
      <c r="T1111">
        <v>2</v>
      </c>
      <c r="U1111" s="185" t="s">
        <v>37</v>
      </c>
      <c r="V1111" s="185" t="s">
        <v>37</v>
      </c>
      <c r="W1111" t="b">
        <v>1</v>
      </c>
    </row>
    <row r="1112" spans="4:23" x14ac:dyDescent="0.25">
      <c r="D1112" s="184" t="s">
        <v>1076</v>
      </c>
      <c r="E1112" s="184" t="s">
        <v>1076</v>
      </c>
      <c r="F1112" s="184"/>
      <c r="G1112" s="184"/>
      <c r="H1112" s="185">
        <v>13640</v>
      </c>
      <c r="I1112" t="s">
        <v>3491</v>
      </c>
      <c r="J1112" s="185" t="s">
        <v>36</v>
      </c>
      <c r="K1112" s="185" t="s">
        <v>36</v>
      </c>
      <c r="L1112" s="185" t="s">
        <v>36</v>
      </c>
      <c r="M1112" s="185" t="s">
        <v>37</v>
      </c>
      <c r="N1112" s="185" t="s">
        <v>3503</v>
      </c>
      <c r="O1112" s="185" t="s">
        <v>37</v>
      </c>
      <c r="P1112" s="185"/>
      <c r="Q1112" s="184" t="s">
        <v>1076</v>
      </c>
      <c r="R1112" s="185">
        <v>13640</v>
      </c>
      <c r="S1112" s="185" t="s">
        <v>989</v>
      </c>
      <c r="T1112">
        <v>1</v>
      </c>
      <c r="U1112" s="185" t="s">
        <v>37</v>
      </c>
      <c r="V1112" s="185" t="s">
        <v>37</v>
      </c>
      <c r="W1112" t="b">
        <v>1</v>
      </c>
    </row>
    <row r="1113" spans="4:23" x14ac:dyDescent="0.25">
      <c r="D1113" s="184" t="s">
        <v>490</v>
      </c>
      <c r="E1113" s="184" t="s">
        <v>490</v>
      </c>
      <c r="F1113" s="184"/>
      <c r="G1113" s="184"/>
      <c r="H1113" s="185">
        <v>10070</v>
      </c>
      <c r="I1113" t="s">
        <v>3486</v>
      </c>
      <c r="J1113" s="185" t="s">
        <v>36</v>
      </c>
      <c r="K1113" s="185" t="s">
        <v>36</v>
      </c>
      <c r="L1113" s="185" t="s">
        <v>36</v>
      </c>
      <c r="M1113" s="185" t="s">
        <v>37</v>
      </c>
      <c r="N1113" s="185" t="s">
        <v>3489</v>
      </c>
      <c r="O1113" s="185" t="s">
        <v>37</v>
      </c>
      <c r="P1113" s="185"/>
      <c r="Q1113" s="184" t="s">
        <v>490</v>
      </c>
      <c r="R1113" s="185">
        <v>10070</v>
      </c>
      <c r="S1113" s="185" t="s">
        <v>490</v>
      </c>
      <c r="T1113">
        <v>1</v>
      </c>
      <c r="U1113" s="185" t="s">
        <v>37</v>
      </c>
      <c r="V1113" s="185" t="s">
        <v>37</v>
      </c>
      <c r="W1113" t="b">
        <v>1</v>
      </c>
    </row>
    <row r="1114" spans="4:23" x14ac:dyDescent="0.25">
      <c r="D1114" s="184" t="s">
        <v>3804</v>
      </c>
      <c r="E1114" s="184" t="s">
        <v>3804</v>
      </c>
      <c r="F1114" s="184"/>
      <c r="G1114" s="184"/>
      <c r="H1114" s="185">
        <v>15090</v>
      </c>
      <c r="I1114" t="s">
        <v>3493</v>
      </c>
      <c r="J1114" s="185" t="s">
        <v>36</v>
      </c>
      <c r="K1114" s="185" t="s">
        <v>36</v>
      </c>
      <c r="L1114" s="185" t="s">
        <v>36</v>
      </c>
      <c r="M1114" s="185" t="s">
        <v>37</v>
      </c>
      <c r="N1114" s="185" t="s">
        <v>3498</v>
      </c>
      <c r="O1114" s="185" t="s">
        <v>37</v>
      </c>
      <c r="P1114" s="185"/>
      <c r="Q1114" s="184" t="s">
        <v>3804</v>
      </c>
      <c r="R1114" s="185">
        <v>15090</v>
      </c>
      <c r="S1114" s="185" t="s">
        <v>955</v>
      </c>
      <c r="T1114">
        <v>1</v>
      </c>
      <c r="U1114" s="185" t="s">
        <v>37</v>
      </c>
      <c r="V1114" s="185" t="s">
        <v>37</v>
      </c>
      <c r="W1114" t="b">
        <v>1</v>
      </c>
    </row>
    <row r="1115" spans="4:23" x14ac:dyDescent="0.25">
      <c r="D1115" s="184" t="s">
        <v>1077</v>
      </c>
      <c r="E1115" s="184" t="s">
        <v>1077</v>
      </c>
      <c r="F1115" s="184"/>
      <c r="G1115" s="184"/>
      <c r="H1115" s="185">
        <v>15090</v>
      </c>
      <c r="I1115" t="s">
        <v>3493</v>
      </c>
      <c r="J1115" s="185" t="s">
        <v>36</v>
      </c>
      <c r="K1115" s="185" t="s">
        <v>36</v>
      </c>
      <c r="L1115" s="185" t="s">
        <v>36</v>
      </c>
      <c r="M1115" s="185" t="s">
        <v>37</v>
      </c>
      <c r="N1115" s="185" t="s">
        <v>3498</v>
      </c>
      <c r="O1115" s="185" t="s">
        <v>37</v>
      </c>
      <c r="P1115" s="185"/>
      <c r="Q1115" s="184" t="s">
        <v>1077</v>
      </c>
      <c r="R1115" s="185">
        <v>15090</v>
      </c>
      <c r="S1115" s="185" t="s">
        <v>955</v>
      </c>
      <c r="T1115">
        <v>1</v>
      </c>
      <c r="U1115" s="185" t="s">
        <v>37</v>
      </c>
      <c r="V1115" s="185" t="s">
        <v>37</v>
      </c>
      <c r="W1115" t="b">
        <v>1</v>
      </c>
    </row>
    <row r="1116" spans="4:23" x14ac:dyDescent="0.25">
      <c r="D1116" s="184" t="s">
        <v>3805</v>
      </c>
      <c r="E1116" s="184" t="s">
        <v>3805</v>
      </c>
      <c r="F1116" s="184"/>
      <c r="G1116" s="184"/>
      <c r="H1116" s="185">
        <v>15090</v>
      </c>
      <c r="I1116" t="s">
        <v>3507</v>
      </c>
      <c r="J1116" s="185" t="s">
        <v>36</v>
      </c>
      <c r="K1116" s="185" t="s">
        <v>36</v>
      </c>
      <c r="L1116" s="185" t="s">
        <v>36</v>
      </c>
      <c r="M1116" s="185" t="s">
        <v>37</v>
      </c>
      <c r="N1116" s="185" t="s">
        <v>3498</v>
      </c>
      <c r="O1116" s="185" t="s">
        <v>37</v>
      </c>
      <c r="P1116" s="185"/>
      <c r="Q1116" s="184" t="s">
        <v>3805</v>
      </c>
      <c r="R1116" s="185">
        <v>15090</v>
      </c>
      <c r="S1116" s="185" t="s">
        <v>955</v>
      </c>
      <c r="T1116">
        <v>1</v>
      </c>
      <c r="U1116" s="185" t="s">
        <v>37</v>
      </c>
      <c r="V1116" s="185" t="s">
        <v>37</v>
      </c>
      <c r="W1116" t="b">
        <v>1</v>
      </c>
    </row>
    <row r="1117" spans="4:23" x14ac:dyDescent="0.25">
      <c r="D1117" s="184" t="s">
        <v>3806</v>
      </c>
      <c r="E1117" s="184" t="s">
        <v>3806</v>
      </c>
      <c r="F1117" s="184"/>
      <c r="G1117" s="184"/>
      <c r="H1117" s="185">
        <v>18411</v>
      </c>
      <c r="I1117" t="s">
        <v>3510</v>
      </c>
      <c r="J1117" s="185" t="s">
        <v>36</v>
      </c>
      <c r="K1117" s="185" t="s">
        <v>36</v>
      </c>
      <c r="L1117" s="185" t="s">
        <v>36</v>
      </c>
      <c r="M1117" s="185" t="s">
        <v>36</v>
      </c>
      <c r="N1117" s="185" t="s">
        <v>3514</v>
      </c>
      <c r="O1117" s="185" t="s">
        <v>37</v>
      </c>
      <c r="P1117" s="185"/>
      <c r="Q1117" s="184" t="s">
        <v>3806</v>
      </c>
      <c r="R1117" s="185">
        <v>18411</v>
      </c>
      <c r="S1117" s="185" t="s">
        <v>3807</v>
      </c>
      <c r="T1117">
        <v>0</v>
      </c>
      <c r="U1117" s="185" t="s">
        <v>36</v>
      </c>
      <c r="V1117" s="185" t="s">
        <v>36</v>
      </c>
      <c r="W1117" t="b">
        <v>1</v>
      </c>
    </row>
    <row r="1118" spans="4:23" x14ac:dyDescent="0.25">
      <c r="D1118" s="184" t="s">
        <v>3808</v>
      </c>
      <c r="E1118" s="184" t="s">
        <v>3808</v>
      </c>
      <c r="F1118" s="184"/>
      <c r="G1118" s="184"/>
      <c r="H1118" s="185">
        <v>18411</v>
      </c>
      <c r="I1118" t="s">
        <v>3510</v>
      </c>
      <c r="J1118" s="185" t="s">
        <v>36</v>
      </c>
      <c r="K1118" s="185" t="s">
        <v>36</v>
      </c>
      <c r="L1118" s="185" t="s">
        <v>36</v>
      </c>
      <c r="M1118" s="185" t="s">
        <v>37</v>
      </c>
      <c r="N1118" s="185" t="s">
        <v>3514</v>
      </c>
      <c r="O1118" s="185" t="s">
        <v>37</v>
      </c>
      <c r="P1118" s="185"/>
      <c r="Q1118" s="184" t="s">
        <v>3808</v>
      </c>
      <c r="R1118" s="185">
        <v>18411</v>
      </c>
      <c r="S1118" s="185" t="s">
        <v>3807</v>
      </c>
      <c r="T1118">
        <v>1</v>
      </c>
      <c r="U1118" s="185" t="s">
        <v>37</v>
      </c>
      <c r="V1118" s="185" t="s">
        <v>37</v>
      </c>
      <c r="W1118" t="b">
        <v>1</v>
      </c>
    </row>
    <row r="1119" spans="4:23" x14ac:dyDescent="0.25">
      <c r="D1119" s="184" t="s">
        <v>3809</v>
      </c>
      <c r="E1119" s="184" t="s">
        <v>3809</v>
      </c>
      <c r="F1119" s="184"/>
      <c r="G1119" s="184"/>
      <c r="H1119" s="185">
        <v>18411</v>
      </c>
      <c r="I1119" t="s">
        <v>3510</v>
      </c>
      <c r="J1119" s="185" t="s">
        <v>36</v>
      </c>
      <c r="K1119" s="185" t="s">
        <v>36</v>
      </c>
      <c r="L1119" s="185" t="s">
        <v>36</v>
      </c>
      <c r="M1119" s="185" t="s">
        <v>37</v>
      </c>
      <c r="N1119" s="185" t="s">
        <v>3514</v>
      </c>
      <c r="O1119" s="185" t="s">
        <v>37</v>
      </c>
      <c r="P1119" s="185"/>
      <c r="Q1119" s="184" t="s">
        <v>3809</v>
      </c>
      <c r="R1119" s="185">
        <v>18411</v>
      </c>
      <c r="S1119" s="185" t="s">
        <v>3807</v>
      </c>
      <c r="T1119">
        <v>1</v>
      </c>
      <c r="U1119" s="185" t="s">
        <v>37</v>
      </c>
      <c r="V1119" s="185" t="s">
        <v>37</v>
      </c>
      <c r="W1119" t="b">
        <v>1</v>
      </c>
    </row>
    <row r="1120" spans="4:23" x14ac:dyDescent="0.25">
      <c r="D1120" s="184" t="s">
        <v>3810</v>
      </c>
      <c r="E1120" s="184" t="s">
        <v>3810</v>
      </c>
      <c r="F1120" s="184"/>
      <c r="G1120" s="184"/>
      <c r="H1120" s="185">
        <v>18412</v>
      </c>
      <c r="I1120" t="s">
        <v>3510</v>
      </c>
      <c r="J1120" s="185" t="s">
        <v>36</v>
      </c>
      <c r="K1120" s="185" t="s">
        <v>36</v>
      </c>
      <c r="L1120" s="185" t="s">
        <v>36</v>
      </c>
      <c r="M1120" s="185" t="s">
        <v>37</v>
      </c>
      <c r="N1120" s="185" t="s">
        <v>3514</v>
      </c>
      <c r="O1120" s="185" t="s">
        <v>37</v>
      </c>
      <c r="P1120" s="185"/>
      <c r="Q1120" s="184" t="s">
        <v>3810</v>
      </c>
      <c r="R1120" s="185">
        <v>18412</v>
      </c>
      <c r="S1120" s="185" t="s">
        <v>3811</v>
      </c>
      <c r="T1120">
        <v>1</v>
      </c>
      <c r="U1120" s="185" t="s">
        <v>37</v>
      </c>
      <c r="V1120" s="185" t="s">
        <v>37</v>
      </c>
      <c r="W1120" t="b">
        <v>1</v>
      </c>
    </row>
    <row r="1121" spans="4:23" x14ac:dyDescent="0.25">
      <c r="D1121" s="184" t="s">
        <v>3812</v>
      </c>
      <c r="E1121" s="184" t="s">
        <v>3812</v>
      </c>
      <c r="F1121" s="184"/>
      <c r="G1121" s="184"/>
      <c r="H1121" s="185">
        <v>18413</v>
      </c>
      <c r="I1121" t="s">
        <v>3510</v>
      </c>
      <c r="J1121" s="185" t="s">
        <v>36</v>
      </c>
      <c r="K1121" s="185" t="s">
        <v>36</v>
      </c>
      <c r="L1121" s="185" t="s">
        <v>36</v>
      </c>
      <c r="M1121" s="185" t="s">
        <v>37</v>
      </c>
      <c r="N1121" s="185" t="s">
        <v>3514</v>
      </c>
      <c r="O1121" s="185" t="s">
        <v>37</v>
      </c>
      <c r="P1121" s="185"/>
      <c r="Q1121" s="184" t="s">
        <v>3812</v>
      </c>
      <c r="R1121" s="185">
        <v>18413</v>
      </c>
      <c r="S1121" s="185" t="s">
        <v>3813</v>
      </c>
      <c r="T1121">
        <v>1</v>
      </c>
      <c r="U1121" s="185" t="s">
        <v>37</v>
      </c>
      <c r="V1121" s="185" t="s">
        <v>37</v>
      </c>
      <c r="W1121" t="b">
        <v>1</v>
      </c>
    </row>
    <row r="1122" spans="4:23" x14ac:dyDescent="0.25">
      <c r="D1122" s="184" t="s">
        <v>1078</v>
      </c>
      <c r="E1122" s="184" t="s">
        <v>1078</v>
      </c>
      <c r="F1122" s="184"/>
      <c r="G1122" s="184"/>
      <c r="H1122" s="185">
        <v>17060</v>
      </c>
      <c r="I1122" t="s">
        <v>3502</v>
      </c>
      <c r="J1122" s="185" t="s">
        <v>36</v>
      </c>
      <c r="K1122" s="185" t="s">
        <v>36</v>
      </c>
      <c r="L1122" s="185" t="s">
        <v>36</v>
      </c>
      <c r="M1122" s="185" t="s">
        <v>37</v>
      </c>
      <c r="N1122" s="185" t="s">
        <v>3528</v>
      </c>
      <c r="O1122" s="185" t="s">
        <v>37</v>
      </c>
      <c r="P1122" s="185"/>
      <c r="Q1122" s="184" t="s">
        <v>1078</v>
      </c>
      <c r="R1122" s="185">
        <v>17060</v>
      </c>
      <c r="S1122" s="185" t="s">
        <v>1079</v>
      </c>
      <c r="T1122">
        <v>3</v>
      </c>
      <c r="U1122" s="185" t="s">
        <v>37</v>
      </c>
      <c r="V1122" s="185" t="s">
        <v>37</v>
      </c>
      <c r="W1122" t="b">
        <v>1</v>
      </c>
    </row>
    <row r="1123" spans="4:23" x14ac:dyDescent="0.25">
      <c r="D1123" s="184" t="s">
        <v>929</v>
      </c>
      <c r="E1123" s="184" t="s">
        <v>929</v>
      </c>
      <c r="F1123" s="184"/>
      <c r="G1123" s="184"/>
      <c r="H1123" s="185">
        <v>14250</v>
      </c>
      <c r="I1123" t="s">
        <v>3491</v>
      </c>
      <c r="J1123" s="185" t="s">
        <v>36</v>
      </c>
      <c r="K1123" s="185" t="s">
        <v>36</v>
      </c>
      <c r="L1123" s="185" t="s">
        <v>36</v>
      </c>
      <c r="M1123" s="185" t="s">
        <v>36</v>
      </c>
      <c r="N1123" s="185" t="s">
        <v>35</v>
      </c>
      <c r="O1123" s="185" t="s">
        <v>37</v>
      </c>
      <c r="P1123" s="185"/>
      <c r="Q1123" s="184" t="s">
        <v>929</v>
      </c>
      <c r="R1123" s="185">
        <v>14250</v>
      </c>
      <c r="S1123" s="185" t="s">
        <v>929</v>
      </c>
      <c r="T1123">
        <v>4</v>
      </c>
      <c r="U1123" s="185" t="s">
        <v>37</v>
      </c>
      <c r="V1123" s="185" t="s">
        <v>37</v>
      </c>
      <c r="W1123" t="b">
        <v>1</v>
      </c>
    </row>
    <row r="1124" spans="4:23" x14ac:dyDescent="0.25">
      <c r="D1124" s="184" t="s">
        <v>1080</v>
      </c>
      <c r="E1124" s="184" t="s">
        <v>1080</v>
      </c>
      <c r="F1124" s="184"/>
      <c r="G1124" s="184"/>
      <c r="H1124" s="185">
        <v>17270</v>
      </c>
      <c r="I1124" t="s">
        <v>3502</v>
      </c>
      <c r="J1124" s="185" t="s">
        <v>36</v>
      </c>
      <c r="K1124" s="185" t="s">
        <v>36</v>
      </c>
      <c r="L1124" s="185" t="s">
        <v>36</v>
      </c>
      <c r="M1124" s="185" t="s">
        <v>37</v>
      </c>
      <c r="N1124" s="185" t="s">
        <v>3504</v>
      </c>
      <c r="O1124" s="185" t="s">
        <v>37</v>
      </c>
      <c r="P1124" s="185"/>
      <c r="Q1124" s="184" t="s">
        <v>1080</v>
      </c>
      <c r="R1124" s="185">
        <v>17270</v>
      </c>
      <c r="S1124" s="185" t="s">
        <v>163</v>
      </c>
      <c r="T1124">
        <v>1</v>
      </c>
      <c r="U1124" s="185" t="s">
        <v>37</v>
      </c>
      <c r="V1124" s="185" t="s">
        <v>37</v>
      </c>
      <c r="W1124" t="b">
        <v>1</v>
      </c>
    </row>
    <row r="1125" spans="4:23" x14ac:dyDescent="0.25">
      <c r="D1125" s="184" t="s">
        <v>1081</v>
      </c>
      <c r="E1125" s="184" t="s">
        <v>1081</v>
      </c>
      <c r="F1125" s="184"/>
      <c r="G1125" s="184"/>
      <c r="H1125" s="185">
        <v>13170</v>
      </c>
      <c r="I1125" t="s">
        <v>3491</v>
      </c>
      <c r="J1125" s="185" t="s">
        <v>36</v>
      </c>
      <c r="K1125" s="185" t="s">
        <v>36</v>
      </c>
      <c r="L1125" s="185" t="s">
        <v>36</v>
      </c>
      <c r="M1125" s="185" t="s">
        <v>37</v>
      </c>
      <c r="N1125" s="185" t="s">
        <v>3501</v>
      </c>
      <c r="O1125" s="185" t="s">
        <v>37</v>
      </c>
      <c r="P1125" s="185"/>
      <c r="Q1125" s="184" t="s">
        <v>1081</v>
      </c>
      <c r="R1125" s="185">
        <v>13170</v>
      </c>
      <c r="S1125" s="185" t="s">
        <v>287</v>
      </c>
      <c r="T1125">
        <v>3</v>
      </c>
      <c r="U1125" s="185" t="s">
        <v>37</v>
      </c>
      <c r="V1125" s="185" t="s">
        <v>37</v>
      </c>
      <c r="W1125" t="b">
        <v>1</v>
      </c>
    </row>
    <row r="1126" spans="4:23" x14ac:dyDescent="0.25">
      <c r="D1126" s="184" t="s">
        <v>1082</v>
      </c>
      <c r="E1126" s="184" t="s">
        <v>1082</v>
      </c>
      <c r="F1126" s="184"/>
      <c r="G1126" s="184"/>
      <c r="H1126" s="185">
        <v>90088</v>
      </c>
      <c r="I1126" t="s">
        <v>3500</v>
      </c>
      <c r="J1126" s="185" t="s">
        <v>36</v>
      </c>
      <c r="K1126" s="185" t="s">
        <v>36</v>
      </c>
      <c r="L1126" s="185" t="s">
        <v>37</v>
      </c>
      <c r="M1126" s="185" t="s">
        <v>37</v>
      </c>
      <c r="N1126" s="185" t="s">
        <v>35</v>
      </c>
      <c r="O1126" s="185" t="s">
        <v>37</v>
      </c>
      <c r="P1126" s="185"/>
      <c r="Q1126" s="184" t="s">
        <v>1082</v>
      </c>
      <c r="R1126" s="185">
        <v>90088</v>
      </c>
      <c r="S1126" s="185" t="s">
        <v>1027</v>
      </c>
      <c r="T1126">
        <v>1</v>
      </c>
      <c r="U1126" s="185" t="s">
        <v>37</v>
      </c>
      <c r="V1126" s="185" t="s">
        <v>37</v>
      </c>
      <c r="W1126" t="b">
        <v>1</v>
      </c>
    </row>
    <row r="1127" spans="4:23" x14ac:dyDescent="0.25">
      <c r="D1127" s="184" t="s">
        <v>1083</v>
      </c>
      <c r="E1127" s="184" t="s">
        <v>1083</v>
      </c>
      <c r="F1127" s="184"/>
      <c r="G1127" s="184"/>
      <c r="H1127" s="185">
        <v>16570</v>
      </c>
      <c r="I1127" t="s">
        <v>3510</v>
      </c>
      <c r="J1127" s="185" t="s">
        <v>36</v>
      </c>
      <c r="K1127" s="185" t="s">
        <v>36</v>
      </c>
      <c r="L1127" s="185" t="s">
        <v>36</v>
      </c>
      <c r="M1127" s="185" t="s">
        <v>37</v>
      </c>
      <c r="N1127" s="185" t="s">
        <v>35</v>
      </c>
      <c r="O1127" s="185" t="s">
        <v>37</v>
      </c>
      <c r="P1127" s="185"/>
      <c r="Q1127" s="184" t="s">
        <v>1083</v>
      </c>
      <c r="R1127" s="185">
        <v>16570</v>
      </c>
      <c r="S1127" s="185" t="s">
        <v>736</v>
      </c>
      <c r="T1127">
        <v>1</v>
      </c>
      <c r="U1127" s="185" t="s">
        <v>37</v>
      </c>
      <c r="V1127" s="185" t="s">
        <v>37</v>
      </c>
      <c r="W1127" t="b">
        <v>1</v>
      </c>
    </row>
    <row r="1128" spans="4:23" x14ac:dyDescent="0.25">
      <c r="D1128" s="186" t="s">
        <v>3814</v>
      </c>
      <c r="E1128" s="186" t="s">
        <v>3814</v>
      </c>
      <c r="F1128" s="186"/>
      <c r="G1128" s="186"/>
      <c r="H1128" s="185"/>
      <c r="I1128" s="186" t="s">
        <v>3486</v>
      </c>
      <c r="J1128" s="186" t="s">
        <v>36</v>
      </c>
      <c r="K1128" s="186" t="s">
        <v>36</v>
      </c>
      <c r="L1128" s="186" t="s">
        <v>36</v>
      </c>
      <c r="M1128" s="186" t="s">
        <v>37</v>
      </c>
      <c r="N1128" s="186" t="s">
        <v>35</v>
      </c>
      <c r="O1128" s="186" t="s">
        <v>37</v>
      </c>
      <c r="P1128" s="186"/>
      <c r="Q1128" s="186" t="s">
        <v>3814</v>
      </c>
      <c r="R1128" s="185"/>
      <c r="S1128" s="185"/>
      <c r="T1128">
        <v>1</v>
      </c>
      <c r="U1128" s="186" t="s">
        <v>37</v>
      </c>
      <c r="V1128" s="186" t="s">
        <v>37</v>
      </c>
      <c r="W1128" t="b">
        <v>1</v>
      </c>
    </row>
    <row r="1129" spans="4:23" x14ac:dyDescent="0.25">
      <c r="D1129" s="184" t="s">
        <v>1084</v>
      </c>
      <c r="E1129" s="184" t="s">
        <v>1084</v>
      </c>
      <c r="F1129" s="184"/>
      <c r="G1129" s="184"/>
      <c r="H1129" s="185">
        <v>16570</v>
      </c>
      <c r="I1129" t="s">
        <v>3510</v>
      </c>
      <c r="J1129" s="185" t="s">
        <v>36</v>
      </c>
      <c r="K1129" s="185" t="s">
        <v>36</v>
      </c>
      <c r="L1129" s="185" t="s">
        <v>36</v>
      </c>
      <c r="M1129" s="185" t="s">
        <v>37</v>
      </c>
      <c r="N1129" s="185" t="s">
        <v>35</v>
      </c>
      <c r="O1129" s="185" t="s">
        <v>37</v>
      </c>
      <c r="P1129" s="185"/>
      <c r="Q1129" s="184" t="s">
        <v>1084</v>
      </c>
      <c r="R1129" s="185">
        <v>16570</v>
      </c>
      <c r="S1129" s="185" t="s">
        <v>736</v>
      </c>
      <c r="T1129">
        <v>1</v>
      </c>
      <c r="U1129" s="185" t="s">
        <v>37</v>
      </c>
      <c r="V1129" s="185" t="s">
        <v>37</v>
      </c>
      <c r="W1129" t="b">
        <v>1</v>
      </c>
    </row>
    <row r="1130" spans="4:23" x14ac:dyDescent="0.25">
      <c r="D1130" s="184" t="s">
        <v>1085</v>
      </c>
      <c r="E1130" s="184" t="s">
        <v>1085</v>
      </c>
      <c r="F1130" s="184"/>
      <c r="G1130" s="184"/>
      <c r="H1130" s="185">
        <v>16570</v>
      </c>
      <c r="I1130" t="s">
        <v>3510</v>
      </c>
      <c r="J1130" s="185" t="s">
        <v>36</v>
      </c>
      <c r="K1130" s="185" t="s">
        <v>36</v>
      </c>
      <c r="L1130" s="185" t="s">
        <v>36</v>
      </c>
      <c r="M1130" s="185" t="s">
        <v>37</v>
      </c>
      <c r="N1130" s="185" t="s">
        <v>35</v>
      </c>
      <c r="O1130" s="185" t="s">
        <v>37</v>
      </c>
      <c r="P1130" s="185"/>
      <c r="Q1130" s="184" t="s">
        <v>1085</v>
      </c>
      <c r="R1130" s="185">
        <v>16570</v>
      </c>
      <c r="S1130" s="185" t="s">
        <v>736</v>
      </c>
      <c r="T1130">
        <v>1</v>
      </c>
      <c r="U1130" s="185" t="s">
        <v>37</v>
      </c>
      <c r="V1130" s="185" t="s">
        <v>37</v>
      </c>
      <c r="W1130" t="b">
        <v>1</v>
      </c>
    </row>
    <row r="1131" spans="4:23" x14ac:dyDescent="0.25">
      <c r="D1131" s="184" t="s">
        <v>1086</v>
      </c>
      <c r="E1131" s="184" t="s">
        <v>1086</v>
      </c>
      <c r="F1131" s="184"/>
      <c r="G1131" s="184"/>
      <c r="H1131" s="185">
        <v>16860</v>
      </c>
      <c r="I1131" t="s">
        <v>3493</v>
      </c>
      <c r="J1131" s="185" t="s">
        <v>36</v>
      </c>
      <c r="K1131" s="185" t="s">
        <v>36</v>
      </c>
      <c r="L1131" s="185" t="s">
        <v>36</v>
      </c>
      <c r="M1131" s="185" t="s">
        <v>37</v>
      </c>
      <c r="N1131" s="185" t="s">
        <v>3498</v>
      </c>
      <c r="O1131" s="185" t="s">
        <v>37</v>
      </c>
      <c r="P1131" s="185"/>
      <c r="Q1131" s="184" t="s">
        <v>1086</v>
      </c>
      <c r="R1131" s="185">
        <v>16860</v>
      </c>
      <c r="S1131" s="185" t="s">
        <v>1087</v>
      </c>
      <c r="T1131">
        <v>1</v>
      </c>
      <c r="U1131" s="185" t="s">
        <v>37</v>
      </c>
      <c r="V1131" s="185" t="s">
        <v>37</v>
      </c>
      <c r="W1131" t="b">
        <v>1</v>
      </c>
    </row>
    <row r="1132" spans="4:23" x14ac:dyDescent="0.25">
      <c r="D1132" s="184" t="s">
        <v>1088</v>
      </c>
      <c r="E1132" s="184" t="s">
        <v>1088</v>
      </c>
      <c r="F1132" s="184"/>
      <c r="G1132" s="184"/>
      <c r="H1132" s="185">
        <v>17250</v>
      </c>
      <c r="I1132" t="s">
        <v>3502</v>
      </c>
      <c r="J1132" s="185" t="s">
        <v>36</v>
      </c>
      <c r="K1132" s="185" t="s">
        <v>36</v>
      </c>
      <c r="L1132" s="185" t="s">
        <v>36</v>
      </c>
      <c r="M1132" s="185" t="s">
        <v>37</v>
      </c>
      <c r="N1132" s="185" t="s">
        <v>3504</v>
      </c>
      <c r="O1132" s="185" t="s">
        <v>37</v>
      </c>
      <c r="P1132" s="185"/>
      <c r="Q1132" s="184" t="s">
        <v>1088</v>
      </c>
      <c r="R1132" s="185">
        <v>17250</v>
      </c>
      <c r="S1132" s="185" t="s">
        <v>423</v>
      </c>
      <c r="T1132">
        <v>1</v>
      </c>
      <c r="U1132" s="185" t="s">
        <v>37</v>
      </c>
      <c r="V1132" s="185" t="s">
        <v>37</v>
      </c>
      <c r="W1132" t="b">
        <v>1</v>
      </c>
    </row>
    <row r="1133" spans="4:23" x14ac:dyDescent="0.25">
      <c r="D1133" s="184" t="s">
        <v>1089</v>
      </c>
      <c r="E1133" s="184" t="s">
        <v>1089</v>
      </c>
      <c r="F1133" s="184"/>
      <c r="G1133" s="184"/>
      <c r="H1133" s="185">
        <v>17250</v>
      </c>
      <c r="I1133" t="s">
        <v>3502</v>
      </c>
      <c r="J1133" s="185" t="s">
        <v>36</v>
      </c>
      <c r="K1133" s="185" t="s">
        <v>36</v>
      </c>
      <c r="L1133" s="185" t="s">
        <v>36</v>
      </c>
      <c r="M1133" s="185" t="s">
        <v>37</v>
      </c>
      <c r="N1133" s="185" t="s">
        <v>3504</v>
      </c>
      <c r="O1133" s="185" t="s">
        <v>37</v>
      </c>
      <c r="P1133" s="185"/>
      <c r="Q1133" s="184" t="s">
        <v>1089</v>
      </c>
      <c r="R1133" s="185">
        <v>17250</v>
      </c>
      <c r="S1133" s="185" t="s">
        <v>423</v>
      </c>
      <c r="T1133">
        <v>1</v>
      </c>
      <c r="U1133" s="185" t="s">
        <v>37</v>
      </c>
      <c r="V1133" s="185" t="s">
        <v>37</v>
      </c>
      <c r="W1133" t="b">
        <v>1</v>
      </c>
    </row>
    <row r="1134" spans="4:23" x14ac:dyDescent="0.25">
      <c r="D1134" s="184" t="s">
        <v>1090</v>
      </c>
      <c r="E1134" s="184" t="s">
        <v>1090</v>
      </c>
      <c r="F1134" s="184"/>
      <c r="G1134" s="184"/>
      <c r="H1134" s="185">
        <v>90096</v>
      </c>
      <c r="I1134" t="s">
        <v>3491</v>
      </c>
      <c r="J1134" s="185" t="s">
        <v>36</v>
      </c>
      <c r="K1134" s="185" t="s">
        <v>36</v>
      </c>
      <c r="L1134" s="185" t="s">
        <v>36</v>
      </c>
      <c r="M1134" s="185" t="s">
        <v>37</v>
      </c>
      <c r="N1134" s="185" t="s">
        <v>35</v>
      </c>
      <c r="O1134" s="185" t="s">
        <v>37</v>
      </c>
      <c r="P1134" s="185"/>
      <c r="Q1134" s="184" t="s">
        <v>1090</v>
      </c>
      <c r="R1134" s="185">
        <v>90096</v>
      </c>
      <c r="S1134" s="185" t="s">
        <v>1090</v>
      </c>
      <c r="T1134">
        <v>1</v>
      </c>
      <c r="U1134" s="185" t="s">
        <v>37</v>
      </c>
      <c r="V1134" s="185" t="s">
        <v>37</v>
      </c>
      <c r="W1134" t="b">
        <v>1</v>
      </c>
    </row>
    <row r="1135" spans="4:23" x14ac:dyDescent="0.25">
      <c r="D1135" s="184" t="s">
        <v>1091</v>
      </c>
      <c r="E1135" s="184" t="s">
        <v>1091</v>
      </c>
      <c r="F1135" s="184"/>
      <c r="G1135" s="184"/>
      <c r="H1135" s="185">
        <v>16690</v>
      </c>
      <c r="I1135" t="s">
        <v>3493</v>
      </c>
      <c r="J1135" s="185" t="s">
        <v>36</v>
      </c>
      <c r="K1135" s="185" t="s">
        <v>36</v>
      </c>
      <c r="L1135" s="185" t="s">
        <v>36</v>
      </c>
      <c r="M1135" s="185" t="s">
        <v>37</v>
      </c>
      <c r="N1135" s="185" t="s">
        <v>3498</v>
      </c>
      <c r="O1135" s="185" t="s">
        <v>37</v>
      </c>
      <c r="P1135" s="185"/>
      <c r="Q1135" s="184" t="s">
        <v>1091</v>
      </c>
      <c r="R1135" s="185">
        <v>16690</v>
      </c>
      <c r="S1135" s="185" t="s">
        <v>559</v>
      </c>
      <c r="T1135">
        <v>1</v>
      </c>
      <c r="U1135" s="185" t="s">
        <v>37</v>
      </c>
      <c r="V1135" s="185" t="s">
        <v>37</v>
      </c>
      <c r="W1135" t="b">
        <v>1</v>
      </c>
    </row>
    <row r="1136" spans="4:23" x14ac:dyDescent="0.25">
      <c r="D1136" s="184" t="s">
        <v>1092</v>
      </c>
      <c r="E1136" s="184" t="s">
        <v>1092</v>
      </c>
      <c r="F1136" s="184"/>
      <c r="G1136" s="184"/>
      <c r="H1136" s="185">
        <v>13630</v>
      </c>
      <c r="I1136" t="s">
        <v>3491</v>
      </c>
      <c r="J1136" s="185" t="s">
        <v>36</v>
      </c>
      <c r="K1136" s="185" t="s">
        <v>36</v>
      </c>
      <c r="L1136" s="185" t="s">
        <v>36</v>
      </c>
      <c r="M1136" s="185" t="s">
        <v>37</v>
      </c>
      <c r="N1136" s="185" t="s">
        <v>3503</v>
      </c>
      <c r="O1136" s="185" t="s">
        <v>37</v>
      </c>
      <c r="P1136" s="185"/>
      <c r="Q1136" s="184" t="s">
        <v>1092</v>
      </c>
      <c r="R1136" s="185">
        <v>13630</v>
      </c>
      <c r="S1136" s="185" t="s">
        <v>348</v>
      </c>
      <c r="T1136">
        <v>1</v>
      </c>
      <c r="U1136" s="185" t="s">
        <v>37</v>
      </c>
      <c r="V1136" s="185" t="s">
        <v>37</v>
      </c>
      <c r="W1136" t="b">
        <v>1</v>
      </c>
    </row>
    <row r="1137" spans="4:23" x14ac:dyDescent="0.25">
      <c r="D1137" s="184" t="s">
        <v>1093</v>
      </c>
      <c r="E1137" s="184" t="s">
        <v>1093</v>
      </c>
      <c r="F1137" s="184"/>
      <c r="G1137" s="184"/>
      <c r="H1137" s="185">
        <v>13660</v>
      </c>
      <c r="I1137" t="s">
        <v>3491</v>
      </c>
      <c r="J1137" s="185" t="s">
        <v>36</v>
      </c>
      <c r="K1137" s="185" t="s">
        <v>36</v>
      </c>
      <c r="L1137" s="185" t="s">
        <v>36</v>
      </c>
      <c r="M1137" s="185" t="s">
        <v>37</v>
      </c>
      <c r="N1137" s="185" t="s">
        <v>3503</v>
      </c>
      <c r="O1137" s="185" t="s">
        <v>37</v>
      </c>
      <c r="P1137" s="185"/>
      <c r="Q1137" s="184" t="s">
        <v>1093</v>
      </c>
      <c r="R1137" s="185">
        <v>13660</v>
      </c>
      <c r="S1137" s="185" t="s">
        <v>982</v>
      </c>
      <c r="T1137">
        <v>1</v>
      </c>
      <c r="U1137" s="185" t="s">
        <v>37</v>
      </c>
      <c r="V1137" s="185" t="s">
        <v>37</v>
      </c>
      <c r="W1137" t="b">
        <v>1</v>
      </c>
    </row>
    <row r="1138" spans="4:23" x14ac:dyDescent="0.25">
      <c r="D1138" s="184" t="s">
        <v>1094</v>
      </c>
      <c r="E1138" s="184" t="s">
        <v>1094</v>
      </c>
      <c r="F1138" s="184"/>
      <c r="G1138" s="184"/>
      <c r="H1138" s="185">
        <v>13660</v>
      </c>
      <c r="I1138" t="s">
        <v>3491</v>
      </c>
      <c r="J1138" s="185" t="s">
        <v>36</v>
      </c>
      <c r="K1138" s="185" t="s">
        <v>36</v>
      </c>
      <c r="L1138" s="185" t="s">
        <v>36</v>
      </c>
      <c r="M1138" s="185" t="s">
        <v>37</v>
      </c>
      <c r="N1138" s="185" t="s">
        <v>3503</v>
      </c>
      <c r="O1138" s="185" t="s">
        <v>37</v>
      </c>
      <c r="P1138" s="185"/>
      <c r="Q1138" s="184" t="s">
        <v>1094</v>
      </c>
      <c r="R1138" s="185">
        <v>13660</v>
      </c>
      <c r="S1138" s="185" t="s">
        <v>982</v>
      </c>
      <c r="T1138">
        <v>1</v>
      </c>
      <c r="U1138" s="185" t="s">
        <v>37</v>
      </c>
      <c r="V1138" s="185" t="s">
        <v>37</v>
      </c>
      <c r="W1138" t="b">
        <v>1</v>
      </c>
    </row>
    <row r="1139" spans="4:23" x14ac:dyDescent="0.25">
      <c r="D1139" s="186" t="s">
        <v>3815</v>
      </c>
      <c r="E1139" s="186" t="s">
        <v>3815</v>
      </c>
      <c r="F1139" s="186"/>
      <c r="G1139" s="186"/>
      <c r="H1139" s="185"/>
      <c r="I1139" s="186" t="s">
        <v>3493</v>
      </c>
      <c r="J1139" s="186" t="s">
        <v>36</v>
      </c>
      <c r="K1139" s="186" t="s">
        <v>36</v>
      </c>
      <c r="L1139" s="186" t="s">
        <v>36</v>
      </c>
      <c r="M1139" s="186" t="s">
        <v>37</v>
      </c>
      <c r="N1139" s="186" t="s">
        <v>3522</v>
      </c>
      <c r="O1139" s="186" t="s">
        <v>37</v>
      </c>
      <c r="P1139" s="186"/>
      <c r="Q1139" s="186" t="s">
        <v>3815</v>
      </c>
      <c r="R1139" s="185"/>
      <c r="S1139" s="185"/>
      <c r="T1139">
        <v>1</v>
      </c>
      <c r="U1139" s="186" t="s">
        <v>37</v>
      </c>
      <c r="V1139" s="186" t="s">
        <v>37</v>
      </c>
      <c r="W1139" t="b">
        <v>1</v>
      </c>
    </row>
    <row r="1140" spans="4:23" x14ac:dyDescent="0.25">
      <c r="D1140" s="184" t="s">
        <v>1095</v>
      </c>
      <c r="E1140" s="184" t="s">
        <v>1095</v>
      </c>
      <c r="F1140" s="184"/>
      <c r="G1140" s="184"/>
      <c r="H1140" s="185">
        <v>10010</v>
      </c>
      <c r="I1140" t="s">
        <v>3493</v>
      </c>
      <c r="J1140" s="185" t="s">
        <v>36</v>
      </c>
      <c r="K1140" s="185" t="s">
        <v>36</v>
      </c>
      <c r="L1140" s="185" t="s">
        <v>36</v>
      </c>
      <c r="M1140" s="185" t="s">
        <v>37</v>
      </c>
      <c r="N1140" s="185" t="s">
        <v>3489</v>
      </c>
      <c r="O1140" s="185" t="s">
        <v>37</v>
      </c>
      <c r="P1140" s="185"/>
      <c r="Q1140" s="184" t="s">
        <v>1095</v>
      </c>
      <c r="R1140" s="185">
        <v>10010</v>
      </c>
      <c r="S1140" s="185" t="s">
        <v>38</v>
      </c>
      <c r="T1140">
        <v>1</v>
      </c>
      <c r="U1140" s="185" t="s">
        <v>37</v>
      </c>
      <c r="V1140" s="185" t="s">
        <v>37</v>
      </c>
      <c r="W1140" t="b">
        <v>1</v>
      </c>
    </row>
    <row r="1141" spans="4:23" x14ac:dyDescent="0.25">
      <c r="D1141" s="184" t="s">
        <v>1096</v>
      </c>
      <c r="E1141" s="184" t="s">
        <v>1096</v>
      </c>
      <c r="F1141" s="184"/>
      <c r="G1141" s="184"/>
      <c r="H1141" s="185">
        <v>15210</v>
      </c>
      <c r="I1141" t="s">
        <v>3493</v>
      </c>
      <c r="J1141" s="185" t="s">
        <v>36</v>
      </c>
      <c r="K1141" s="185" t="s">
        <v>36</v>
      </c>
      <c r="L1141" s="185" t="s">
        <v>36</v>
      </c>
      <c r="M1141" s="185" t="s">
        <v>37</v>
      </c>
      <c r="N1141" s="185" t="s">
        <v>3522</v>
      </c>
      <c r="O1141" s="185" t="s">
        <v>37</v>
      </c>
      <c r="P1141" s="185"/>
      <c r="Q1141" s="184" t="s">
        <v>1096</v>
      </c>
      <c r="R1141" s="185">
        <v>15210</v>
      </c>
      <c r="S1141" s="185" t="s">
        <v>186</v>
      </c>
      <c r="T1141">
        <v>1</v>
      </c>
      <c r="U1141" s="185" t="s">
        <v>37</v>
      </c>
      <c r="V1141" s="185" t="s">
        <v>37</v>
      </c>
      <c r="W1141" t="b">
        <v>0</v>
      </c>
    </row>
    <row r="1142" spans="4:23" x14ac:dyDescent="0.25">
      <c r="D1142" s="184" t="s">
        <v>1097</v>
      </c>
      <c r="E1142" s="184" t="s">
        <v>1097</v>
      </c>
      <c r="F1142" s="184"/>
      <c r="G1142" s="184"/>
      <c r="H1142" s="185">
        <v>17670</v>
      </c>
      <c r="I1142" t="s">
        <v>3502</v>
      </c>
      <c r="J1142" s="185" t="s">
        <v>36</v>
      </c>
      <c r="K1142" s="185" t="s">
        <v>36</v>
      </c>
      <c r="L1142" s="185" t="s">
        <v>36</v>
      </c>
      <c r="M1142" s="185" t="s">
        <v>37</v>
      </c>
      <c r="N1142" s="185" t="s">
        <v>3504</v>
      </c>
      <c r="O1142" s="185" t="s">
        <v>37</v>
      </c>
      <c r="P1142" s="185"/>
      <c r="Q1142" s="184" t="s">
        <v>1097</v>
      </c>
      <c r="R1142" s="185">
        <v>17670</v>
      </c>
      <c r="S1142" s="185" t="s">
        <v>1098</v>
      </c>
      <c r="T1142">
        <v>1</v>
      </c>
      <c r="U1142" s="185" t="s">
        <v>37</v>
      </c>
      <c r="V1142" s="185" t="s">
        <v>37</v>
      </c>
      <c r="W1142" t="b">
        <v>1</v>
      </c>
    </row>
    <row r="1143" spans="4:23" x14ac:dyDescent="0.25">
      <c r="D1143" s="184" t="s">
        <v>1099</v>
      </c>
      <c r="E1143" s="184" t="s">
        <v>1099</v>
      </c>
      <c r="F1143" s="184"/>
      <c r="G1143" s="184"/>
      <c r="H1143" s="185">
        <v>90088</v>
      </c>
      <c r="I1143" t="s">
        <v>3500</v>
      </c>
      <c r="J1143" s="185" t="s">
        <v>36</v>
      </c>
      <c r="K1143" s="185" t="s">
        <v>36</v>
      </c>
      <c r="L1143" s="185" t="s">
        <v>37</v>
      </c>
      <c r="M1143" s="185" t="s">
        <v>37</v>
      </c>
      <c r="N1143" s="185" t="s">
        <v>3489</v>
      </c>
      <c r="O1143" s="185" t="s">
        <v>37</v>
      </c>
      <c r="P1143" s="185"/>
      <c r="Q1143" s="184" t="s">
        <v>1099</v>
      </c>
      <c r="R1143" s="185">
        <v>90088</v>
      </c>
      <c r="S1143" s="185" t="s">
        <v>1027</v>
      </c>
      <c r="T1143">
        <v>1</v>
      </c>
      <c r="U1143" s="185" t="s">
        <v>37</v>
      </c>
      <c r="V1143" s="185" t="s">
        <v>37</v>
      </c>
      <c r="W1143" t="b">
        <v>1</v>
      </c>
    </row>
    <row r="1144" spans="4:23" x14ac:dyDescent="0.25">
      <c r="D1144" s="184" t="s">
        <v>1100</v>
      </c>
      <c r="E1144" s="184" t="s">
        <v>1100</v>
      </c>
      <c r="F1144" s="184"/>
      <c r="G1144" s="184"/>
      <c r="H1144" s="185">
        <v>17670</v>
      </c>
      <c r="I1144" t="s">
        <v>3502</v>
      </c>
      <c r="J1144" s="185" t="s">
        <v>36</v>
      </c>
      <c r="K1144" s="185" t="s">
        <v>36</v>
      </c>
      <c r="L1144" s="185" t="s">
        <v>36</v>
      </c>
      <c r="M1144" s="185" t="s">
        <v>37</v>
      </c>
      <c r="N1144" s="185" t="s">
        <v>3504</v>
      </c>
      <c r="O1144" s="185" t="s">
        <v>37</v>
      </c>
      <c r="P1144" s="185"/>
      <c r="Q1144" s="184" t="s">
        <v>1100</v>
      </c>
      <c r="R1144" s="185">
        <v>17670</v>
      </c>
      <c r="S1144" s="185" t="s">
        <v>1098</v>
      </c>
      <c r="T1144">
        <v>1</v>
      </c>
      <c r="U1144" s="185" t="s">
        <v>37</v>
      </c>
      <c r="V1144" s="185" t="s">
        <v>37</v>
      </c>
      <c r="W1144" t="b">
        <v>1</v>
      </c>
    </row>
    <row r="1145" spans="4:23" x14ac:dyDescent="0.25">
      <c r="D1145" s="184" t="s">
        <v>1098</v>
      </c>
      <c r="E1145" s="184" t="s">
        <v>1098</v>
      </c>
      <c r="F1145" s="184"/>
      <c r="G1145" s="184"/>
      <c r="H1145" s="185">
        <v>17670</v>
      </c>
      <c r="I1145" t="s">
        <v>3502</v>
      </c>
      <c r="J1145" s="185" t="s">
        <v>36</v>
      </c>
      <c r="K1145" s="185" t="s">
        <v>36</v>
      </c>
      <c r="L1145" s="185" t="s">
        <v>36</v>
      </c>
      <c r="M1145" s="185" t="s">
        <v>37</v>
      </c>
      <c r="N1145" s="185" t="s">
        <v>3504</v>
      </c>
      <c r="O1145" s="185" t="s">
        <v>37</v>
      </c>
      <c r="P1145" s="185"/>
      <c r="Q1145" s="184" t="s">
        <v>1098</v>
      </c>
      <c r="R1145" s="185">
        <v>17670</v>
      </c>
      <c r="S1145" s="185" t="s">
        <v>1098</v>
      </c>
      <c r="T1145">
        <v>1</v>
      </c>
      <c r="U1145" s="185" t="s">
        <v>37</v>
      </c>
      <c r="V1145" s="185" t="s">
        <v>37</v>
      </c>
      <c r="W1145" t="b">
        <v>1</v>
      </c>
    </row>
    <row r="1146" spans="4:23" x14ac:dyDescent="0.25">
      <c r="D1146" s="184" t="s">
        <v>3816</v>
      </c>
      <c r="E1146" s="184" t="s">
        <v>3816</v>
      </c>
      <c r="F1146" s="184"/>
      <c r="G1146" s="184"/>
      <c r="H1146" s="185">
        <v>17610</v>
      </c>
      <c r="I1146" t="s">
        <v>3502</v>
      </c>
      <c r="J1146" s="185" t="s">
        <v>36</v>
      </c>
      <c r="K1146" s="185" t="s">
        <v>36</v>
      </c>
      <c r="L1146" s="185" t="s">
        <v>36</v>
      </c>
      <c r="M1146" s="185" t="s">
        <v>37</v>
      </c>
      <c r="N1146" s="185" t="s">
        <v>3504</v>
      </c>
      <c r="O1146" s="185" t="s">
        <v>37</v>
      </c>
      <c r="P1146" s="185"/>
      <c r="Q1146" s="184" t="s">
        <v>3816</v>
      </c>
      <c r="R1146" s="185">
        <v>17610</v>
      </c>
      <c r="S1146" s="185" t="s">
        <v>314</v>
      </c>
      <c r="T1146">
        <v>1</v>
      </c>
      <c r="U1146" s="185" t="s">
        <v>37</v>
      </c>
      <c r="V1146" s="185" t="s">
        <v>37</v>
      </c>
      <c r="W1146" t="b">
        <v>1</v>
      </c>
    </row>
    <row r="1147" spans="4:23" x14ac:dyDescent="0.25">
      <c r="D1147" s="184" t="s">
        <v>1057</v>
      </c>
      <c r="E1147" s="184" t="s">
        <v>1057</v>
      </c>
      <c r="F1147" s="184"/>
      <c r="G1147" s="184"/>
      <c r="H1147" s="185">
        <v>90003</v>
      </c>
      <c r="I1147" t="s">
        <v>3502</v>
      </c>
      <c r="J1147" s="185" t="s">
        <v>36</v>
      </c>
      <c r="K1147" s="185" t="s">
        <v>36</v>
      </c>
      <c r="L1147" s="185" t="s">
        <v>37</v>
      </c>
      <c r="M1147" s="185" t="s">
        <v>37</v>
      </c>
      <c r="N1147" s="185" t="s">
        <v>3498</v>
      </c>
      <c r="O1147" s="185" t="s">
        <v>37</v>
      </c>
      <c r="P1147" s="185"/>
      <c r="Q1147" s="184" t="s">
        <v>1057</v>
      </c>
      <c r="R1147" s="185">
        <v>90003</v>
      </c>
      <c r="S1147" s="185" t="s">
        <v>1101</v>
      </c>
      <c r="T1147">
        <v>1</v>
      </c>
      <c r="U1147" s="185" t="s">
        <v>37</v>
      </c>
      <c r="V1147" s="185" t="s">
        <v>37</v>
      </c>
      <c r="W1147" t="b">
        <v>1</v>
      </c>
    </row>
    <row r="1148" spans="4:23" x14ac:dyDescent="0.25">
      <c r="D1148" s="184" t="s">
        <v>3817</v>
      </c>
      <c r="E1148" s="184" t="s">
        <v>3817</v>
      </c>
      <c r="F1148" s="184"/>
      <c r="G1148" s="184"/>
      <c r="H1148" s="185">
        <v>18333</v>
      </c>
      <c r="I1148" t="s">
        <v>3510</v>
      </c>
      <c r="J1148" s="185" t="s">
        <v>36</v>
      </c>
      <c r="K1148" s="185" t="s">
        <v>36</v>
      </c>
      <c r="L1148" s="185" t="s">
        <v>36</v>
      </c>
      <c r="M1148" s="185" t="s">
        <v>36</v>
      </c>
      <c r="N1148" s="185" t="s">
        <v>3514</v>
      </c>
      <c r="O1148" s="185" t="s">
        <v>37</v>
      </c>
      <c r="P1148" s="185"/>
      <c r="Q1148" s="184" t="s">
        <v>3817</v>
      </c>
      <c r="R1148" s="185">
        <v>18333</v>
      </c>
      <c r="S1148" s="185" t="s">
        <v>3613</v>
      </c>
      <c r="T1148">
        <v>1</v>
      </c>
      <c r="U1148" s="185" t="s">
        <v>37</v>
      </c>
      <c r="V1148" s="185" t="s">
        <v>37</v>
      </c>
      <c r="W1148" t="b">
        <v>1</v>
      </c>
    </row>
    <row r="1149" spans="4:23" x14ac:dyDescent="0.25">
      <c r="D1149" s="184" t="s">
        <v>3818</v>
      </c>
      <c r="E1149" s="184" t="s">
        <v>3818</v>
      </c>
      <c r="F1149" s="184"/>
      <c r="G1149" s="184"/>
      <c r="H1149" s="185">
        <v>18333</v>
      </c>
      <c r="I1149" t="s">
        <v>3510</v>
      </c>
      <c r="J1149" s="185" t="s">
        <v>36</v>
      </c>
      <c r="K1149" s="185" t="s">
        <v>36</v>
      </c>
      <c r="L1149" s="185" t="s">
        <v>36</v>
      </c>
      <c r="M1149" s="185" t="s">
        <v>36</v>
      </c>
      <c r="N1149" s="185" t="s">
        <v>3514</v>
      </c>
      <c r="O1149" s="185" t="s">
        <v>37</v>
      </c>
      <c r="P1149" s="185"/>
      <c r="Q1149" s="184" t="s">
        <v>3818</v>
      </c>
      <c r="R1149" s="185">
        <v>18333</v>
      </c>
      <c r="S1149" s="185" t="s">
        <v>3613</v>
      </c>
      <c r="T1149">
        <v>1</v>
      </c>
      <c r="U1149" s="185" t="s">
        <v>37</v>
      </c>
      <c r="V1149" s="185" t="s">
        <v>37</v>
      </c>
      <c r="W1149" t="b">
        <v>1</v>
      </c>
    </row>
    <row r="1150" spans="4:23" x14ac:dyDescent="0.25">
      <c r="D1150" s="184" t="s">
        <v>3819</v>
      </c>
      <c r="E1150" s="184" t="s">
        <v>3819</v>
      </c>
      <c r="F1150" s="184"/>
      <c r="G1150" s="184"/>
      <c r="H1150" s="185">
        <v>18333</v>
      </c>
      <c r="I1150" t="s">
        <v>3510</v>
      </c>
      <c r="J1150" s="185" t="s">
        <v>36</v>
      </c>
      <c r="K1150" s="185" t="s">
        <v>36</v>
      </c>
      <c r="L1150" s="185" t="s">
        <v>36</v>
      </c>
      <c r="M1150" s="185" t="s">
        <v>36</v>
      </c>
      <c r="N1150" s="185" t="s">
        <v>3514</v>
      </c>
      <c r="O1150" s="185" t="s">
        <v>37</v>
      </c>
      <c r="P1150" s="185"/>
      <c r="Q1150" s="184" t="s">
        <v>3819</v>
      </c>
      <c r="R1150" s="185">
        <v>18333</v>
      </c>
      <c r="S1150" s="185" t="s">
        <v>3613</v>
      </c>
      <c r="T1150">
        <v>1</v>
      </c>
      <c r="U1150" s="185" t="s">
        <v>37</v>
      </c>
      <c r="V1150" s="185" t="s">
        <v>37</v>
      </c>
      <c r="W1150" t="b">
        <v>1</v>
      </c>
    </row>
    <row r="1151" spans="4:23" x14ac:dyDescent="0.25">
      <c r="D1151" s="184" t="s">
        <v>3820</v>
      </c>
      <c r="E1151" s="184" t="s">
        <v>3820</v>
      </c>
      <c r="F1151" s="184"/>
      <c r="G1151" s="184"/>
      <c r="H1151" s="185">
        <v>18333</v>
      </c>
      <c r="I1151" t="s">
        <v>3510</v>
      </c>
      <c r="J1151" s="185" t="s">
        <v>36</v>
      </c>
      <c r="K1151" s="185" t="s">
        <v>36</v>
      </c>
      <c r="L1151" s="185" t="s">
        <v>36</v>
      </c>
      <c r="M1151" s="185" t="s">
        <v>36</v>
      </c>
      <c r="N1151" s="185" t="s">
        <v>3514</v>
      </c>
      <c r="O1151" s="185" t="s">
        <v>37</v>
      </c>
      <c r="P1151" s="185"/>
      <c r="Q1151" s="184" t="s">
        <v>3820</v>
      </c>
      <c r="R1151" s="185">
        <v>18333</v>
      </c>
      <c r="S1151" s="185" t="s">
        <v>3613</v>
      </c>
      <c r="T1151">
        <v>1</v>
      </c>
      <c r="U1151" s="185" t="s">
        <v>37</v>
      </c>
      <c r="V1151" s="185" t="s">
        <v>37</v>
      </c>
      <c r="W1151" t="b">
        <v>1</v>
      </c>
    </row>
    <row r="1152" spans="4:23" x14ac:dyDescent="0.25">
      <c r="D1152" s="184" t="s">
        <v>3821</v>
      </c>
      <c r="E1152" s="184" t="s">
        <v>3821</v>
      </c>
      <c r="F1152" s="184"/>
      <c r="G1152" s="184"/>
      <c r="H1152" s="185">
        <v>18333</v>
      </c>
      <c r="I1152" t="s">
        <v>3510</v>
      </c>
      <c r="J1152" s="185" t="s">
        <v>36</v>
      </c>
      <c r="K1152" s="185" t="s">
        <v>36</v>
      </c>
      <c r="L1152" s="185" t="s">
        <v>36</v>
      </c>
      <c r="M1152" s="185" t="s">
        <v>36</v>
      </c>
      <c r="N1152" s="185" t="s">
        <v>3514</v>
      </c>
      <c r="O1152" s="185" t="s">
        <v>37</v>
      </c>
      <c r="P1152" s="185"/>
      <c r="Q1152" s="184" t="s">
        <v>3821</v>
      </c>
      <c r="R1152" s="185">
        <v>18333</v>
      </c>
      <c r="S1152" s="185" t="s">
        <v>3613</v>
      </c>
      <c r="T1152">
        <v>1</v>
      </c>
      <c r="U1152" s="185" t="s">
        <v>37</v>
      </c>
      <c r="V1152" s="185" t="s">
        <v>37</v>
      </c>
      <c r="W1152" t="b">
        <v>1</v>
      </c>
    </row>
    <row r="1153" spans="4:23" x14ac:dyDescent="0.25">
      <c r="D1153" s="184" t="s">
        <v>3822</v>
      </c>
      <c r="E1153" s="184" t="s">
        <v>3822</v>
      </c>
      <c r="F1153" s="184"/>
      <c r="G1153" s="184"/>
      <c r="H1153" s="185">
        <v>18333</v>
      </c>
      <c r="I1153" t="s">
        <v>3510</v>
      </c>
      <c r="J1153" s="185" t="s">
        <v>36</v>
      </c>
      <c r="K1153" s="185" t="s">
        <v>36</v>
      </c>
      <c r="L1153" s="185" t="s">
        <v>36</v>
      </c>
      <c r="M1153" s="185" t="s">
        <v>36</v>
      </c>
      <c r="N1153" s="185" t="s">
        <v>3514</v>
      </c>
      <c r="O1153" s="185" t="s">
        <v>37</v>
      </c>
      <c r="P1153" s="185"/>
      <c r="Q1153" s="184" t="s">
        <v>3822</v>
      </c>
      <c r="R1153" s="185">
        <v>18333</v>
      </c>
      <c r="S1153" s="185" t="s">
        <v>3613</v>
      </c>
      <c r="T1153">
        <v>1</v>
      </c>
      <c r="U1153" s="185" t="s">
        <v>37</v>
      </c>
      <c r="V1153" s="185" t="s">
        <v>37</v>
      </c>
      <c r="W1153" t="b">
        <v>1</v>
      </c>
    </row>
    <row r="1154" spans="4:23" x14ac:dyDescent="0.25">
      <c r="D1154" s="184" t="s">
        <v>3823</v>
      </c>
      <c r="E1154" s="184" t="s">
        <v>3823</v>
      </c>
      <c r="F1154" s="184"/>
      <c r="G1154" s="184"/>
      <c r="H1154" s="185">
        <v>18333</v>
      </c>
      <c r="I1154" t="s">
        <v>3510</v>
      </c>
      <c r="J1154" s="185" t="s">
        <v>36</v>
      </c>
      <c r="K1154" s="185" t="s">
        <v>36</v>
      </c>
      <c r="L1154" s="185" t="s">
        <v>36</v>
      </c>
      <c r="M1154" s="185" t="s">
        <v>36</v>
      </c>
      <c r="N1154" s="185" t="s">
        <v>3514</v>
      </c>
      <c r="O1154" s="185" t="s">
        <v>37</v>
      </c>
      <c r="P1154" s="185"/>
      <c r="Q1154" s="184" t="s">
        <v>3823</v>
      </c>
      <c r="R1154" s="185">
        <v>18333</v>
      </c>
      <c r="S1154" s="185" t="s">
        <v>3613</v>
      </c>
      <c r="T1154">
        <v>1</v>
      </c>
      <c r="U1154" s="185" t="s">
        <v>37</v>
      </c>
      <c r="V1154" s="185" t="s">
        <v>37</v>
      </c>
      <c r="W1154" t="b">
        <v>1</v>
      </c>
    </row>
    <row r="1155" spans="4:23" x14ac:dyDescent="0.25">
      <c r="D1155" s="184" t="s">
        <v>3824</v>
      </c>
      <c r="E1155" s="184" t="s">
        <v>3824</v>
      </c>
      <c r="F1155" s="184"/>
      <c r="G1155" s="184"/>
      <c r="H1155" s="185">
        <v>18333</v>
      </c>
      <c r="I1155" t="s">
        <v>3510</v>
      </c>
      <c r="J1155" s="185" t="s">
        <v>36</v>
      </c>
      <c r="K1155" s="185" t="s">
        <v>36</v>
      </c>
      <c r="L1155" s="185" t="s">
        <v>36</v>
      </c>
      <c r="M1155" s="185" t="s">
        <v>36</v>
      </c>
      <c r="N1155" s="185" t="s">
        <v>3514</v>
      </c>
      <c r="O1155" s="185" t="s">
        <v>37</v>
      </c>
      <c r="P1155" s="185"/>
      <c r="Q1155" s="184" t="s">
        <v>3824</v>
      </c>
      <c r="R1155" s="185">
        <v>18333</v>
      </c>
      <c r="S1155" s="185" t="s">
        <v>3613</v>
      </c>
      <c r="T1155">
        <v>1</v>
      </c>
      <c r="U1155" s="185" t="s">
        <v>37</v>
      </c>
      <c r="V1155" s="185" t="s">
        <v>37</v>
      </c>
      <c r="W1155" t="b">
        <v>1</v>
      </c>
    </row>
    <row r="1156" spans="4:23" x14ac:dyDescent="0.25">
      <c r="D1156" s="184" t="s">
        <v>3825</v>
      </c>
      <c r="E1156" s="184" t="s">
        <v>3825</v>
      </c>
      <c r="F1156" s="184"/>
      <c r="G1156" s="184"/>
      <c r="H1156" s="185">
        <v>18331</v>
      </c>
      <c r="I1156" t="s">
        <v>3510</v>
      </c>
      <c r="J1156" s="185" t="s">
        <v>36</v>
      </c>
      <c r="K1156" s="185" t="s">
        <v>36</v>
      </c>
      <c r="L1156" s="185" t="s">
        <v>36</v>
      </c>
      <c r="M1156" s="185" t="s">
        <v>36</v>
      </c>
      <c r="N1156" s="185" t="s">
        <v>3514</v>
      </c>
      <c r="O1156" s="185" t="s">
        <v>37</v>
      </c>
      <c r="P1156" s="185"/>
      <c r="Q1156" s="184" t="s">
        <v>3825</v>
      </c>
      <c r="R1156" s="185">
        <v>18331</v>
      </c>
      <c r="S1156" s="185" t="s">
        <v>3624</v>
      </c>
      <c r="T1156">
        <v>1</v>
      </c>
      <c r="U1156" s="185" t="s">
        <v>37</v>
      </c>
      <c r="V1156" s="185" t="s">
        <v>37</v>
      </c>
      <c r="W1156" t="b">
        <v>1</v>
      </c>
    </row>
    <row r="1157" spans="4:23" x14ac:dyDescent="0.25">
      <c r="D1157" s="184" t="s">
        <v>3826</v>
      </c>
      <c r="E1157" s="184" t="s">
        <v>3826</v>
      </c>
      <c r="F1157" s="184"/>
      <c r="G1157" s="184"/>
      <c r="H1157" s="185">
        <v>18331</v>
      </c>
      <c r="I1157" t="s">
        <v>3510</v>
      </c>
      <c r="J1157" s="185" t="s">
        <v>36</v>
      </c>
      <c r="K1157" s="185" t="s">
        <v>36</v>
      </c>
      <c r="L1157" s="185" t="s">
        <v>36</v>
      </c>
      <c r="M1157" s="185" t="s">
        <v>36</v>
      </c>
      <c r="N1157" s="185" t="s">
        <v>3514</v>
      </c>
      <c r="O1157" s="185" t="s">
        <v>37</v>
      </c>
      <c r="P1157" s="185"/>
      <c r="Q1157" s="184" t="s">
        <v>3826</v>
      </c>
      <c r="R1157" s="185">
        <v>18331</v>
      </c>
      <c r="S1157" s="185" t="s">
        <v>3624</v>
      </c>
      <c r="T1157">
        <v>1</v>
      </c>
      <c r="U1157" s="185" t="s">
        <v>37</v>
      </c>
      <c r="V1157" s="185" t="s">
        <v>37</v>
      </c>
      <c r="W1157" t="b">
        <v>1</v>
      </c>
    </row>
    <row r="1158" spans="4:23" x14ac:dyDescent="0.25">
      <c r="D1158" s="184" t="s">
        <v>3827</v>
      </c>
      <c r="E1158" s="184" t="s">
        <v>3827</v>
      </c>
      <c r="F1158" s="184"/>
      <c r="G1158" s="184"/>
      <c r="H1158" s="185">
        <v>18332</v>
      </c>
      <c r="I1158" t="s">
        <v>3510</v>
      </c>
      <c r="J1158" s="185" t="s">
        <v>36</v>
      </c>
      <c r="K1158" s="185" t="s">
        <v>36</v>
      </c>
      <c r="L1158" s="185" t="s">
        <v>36</v>
      </c>
      <c r="M1158" s="185" t="s">
        <v>36</v>
      </c>
      <c r="N1158" s="185" t="s">
        <v>3514</v>
      </c>
      <c r="O1158" s="185" t="s">
        <v>37</v>
      </c>
      <c r="P1158" s="185"/>
      <c r="Q1158" s="184" t="s">
        <v>3827</v>
      </c>
      <c r="R1158" s="185">
        <v>18332</v>
      </c>
      <c r="S1158" s="185" t="s">
        <v>3627</v>
      </c>
      <c r="T1158">
        <v>1</v>
      </c>
      <c r="U1158" s="185" t="s">
        <v>37</v>
      </c>
      <c r="V1158" s="185" t="s">
        <v>37</v>
      </c>
      <c r="W1158" t="b">
        <v>1</v>
      </c>
    </row>
    <row r="1159" spans="4:23" x14ac:dyDescent="0.25">
      <c r="D1159" s="184" t="s">
        <v>3828</v>
      </c>
      <c r="E1159" s="184" t="s">
        <v>3828</v>
      </c>
      <c r="F1159" s="184"/>
      <c r="G1159" s="184"/>
      <c r="H1159" s="185">
        <v>18333</v>
      </c>
      <c r="I1159" t="s">
        <v>3510</v>
      </c>
      <c r="J1159" s="185" t="s">
        <v>36</v>
      </c>
      <c r="K1159" s="185" t="s">
        <v>36</v>
      </c>
      <c r="L1159" s="185" t="s">
        <v>36</v>
      </c>
      <c r="M1159" s="185" t="s">
        <v>36</v>
      </c>
      <c r="N1159" s="185" t="s">
        <v>3514</v>
      </c>
      <c r="O1159" s="185" t="s">
        <v>37</v>
      </c>
      <c r="P1159" s="185"/>
      <c r="Q1159" s="184" t="s">
        <v>3828</v>
      </c>
      <c r="R1159" s="185">
        <v>18333</v>
      </c>
      <c r="S1159" s="185" t="s">
        <v>3613</v>
      </c>
      <c r="T1159">
        <v>1</v>
      </c>
      <c r="U1159" s="185" t="s">
        <v>37</v>
      </c>
      <c r="V1159" s="185" t="s">
        <v>37</v>
      </c>
      <c r="W1159" t="b">
        <v>1</v>
      </c>
    </row>
    <row r="1160" spans="4:23" x14ac:dyDescent="0.25">
      <c r="D1160" s="184" t="s">
        <v>3829</v>
      </c>
      <c r="E1160" s="184" t="s">
        <v>3829</v>
      </c>
      <c r="F1160" s="184"/>
      <c r="G1160" s="184"/>
      <c r="H1160" s="185">
        <v>18333</v>
      </c>
      <c r="I1160" t="s">
        <v>3510</v>
      </c>
      <c r="J1160" s="185" t="s">
        <v>36</v>
      </c>
      <c r="K1160" s="185" t="s">
        <v>36</v>
      </c>
      <c r="L1160" s="185" t="s">
        <v>36</v>
      </c>
      <c r="M1160" s="185" t="s">
        <v>36</v>
      </c>
      <c r="N1160" s="185" t="s">
        <v>3514</v>
      </c>
      <c r="O1160" s="185" t="s">
        <v>37</v>
      </c>
      <c r="P1160" s="185"/>
      <c r="Q1160" s="184" t="s">
        <v>3829</v>
      </c>
      <c r="R1160" s="185">
        <v>18333</v>
      </c>
      <c r="S1160" s="185" t="s">
        <v>3613</v>
      </c>
      <c r="T1160">
        <v>1</v>
      </c>
      <c r="U1160" s="185" t="s">
        <v>37</v>
      </c>
      <c r="V1160" s="185" t="s">
        <v>37</v>
      </c>
      <c r="W1160" t="b">
        <v>1</v>
      </c>
    </row>
    <row r="1161" spans="4:23" x14ac:dyDescent="0.25">
      <c r="D1161" s="184" t="s">
        <v>3830</v>
      </c>
      <c r="E1161" s="184" t="s">
        <v>3830</v>
      </c>
      <c r="F1161" s="184"/>
      <c r="G1161" s="184"/>
      <c r="H1161" s="185">
        <v>18332</v>
      </c>
      <c r="I1161" t="s">
        <v>3510</v>
      </c>
      <c r="J1161" s="185" t="s">
        <v>36</v>
      </c>
      <c r="K1161" s="185" t="s">
        <v>36</v>
      </c>
      <c r="L1161" s="185" t="s">
        <v>36</v>
      </c>
      <c r="M1161" s="185" t="s">
        <v>36</v>
      </c>
      <c r="N1161" s="185" t="s">
        <v>3514</v>
      </c>
      <c r="O1161" s="185" t="s">
        <v>37</v>
      </c>
      <c r="P1161" s="185"/>
      <c r="Q1161" s="184" t="s">
        <v>3830</v>
      </c>
      <c r="R1161" s="185">
        <v>18332</v>
      </c>
      <c r="S1161" s="185" t="s">
        <v>3627</v>
      </c>
      <c r="T1161">
        <v>1</v>
      </c>
      <c r="U1161" s="185" t="s">
        <v>37</v>
      </c>
      <c r="V1161" s="185" t="s">
        <v>37</v>
      </c>
      <c r="W1161" t="b">
        <v>1</v>
      </c>
    </row>
    <row r="1162" spans="4:23" x14ac:dyDescent="0.25">
      <c r="D1162" s="184" t="s">
        <v>3831</v>
      </c>
      <c r="E1162" s="184" t="s">
        <v>3831</v>
      </c>
      <c r="F1162" s="184"/>
      <c r="G1162" s="184"/>
      <c r="H1162" s="185">
        <v>18333</v>
      </c>
      <c r="I1162" t="s">
        <v>3510</v>
      </c>
      <c r="J1162" s="185" t="s">
        <v>36</v>
      </c>
      <c r="K1162" s="185" t="s">
        <v>36</v>
      </c>
      <c r="L1162" s="185" t="s">
        <v>36</v>
      </c>
      <c r="M1162" s="185" t="s">
        <v>36</v>
      </c>
      <c r="N1162" s="185" t="s">
        <v>3514</v>
      </c>
      <c r="O1162" s="185" t="s">
        <v>37</v>
      </c>
      <c r="P1162" s="185"/>
      <c r="Q1162" s="184" t="s">
        <v>3831</v>
      </c>
      <c r="R1162" s="185">
        <v>18333</v>
      </c>
      <c r="S1162" s="185" t="s">
        <v>3613</v>
      </c>
      <c r="T1162">
        <v>1</v>
      </c>
      <c r="U1162" s="185" t="s">
        <v>37</v>
      </c>
      <c r="V1162" s="185" t="s">
        <v>37</v>
      </c>
      <c r="W1162" t="b">
        <v>1</v>
      </c>
    </row>
    <row r="1163" spans="4:23" x14ac:dyDescent="0.25">
      <c r="D1163" s="184" t="s">
        <v>3832</v>
      </c>
      <c r="E1163" s="184" t="s">
        <v>3832</v>
      </c>
      <c r="F1163" s="184"/>
      <c r="G1163" s="184"/>
      <c r="H1163" s="185">
        <v>18333</v>
      </c>
      <c r="I1163" t="s">
        <v>3510</v>
      </c>
      <c r="J1163" s="185" t="s">
        <v>36</v>
      </c>
      <c r="K1163" s="185" t="s">
        <v>36</v>
      </c>
      <c r="L1163" s="185" t="s">
        <v>36</v>
      </c>
      <c r="M1163" s="185" t="s">
        <v>36</v>
      </c>
      <c r="N1163" s="185" t="s">
        <v>3514</v>
      </c>
      <c r="O1163" s="185" t="s">
        <v>37</v>
      </c>
      <c r="P1163" s="185"/>
      <c r="Q1163" s="184" t="s">
        <v>3832</v>
      </c>
      <c r="R1163" s="185">
        <v>18333</v>
      </c>
      <c r="S1163" s="185" t="s">
        <v>3613</v>
      </c>
      <c r="T1163">
        <v>1</v>
      </c>
      <c r="U1163" s="185" t="s">
        <v>37</v>
      </c>
      <c r="V1163" s="185" t="s">
        <v>37</v>
      </c>
      <c r="W1163" t="b">
        <v>1</v>
      </c>
    </row>
    <row r="1164" spans="4:23" x14ac:dyDescent="0.25">
      <c r="D1164" s="184" t="s">
        <v>3833</v>
      </c>
      <c r="E1164" s="184" t="s">
        <v>3833</v>
      </c>
      <c r="F1164" s="184"/>
      <c r="G1164" s="184"/>
      <c r="H1164" s="185">
        <v>18331</v>
      </c>
      <c r="I1164" t="s">
        <v>3510</v>
      </c>
      <c r="J1164" s="185" t="s">
        <v>36</v>
      </c>
      <c r="K1164" s="185" t="s">
        <v>36</v>
      </c>
      <c r="L1164" s="185" t="s">
        <v>36</v>
      </c>
      <c r="M1164" s="185" t="s">
        <v>36</v>
      </c>
      <c r="N1164" s="185" t="s">
        <v>3514</v>
      </c>
      <c r="O1164" s="185" t="s">
        <v>37</v>
      </c>
      <c r="P1164" s="185"/>
      <c r="Q1164" s="184" t="s">
        <v>3833</v>
      </c>
      <c r="R1164" s="185">
        <v>18331</v>
      </c>
      <c r="S1164" s="185" t="s">
        <v>3624</v>
      </c>
      <c r="T1164">
        <v>1</v>
      </c>
      <c r="U1164" s="185" t="s">
        <v>37</v>
      </c>
      <c r="V1164" s="185" t="s">
        <v>37</v>
      </c>
      <c r="W1164" t="b">
        <v>1</v>
      </c>
    </row>
    <row r="1165" spans="4:23" x14ac:dyDescent="0.25">
      <c r="D1165" s="184" t="s">
        <v>3834</v>
      </c>
      <c r="E1165" s="184" t="s">
        <v>3834</v>
      </c>
      <c r="F1165" s="184"/>
      <c r="G1165" s="184"/>
      <c r="H1165" s="185">
        <v>18331</v>
      </c>
      <c r="I1165" t="s">
        <v>3510</v>
      </c>
      <c r="J1165" s="185" t="s">
        <v>36</v>
      </c>
      <c r="K1165" s="185" t="s">
        <v>36</v>
      </c>
      <c r="L1165" s="185" t="s">
        <v>36</v>
      </c>
      <c r="M1165" s="185" t="s">
        <v>36</v>
      </c>
      <c r="N1165" s="185" t="s">
        <v>3514</v>
      </c>
      <c r="O1165" s="185" t="s">
        <v>37</v>
      </c>
      <c r="P1165" s="185"/>
      <c r="Q1165" s="184" t="s">
        <v>3834</v>
      </c>
      <c r="R1165" s="185">
        <v>18331</v>
      </c>
      <c r="S1165" s="185" t="s">
        <v>3624</v>
      </c>
      <c r="T1165">
        <v>1</v>
      </c>
      <c r="U1165" s="185" t="s">
        <v>37</v>
      </c>
      <c r="V1165" s="185" t="s">
        <v>37</v>
      </c>
      <c r="W1165" t="b">
        <v>1</v>
      </c>
    </row>
    <row r="1166" spans="4:23" x14ac:dyDescent="0.25">
      <c r="D1166" s="184" t="s">
        <v>3835</v>
      </c>
      <c r="E1166" s="184" t="s">
        <v>3835</v>
      </c>
      <c r="F1166" s="184"/>
      <c r="G1166" s="184"/>
      <c r="H1166" s="185">
        <v>18332</v>
      </c>
      <c r="I1166" t="s">
        <v>3510</v>
      </c>
      <c r="J1166" s="185" t="s">
        <v>36</v>
      </c>
      <c r="K1166" s="185" t="s">
        <v>36</v>
      </c>
      <c r="L1166" s="185" t="s">
        <v>36</v>
      </c>
      <c r="M1166" s="185" t="s">
        <v>36</v>
      </c>
      <c r="N1166" s="185" t="s">
        <v>3514</v>
      </c>
      <c r="O1166" s="185" t="s">
        <v>37</v>
      </c>
      <c r="P1166" s="185"/>
      <c r="Q1166" s="184" t="s">
        <v>3835</v>
      </c>
      <c r="R1166" s="185">
        <v>18332</v>
      </c>
      <c r="S1166" s="185" t="s">
        <v>3627</v>
      </c>
      <c r="T1166">
        <v>1</v>
      </c>
      <c r="U1166" s="185" t="s">
        <v>37</v>
      </c>
      <c r="V1166" s="185" t="s">
        <v>37</v>
      </c>
      <c r="W1166" t="b">
        <v>1</v>
      </c>
    </row>
    <row r="1167" spans="4:23" x14ac:dyDescent="0.25">
      <c r="D1167" s="184" t="s">
        <v>3836</v>
      </c>
      <c r="E1167" s="184" t="s">
        <v>3836</v>
      </c>
      <c r="F1167" s="184"/>
      <c r="G1167" s="184"/>
      <c r="H1167" s="185">
        <v>18333</v>
      </c>
      <c r="I1167" t="s">
        <v>3510</v>
      </c>
      <c r="J1167" s="185" t="s">
        <v>36</v>
      </c>
      <c r="K1167" s="185" t="s">
        <v>36</v>
      </c>
      <c r="L1167" s="185" t="s">
        <v>36</v>
      </c>
      <c r="M1167" s="185" t="s">
        <v>36</v>
      </c>
      <c r="N1167" s="185" t="s">
        <v>3514</v>
      </c>
      <c r="O1167" s="185" t="s">
        <v>37</v>
      </c>
      <c r="P1167" s="185"/>
      <c r="Q1167" s="184" t="s">
        <v>3836</v>
      </c>
      <c r="R1167" s="185">
        <v>18333</v>
      </c>
      <c r="S1167" s="185" t="s">
        <v>3613</v>
      </c>
      <c r="T1167">
        <v>1</v>
      </c>
      <c r="U1167" s="185" t="s">
        <v>37</v>
      </c>
      <c r="V1167" s="185" t="s">
        <v>37</v>
      </c>
      <c r="W1167" t="b">
        <v>1</v>
      </c>
    </row>
    <row r="1168" spans="4:23" x14ac:dyDescent="0.25">
      <c r="D1168" s="184" t="s">
        <v>1102</v>
      </c>
      <c r="E1168" s="184" t="s">
        <v>1102</v>
      </c>
      <c r="F1168" s="184"/>
      <c r="G1168" s="184"/>
      <c r="H1168" s="185">
        <v>10030</v>
      </c>
      <c r="I1168" t="s">
        <v>3486</v>
      </c>
      <c r="J1168" s="185" t="s">
        <v>36</v>
      </c>
      <c r="K1168" s="185" t="s">
        <v>36</v>
      </c>
      <c r="L1168" s="185" t="s">
        <v>37</v>
      </c>
      <c r="M1168" s="185" t="s">
        <v>37</v>
      </c>
      <c r="N1168" s="185" t="s">
        <v>3490</v>
      </c>
      <c r="O1168" s="185" t="s">
        <v>37</v>
      </c>
      <c r="P1168" s="185"/>
      <c r="Q1168" s="184" t="s">
        <v>1102</v>
      </c>
      <c r="R1168" s="185">
        <v>10030</v>
      </c>
      <c r="S1168" s="185" t="s">
        <v>60</v>
      </c>
      <c r="T1168">
        <v>1</v>
      </c>
      <c r="U1168" s="185" t="s">
        <v>37</v>
      </c>
      <c r="V1168" s="185" t="s">
        <v>37</v>
      </c>
      <c r="W1168" t="b">
        <v>1</v>
      </c>
    </row>
    <row r="1169" spans="4:23" x14ac:dyDescent="0.25">
      <c r="D1169" s="184" t="s">
        <v>1103</v>
      </c>
      <c r="E1169" s="184" t="s">
        <v>1103</v>
      </c>
      <c r="F1169" s="184"/>
      <c r="G1169" s="184"/>
      <c r="H1169" s="185">
        <v>12020</v>
      </c>
      <c r="I1169" t="s">
        <v>3487</v>
      </c>
      <c r="J1169" s="185" t="s">
        <v>36</v>
      </c>
      <c r="K1169" s="185" t="s">
        <v>36</v>
      </c>
      <c r="L1169" s="185" t="s">
        <v>36</v>
      </c>
      <c r="M1169" s="185" t="s">
        <v>36</v>
      </c>
      <c r="N1169" s="185" t="s">
        <v>35</v>
      </c>
      <c r="O1169" s="185" t="s">
        <v>37</v>
      </c>
      <c r="P1169" s="185"/>
      <c r="Q1169" s="184" t="s">
        <v>1103</v>
      </c>
      <c r="R1169" s="185">
        <v>12020</v>
      </c>
      <c r="S1169" s="185" t="s">
        <v>190</v>
      </c>
      <c r="T1169">
        <v>4</v>
      </c>
      <c r="U1169" s="185" t="s">
        <v>37</v>
      </c>
      <c r="V1169" s="185" t="s">
        <v>37</v>
      </c>
      <c r="W1169" t="b">
        <v>1</v>
      </c>
    </row>
    <row r="1170" spans="4:23" x14ac:dyDescent="0.25">
      <c r="D1170" s="184" t="s">
        <v>1104</v>
      </c>
      <c r="E1170" s="184" t="s">
        <v>1104</v>
      </c>
      <c r="F1170" s="184"/>
      <c r="G1170" s="184"/>
      <c r="H1170" s="185">
        <v>17720</v>
      </c>
      <c r="I1170" t="s">
        <v>3502</v>
      </c>
      <c r="J1170" s="185" t="s">
        <v>36</v>
      </c>
      <c r="K1170" s="185" t="s">
        <v>36</v>
      </c>
      <c r="L1170" s="185" t="s">
        <v>36</v>
      </c>
      <c r="M1170" s="185" t="s">
        <v>37</v>
      </c>
      <c r="N1170" s="185" t="s">
        <v>3528</v>
      </c>
      <c r="O1170" s="185" t="s">
        <v>37</v>
      </c>
      <c r="P1170" s="185"/>
      <c r="Q1170" s="184" t="s">
        <v>1104</v>
      </c>
      <c r="R1170" s="185">
        <v>17720</v>
      </c>
      <c r="S1170" s="185" t="s">
        <v>533</v>
      </c>
      <c r="T1170">
        <v>3</v>
      </c>
      <c r="U1170" s="185" t="s">
        <v>37</v>
      </c>
      <c r="V1170" s="185" t="s">
        <v>37</v>
      </c>
      <c r="W1170" t="b">
        <v>1</v>
      </c>
    </row>
    <row r="1171" spans="4:23" x14ac:dyDescent="0.25">
      <c r="D1171" s="184" t="s">
        <v>1105</v>
      </c>
      <c r="E1171" s="184" t="s">
        <v>1105</v>
      </c>
      <c r="F1171" s="184"/>
      <c r="G1171" s="184"/>
      <c r="H1171" s="185">
        <v>10030</v>
      </c>
      <c r="I1171" t="s">
        <v>3486</v>
      </c>
      <c r="J1171" s="185" t="s">
        <v>36</v>
      </c>
      <c r="K1171" s="185" t="s">
        <v>36</v>
      </c>
      <c r="L1171" s="185" t="s">
        <v>36</v>
      </c>
      <c r="M1171" s="185" t="s">
        <v>37</v>
      </c>
      <c r="N1171" s="185" t="s">
        <v>3490</v>
      </c>
      <c r="O1171" s="185" t="s">
        <v>37</v>
      </c>
      <c r="P1171" s="185"/>
      <c r="Q1171" s="184" t="s">
        <v>1105</v>
      </c>
      <c r="R1171" s="185">
        <v>10030</v>
      </c>
      <c r="S1171" s="185" t="s">
        <v>60</v>
      </c>
      <c r="T1171">
        <v>1</v>
      </c>
      <c r="U1171" s="185" t="s">
        <v>37</v>
      </c>
      <c r="V1171" s="185" t="s">
        <v>37</v>
      </c>
      <c r="W1171" t="b">
        <v>1</v>
      </c>
    </row>
    <row r="1172" spans="4:23" x14ac:dyDescent="0.25">
      <c r="D1172" s="184" t="s">
        <v>1106</v>
      </c>
      <c r="E1172" s="184" t="s">
        <v>1106</v>
      </c>
      <c r="F1172" s="184"/>
      <c r="G1172" s="184"/>
      <c r="H1172" s="185">
        <v>12020</v>
      </c>
      <c r="I1172" t="s">
        <v>3487</v>
      </c>
      <c r="J1172" s="185" t="s">
        <v>36</v>
      </c>
      <c r="K1172" s="185" t="s">
        <v>36</v>
      </c>
      <c r="L1172" s="185" t="s">
        <v>36</v>
      </c>
      <c r="M1172" s="185" t="s">
        <v>36</v>
      </c>
      <c r="N1172" s="185" t="s">
        <v>35</v>
      </c>
      <c r="O1172" s="185" t="s">
        <v>37</v>
      </c>
      <c r="P1172" s="185"/>
      <c r="Q1172" s="184" t="s">
        <v>1106</v>
      </c>
      <c r="R1172" s="185">
        <v>12020</v>
      </c>
      <c r="S1172" s="185" t="s">
        <v>190</v>
      </c>
      <c r="T1172">
        <v>4</v>
      </c>
      <c r="U1172" s="185" t="s">
        <v>37</v>
      </c>
      <c r="V1172" s="185" t="s">
        <v>37</v>
      </c>
      <c r="W1172" t="b">
        <v>1</v>
      </c>
    </row>
    <row r="1173" spans="4:23" x14ac:dyDescent="0.25">
      <c r="D1173" s="186" t="s">
        <v>3837</v>
      </c>
      <c r="E1173" s="186" t="s">
        <v>3837</v>
      </c>
      <c r="F1173" s="186"/>
      <c r="G1173" s="186"/>
      <c r="H1173" s="185"/>
      <c r="I1173" s="186" t="s">
        <v>3500</v>
      </c>
      <c r="J1173" s="186" t="s">
        <v>36</v>
      </c>
      <c r="K1173" s="186" t="s">
        <v>36</v>
      </c>
      <c r="L1173" s="186" t="s">
        <v>36</v>
      </c>
      <c r="M1173" s="186" t="s">
        <v>37</v>
      </c>
      <c r="N1173" s="186" t="s">
        <v>3498</v>
      </c>
      <c r="O1173" s="186" t="s">
        <v>37</v>
      </c>
      <c r="P1173" s="186"/>
      <c r="Q1173" s="186" t="s">
        <v>3837</v>
      </c>
      <c r="R1173" s="185"/>
      <c r="S1173" s="185"/>
      <c r="T1173">
        <v>1</v>
      </c>
      <c r="U1173" s="186" t="s">
        <v>37</v>
      </c>
      <c r="V1173" s="186" t="s">
        <v>37</v>
      </c>
      <c r="W1173" t="b">
        <v>1</v>
      </c>
    </row>
    <row r="1174" spans="4:23" x14ac:dyDescent="0.25">
      <c r="D1174" s="184" t="s">
        <v>1107</v>
      </c>
      <c r="E1174" s="184" t="s">
        <v>1107</v>
      </c>
      <c r="F1174" s="184"/>
      <c r="G1174" s="184"/>
      <c r="H1174" s="185">
        <v>16020</v>
      </c>
      <c r="I1174" t="s">
        <v>3496</v>
      </c>
      <c r="J1174" s="185" t="s">
        <v>36</v>
      </c>
      <c r="K1174" s="185" t="s">
        <v>36</v>
      </c>
      <c r="L1174" s="185" t="s">
        <v>36</v>
      </c>
      <c r="M1174" s="185" t="s">
        <v>37</v>
      </c>
      <c r="N1174" s="185" t="s">
        <v>3506</v>
      </c>
      <c r="O1174" s="185" t="s">
        <v>37</v>
      </c>
      <c r="P1174" s="185"/>
      <c r="Q1174" s="184" t="s">
        <v>1107</v>
      </c>
      <c r="R1174" s="185">
        <v>16020</v>
      </c>
      <c r="S1174" s="185" t="s">
        <v>297</v>
      </c>
      <c r="T1174">
        <v>2</v>
      </c>
      <c r="U1174" s="185" t="s">
        <v>37</v>
      </c>
      <c r="V1174" s="185" t="s">
        <v>37</v>
      </c>
      <c r="W1174" t="b">
        <v>1</v>
      </c>
    </row>
    <row r="1175" spans="4:23" x14ac:dyDescent="0.25">
      <c r="D1175" s="184" t="s">
        <v>1108</v>
      </c>
      <c r="E1175" s="184" t="s">
        <v>1108</v>
      </c>
      <c r="F1175" s="184"/>
      <c r="G1175" s="184"/>
      <c r="H1175" s="185">
        <v>16030</v>
      </c>
      <c r="I1175" t="s">
        <v>3496</v>
      </c>
      <c r="J1175" s="185" t="s">
        <v>36</v>
      </c>
      <c r="K1175" s="185" t="s">
        <v>36</v>
      </c>
      <c r="L1175" s="185" t="s">
        <v>36</v>
      </c>
      <c r="M1175" s="185" t="s">
        <v>37</v>
      </c>
      <c r="N1175" s="185" t="s">
        <v>3506</v>
      </c>
      <c r="O1175" s="185" t="s">
        <v>37</v>
      </c>
      <c r="P1175" s="185"/>
      <c r="Q1175" s="184" t="s">
        <v>1108</v>
      </c>
      <c r="R1175" s="185">
        <v>16030</v>
      </c>
      <c r="S1175" s="185" t="s">
        <v>107</v>
      </c>
      <c r="T1175">
        <v>1</v>
      </c>
      <c r="U1175" s="185" t="s">
        <v>37</v>
      </c>
      <c r="V1175" s="185" t="s">
        <v>37</v>
      </c>
      <c r="W1175" t="b">
        <v>1</v>
      </c>
    </row>
    <row r="1176" spans="4:23" x14ac:dyDescent="0.25">
      <c r="D1176" s="184" t="s">
        <v>1109</v>
      </c>
      <c r="E1176" s="184" t="s">
        <v>1109</v>
      </c>
      <c r="F1176" s="184"/>
      <c r="G1176" s="184"/>
      <c r="H1176" s="185">
        <v>15050</v>
      </c>
      <c r="I1176" t="s">
        <v>113</v>
      </c>
      <c r="J1176" s="185" t="s">
        <v>36</v>
      </c>
      <c r="K1176" s="185" t="s">
        <v>36</v>
      </c>
      <c r="L1176" s="185" t="s">
        <v>36</v>
      </c>
      <c r="M1176" s="185" t="s">
        <v>37</v>
      </c>
      <c r="N1176" s="185" t="s">
        <v>113</v>
      </c>
      <c r="O1176" s="185" t="s">
        <v>37</v>
      </c>
      <c r="P1176" s="185"/>
      <c r="Q1176" s="184" t="s">
        <v>1109</v>
      </c>
      <c r="R1176" s="185">
        <v>15050</v>
      </c>
      <c r="S1176" s="185" t="s">
        <v>114</v>
      </c>
      <c r="T1176">
        <v>5</v>
      </c>
      <c r="U1176" s="185" t="s">
        <v>37</v>
      </c>
      <c r="V1176" s="185" t="s">
        <v>37</v>
      </c>
      <c r="W1176" t="b">
        <v>0</v>
      </c>
    </row>
    <row r="1177" spans="4:23" x14ac:dyDescent="0.25">
      <c r="D1177" s="184" t="s">
        <v>1110</v>
      </c>
      <c r="E1177" s="184" t="s">
        <v>1110</v>
      </c>
      <c r="F1177" s="184"/>
      <c r="G1177" s="184"/>
      <c r="H1177" s="185">
        <v>16030</v>
      </c>
      <c r="I1177" t="s">
        <v>3496</v>
      </c>
      <c r="J1177" s="185" t="s">
        <v>36</v>
      </c>
      <c r="K1177" s="185" t="s">
        <v>36</v>
      </c>
      <c r="L1177" s="185" t="s">
        <v>36</v>
      </c>
      <c r="M1177" s="185" t="s">
        <v>37</v>
      </c>
      <c r="N1177" s="185" t="s">
        <v>3506</v>
      </c>
      <c r="O1177" s="185" t="s">
        <v>37</v>
      </c>
      <c r="P1177" s="185"/>
      <c r="Q1177" s="184" t="s">
        <v>1110</v>
      </c>
      <c r="R1177" s="185">
        <v>16030</v>
      </c>
      <c r="S1177" s="185" t="s">
        <v>107</v>
      </c>
      <c r="T1177">
        <v>1</v>
      </c>
      <c r="U1177" s="185" t="s">
        <v>37</v>
      </c>
      <c r="V1177" s="185" t="s">
        <v>37</v>
      </c>
      <c r="W1177" t="b">
        <v>1</v>
      </c>
    </row>
    <row r="1178" spans="4:23" x14ac:dyDescent="0.25">
      <c r="D1178" s="184" t="s">
        <v>1111</v>
      </c>
      <c r="E1178" s="184" t="s">
        <v>1111</v>
      </c>
      <c r="F1178" s="184"/>
      <c r="G1178" s="184"/>
      <c r="H1178" s="185">
        <v>17870</v>
      </c>
      <c r="I1178" t="s">
        <v>3502</v>
      </c>
      <c r="J1178" s="185" t="s">
        <v>36</v>
      </c>
      <c r="K1178" s="185" t="s">
        <v>36</v>
      </c>
      <c r="L1178" s="185" t="s">
        <v>36</v>
      </c>
      <c r="M1178" s="185" t="s">
        <v>37</v>
      </c>
      <c r="N1178" s="185" t="s">
        <v>3528</v>
      </c>
      <c r="O1178" s="185" t="s">
        <v>37</v>
      </c>
      <c r="P1178" s="185"/>
      <c r="Q1178" s="184" t="s">
        <v>1111</v>
      </c>
      <c r="R1178" s="185">
        <v>17870</v>
      </c>
      <c r="S1178" s="185" t="s">
        <v>274</v>
      </c>
      <c r="T1178">
        <v>1</v>
      </c>
      <c r="U1178" s="185" t="s">
        <v>37</v>
      </c>
      <c r="V1178" s="185" t="s">
        <v>37</v>
      </c>
      <c r="W1178" t="b">
        <v>1</v>
      </c>
    </row>
    <row r="1179" spans="4:23" x14ac:dyDescent="0.25">
      <c r="D1179" s="184" t="s">
        <v>1112</v>
      </c>
      <c r="E1179" s="184" t="s">
        <v>1112</v>
      </c>
      <c r="F1179" s="184"/>
      <c r="G1179" s="184"/>
      <c r="H1179" s="185">
        <v>16030</v>
      </c>
      <c r="I1179" t="s">
        <v>3496</v>
      </c>
      <c r="J1179" s="185" t="s">
        <v>36</v>
      </c>
      <c r="K1179" s="185" t="s">
        <v>36</v>
      </c>
      <c r="L1179" s="185" t="s">
        <v>36</v>
      </c>
      <c r="M1179" s="185" t="s">
        <v>37</v>
      </c>
      <c r="N1179" s="185" t="s">
        <v>3506</v>
      </c>
      <c r="O1179" s="185" t="s">
        <v>37</v>
      </c>
      <c r="P1179" s="185"/>
      <c r="Q1179" s="184" t="s">
        <v>1112</v>
      </c>
      <c r="R1179" s="185">
        <v>16030</v>
      </c>
      <c r="S1179" s="185" t="s">
        <v>107</v>
      </c>
      <c r="T1179">
        <v>1</v>
      </c>
      <c r="U1179" s="185" t="s">
        <v>37</v>
      </c>
      <c r="V1179" s="185" t="s">
        <v>37</v>
      </c>
      <c r="W1179" t="b">
        <v>1</v>
      </c>
    </row>
    <row r="1180" spans="4:23" x14ac:dyDescent="0.25">
      <c r="D1180" s="184" t="s">
        <v>1113</v>
      </c>
      <c r="E1180" s="184" t="s">
        <v>1113</v>
      </c>
      <c r="F1180" s="184"/>
      <c r="G1180" s="184"/>
      <c r="H1180" s="185">
        <v>12020</v>
      </c>
      <c r="I1180" t="s">
        <v>3487</v>
      </c>
      <c r="J1180" s="185" t="s">
        <v>36</v>
      </c>
      <c r="K1180" s="185" t="s">
        <v>36</v>
      </c>
      <c r="L1180" s="185" t="s">
        <v>36</v>
      </c>
      <c r="M1180" s="185" t="s">
        <v>36</v>
      </c>
      <c r="N1180" s="185" t="s">
        <v>35</v>
      </c>
      <c r="O1180" s="185" t="s">
        <v>37</v>
      </c>
      <c r="P1180" s="185"/>
      <c r="Q1180" s="184" t="s">
        <v>1113</v>
      </c>
      <c r="R1180" s="185">
        <v>12020</v>
      </c>
      <c r="S1180" s="185" t="s">
        <v>190</v>
      </c>
      <c r="T1180">
        <v>4</v>
      </c>
      <c r="U1180" s="185" t="s">
        <v>37</v>
      </c>
      <c r="V1180" s="185" t="s">
        <v>37</v>
      </c>
      <c r="W1180" t="b">
        <v>1</v>
      </c>
    </row>
    <row r="1181" spans="4:23" x14ac:dyDescent="0.25">
      <c r="D1181" s="184" t="s">
        <v>190</v>
      </c>
      <c r="E1181" s="184" t="s">
        <v>190</v>
      </c>
      <c r="F1181" s="184"/>
      <c r="G1181" s="184"/>
      <c r="H1181" s="185">
        <v>12020</v>
      </c>
      <c r="I1181" t="s">
        <v>3491</v>
      </c>
      <c r="J1181" s="185" t="s">
        <v>36</v>
      </c>
      <c r="K1181" s="185" t="s">
        <v>36</v>
      </c>
      <c r="L1181" s="185" t="s">
        <v>36</v>
      </c>
      <c r="M1181" s="185" t="s">
        <v>36</v>
      </c>
      <c r="N1181" s="185" t="s">
        <v>35</v>
      </c>
      <c r="O1181" s="185" t="s">
        <v>37</v>
      </c>
      <c r="P1181" s="185"/>
      <c r="Q1181" s="184" t="s">
        <v>190</v>
      </c>
      <c r="R1181" s="185">
        <v>12020</v>
      </c>
      <c r="S1181" s="185" t="s">
        <v>190</v>
      </c>
      <c r="T1181">
        <v>4</v>
      </c>
      <c r="U1181" s="185" t="s">
        <v>37</v>
      </c>
      <c r="V1181" s="185" t="s">
        <v>37</v>
      </c>
      <c r="W1181" t="b">
        <v>1</v>
      </c>
    </row>
    <row r="1182" spans="4:23" x14ac:dyDescent="0.25">
      <c r="D1182" s="184" t="s">
        <v>1114</v>
      </c>
      <c r="E1182" s="184" t="s">
        <v>1114</v>
      </c>
      <c r="F1182" s="184"/>
      <c r="G1182" s="184"/>
      <c r="H1182" s="185">
        <v>16660</v>
      </c>
      <c r="I1182" t="s">
        <v>3493</v>
      </c>
      <c r="J1182" s="185" t="s">
        <v>36</v>
      </c>
      <c r="K1182" s="185" t="s">
        <v>36</v>
      </c>
      <c r="L1182" s="185" t="s">
        <v>36</v>
      </c>
      <c r="M1182" s="185" t="s">
        <v>37</v>
      </c>
      <c r="N1182" s="185" t="s">
        <v>3490</v>
      </c>
      <c r="O1182" s="185" t="s">
        <v>37</v>
      </c>
      <c r="P1182" s="185"/>
      <c r="Q1182" s="184" t="s">
        <v>1114</v>
      </c>
      <c r="R1182" s="185">
        <v>16660</v>
      </c>
      <c r="S1182" s="185" t="s">
        <v>577</v>
      </c>
      <c r="T1182">
        <v>2</v>
      </c>
      <c r="U1182" s="185" t="s">
        <v>37</v>
      </c>
      <c r="V1182" s="185" t="s">
        <v>37</v>
      </c>
      <c r="W1182" t="b">
        <v>1</v>
      </c>
    </row>
    <row r="1183" spans="4:23" x14ac:dyDescent="0.25">
      <c r="D1183" s="184" t="s">
        <v>1115</v>
      </c>
      <c r="E1183" s="184" t="s">
        <v>1115</v>
      </c>
      <c r="F1183" s="184"/>
      <c r="G1183" s="184"/>
      <c r="H1183" s="185">
        <v>16030</v>
      </c>
      <c r="I1183" t="s">
        <v>3496</v>
      </c>
      <c r="J1183" s="185" t="s">
        <v>36</v>
      </c>
      <c r="K1183" s="185" t="s">
        <v>36</v>
      </c>
      <c r="L1183" s="185" t="s">
        <v>36</v>
      </c>
      <c r="M1183" s="185" t="s">
        <v>37</v>
      </c>
      <c r="N1183" s="185" t="s">
        <v>3506</v>
      </c>
      <c r="O1183" s="185" t="s">
        <v>37</v>
      </c>
      <c r="P1183" s="185"/>
      <c r="Q1183" s="184" t="s">
        <v>1115</v>
      </c>
      <c r="R1183" s="185">
        <v>16030</v>
      </c>
      <c r="S1183" s="185" t="s">
        <v>107</v>
      </c>
      <c r="T1183">
        <v>1</v>
      </c>
      <c r="U1183" s="185" t="s">
        <v>37</v>
      </c>
      <c r="V1183" s="185" t="s">
        <v>37</v>
      </c>
      <c r="W1183" t="b">
        <v>1</v>
      </c>
    </row>
    <row r="1184" spans="4:23" x14ac:dyDescent="0.25">
      <c r="D1184" s="184" t="s">
        <v>3838</v>
      </c>
      <c r="E1184" s="184" t="s">
        <v>3838</v>
      </c>
      <c r="F1184" s="184"/>
      <c r="G1184" s="184"/>
      <c r="H1184" s="185">
        <v>16070</v>
      </c>
      <c r="I1184" t="s">
        <v>3496</v>
      </c>
      <c r="J1184" s="185" t="s">
        <v>36</v>
      </c>
      <c r="K1184" s="185" t="s">
        <v>36</v>
      </c>
      <c r="L1184" s="185" t="s">
        <v>36</v>
      </c>
      <c r="M1184" s="185" t="s">
        <v>37</v>
      </c>
      <c r="N1184" s="185" t="s">
        <v>35</v>
      </c>
      <c r="O1184" s="185" t="s">
        <v>37</v>
      </c>
      <c r="P1184" s="185"/>
      <c r="Q1184" s="184" t="s">
        <v>3838</v>
      </c>
      <c r="R1184" s="185">
        <v>16070</v>
      </c>
      <c r="S1184" s="185" t="s">
        <v>3524</v>
      </c>
      <c r="T1184">
        <v>4</v>
      </c>
      <c r="U1184" s="185" t="s">
        <v>37</v>
      </c>
      <c r="V1184" s="185" t="s">
        <v>37</v>
      </c>
      <c r="W1184" t="b">
        <v>1</v>
      </c>
    </row>
    <row r="1185" spans="4:23" x14ac:dyDescent="0.25">
      <c r="D1185" s="184" t="s">
        <v>3839</v>
      </c>
      <c r="E1185" s="184" t="s">
        <v>3839</v>
      </c>
      <c r="F1185" s="184"/>
      <c r="G1185" s="184"/>
      <c r="H1185" s="185">
        <v>15500</v>
      </c>
      <c r="I1185" t="s">
        <v>3496</v>
      </c>
      <c r="J1185" s="185" t="s">
        <v>36</v>
      </c>
      <c r="K1185" s="185" t="s">
        <v>36</v>
      </c>
      <c r="L1185" s="185" t="s">
        <v>36</v>
      </c>
      <c r="M1185" s="185" t="s">
        <v>37</v>
      </c>
      <c r="N1185" s="185" t="s">
        <v>35</v>
      </c>
      <c r="O1185" s="185" t="s">
        <v>37</v>
      </c>
      <c r="P1185" s="185"/>
      <c r="Q1185" s="184" t="s">
        <v>3839</v>
      </c>
      <c r="R1185" s="185">
        <v>15500</v>
      </c>
      <c r="S1185" s="185" t="s">
        <v>3526</v>
      </c>
      <c r="T1185">
        <v>1</v>
      </c>
      <c r="U1185" s="185" t="s">
        <v>37</v>
      </c>
      <c r="V1185" s="185" t="s">
        <v>37</v>
      </c>
      <c r="W1185" t="b">
        <v>1</v>
      </c>
    </row>
    <row r="1186" spans="4:23" x14ac:dyDescent="0.25">
      <c r="D1186" s="184" t="s">
        <v>1116</v>
      </c>
      <c r="E1186" s="184" t="s">
        <v>1116</v>
      </c>
      <c r="F1186" s="184"/>
      <c r="G1186" s="184"/>
      <c r="H1186" s="185">
        <v>17940</v>
      </c>
      <c r="I1186" t="s">
        <v>3502</v>
      </c>
      <c r="J1186" s="185" t="s">
        <v>36</v>
      </c>
      <c r="K1186" s="185" t="s">
        <v>36</v>
      </c>
      <c r="L1186" s="185" t="s">
        <v>36</v>
      </c>
      <c r="M1186" s="185" t="s">
        <v>37</v>
      </c>
      <c r="N1186" s="185" t="s">
        <v>3504</v>
      </c>
      <c r="O1186" s="185" t="s">
        <v>37</v>
      </c>
      <c r="P1186" s="185"/>
      <c r="Q1186" s="184" t="s">
        <v>1116</v>
      </c>
      <c r="R1186" s="185">
        <v>17940</v>
      </c>
      <c r="S1186" s="185" t="s">
        <v>133</v>
      </c>
      <c r="T1186">
        <v>1</v>
      </c>
      <c r="U1186" s="185" t="s">
        <v>37</v>
      </c>
      <c r="V1186" s="185" t="s">
        <v>37</v>
      </c>
      <c r="W1186" t="b">
        <v>1</v>
      </c>
    </row>
    <row r="1187" spans="4:23" x14ac:dyDescent="0.25">
      <c r="D1187" s="184" t="s">
        <v>1117</v>
      </c>
      <c r="E1187" s="184" t="s">
        <v>1117</v>
      </c>
      <c r="F1187" s="184"/>
      <c r="G1187" s="184"/>
      <c r="H1187" s="185">
        <v>17160</v>
      </c>
      <c r="I1187" t="s">
        <v>3502</v>
      </c>
      <c r="J1187" s="185" t="s">
        <v>36</v>
      </c>
      <c r="K1187" s="185" t="s">
        <v>36</v>
      </c>
      <c r="L1187" s="185" t="s">
        <v>36</v>
      </c>
      <c r="M1187" s="185" t="s">
        <v>37</v>
      </c>
      <c r="N1187" s="185" t="s">
        <v>3504</v>
      </c>
      <c r="O1187" s="185" t="s">
        <v>37</v>
      </c>
      <c r="P1187" s="185"/>
      <c r="Q1187" s="184" t="s">
        <v>1117</v>
      </c>
      <c r="R1187" s="185">
        <v>17160</v>
      </c>
      <c r="S1187" s="185" t="s">
        <v>1117</v>
      </c>
      <c r="T1187">
        <v>1</v>
      </c>
      <c r="U1187" s="185" t="s">
        <v>37</v>
      </c>
      <c r="V1187" s="185" t="s">
        <v>37</v>
      </c>
      <c r="W1187" t="b">
        <v>1</v>
      </c>
    </row>
    <row r="1188" spans="4:23" x14ac:dyDescent="0.25">
      <c r="D1188" s="184" t="s">
        <v>1118</v>
      </c>
      <c r="E1188" s="184" t="s">
        <v>1118</v>
      </c>
      <c r="F1188" s="184"/>
      <c r="G1188" s="184"/>
      <c r="H1188" s="185">
        <v>17550</v>
      </c>
      <c r="I1188" t="s">
        <v>3502</v>
      </c>
      <c r="J1188" s="185" t="s">
        <v>36</v>
      </c>
      <c r="K1188" s="185" t="s">
        <v>36</v>
      </c>
      <c r="L1188" s="185" t="s">
        <v>36</v>
      </c>
      <c r="M1188" s="185" t="s">
        <v>37</v>
      </c>
      <c r="N1188" s="185" t="s">
        <v>35</v>
      </c>
      <c r="O1188" s="185" t="s">
        <v>37</v>
      </c>
      <c r="P1188" s="185"/>
      <c r="Q1188" s="184" t="s">
        <v>1118</v>
      </c>
      <c r="R1188" s="185">
        <v>17550</v>
      </c>
      <c r="S1188" s="185" t="s">
        <v>143</v>
      </c>
      <c r="T1188">
        <v>1</v>
      </c>
      <c r="U1188" s="185" t="s">
        <v>37</v>
      </c>
      <c r="V1188" s="185" t="s">
        <v>37</v>
      </c>
      <c r="W1188" t="b">
        <v>1</v>
      </c>
    </row>
    <row r="1189" spans="4:23" x14ac:dyDescent="0.25">
      <c r="D1189" s="184" t="s">
        <v>1119</v>
      </c>
      <c r="E1189" s="184" t="s">
        <v>1119</v>
      </c>
      <c r="F1189" s="184"/>
      <c r="G1189" s="184"/>
      <c r="H1189" s="185">
        <v>17940</v>
      </c>
      <c r="I1189" t="s">
        <v>3502</v>
      </c>
      <c r="J1189" s="185" t="s">
        <v>36</v>
      </c>
      <c r="K1189" s="185" t="s">
        <v>36</v>
      </c>
      <c r="L1189" s="185" t="s">
        <v>36</v>
      </c>
      <c r="M1189" s="185" t="s">
        <v>37</v>
      </c>
      <c r="N1189" s="185" t="s">
        <v>35</v>
      </c>
      <c r="O1189" s="185" t="s">
        <v>37</v>
      </c>
      <c r="P1189" s="185"/>
      <c r="Q1189" s="184" t="s">
        <v>1119</v>
      </c>
      <c r="R1189" s="185">
        <v>17940</v>
      </c>
      <c r="S1189" s="185" t="s">
        <v>133</v>
      </c>
      <c r="T1189">
        <v>1</v>
      </c>
      <c r="U1189" s="185" t="s">
        <v>37</v>
      </c>
      <c r="V1189" s="185" t="s">
        <v>37</v>
      </c>
      <c r="W1189" t="b">
        <v>1</v>
      </c>
    </row>
    <row r="1190" spans="4:23" x14ac:dyDescent="0.25">
      <c r="D1190" s="184" t="s">
        <v>1120</v>
      </c>
      <c r="E1190" s="184" t="s">
        <v>1120</v>
      </c>
      <c r="F1190" s="184"/>
      <c r="G1190" s="184"/>
      <c r="H1190" s="185">
        <v>15050</v>
      </c>
      <c r="I1190" t="s">
        <v>113</v>
      </c>
      <c r="J1190" s="185" t="s">
        <v>36</v>
      </c>
      <c r="K1190" s="185" t="s">
        <v>36</v>
      </c>
      <c r="L1190" s="185" t="s">
        <v>36</v>
      </c>
      <c r="M1190" s="185" t="s">
        <v>37</v>
      </c>
      <c r="N1190" s="185" t="s">
        <v>113</v>
      </c>
      <c r="O1190" s="185" t="s">
        <v>37</v>
      </c>
      <c r="P1190" s="185"/>
      <c r="Q1190" s="184" t="s">
        <v>1120</v>
      </c>
      <c r="R1190" s="185">
        <v>15050</v>
      </c>
      <c r="S1190" s="185" t="s">
        <v>114</v>
      </c>
      <c r="T1190">
        <v>5</v>
      </c>
      <c r="U1190" s="185" t="s">
        <v>37</v>
      </c>
      <c r="V1190" s="185" t="s">
        <v>37</v>
      </c>
      <c r="W1190" t="b">
        <v>0</v>
      </c>
    </row>
    <row r="1191" spans="4:23" x14ac:dyDescent="0.25">
      <c r="D1191" s="184" t="s">
        <v>1121</v>
      </c>
      <c r="E1191" s="184" t="s">
        <v>1121</v>
      </c>
      <c r="F1191" s="184"/>
      <c r="G1191" s="184"/>
      <c r="H1191" s="185">
        <v>90004</v>
      </c>
      <c r="I1191" t="s">
        <v>3494</v>
      </c>
      <c r="J1191" s="185" t="s">
        <v>36</v>
      </c>
      <c r="K1191" s="185" t="s">
        <v>37</v>
      </c>
      <c r="L1191" s="185" t="s">
        <v>36</v>
      </c>
      <c r="M1191" s="185" t="s">
        <v>36</v>
      </c>
      <c r="N1191" s="185" t="s">
        <v>3495</v>
      </c>
      <c r="O1191" s="185" t="s">
        <v>36</v>
      </c>
      <c r="P1191" s="185"/>
      <c r="Q1191" s="184" t="s">
        <v>1121</v>
      </c>
      <c r="R1191" s="185">
        <v>90004</v>
      </c>
      <c r="S1191" s="185" t="s">
        <v>853</v>
      </c>
      <c r="T1191">
        <v>3</v>
      </c>
      <c r="U1191" s="185" t="s">
        <v>37</v>
      </c>
      <c r="V1191" s="185" t="s">
        <v>37</v>
      </c>
      <c r="W1191" t="b">
        <v>0</v>
      </c>
    </row>
    <row r="1192" spans="4:23" x14ac:dyDescent="0.25">
      <c r="D1192" s="184" t="s">
        <v>1122</v>
      </c>
      <c r="E1192" s="184" t="s">
        <v>1122</v>
      </c>
      <c r="F1192" s="184"/>
      <c r="G1192" s="184"/>
      <c r="H1192" s="185">
        <v>13960</v>
      </c>
      <c r="I1192" t="s">
        <v>3491</v>
      </c>
      <c r="J1192" s="185" t="s">
        <v>36</v>
      </c>
      <c r="K1192" s="185" t="s">
        <v>36</v>
      </c>
      <c r="L1192" s="185" t="s">
        <v>36</v>
      </c>
      <c r="M1192" s="185" t="s">
        <v>37</v>
      </c>
      <c r="N1192" s="185" t="s">
        <v>3501</v>
      </c>
      <c r="O1192" s="185" t="s">
        <v>37</v>
      </c>
      <c r="P1192" s="185"/>
      <c r="Q1192" s="184" t="s">
        <v>1122</v>
      </c>
      <c r="R1192" s="185">
        <v>13960</v>
      </c>
      <c r="S1192" s="185" t="s">
        <v>234</v>
      </c>
      <c r="T1192">
        <v>1</v>
      </c>
      <c r="U1192" s="185" t="s">
        <v>37</v>
      </c>
      <c r="V1192" s="185" t="s">
        <v>37</v>
      </c>
      <c r="W1192" t="b">
        <v>1</v>
      </c>
    </row>
    <row r="1193" spans="4:23" x14ac:dyDescent="0.25">
      <c r="D1193" s="184" t="s">
        <v>1123</v>
      </c>
      <c r="E1193" s="184" t="s">
        <v>1123</v>
      </c>
      <c r="F1193" s="184"/>
      <c r="G1193" s="184"/>
      <c r="H1193" s="185">
        <v>17030</v>
      </c>
      <c r="I1193" t="s">
        <v>3502</v>
      </c>
      <c r="J1193" s="185" t="s">
        <v>36</v>
      </c>
      <c r="K1193" s="185" t="s">
        <v>36</v>
      </c>
      <c r="L1193" s="185" t="s">
        <v>37</v>
      </c>
      <c r="M1193" s="185" t="s">
        <v>37</v>
      </c>
      <c r="N1193" s="185" t="s">
        <v>3522</v>
      </c>
      <c r="O1193" s="185" t="s">
        <v>37</v>
      </c>
      <c r="P1193" s="185"/>
      <c r="Q1193" s="184" t="s">
        <v>1123</v>
      </c>
      <c r="R1193" s="185">
        <v>17030</v>
      </c>
      <c r="S1193" s="185" t="s">
        <v>995</v>
      </c>
      <c r="T1193">
        <v>1</v>
      </c>
      <c r="U1193" s="185" t="s">
        <v>37</v>
      </c>
      <c r="V1193" s="185" t="s">
        <v>37</v>
      </c>
      <c r="W1193" t="b">
        <v>1</v>
      </c>
    </row>
    <row r="1194" spans="4:23" x14ac:dyDescent="0.25">
      <c r="D1194" s="184" t="s">
        <v>1124</v>
      </c>
      <c r="E1194" s="184" t="s">
        <v>1124</v>
      </c>
      <c r="F1194" s="184"/>
      <c r="G1194" s="184"/>
      <c r="H1194" s="185">
        <v>17030</v>
      </c>
      <c r="I1194" t="s">
        <v>3502</v>
      </c>
      <c r="J1194" s="185" t="s">
        <v>36</v>
      </c>
      <c r="K1194" s="185" t="s">
        <v>36</v>
      </c>
      <c r="L1194" s="185" t="s">
        <v>36</v>
      </c>
      <c r="M1194" s="185" t="s">
        <v>37</v>
      </c>
      <c r="N1194" s="185" t="s">
        <v>3504</v>
      </c>
      <c r="O1194" s="185" t="s">
        <v>37</v>
      </c>
      <c r="P1194" s="185"/>
      <c r="Q1194" s="184" t="s">
        <v>1124</v>
      </c>
      <c r="R1194" s="185">
        <v>17030</v>
      </c>
      <c r="S1194" s="185" t="s">
        <v>995</v>
      </c>
      <c r="T1194">
        <v>3</v>
      </c>
      <c r="U1194" s="185" t="s">
        <v>37</v>
      </c>
      <c r="V1194" s="185" t="s">
        <v>37</v>
      </c>
      <c r="W1194" t="b">
        <v>1</v>
      </c>
    </row>
    <row r="1195" spans="4:23" x14ac:dyDescent="0.25">
      <c r="D1195" s="184" t="s">
        <v>1125</v>
      </c>
      <c r="E1195" s="184" t="s">
        <v>1125</v>
      </c>
      <c r="F1195" s="184"/>
      <c r="G1195" s="184"/>
      <c r="H1195" s="185">
        <v>15620</v>
      </c>
      <c r="I1195" t="s">
        <v>3491</v>
      </c>
      <c r="J1195" s="185" t="s">
        <v>36</v>
      </c>
      <c r="K1195" s="185" t="s">
        <v>36</v>
      </c>
      <c r="L1195" s="185" t="s">
        <v>36</v>
      </c>
      <c r="M1195" s="185" t="s">
        <v>37</v>
      </c>
      <c r="N1195" s="185" t="s">
        <v>3503</v>
      </c>
      <c r="O1195" s="185" t="s">
        <v>37</v>
      </c>
      <c r="P1195" s="185"/>
      <c r="Q1195" s="184" t="s">
        <v>1125</v>
      </c>
      <c r="R1195" s="185">
        <v>15620</v>
      </c>
      <c r="S1195" s="185" t="s">
        <v>1126</v>
      </c>
      <c r="T1195">
        <v>1</v>
      </c>
      <c r="U1195" s="185" t="s">
        <v>37</v>
      </c>
      <c r="V1195" s="185" t="s">
        <v>37</v>
      </c>
      <c r="W1195" t="b">
        <v>1</v>
      </c>
    </row>
    <row r="1196" spans="4:23" x14ac:dyDescent="0.25">
      <c r="D1196" s="184" t="s">
        <v>1127</v>
      </c>
      <c r="E1196" s="184" t="s">
        <v>1127</v>
      </c>
      <c r="F1196" s="184"/>
      <c r="G1196" s="184"/>
      <c r="H1196" s="185">
        <v>16410</v>
      </c>
      <c r="I1196" t="s">
        <v>3496</v>
      </c>
      <c r="J1196" s="185" t="s">
        <v>36</v>
      </c>
      <c r="K1196" s="185" t="s">
        <v>36</v>
      </c>
      <c r="L1196" s="185" t="s">
        <v>36</v>
      </c>
      <c r="M1196" s="185" t="s">
        <v>37</v>
      </c>
      <c r="N1196" s="185" t="s">
        <v>35</v>
      </c>
      <c r="O1196" s="185" t="s">
        <v>37</v>
      </c>
      <c r="P1196" s="185"/>
      <c r="Q1196" s="184" t="s">
        <v>1127</v>
      </c>
      <c r="R1196" s="185">
        <v>16410</v>
      </c>
      <c r="S1196" s="185" t="s">
        <v>70</v>
      </c>
      <c r="T1196">
        <v>3</v>
      </c>
      <c r="U1196" s="185" t="s">
        <v>37</v>
      </c>
      <c r="V1196" s="185" t="s">
        <v>37</v>
      </c>
      <c r="W1196" t="b">
        <v>0</v>
      </c>
    </row>
    <row r="1197" spans="4:23" x14ac:dyDescent="0.25">
      <c r="D1197" s="184" t="s">
        <v>1128</v>
      </c>
      <c r="E1197" s="184" t="s">
        <v>1128</v>
      </c>
      <c r="F1197" s="184"/>
      <c r="G1197" s="184"/>
      <c r="H1197" s="185">
        <v>14210</v>
      </c>
      <c r="I1197" t="s">
        <v>3491</v>
      </c>
      <c r="J1197" s="185" t="s">
        <v>36</v>
      </c>
      <c r="K1197" s="185" t="s">
        <v>36</v>
      </c>
      <c r="L1197" s="185" t="s">
        <v>36</v>
      </c>
      <c r="M1197" s="185" t="s">
        <v>37</v>
      </c>
      <c r="N1197" s="185" t="s">
        <v>3505</v>
      </c>
      <c r="O1197" s="185" t="s">
        <v>37</v>
      </c>
      <c r="P1197" s="185"/>
      <c r="Q1197" s="184" t="s">
        <v>1128</v>
      </c>
      <c r="R1197" s="185">
        <v>14210</v>
      </c>
      <c r="S1197" s="185" t="s">
        <v>665</v>
      </c>
      <c r="T1197">
        <v>3</v>
      </c>
      <c r="U1197" s="185" t="s">
        <v>37</v>
      </c>
      <c r="V1197" s="185" t="s">
        <v>37</v>
      </c>
      <c r="W1197" t="b">
        <v>1</v>
      </c>
    </row>
    <row r="1198" spans="4:23" x14ac:dyDescent="0.25">
      <c r="D1198" s="184" t="s">
        <v>1129</v>
      </c>
      <c r="E1198" s="184" t="s">
        <v>1129</v>
      </c>
      <c r="F1198" s="184"/>
      <c r="G1198" s="184"/>
      <c r="H1198" s="185">
        <v>15330</v>
      </c>
      <c r="I1198" t="s">
        <v>3513</v>
      </c>
      <c r="J1198" s="185" t="s">
        <v>36</v>
      </c>
      <c r="K1198" s="185" t="s">
        <v>36</v>
      </c>
      <c r="L1198" s="185" t="s">
        <v>36</v>
      </c>
      <c r="M1198" s="185" t="s">
        <v>36</v>
      </c>
      <c r="N1198" s="185" t="s">
        <v>3514</v>
      </c>
      <c r="O1198" s="185" t="s">
        <v>37</v>
      </c>
      <c r="P1198" s="185"/>
      <c r="Q1198" s="184" t="s">
        <v>1129</v>
      </c>
      <c r="R1198" s="185">
        <v>15330</v>
      </c>
      <c r="S1198" s="185" t="s">
        <v>307</v>
      </c>
      <c r="T1198">
        <v>4</v>
      </c>
      <c r="U1198" s="185" t="s">
        <v>36</v>
      </c>
      <c r="V1198" s="185" t="s">
        <v>36</v>
      </c>
      <c r="W1198" t="b">
        <v>1</v>
      </c>
    </row>
    <row r="1199" spans="4:23" x14ac:dyDescent="0.25">
      <c r="D1199" s="184" t="s">
        <v>1130</v>
      </c>
      <c r="E1199" s="184" t="s">
        <v>1130</v>
      </c>
      <c r="F1199" s="184"/>
      <c r="G1199" s="184"/>
      <c r="H1199" s="185">
        <v>13140</v>
      </c>
      <c r="I1199" t="s">
        <v>3491</v>
      </c>
      <c r="J1199" s="185" t="s">
        <v>36</v>
      </c>
      <c r="K1199" s="185" t="s">
        <v>36</v>
      </c>
      <c r="L1199" s="185" t="s">
        <v>36</v>
      </c>
      <c r="M1199" s="185" t="s">
        <v>37</v>
      </c>
      <c r="N1199" s="185" t="s">
        <v>3501</v>
      </c>
      <c r="O1199" s="185" t="s">
        <v>37</v>
      </c>
      <c r="P1199" s="185"/>
      <c r="Q1199" s="184" t="s">
        <v>1130</v>
      </c>
      <c r="R1199" s="185">
        <v>13140</v>
      </c>
      <c r="S1199" s="185" t="s">
        <v>78</v>
      </c>
      <c r="T1199">
        <v>2</v>
      </c>
      <c r="U1199" s="185" t="s">
        <v>37</v>
      </c>
      <c r="V1199" s="185" t="s">
        <v>37</v>
      </c>
      <c r="W1199" t="b">
        <v>1</v>
      </c>
    </row>
    <row r="1200" spans="4:23" x14ac:dyDescent="0.25">
      <c r="D1200" s="184" t="s">
        <v>1131</v>
      </c>
      <c r="E1200" s="184" t="s">
        <v>1131</v>
      </c>
      <c r="F1200" s="184"/>
      <c r="G1200" s="184"/>
      <c r="H1200" s="185">
        <v>15310</v>
      </c>
      <c r="I1200" t="s">
        <v>3513</v>
      </c>
      <c r="J1200" s="185" t="s">
        <v>36</v>
      </c>
      <c r="K1200" s="185" t="s">
        <v>36</v>
      </c>
      <c r="L1200" s="185" t="s">
        <v>36</v>
      </c>
      <c r="M1200" s="185" t="s">
        <v>37</v>
      </c>
      <c r="N1200" s="185" t="s">
        <v>3514</v>
      </c>
      <c r="O1200" s="185" t="s">
        <v>37</v>
      </c>
      <c r="P1200" s="185"/>
      <c r="Q1200" s="184" t="s">
        <v>1131</v>
      </c>
      <c r="R1200" s="185">
        <v>15310</v>
      </c>
      <c r="S1200" s="185" t="s">
        <v>180</v>
      </c>
      <c r="T1200">
        <v>3</v>
      </c>
      <c r="U1200" s="185" t="s">
        <v>37</v>
      </c>
      <c r="V1200" s="185" t="s">
        <v>37</v>
      </c>
      <c r="W1200" t="b">
        <v>1</v>
      </c>
    </row>
    <row r="1201" spans="4:23" x14ac:dyDescent="0.25">
      <c r="D1201" s="184" t="s">
        <v>1132</v>
      </c>
      <c r="E1201" s="184" t="s">
        <v>1132</v>
      </c>
      <c r="F1201" s="184"/>
      <c r="G1201" s="184"/>
      <c r="H1201" s="185">
        <v>17270</v>
      </c>
      <c r="I1201" t="s">
        <v>3502</v>
      </c>
      <c r="J1201" s="185" t="s">
        <v>36</v>
      </c>
      <c r="K1201" s="185" t="s">
        <v>36</v>
      </c>
      <c r="L1201" s="185" t="s">
        <v>36</v>
      </c>
      <c r="M1201" s="185" t="s">
        <v>37</v>
      </c>
      <c r="N1201" s="185" t="s">
        <v>3504</v>
      </c>
      <c r="O1201" s="185" t="s">
        <v>37</v>
      </c>
      <c r="P1201" s="185"/>
      <c r="Q1201" s="184" t="s">
        <v>1132</v>
      </c>
      <c r="R1201" s="185">
        <v>17270</v>
      </c>
      <c r="S1201" s="185" t="s">
        <v>163</v>
      </c>
      <c r="T1201">
        <v>1</v>
      </c>
      <c r="U1201" s="185" t="s">
        <v>37</v>
      </c>
      <c r="V1201" s="185" t="s">
        <v>37</v>
      </c>
      <c r="W1201" t="b">
        <v>1</v>
      </c>
    </row>
    <row r="1202" spans="4:23" x14ac:dyDescent="0.25">
      <c r="D1202" s="184" t="s">
        <v>1133</v>
      </c>
      <c r="E1202" s="184" t="s">
        <v>1133</v>
      </c>
      <c r="F1202" s="184"/>
      <c r="G1202" s="184"/>
      <c r="H1202" s="185">
        <v>17270</v>
      </c>
      <c r="I1202" t="s">
        <v>3502</v>
      </c>
      <c r="J1202" s="185" t="s">
        <v>36</v>
      </c>
      <c r="K1202" s="185" t="s">
        <v>36</v>
      </c>
      <c r="L1202" s="185" t="s">
        <v>36</v>
      </c>
      <c r="M1202" s="185" t="s">
        <v>37</v>
      </c>
      <c r="N1202" s="185" t="s">
        <v>3504</v>
      </c>
      <c r="O1202" s="185" t="s">
        <v>37</v>
      </c>
      <c r="P1202" s="185"/>
      <c r="Q1202" s="184" t="s">
        <v>1133</v>
      </c>
      <c r="R1202" s="185">
        <v>17270</v>
      </c>
      <c r="S1202" s="185" t="s">
        <v>163</v>
      </c>
      <c r="T1202">
        <v>1</v>
      </c>
      <c r="U1202" s="185" t="s">
        <v>37</v>
      </c>
      <c r="V1202" s="185" t="s">
        <v>37</v>
      </c>
      <c r="W1202" t="b">
        <v>1</v>
      </c>
    </row>
    <row r="1203" spans="4:23" x14ac:dyDescent="0.25">
      <c r="D1203" s="184" t="s">
        <v>1134</v>
      </c>
      <c r="E1203" s="184" t="s">
        <v>1134</v>
      </c>
      <c r="F1203" s="184"/>
      <c r="G1203" s="184"/>
      <c r="H1203" s="185">
        <v>15470</v>
      </c>
      <c r="I1203" t="s">
        <v>3507</v>
      </c>
      <c r="J1203" s="185" t="s">
        <v>36</v>
      </c>
      <c r="K1203" s="185" t="s">
        <v>36</v>
      </c>
      <c r="L1203" s="185" t="s">
        <v>36</v>
      </c>
      <c r="M1203" s="185" t="s">
        <v>37</v>
      </c>
      <c r="N1203" s="185" t="s">
        <v>35</v>
      </c>
      <c r="O1203" s="185" t="s">
        <v>37</v>
      </c>
      <c r="P1203" s="185"/>
      <c r="Q1203" s="184" t="s">
        <v>1134</v>
      </c>
      <c r="R1203" s="185">
        <v>15470</v>
      </c>
      <c r="S1203" s="185" t="s">
        <v>1135</v>
      </c>
      <c r="T1203">
        <v>1</v>
      </c>
      <c r="U1203" s="185" t="s">
        <v>37</v>
      </c>
      <c r="V1203" s="185" t="s">
        <v>37</v>
      </c>
      <c r="W1203" t="b">
        <v>1</v>
      </c>
    </row>
    <row r="1204" spans="4:23" x14ac:dyDescent="0.25">
      <c r="D1204" s="184" t="s">
        <v>3840</v>
      </c>
      <c r="E1204" s="184" t="s">
        <v>3840</v>
      </c>
      <c r="F1204" s="184"/>
      <c r="G1204" s="184"/>
      <c r="H1204" s="185">
        <v>15440</v>
      </c>
      <c r="I1204" t="s">
        <v>3513</v>
      </c>
      <c r="J1204" s="185" t="s">
        <v>36</v>
      </c>
      <c r="K1204" s="185" t="s">
        <v>36</v>
      </c>
      <c r="L1204" s="185" t="s">
        <v>36</v>
      </c>
      <c r="M1204" s="185" t="s">
        <v>36</v>
      </c>
      <c r="N1204" s="185" t="s">
        <v>3514</v>
      </c>
      <c r="O1204" s="185" t="s">
        <v>37</v>
      </c>
      <c r="P1204" s="185"/>
      <c r="Q1204" s="184" t="s">
        <v>3840</v>
      </c>
      <c r="R1204" s="185">
        <v>15440</v>
      </c>
      <c r="S1204" s="185" t="s">
        <v>3594</v>
      </c>
      <c r="T1204">
        <v>4</v>
      </c>
      <c r="U1204" s="185" t="s">
        <v>36</v>
      </c>
      <c r="V1204" s="185" t="s">
        <v>36</v>
      </c>
      <c r="W1204" t="b">
        <v>1</v>
      </c>
    </row>
    <row r="1205" spans="4:23" x14ac:dyDescent="0.25">
      <c r="D1205" s="184" t="s">
        <v>1136</v>
      </c>
      <c r="E1205" s="184" t="s">
        <v>1136</v>
      </c>
      <c r="F1205" s="184"/>
      <c r="G1205" s="184"/>
      <c r="H1205" s="185">
        <v>17910</v>
      </c>
      <c r="I1205" t="s">
        <v>3502</v>
      </c>
      <c r="J1205" s="185" t="s">
        <v>36</v>
      </c>
      <c r="K1205" s="185" t="s">
        <v>36</v>
      </c>
      <c r="L1205" s="185" t="s">
        <v>36</v>
      </c>
      <c r="M1205" s="185" t="s">
        <v>37</v>
      </c>
      <c r="N1205" s="185" t="s">
        <v>35</v>
      </c>
      <c r="O1205" s="185" t="s">
        <v>37</v>
      </c>
      <c r="P1205" s="185"/>
      <c r="Q1205" s="184" t="s">
        <v>1136</v>
      </c>
      <c r="R1205" s="185">
        <v>17910</v>
      </c>
      <c r="S1205" s="185" t="s">
        <v>364</v>
      </c>
      <c r="T1205">
        <v>1</v>
      </c>
      <c r="U1205" s="185" t="s">
        <v>37</v>
      </c>
      <c r="V1205" s="185" t="s">
        <v>37</v>
      </c>
      <c r="W1205" t="b">
        <v>1</v>
      </c>
    </row>
    <row r="1206" spans="4:23" x14ac:dyDescent="0.25">
      <c r="D1206" s="184" t="s">
        <v>1137</v>
      </c>
      <c r="E1206" s="184" t="s">
        <v>1137</v>
      </c>
      <c r="F1206" s="184"/>
      <c r="G1206" s="184"/>
      <c r="H1206" s="185">
        <v>12270</v>
      </c>
      <c r="I1206" t="s">
        <v>3487</v>
      </c>
      <c r="J1206" s="185" t="s">
        <v>36</v>
      </c>
      <c r="K1206" s="185" t="s">
        <v>36</v>
      </c>
      <c r="L1206" s="185" t="s">
        <v>36</v>
      </c>
      <c r="M1206" s="185" t="s">
        <v>36</v>
      </c>
      <c r="N1206" s="185" t="s">
        <v>35</v>
      </c>
      <c r="O1206" s="185" t="s">
        <v>37</v>
      </c>
      <c r="P1206" s="185"/>
      <c r="Q1206" s="184" t="s">
        <v>1137</v>
      </c>
      <c r="R1206" s="185">
        <v>12270</v>
      </c>
      <c r="S1206" s="185" t="s">
        <v>58</v>
      </c>
      <c r="T1206">
        <v>4</v>
      </c>
      <c r="U1206" s="185" t="s">
        <v>37</v>
      </c>
      <c r="V1206" s="185" t="s">
        <v>37</v>
      </c>
      <c r="W1206" t="b">
        <v>1</v>
      </c>
    </row>
    <row r="1207" spans="4:23" x14ac:dyDescent="0.25">
      <c r="D1207" s="186" t="s">
        <v>3841</v>
      </c>
      <c r="E1207" s="186" t="s">
        <v>3841</v>
      </c>
      <c r="F1207" s="186"/>
      <c r="G1207" s="186"/>
      <c r="H1207" s="185"/>
      <c r="I1207" s="186" t="s">
        <v>3502</v>
      </c>
      <c r="J1207" s="186" t="s">
        <v>36</v>
      </c>
      <c r="K1207" s="186" t="s">
        <v>36</v>
      </c>
      <c r="L1207" s="186" t="s">
        <v>36</v>
      </c>
      <c r="M1207" s="186" t="s">
        <v>37</v>
      </c>
      <c r="N1207" s="186" t="s">
        <v>3504</v>
      </c>
      <c r="O1207" s="186" t="s">
        <v>37</v>
      </c>
      <c r="P1207" s="186"/>
      <c r="Q1207" s="186" t="s">
        <v>3841</v>
      </c>
      <c r="R1207" s="185"/>
      <c r="S1207" s="185"/>
      <c r="T1207">
        <v>1</v>
      </c>
      <c r="U1207" s="186" t="s">
        <v>37</v>
      </c>
      <c r="V1207" s="186" t="s">
        <v>37</v>
      </c>
      <c r="W1207" t="b">
        <v>1</v>
      </c>
    </row>
    <row r="1208" spans="4:23" x14ac:dyDescent="0.25">
      <c r="D1208" s="186" t="s">
        <v>3842</v>
      </c>
      <c r="E1208" s="186" t="s">
        <v>3842</v>
      </c>
      <c r="F1208" s="186"/>
      <c r="G1208" s="186"/>
      <c r="H1208" s="185"/>
      <c r="I1208" s="186" t="s">
        <v>3500</v>
      </c>
      <c r="J1208" s="186" t="s">
        <v>36</v>
      </c>
      <c r="K1208" s="186" t="s">
        <v>36</v>
      </c>
      <c r="L1208" s="186" t="s">
        <v>37</v>
      </c>
      <c r="M1208" s="186" t="s">
        <v>37</v>
      </c>
      <c r="N1208" s="186" t="s">
        <v>35</v>
      </c>
      <c r="O1208" s="186" t="s">
        <v>37</v>
      </c>
      <c r="P1208" s="186"/>
      <c r="Q1208" s="186" t="s">
        <v>3842</v>
      </c>
      <c r="R1208" s="185"/>
      <c r="S1208" s="185"/>
      <c r="T1208">
        <v>1</v>
      </c>
      <c r="U1208" s="186" t="s">
        <v>37</v>
      </c>
      <c r="V1208" s="186" t="s">
        <v>37</v>
      </c>
      <c r="W1208" t="b">
        <v>1</v>
      </c>
    </row>
    <row r="1209" spans="4:23" x14ac:dyDescent="0.25">
      <c r="D1209" s="184" t="s">
        <v>3843</v>
      </c>
      <c r="E1209" s="184" t="s">
        <v>3843</v>
      </c>
      <c r="F1209" s="184"/>
      <c r="G1209" s="184"/>
      <c r="H1209" s="185">
        <v>19060</v>
      </c>
      <c r="I1209" t="s">
        <v>3487</v>
      </c>
      <c r="J1209" s="185" t="s">
        <v>36</v>
      </c>
      <c r="K1209" s="185" t="s">
        <v>36</v>
      </c>
      <c r="L1209" s="185" t="s">
        <v>36</v>
      </c>
      <c r="M1209" s="185" t="s">
        <v>37</v>
      </c>
      <c r="N1209" s="185" t="s">
        <v>3514</v>
      </c>
      <c r="O1209" s="185" t="s">
        <v>37</v>
      </c>
      <c r="P1209" s="185"/>
      <c r="Q1209" s="184" t="s">
        <v>3843</v>
      </c>
      <c r="R1209" s="185">
        <v>19060</v>
      </c>
      <c r="S1209" s="185" t="s">
        <v>3844</v>
      </c>
      <c r="T1209">
        <v>1</v>
      </c>
      <c r="U1209" s="185" t="s">
        <v>37</v>
      </c>
      <c r="V1209" s="185" t="s">
        <v>37</v>
      </c>
      <c r="W1209" t="b">
        <v>1</v>
      </c>
    </row>
    <row r="1210" spans="4:23" x14ac:dyDescent="0.25">
      <c r="D1210" s="184" t="s">
        <v>1138</v>
      </c>
      <c r="E1210" s="184" t="s">
        <v>1138</v>
      </c>
      <c r="F1210" s="184"/>
      <c r="G1210" s="184"/>
      <c r="H1210" s="185">
        <v>17010</v>
      </c>
      <c r="I1210" t="s">
        <v>3502</v>
      </c>
      <c r="J1210" s="185" t="s">
        <v>36</v>
      </c>
      <c r="K1210" s="185" t="s">
        <v>36</v>
      </c>
      <c r="L1210" s="185" t="s">
        <v>36</v>
      </c>
      <c r="M1210" s="185" t="s">
        <v>37</v>
      </c>
      <c r="N1210" s="185" t="s">
        <v>3504</v>
      </c>
      <c r="O1210" s="185" t="s">
        <v>37</v>
      </c>
      <c r="P1210" s="185"/>
      <c r="Q1210" s="184" t="s">
        <v>1138</v>
      </c>
      <c r="R1210" s="185">
        <v>17010</v>
      </c>
      <c r="S1210" s="185" t="s">
        <v>465</v>
      </c>
      <c r="T1210">
        <v>1</v>
      </c>
      <c r="U1210" s="185" t="s">
        <v>37</v>
      </c>
      <c r="V1210" s="185" t="s">
        <v>37</v>
      </c>
      <c r="W1210" t="b">
        <v>1</v>
      </c>
    </row>
    <row r="1211" spans="4:23" x14ac:dyDescent="0.25">
      <c r="D1211" s="184" t="s">
        <v>3845</v>
      </c>
      <c r="E1211" s="184" t="s">
        <v>3845</v>
      </c>
      <c r="F1211" s="184"/>
      <c r="G1211" s="184"/>
      <c r="H1211" s="185">
        <v>17010</v>
      </c>
      <c r="I1211" t="s">
        <v>3502</v>
      </c>
      <c r="J1211" s="185" t="s">
        <v>36</v>
      </c>
      <c r="K1211" s="185" t="s">
        <v>36</v>
      </c>
      <c r="L1211" s="185" t="s">
        <v>36</v>
      </c>
      <c r="M1211" s="185" t="s">
        <v>37</v>
      </c>
      <c r="N1211" s="185" t="s">
        <v>3514</v>
      </c>
      <c r="O1211" s="185" t="s">
        <v>37</v>
      </c>
      <c r="P1211" s="185"/>
      <c r="Q1211" s="184" t="s">
        <v>3845</v>
      </c>
      <c r="R1211" s="185">
        <v>17010</v>
      </c>
      <c r="S1211" s="185" t="s">
        <v>465</v>
      </c>
      <c r="T1211">
        <v>1</v>
      </c>
      <c r="U1211" s="185" t="s">
        <v>37</v>
      </c>
      <c r="V1211" s="185" t="s">
        <v>37</v>
      </c>
      <c r="W1211" t="b">
        <v>1</v>
      </c>
    </row>
    <row r="1212" spans="4:23" x14ac:dyDescent="0.25">
      <c r="D1212" s="184" t="s">
        <v>1139</v>
      </c>
      <c r="E1212" s="184" t="s">
        <v>1139</v>
      </c>
      <c r="F1212" s="184"/>
      <c r="G1212" s="184"/>
      <c r="H1212" s="185">
        <v>14200</v>
      </c>
      <c r="I1212" t="s">
        <v>3491</v>
      </c>
      <c r="J1212" s="185" t="s">
        <v>36</v>
      </c>
      <c r="K1212" s="185" t="s">
        <v>36</v>
      </c>
      <c r="L1212" s="185" t="s">
        <v>36</v>
      </c>
      <c r="M1212" s="185" t="s">
        <v>37</v>
      </c>
      <c r="N1212" s="185" t="s">
        <v>3505</v>
      </c>
      <c r="O1212" s="185" t="s">
        <v>37</v>
      </c>
      <c r="P1212" s="185"/>
      <c r="Q1212" s="184" t="s">
        <v>1139</v>
      </c>
      <c r="R1212" s="185">
        <v>14200</v>
      </c>
      <c r="S1212" s="185" t="s">
        <v>276</v>
      </c>
      <c r="T1212">
        <v>3</v>
      </c>
      <c r="U1212" s="185" t="s">
        <v>37</v>
      </c>
      <c r="V1212" s="185" t="s">
        <v>37</v>
      </c>
      <c r="W1212" t="b">
        <v>1</v>
      </c>
    </row>
    <row r="1213" spans="4:23" x14ac:dyDescent="0.25">
      <c r="D1213" s="186" t="s">
        <v>3846</v>
      </c>
      <c r="E1213" s="186" t="s">
        <v>3846</v>
      </c>
      <c r="F1213" s="186"/>
      <c r="G1213" s="186"/>
      <c r="H1213" s="185"/>
      <c r="I1213" s="186" t="s">
        <v>3486</v>
      </c>
      <c r="J1213" s="186" t="s">
        <v>36</v>
      </c>
      <c r="K1213" s="186" t="s">
        <v>36</v>
      </c>
      <c r="L1213" s="186" t="s">
        <v>36</v>
      </c>
      <c r="M1213" s="186" t="s">
        <v>37</v>
      </c>
      <c r="N1213" s="186" t="s">
        <v>3514</v>
      </c>
      <c r="O1213" s="186" t="s">
        <v>37</v>
      </c>
      <c r="P1213" s="186"/>
      <c r="Q1213" s="186" t="s">
        <v>3846</v>
      </c>
      <c r="R1213" s="185"/>
      <c r="S1213" s="185"/>
      <c r="T1213">
        <v>1</v>
      </c>
      <c r="U1213" s="186" t="s">
        <v>37</v>
      </c>
      <c r="V1213" s="186" t="s">
        <v>37</v>
      </c>
      <c r="W1213" t="b">
        <v>1</v>
      </c>
    </row>
    <row r="1214" spans="4:23" x14ac:dyDescent="0.25">
      <c r="D1214" s="186" t="s">
        <v>3847</v>
      </c>
      <c r="E1214" s="186" t="s">
        <v>3847</v>
      </c>
      <c r="F1214" s="186"/>
      <c r="G1214" s="186"/>
      <c r="H1214" s="185"/>
      <c r="I1214" s="186" t="s">
        <v>3486</v>
      </c>
      <c r="J1214" s="186" t="s">
        <v>36</v>
      </c>
      <c r="K1214" s="186" t="s">
        <v>36</v>
      </c>
      <c r="L1214" s="186" t="s">
        <v>36</v>
      </c>
      <c r="M1214" s="186" t="s">
        <v>37</v>
      </c>
      <c r="N1214" s="186" t="s">
        <v>35</v>
      </c>
      <c r="O1214" s="186" t="s">
        <v>37</v>
      </c>
      <c r="P1214" s="186"/>
      <c r="Q1214" s="186" t="s">
        <v>3847</v>
      </c>
      <c r="R1214" s="185"/>
      <c r="S1214" s="185"/>
      <c r="T1214">
        <v>1</v>
      </c>
      <c r="U1214" s="186" t="s">
        <v>37</v>
      </c>
      <c r="V1214" s="186" t="s">
        <v>37</v>
      </c>
      <c r="W1214" t="b">
        <v>1</v>
      </c>
    </row>
    <row r="1215" spans="4:23" x14ac:dyDescent="0.25">
      <c r="D1215" s="184" t="s">
        <v>1140</v>
      </c>
      <c r="E1215" s="184" t="s">
        <v>1140</v>
      </c>
      <c r="F1215" s="184"/>
      <c r="G1215" s="184"/>
      <c r="H1215" s="185">
        <v>13210</v>
      </c>
      <c r="I1215" t="s">
        <v>3491</v>
      </c>
      <c r="J1215" s="185" t="s">
        <v>36</v>
      </c>
      <c r="K1215" s="185" t="s">
        <v>36</v>
      </c>
      <c r="L1215" s="185" t="s">
        <v>36</v>
      </c>
      <c r="M1215" s="185" t="s">
        <v>37</v>
      </c>
      <c r="N1215" s="185" t="s">
        <v>3501</v>
      </c>
      <c r="O1215" s="185" t="s">
        <v>37</v>
      </c>
      <c r="P1215" s="185"/>
      <c r="Q1215" s="184" t="s">
        <v>1140</v>
      </c>
      <c r="R1215" s="185">
        <v>13210</v>
      </c>
      <c r="S1215" s="185" t="s">
        <v>773</v>
      </c>
      <c r="T1215">
        <v>2</v>
      </c>
      <c r="U1215" s="185" t="s">
        <v>37</v>
      </c>
      <c r="V1215" s="185" t="s">
        <v>37</v>
      </c>
      <c r="W1215" t="b">
        <v>1</v>
      </c>
    </row>
    <row r="1216" spans="4:23" x14ac:dyDescent="0.25">
      <c r="D1216" s="184" t="s">
        <v>1141</v>
      </c>
      <c r="E1216" s="184" t="s">
        <v>1141</v>
      </c>
      <c r="F1216" s="184"/>
      <c r="G1216" s="184"/>
      <c r="H1216" s="185">
        <v>17010</v>
      </c>
      <c r="I1216" t="s">
        <v>3502</v>
      </c>
      <c r="J1216" s="185" t="s">
        <v>36</v>
      </c>
      <c r="K1216" s="185" t="s">
        <v>36</v>
      </c>
      <c r="L1216" s="185" t="s">
        <v>36</v>
      </c>
      <c r="M1216" s="185" t="s">
        <v>37</v>
      </c>
      <c r="N1216" s="185" t="s">
        <v>3504</v>
      </c>
      <c r="O1216" s="185" t="s">
        <v>37</v>
      </c>
      <c r="P1216" s="185"/>
      <c r="Q1216" s="184" t="s">
        <v>1141</v>
      </c>
      <c r="R1216" s="185">
        <v>17010</v>
      </c>
      <c r="S1216" s="185" t="s">
        <v>465</v>
      </c>
      <c r="T1216">
        <v>1</v>
      </c>
      <c r="U1216" s="185" t="s">
        <v>37</v>
      </c>
      <c r="V1216" s="185" t="s">
        <v>37</v>
      </c>
      <c r="W1216" t="b">
        <v>1</v>
      </c>
    </row>
    <row r="1217" spans="4:23" x14ac:dyDescent="0.25">
      <c r="D1217" s="184" t="s">
        <v>1142</v>
      </c>
      <c r="E1217" s="184" t="s">
        <v>1142</v>
      </c>
      <c r="F1217" s="184"/>
      <c r="G1217" s="184"/>
      <c r="H1217" s="185">
        <v>17010</v>
      </c>
      <c r="I1217" t="s">
        <v>3502</v>
      </c>
      <c r="J1217" s="185" t="s">
        <v>36</v>
      </c>
      <c r="K1217" s="185" t="s">
        <v>36</v>
      </c>
      <c r="L1217" s="185" t="s">
        <v>36</v>
      </c>
      <c r="M1217" s="185" t="s">
        <v>37</v>
      </c>
      <c r="N1217" s="185" t="s">
        <v>3528</v>
      </c>
      <c r="O1217" s="185" t="s">
        <v>37</v>
      </c>
      <c r="P1217" s="185"/>
      <c r="Q1217" s="184" t="s">
        <v>1142</v>
      </c>
      <c r="R1217" s="185">
        <v>17010</v>
      </c>
      <c r="S1217" s="185" t="s">
        <v>465</v>
      </c>
      <c r="T1217">
        <v>1</v>
      </c>
      <c r="U1217" s="185" t="s">
        <v>37</v>
      </c>
      <c r="V1217" s="185" t="s">
        <v>37</v>
      </c>
      <c r="W1217" t="b">
        <v>1</v>
      </c>
    </row>
    <row r="1218" spans="4:23" x14ac:dyDescent="0.25">
      <c r="D1218" s="184" t="s">
        <v>3848</v>
      </c>
      <c r="E1218" s="184" t="s">
        <v>3848</v>
      </c>
      <c r="F1218" s="184"/>
      <c r="G1218" s="184"/>
      <c r="H1218" s="185">
        <v>90103</v>
      </c>
      <c r="I1218" t="s">
        <v>3491</v>
      </c>
      <c r="J1218" s="185" t="s">
        <v>36</v>
      </c>
      <c r="K1218" s="185" t="s">
        <v>36</v>
      </c>
      <c r="L1218" s="185" t="s">
        <v>36</v>
      </c>
      <c r="M1218" s="185" t="s">
        <v>37</v>
      </c>
      <c r="N1218" s="185" t="s">
        <v>35</v>
      </c>
      <c r="O1218" s="185" t="s">
        <v>37</v>
      </c>
      <c r="P1218" s="185"/>
      <c r="Q1218" s="184" t="s">
        <v>3848</v>
      </c>
      <c r="R1218" s="185">
        <v>90103</v>
      </c>
      <c r="S1218" s="185" t="s">
        <v>1143</v>
      </c>
      <c r="T1218">
        <v>3</v>
      </c>
      <c r="U1218" s="185" t="s">
        <v>37</v>
      </c>
      <c r="V1218" s="185" t="s">
        <v>37</v>
      </c>
      <c r="W1218" t="b">
        <v>1</v>
      </c>
    </row>
    <row r="1219" spans="4:23" x14ac:dyDescent="0.25">
      <c r="D1219" s="184" t="s">
        <v>1144</v>
      </c>
      <c r="E1219" s="184" t="s">
        <v>1144</v>
      </c>
      <c r="F1219" s="184"/>
      <c r="G1219" s="184"/>
      <c r="H1219" s="185">
        <v>15210</v>
      </c>
      <c r="I1219" t="s">
        <v>3493</v>
      </c>
      <c r="J1219" s="185" t="s">
        <v>36</v>
      </c>
      <c r="K1219" s="185" t="s">
        <v>36</v>
      </c>
      <c r="L1219" s="185" t="s">
        <v>36</v>
      </c>
      <c r="M1219" s="185" t="s">
        <v>37</v>
      </c>
      <c r="N1219" s="185" t="s">
        <v>3522</v>
      </c>
      <c r="O1219" s="185" t="s">
        <v>37</v>
      </c>
      <c r="P1219" s="185"/>
      <c r="Q1219" s="184" t="s">
        <v>1144</v>
      </c>
      <c r="R1219" s="185">
        <v>15210</v>
      </c>
      <c r="S1219" s="185" t="s">
        <v>186</v>
      </c>
      <c r="T1219">
        <v>1</v>
      </c>
      <c r="U1219" s="185" t="s">
        <v>37</v>
      </c>
      <c r="V1219" s="185" t="s">
        <v>37</v>
      </c>
      <c r="W1219" t="b">
        <v>0</v>
      </c>
    </row>
    <row r="1220" spans="4:23" x14ac:dyDescent="0.25">
      <c r="D1220" s="184" t="s">
        <v>1145</v>
      </c>
      <c r="E1220" s="184" t="s">
        <v>1145</v>
      </c>
      <c r="F1220" s="184"/>
      <c r="G1220" s="184"/>
      <c r="H1220" s="185">
        <v>13710</v>
      </c>
      <c r="I1220" t="s">
        <v>3491</v>
      </c>
      <c r="J1220" s="185" t="s">
        <v>36</v>
      </c>
      <c r="K1220" s="185" t="s">
        <v>36</v>
      </c>
      <c r="L1220" s="185" t="s">
        <v>36</v>
      </c>
      <c r="M1220" s="185" t="s">
        <v>37</v>
      </c>
      <c r="N1220" s="185" t="s">
        <v>3503</v>
      </c>
      <c r="O1220" s="185" t="s">
        <v>37</v>
      </c>
      <c r="P1220" s="185"/>
      <c r="Q1220" s="184" t="s">
        <v>1145</v>
      </c>
      <c r="R1220" s="185">
        <v>13710</v>
      </c>
      <c r="S1220" s="185" t="s">
        <v>1146</v>
      </c>
      <c r="T1220">
        <v>3</v>
      </c>
      <c r="U1220" s="185" t="s">
        <v>37</v>
      </c>
      <c r="V1220" s="185" t="s">
        <v>37</v>
      </c>
      <c r="W1220" t="b">
        <v>1</v>
      </c>
    </row>
    <row r="1221" spans="4:23" x14ac:dyDescent="0.25">
      <c r="D1221" s="184" t="s">
        <v>3849</v>
      </c>
      <c r="E1221" s="184" t="s">
        <v>3849</v>
      </c>
      <c r="F1221" s="184"/>
      <c r="G1221" s="184"/>
      <c r="H1221" s="185">
        <v>10080</v>
      </c>
      <c r="I1221" t="s">
        <v>3486</v>
      </c>
      <c r="J1221" s="185" t="s">
        <v>36</v>
      </c>
      <c r="K1221" s="185" t="s">
        <v>36</v>
      </c>
      <c r="L1221" s="185" t="s">
        <v>36</v>
      </c>
      <c r="M1221" s="185" t="s">
        <v>37</v>
      </c>
      <c r="N1221" s="185" t="s">
        <v>3489</v>
      </c>
      <c r="O1221" s="185" t="s">
        <v>37</v>
      </c>
      <c r="P1221" s="185"/>
      <c r="Q1221" s="184" t="s">
        <v>3849</v>
      </c>
      <c r="R1221" s="185">
        <v>10080</v>
      </c>
      <c r="S1221" s="185" t="s">
        <v>86</v>
      </c>
      <c r="T1221">
        <v>2</v>
      </c>
      <c r="U1221" s="185" t="s">
        <v>37</v>
      </c>
      <c r="V1221" s="185" t="s">
        <v>37</v>
      </c>
      <c r="W1221" t="b">
        <v>1</v>
      </c>
    </row>
    <row r="1222" spans="4:23" x14ac:dyDescent="0.25">
      <c r="D1222" s="184" t="s">
        <v>1147</v>
      </c>
      <c r="E1222" s="184" t="s">
        <v>1147</v>
      </c>
      <c r="F1222" s="184"/>
      <c r="G1222" s="184"/>
      <c r="H1222" s="185">
        <v>10080</v>
      </c>
      <c r="I1222" t="s">
        <v>3486</v>
      </c>
      <c r="J1222" s="185" t="s">
        <v>36</v>
      </c>
      <c r="K1222" s="185" t="s">
        <v>36</v>
      </c>
      <c r="L1222" s="185" t="s">
        <v>36</v>
      </c>
      <c r="M1222" s="185" t="s">
        <v>37</v>
      </c>
      <c r="N1222" s="185" t="s">
        <v>35</v>
      </c>
      <c r="O1222" s="185" t="s">
        <v>37</v>
      </c>
      <c r="P1222" s="185"/>
      <c r="Q1222" s="184" t="s">
        <v>1147</v>
      </c>
      <c r="R1222" s="185">
        <v>10080</v>
      </c>
      <c r="S1222" s="185" t="s">
        <v>86</v>
      </c>
      <c r="T1222">
        <v>1</v>
      </c>
      <c r="U1222" s="185" t="s">
        <v>37</v>
      </c>
      <c r="V1222" s="185" t="s">
        <v>37</v>
      </c>
      <c r="W1222" t="b">
        <v>1</v>
      </c>
    </row>
    <row r="1223" spans="4:23" x14ac:dyDescent="0.25">
      <c r="D1223" s="184" t="s">
        <v>1148</v>
      </c>
      <c r="E1223" s="184" t="s">
        <v>1148</v>
      </c>
      <c r="F1223" s="184"/>
      <c r="G1223" s="184"/>
      <c r="H1223" s="185">
        <v>10080</v>
      </c>
      <c r="I1223" t="s">
        <v>3486</v>
      </c>
      <c r="J1223" s="185" t="s">
        <v>36</v>
      </c>
      <c r="K1223" s="185" t="s">
        <v>36</v>
      </c>
      <c r="L1223" s="185" t="s">
        <v>36</v>
      </c>
      <c r="M1223" s="185" t="s">
        <v>37</v>
      </c>
      <c r="N1223" s="185" t="s">
        <v>35</v>
      </c>
      <c r="O1223" s="185" t="s">
        <v>37</v>
      </c>
      <c r="P1223" s="185"/>
      <c r="Q1223" s="184" t="s">
        <v>1148</v>
      </c>
      <c r="R1223" s="185">
        <v>10080</v>
      </c>
      <c r="S1223" s="185" t="s">
        <v>86</v>
      </c>
      <c r="T1223">
        <v>1</v>
      </c>
      <c r="U1223" s="185" t="s">
        <v>37</v>
      </c>
      <c r="V1223" s="185" t="s">
        <v>37</v>
      </c>
      <c r="W1223" t="b">
        <v>1</v>
      </c>
    </row>
    <row r="1224" spans="4:23" x14ac:dyDescent="0.25">
      <c r="D1224" s="184" t="s">
        <v>3850</v>
      </c>
      <c r="E1224" s="184" t="s">
        <v>3850</v>
      </c>
      <c r="F1224" s="184"/>
      <c r="G1224" s="184"/>
      <c r="H1224" s="185">
        <v>90422</v>
      </c>
      <c r="I1224" t="s">
        <v>3493</v>
      </c>
      <c r="J1224" s="185" t="s">
        <v>36</v>
      </c>
      <c r="K1224" s="185" t="s">
        <v>36</v>
      </c>
      <c r="L1224" s="185" t="s">
        <v>36</v>
      </c>
      <c r="M1224" s="185" t="s">
        <v>37</v>
      </c>
      <c r="N1224" s="185" t="s">
        <v>35</v>
      </c>
      <c r="O1224" s="185" t="s">
        <v>37</v>
      </c>
      <c r="P1224" s="185"/>
      <c r="Q1224" s="184" t="s">
        <v>3850</v>
      </c>
      <c r="R1224" s="185">
        <v>90422</v>
      </c>
      <c r="S1224" s="185" t="s">
        <v>3851</v>
      </c>
      <c r="T1224">
        <v>4</v>
      </c>
      <c r="U1224" s="185" t="s">
        <v>36</v>
      </c>
      <c r="V1224" s="185" t="s">
        <v>37</v>
      </c>
      <c r="W1224" t="b">
        <v>1</v>
      </c>
    </row>
    <row r="1225" spans="4:23" x14ac:dyDescent="0.25">
      <c r="D1225" s="184" t="s">
        <v>3852</v>
      </c>
      <c r="E1225" s="184" t="s">
        <v>3852</v>
      </c>
      <c r="F1225" s="184"/>
      <c r="G1225" s="184"/>
      <c r="H1225" s="185">
        <v>16070</v>
      </c>
      <c r="I1225" t="s">
        <v>3493</v>
      </c>
      <c r="J1225" s="185" t="s">
        <v>36</v>
      </c>
      <c r="K1225" s="185" t="s">
        <v>36</v>
      </c>
      <c r="L1225" s="185" t="s">
        <v>36</v>
      </c>
      <c r="M1225" s="185" t="s">
        <v>37</v>
      </c>
      <c r="N1225" s="185" t="s">
        <v>35</v>
      </c>
      <c r="O1225" s="185" t="s">
        <v>37</v>
      </c>
      <c r="P1225" s="185"/>
      <c r="Q1225" s="184" t="s">
        <v>3852</v>
      </c>
      <c r="R1225" s="185">
        <v>16070</v>
      </c>
      <c r="S1225" s="185" t="s">
        <v>3524</v>
      </c>
      <c r="T1225">
        <v>1</v>
      </c>
      <c r="U1225" s="185" t="s">
        <v>37</v>
      </c>
      <c r="V1225" s="185" t="s">
        <v>37</v>
      </c>
      <c r="W1225" t="b">
        <v>1</v>
      </c>
    </row>
    <row r="1226" spans="4:23" x14ac:dyDescent="0.25">
      <c r="D1226" s="184" t="s">
        <v>3852</v>
      </c>
      <c r="E1226" s="184" t="s">
        <v>3852</v>
      </c>
      <c r="F1226" s="184"/>
      <c r="G1226" s="184"/>
      <c r="H1226" s="185">
        <v>15500</v>
      </c>
      <c r="I1226" t="s">
        <v>3493</v>
      </c>
      <c r="J1226" s="185" t="s">
        <v>36</v>
      </c>
      <c r="K1226" s="185" t="s">
        <v>36</v>
      </c>
      <c r="L1226" s="185" t="s">
        <v>36</v>
      </c>
      <c r="M1226" s="185" t="s">
        <v>37</v>
      </c>
      <c r="N1226" s="185" t="s">
        <v>35</v>
      </c>
      <c r="O1226" s="185" t="s">
        <v>37</v>
      </c>
      <c r="P1226" s="185"/>
      <c r="Q1226" s="184" t="s">
        <v>3852</v>
      </c>
      <c r="R1226" s="185">
        <v>15500</v>
      </c>
      <c r="S1226" s="185" t="s">
        <v>3526</v>
      </c>
      <c r="T1226">
        <v>1</v>
      </c>
      <c r="U1226" s="185" t="s">
        <v>37</v>
      </c>
      <c r="V1226" s="185" t="s">
        <v>37</v>
      </c>
      <c r="W1226" t="b">
        <v>1</v>
      </c>
    </row>
    <row r="1227" spans="4:23" x14ac:dyDescent="0.25">
      <c r="D1227" s="184" t="s">
        <v>1149</v>
      </c>
      <c r="E1227" s="184" t="s">
        <v>1149</v>
      </c>
      <c r="F1227" s="184"/>
      <c r="G1227" s="184"/>
      <c r="H1227" s="185">
        <v>13460</v>
      </c>
      <c r="I1227" t="s">
        <v>3491</v>
      </c>
      <c r="J1227" s="185" t="s">
        <v>36</v>
      </c>
      <c r="K1227" s="185" t="s">
        <v>36</v>
      </c>
      <c r="L1227" s="185" t="s">
        <v>36</v>
      </c>
      <c r="M1227" s="185" t="s">
        <v>37</v>
      </c>
      <c r="N1227" s="185" t="s">
        <v>3501</v>
      </c>
      <c r="O1227" s="185" t="s">
        <v>37</v>
      </c>
      <c r="P1227" s="185"/>
      <c r="Q1227" s="184" t="s">
        <v>1149</v>
      </c>
      <c r="R1227" s="185">
        <v>13460</v>
      </c>
      <c r="S1227" s="185" t="s">
        <v>354</v>
      </c>
      <c r="T1227">
        <v>2</v>
      </c>
      <c r="U1227" s="185" t="s">
        <v>37</v>
      </c>
      <c r="V1227" s="185" t="s">
        <v>37</v>
      </c>
      <c r="W1227" t="b">
        <v>1</v>
      </c>
    </row>
    <row r="1228" spans="4:23" x14ac:dyDescent="0.25">
      <c r="D1228" s="184" t="s">
        <v>1150</v>
      </c>
      <c r="E1228" s="184" t="s">
        <v>1150</v>
      </c>
      <c r="F1228" s="184"/>
      <c r="G1228" s="184"/>
      <c r="H1228" s="185">
        <v>13450</v>
      </c>
      <c r="I1228" t="s">
        <v>3491</v>
      </c>
      <c r="J1228" s="185" t="s">
        <v>36</v>
      </c>
      <c r="K1228" s="185" t="s">
        <v>36</v>
      </c>
      <c r="L1228" s="185" t="s">
        <v>36</v>
      </c>
      <c r="M1228" s="185" t="s">
        <v>37</v>
      </c>
      <c r="N1228" s="185" t="s">
        <v>35</v>
      </c>
      <c r="O1228" s="185" t="s">
        <v>37</v>
      </c>
      <c r="P1228" s="185"/>
      <c r="Q1228" s="184" t="s">
        <v>1150</v>
      </c>
      <c r="R1228" s="185">
        <v>13450</v>
      </c>
      <c r="S1228" s="185" t="s">
        <v>428</v>
      </c>
      <c r="T1228">
        <v>2</v>
      </c>
      <c r="U1228" s="185" t="s">
        <v>37</v>
      </c>
      <c r="V1228" s="185" t="s">
        <v>37</v>
      </c>
      <c r="W1228" t="b">
        <v>1</v>
      </c>
    </row>
    <row r="1229" spans="4:23" x14ac:dyDescent="0.25">
      <c r="D1229" s="186" t="s">
        <v>3853</v>
      </c>
      <c r="E1229" s="186" t="s">
        <v>3853</v>
      </c>
      <c r="F1229" s="186"/>
      <c r="G1229" s="186"/>
      <c r="H1229" s="185"/>
      <c r="I1229" s="186" t="s">
        <v>3502</v>
      </c>
      <c r="J1229" s="186" t="s">
        <v>36</v>
      </c>
      <c r="K1229" s="186" t="s">
        <v>36</v>
      </c>
      <c r="L1229" s="186" t="s">
        <v>36</v>
      </c>
      <c r="M1229" s="186" t="s">
        <v>37</v>
      </c>
      <c r="N1229" s="186" t="s">
        <v>3504</v>
      </c>
      <c r="O1229" s="186" t="s">
        <v>37</v>
      </c>
      <c r="P1229" s="186"/>
      <c r="Q1229" s="186" t="s">
        <v>3853</v>
      </c>
      <c r="R1229" s="185"/>
      <c r="S1229" s="185"/>
      <c r="T1229">
        <v>1</v>
      </c>
      <c r="U1229" s="186" t="s">
        <v>37</v>
      </c>
      <c r="V1229" s="186" t="s">
        <v>37</v>
      </c>
      <c r="W1229" t="b">
        <v>1</v>
      </c>
    </row>
    <row r="1230" spans="4:23" x14ac:dyDescent="0.25">
      <c r="D1230" s="184" t="s">
        <v>1151</v>
      </c>
      <c r="E1230" s="184" t="s">
        <v>1151</v>
      </c>
      <c r="F1230" s="184"/>
      <c r="G1230" s="184"/>
      <c r="H1230" s="185">
        <v>90104</v>
      </c>
      <c r="I1230" t="s">
        <v>3502</v>
      </c>
      <c r="J1230" s="185" t="s">
        <v>36</v>
      </c>
      <c r="K1230" s="185" t="s">
        <v>36</v>
      </c>
      <c r="L1230" s="185" t="s">
        <v>36</v>
      </c>
      <c r="M1230" s="185" t="s">
        <v>37</v>
      </c>
      <c r="N1230" s="185" t="s">
        <v>3504</v>
      </c>
      <c r="O1230" s="185" t="s">
        <v>37</v>
      </c>
      <c r="P1230" s="185"/>
      <c r="Q1230" s="184" t="s">
        <v>1151</v>
      </c>
      <c r="R1230" s="185">
        <v>90104</v>
      </c>
      <c r="S1230" s="185" t="s">
        <v>1151</v>
      </c>
      <c r="T1230">
        <v>1</v>
      </c>
      <c r="U1230" s="185" t="s">
        <v>37</v>
      </c>
      <c r="V1230" s="185" t="s">
        <v>37</v>
      </c>
      <c r="W1230" t="b">
        <v>1</v>
      </c>
    </row>
    <row r="1231" spans="4:23" x14ac:dyDescent="0.25">
      <c r="D1231" s="184" t="s">
        <v>1152</v>
      </c>
      <c r="E1231" s="184" t="s">
        <v>1152</v>
      </c>
      <c r="F1231" s="184"/>
      <c r="G1231" s="184"/>
      <c r="H1231" s="185">
        <v>90105</v>
      </c>
      <c r="I1231" t="s">
        <v>3491</v>
      </c>
      <c r="J1231" s="185" t="s">
        <v>36</v>
      </c>
      <c r="K1231" s="185" t="s">
        <v>36</v>
      </c>
      <c r="L1231" s="185" t="s">
        <v>36</v>
      </c>
      <c r="M1231" s="185" t="s">
        <v>37</v>
      </c>
      <c r="N1231" s="185" t="s">
        <v>3503</v>
      </c>
      <c r="O1231" s="185" t="s">
        <v>37</v>
      </c>
      <c r="P1231" s="185"/>
      <c r="Q1231" s="184" t="s">
        <v>1152</v>
      </c>
      <c r="R1231" s="185">
        <v>90105</v>
      </c>
      <c r="S1231" s="185" t="s">
        <v>1152</v>
      </c>
      <c r="T1231">
        <v>1</v>
      </c>
      <c r="U1231" s="185" t="s">
        <v>37</v>
      </c>
      <c r="V1231" s="185" t="s">
        <v>37</v>
      </c>
      <c r="W1231" t="b">
        <v>1</v>
      </c>
    </row>
    <row r="1232" spans="4:23" x14ac:dyDescent="0.25">
      <c r="D1232" s="184" t="s">
        <v>3854</v>
      </c>
      <c r="E1232" s="184" t="s">
        <v>3854</v>
      </c>
      <c r="F1232" s="184"/>
      <c r="G1232" s="184"/>
      <c r="H1232" s="185">
        <v>16070</v>
      </c>
      <c r="I1232" t="s">
        <v>3493</v>
      </c>
      <c r="J1232" s="185" t="s">
        <v>36</v>
      </c>
      <c r="K1232" s="185" t="s">
        <v>36</v>
      </c>
      <c r="L1232" s="185" t="s">
        <v>36</v>
      </c>
      <c r="M1232" s="185" t="s">
        <v>37</v>
      </c>
      <c r="N1232" s="185" t="s">
        <v>35</v>
      </c>
      <c r="O1232" s="185" t="s">
        <v>37</v>
      </c>
      <c r="P1232" s="185"/>
      <c r="Q1232" s="184" t="s">
        <v>3854</v>
      </c>
      <c r="R1232" s="185">
        <v>16070</v>
      </c>
      <c r="S1232" s="185" t="s">
        <v>3524</v>
      </c>
      <c r="T1232">
        <v>1</v>
      </c>
      <c r="U1232" s="185" t="s">
        <v>37</v>
      </c>
      <c r="V1232" s="185" t="s">
        <v>37</v>
      </c>
      <c r="W1232" t="b">
        <v>1</v>
      </c>
    </row>
    <row r="1233" spans="4:23" x14ac:dyDescent="0.25">
      <c r="D1233" s="184" t="s">
        <v>3855</v>
      </c>
      <c r="E1233" s="184" t="s">
        <v>3855</v>
      </c>
      <c r="F1233" s="184"/>
      <c r="G1233" s="184"/>
      <c r="H1233" s="185">
        <v>15500</v>
      </c>
      <c r="I1233" t="s">
        <v>3493</v>
      </c>
      <c r="J1233" s="185" t="s">
        <v>36</v>
      </c>
      <c r="K1233" s="185" t="s">
        <v>36</v>
      </c>
      <c r="L1233" s="185" t="s">
        <v>36</v>
      </c>
      <c r="M1233" s="185" t="s">
        <v>37</v>
      </c>
      <c r="N1233" s="185" t="s">
        <v>35</v>
      </c>
      <c r="O1233" s="185" t="s">
        <v>37</v>
      </c>
      <c r="P1233" s="185"/>
      <c r="Q1233" s="184" t="s">
        <v>3855</v>
      </c>
      <c r="R1233" s="185">
        <v>15500</v>
      </c>
      <c r="S1233" s="185" t="s">
        <v>3526</v>
      </c>
      <c r="T1233">
        <v>1</v>
      </c>
      <c r="U1233" s="185" t="s">
        <v>37</v>
      </c>
      <c r="V1233" s="185" t="s">
        <v>37</v>
      </c>
      <c r="W1233" t="b">
        <v>1</v>
      </c>
    </row>
    <row r="1234" spans="4:23" x14ac:dyDescent="0.25">
      <c r="D1234" s="184" t="s">
        <v>1153</v>
      </c>
      <c r="E1234" s="184" t="s">
        <v>1153</v>
      </c>
      <c r="F1234" s="184"/>
      <c r="G1234" s="184"/>
      <c r="H1234" s="185">
        <v>13130</v>
      </c>
      <c r="I1234" t="s">
        <v>3491</v>
      </c>
      <c r="J1234" s="185" t="s">
        <v>36</v>
      </c>
      <c r="K1234" s="185" t="s">
        <v>36</v>
      </c>
      <c r="L1234" s="185" t="s">
        <v>36</v>
      </c>
      <c r="M1234" s="185" t="s">
        <v>37</v>
      </c>
      <c r="N1234" s="185" t="s">
        <v>3501</v>
      </c>
      <c r="O1234" s="185" t="s">
        <v>37</v>
      </c>
      <c r="P1234" s="185"/>
      <c r="Q1234" s="184" t="s">
        <v>1153</v>
      </c>
      <c r="R1234" s="185">
        <v>13130</v>
      </c>
      <c r="S1234" s="185" t="s">
        <v>474</v>
      </c>
      <c r="T1234">
        <v>3</v>
      </c>
      <c r="U1234" s="185" t="s">
        <v>37</v>
      </c>
      <c r="V1234" s="185" t="s">
        <v>37</v>
      </c>
      <c r="W1234" t="b">
        <v>1</v>
      </c>
    </row>
    <row r="1235" spans="4:23" x14ac:dyDescent="0.25">
      <c r="D1235" s="184" t="s">
        <v>1154</v>
      </c>
      <c r="E1235" s="184" t="s">
        <v>1154</v>
      </c>
      <c r="F1235" s="184"/>
      <c r="G1235" s="184"/>
      <c r="H1235" s="185">
        <v>15050</v>
      </c>
      <c r="I1235" t="s">
        <v>113</v>
      </c>
      <c r="J1235" s="185" t="s">
        <v>36</v>
      </c>
      <c r="K1235" s="185" t="s">
        <v>36</v>
      </c>
      <c r="L1235" s="185" t="s">
        <v>36</v>
      </c>
      <c r="M1235" s="185" t="s">
        <v>37</v>
      </c>
      <c r="N1235" s="185" t="s">
        <v>113</v>
      </c>
      <c r="O1235" s="185" t="s">
        <v>37</v>
      </c>
      <c r="P1235" s="185"/>
      <c r="Q1235" s="184" t="s">
        <v>1154</v>
      </c>
      <c r="R1235" s="185">
        <v>15050</v>
      </c>
      <c r="S1235" s="185" t="s">
        <v>114</v>
      </c>
      <c r="T1235">
        <v>5</v>
      </c>
      <c r="U1235" s="185" t="s">
        <v>37</v>
      </c>
      <c r="V1235" s="185" t="s">
        <v>37</v>
      </c>
      <c r="W1235" t="b">
        <v>0</v>
      </c>
    </row>
    <row r="1236" spans="4:23" x14ac:dyDescent="0.25">
      <c r="D1236" s="184" t="s">
        <v>1155</v>
      </c>
      <c r="E1236" s="184" t="s">
        <v>1155</v>
      </c>
      <c r="F1236" s="184"/>
      <c r="G1236" s="184"/>
      <c r="H1236" s="185">
        <v>11080</v>
      </c>
      <c r="I1236" t="s">
        <v>3491</v>
      </c>
      <c r="J1236" s="185" t="s">
        <v>36</v>
      </c>
      <c r="K1236" s="185" t="s">
        <v>36</v>
      </c>
      <c r="L1236" s="185" t="s">
        <v>36</v>
      </c>
      <c r="M1236" s="185" t="s">
        <v>37</v>
      </c>
      <c r="N1236" s="185" t="s">
        <v>3501</v>
      </c>
      <c r="O1236" s="185" t="s">
        <v>37</v>
      </c>
      <c r="P1236" s="185"/>
      <c r="Q1236" s="184" t="s">
        <v>1155</v>
      </c>
      <c r="R1236" s="185">
        <v>11080</v>
      </c>
      <c r="S1236" s="185" t="s">
        <v>310</v>
      </c>
      <c r="T1236">
        <v>1</v>
      </c>
      <c r="U1236" s="185" t="s">
        <v>37</v>
      </c>
      <c r="V1236" s="185" t="s">
        <v>37</v>
      </c>
      <c r="W1236" t="b">
        <v>1</v>
      </c>
    </row>
    <row r="1237" spans="4:23" x14ac:dyDescent="0.25">
      <c r="D1237" s="184" t="s">
        <v>1156</v>
      </c>
      <c r="E1237" s="184" t="s">
        <v>1156</v>
      </c>
      <c r="F1237" s="184"/>
      <c r="G1237" s="184"/>
      <c r="H1237" s="185">
        <v>11070</v>
      </c>
      <c r="I1237" t="s">
        <v>3491</v>
      </c>
      <c r="J1237" s="185" t="s">
        <v>36</v>
      </c>
      <c r="K1237" s="185" t="s">
        <v>36</v>
      </c>
      <c r="L1237" s="185" t="s">
        <v>36</v>
      </c>
      <c r="M1237" s="185" t="s">
        <v>37</v>
      </c>
      <c r="N1237" s="185" t="s">
        <v>35</v>
      </c>
      <c r="O1237" s="185" t="s">
        <v>37</v>
      </c>
      <c r="P1237" s="185"/>
      <c r="Q1237" s="184" t="s">
        <v>1156</v>
      </c>
      <c r="R1237" s="185">
        <v>11070</v>
      </c>
      <c r="S1237" s="185" t="s">
        <v>806</v>
      </c>
      <c r="T1237">
        <v>2</v>
      </c>
      <c r="U1237" s="185" t="s">
        <v>37</v>
      </c>
      <c r="V1237" s="185" t="s">
        <v>37</v>
      </c>
      <c r="W1237" t="b">
        <v>1</v>
      </c>
    </row>
    <row r="1238" spans="4:23" x14ac:dyDescent="0.25">
      <c r="D1238" s="184" t="s">
        <v>1157</v>
      </c>
      <c r="E1238" s="184" t="s">
        <v>1157</v>
      </c>
      <c r="F1238" s="184"/>
      <c r="G1238" s="184"/>
      <c r="H1238" s="185">
        <v>11080</v>
      </c>
      <c r="I1238" t="s">
        <v>3491</v>
      </c>
      <c r="J1238" s="185" t="s">
        <v>36</v>
      </c>
      <c r="K1238" s="185" t="s">
        <v>36</v>
      </c>
      <c r="L1238" s="185" t="s">
        <v>36</v>
      </c>
      <c r="M1238" s="185" t="s">
        <v>37</v>
      </c>
      <c r="N1238" s="185" t="s">
        <v>3501</v>
      </c>
      <c r="O1238" s="185" t="s">
        <v>37</v>
      </c>
      <c r="P1238" s="185"/>
      <c r="Q1238" s="184" t="s">
        <v>1157</v>
      </c>
      <c r="R1238" s="185">
        <v>11080</v>
      </c>
      <c r="S1238" s="185" t="s">
        <v>310</v>
      </c>
      <c r="T1238">
        <v>1</v>
      </c>
      <c r="U1238" s="185" t="s">
        <v>37</v>
      </c>
      <c r="V1238" s="185" t="s">
        <v>37</v>
      </c>
      <c r="W1238" t="b">
        <v>1</v>
      </c>
    </row>
    <row r="1239" spans="4:23" x14ac:dyDescent="0.25">
      <c r="D1239" s="186" t="s">
        <v>3856</v>
      </c>
      <c r="E1239" s="186" t="s">
        <v>3856</v>
      </c>
      <c r="F1239" s="186"/>
      <c r="G1239" s="186"/>
      <c r="H1239" s="185"/>
      <c r="I1239" s="186" t="s">
        <v>3507</v>
      </c>
      <c r="J1239" s="186" t="s">
        <v>36</v>
      </c>
      <c r="K1239" s="186" t="s">
        <v>36</v>
      </c>
      <c r="L1239" s="186" t="s">
        <v>36</v>
      </c>
      <c r="M1239" s="186" t="s">
        <v>37</v>
      </c>
      <c r="N1239" s="186" t="s">
        <v>3498</v>
      </c>
      <c r="O1239" s="186" t="s">
        <v>37</v>
      </c>
      <c r="P1239" s="186"/>
      <c r="Q1239" s="186" t="s">
        <v>3856</v>
      </c>
      <c r="R1239" s="185"/>
      <c r="S1239" s="185"/>
      <c r="T1239">
        <v>1</v>
      </c>
      <c r="U1239" s="186" t="s">
        <v>37</v>
      </c>
      <c r="V1239" s="186" t="s">
        <v>37</v>
      </c>
      <c r="W1239" t="b">
        <v>1</v>
      </c>
    </row>
    <row r="1240" spans="4:23" x14ac:dyDescent="0.25">
      <c r="D1240" s="184" t="s">
        <v>3857</v>
      </c>
      <c r="E1240" s="184" t="s">
        <v>3857</v>
      </c>
      <c r="F1240" s="184"/>
      <c r="G1240" s="184"/>
      <c r="H1240" s="185">
        <v>18401</v>
      </c>
      <c r="I1240" t="s">
        <v>3510</v>
      </c>
      <c r="J1240" s="185" t="s">
        <v>36</v>
      </c>
      <c r="K1240" s="185" t="s">
        <v>36</v>
      </c>
      <c r="L1240" s="185" t="s">
        <v>36</v>
      </c>
      <c r="M1240" s="185" t="s">
        <v>36</v>
      </c>
      <c r="N1240" s="185" t="s">
        <v>3514</v>
      </c>
      <c r="O1240" s="185" t="s">
        <v>37</v>
      </c>
      <c r="P1240" s="185"/>
      <c r="Q1240" s="184" t="s">
        <v>3857</v>
      </c>
      <c r="R1240" s="185">
        <v>18401</v>
      </c>
      <c r="S1240" s="185" t="s">
        <v>3858</v>
      </c>
      <c r="T1240">
        <v>0</v>
      </c>
      <c r="U1240" s="185" t="s">
        <v>36</v>
      </c>
      <c r="V1240" s="185" t="s">
        <v>36</v>
      </c>
      <c r="W1240" t="b">
        <v>1</v>
      </c>
    </row>
    <row r="1241" spans="4:23" x14ac:dyDescent="0.25">
      <c r="D1241" s="184" t="s">
        <v>3859</v>
      </c>
      <c r="E1241" s="184" t="s">
        <v>3859</v>
      </c>
      <c r="F1241" s="184"/>
      <c r="G1241" s="184"/>
      <c r="H1241" s="185">
        <v>18401</v>
      </c>
      <c r="I1241" t="s">
        <v>3510</v>
      </c>
      <c r="J1241" s="185" t="s">
        <v>36</v>
      </c>
      <c r="K1241" s="185" t="s">
        <v>36</v>
      </c>
      <c r="L1241" s="185" t="s">
        <v>36</v>
      </c>
      <c r="M1241" s="185" t="s">
        <v>37</v>
      </c>
      <c r="N1241" s="185" t="s">
        <v>3514</v>
      </c>
      <c r="O1241" s="185" t="s">
        <v>37</v>
      </c>
      <c r="P1241" s="185"/>
      <c r="Q1241" s="184" t="s">
        <v>3859</v>
      </c>
      <c r="R1241" s="185">
        <v>18401</v>
      </c>
      <c r="S1241" s="185" t="s">
        <v>3858</v>
      </c>
      <c r="T1241">
        <v>1</v>
      </c>
      <c r="U1241" s="185" t="s">
        <v>37</v>
      </c>
      <c r="V1241" s="185" t="s">
        <v>37</v>
      </c>
      <c r="W1241" t="b">
        <v>1</v>
      </c>
    </row>
    <row r="1242" spans="4:23" x14ac:dyDescent="0.25">
      <c r="D1242" s="184" t="s">
        <v>3860</v>
      </c>
      <c r="E1242" s="184" t="s">
        <v>3860</v>
      </c>
      <c r="F1242" s="184"/>
      <c r="G1242" s="184"/>
      <c r="H1242" s="185">
        <v>18402</v>
      </c>
      <c r="I1242" t="s">
        <v>3510</v>
      </c>
      <c r="J1242" s="185" t="s">
        <v>36</v>
      </c>
      <c r="K1242" s="185" t="s">
        <v>36</v>
      </c>
      <c r="L1242" s="185" t="s">
        <v>36</v>
      </c>
      <c r="M1242" s="185" t="s">
        <v>37</v>
      </c>
      <c r="N1242" s="185" t="s">
        <v>3514</v>
      </c>
      <c r="O1242" s="185" t="s">
        <v>37</v>
      </c>
      <c r="P1242" s="185"/>
      <c r="Q1242" s="184" t="s">
        <v>3860</v>
      </c>
      <c r="R1242" s="185">
        <v>18402</v>
      </c>
      <c r="S1242" s="185" t="s">
        <v>3861</v>
      </c>
      <c r="T1242">
        <v>1</v>
      </c>
      <c r="U1242" s="185" t="s">
        <v>37</v>
      </c>
      <c r="V1242" s="185" t="s">
        <v>37</v>
      </c>
      <c r="W1242" t="b">
        <v>1</v>
      </c>
    </row>
    <row r="1243" spans="4:23" x14ac:dyDescent="0.25">
      <c r="D1243" s="184" t="s">
        <v>3862</v>
      </c>
      <c r="E1243" s="184" t="s">
        <v>3862</v>
      </c>
      <c r="F1243" s="184"/>
      <c r="G1243" s="184"/>
      <c r="H1243" s="185">
        <v>18401</v>
      </c>
      <c r="I1243" t="s">
        <v>3510</v>
      </c>
      <c r="J1243" s="185" t="s">
        <v>36</v>
      </c>
      <c r="K1243" s="185" t="s">
        <v>36</v>
      </c>
      <c r="L1243" s="185" t="s">
        <v>36</v>
      </c>
      <c r="M1243" s="185" t="s">
        <v>36</v>
      </c>
      <c r="N1243" s="185" t="s">
        <v>3514</v>
      </c>
      <c r="O1243" s="185" t="s">
        <v>37</v>
      </c>
      <c r="P1243" s="185"/>
      <c r="Q1243" s="184" t="s">
        <v>3862</v>
      </c>
      <c r="R1243" s="185">
        <v>18401</v>
      </c>
      <c r="S1243" s="185" t="s">
        <v>3858</v>
      </c>
      <c r="T1243">
        <v>0</v>
      </c>
      <c r="U1243" s="185" t="s">
        <v>36</v>
      </c>
      <c r="V1243" s="185" t="s">
        <v>36</v>
      </c>
      <c r="W1243" t="b">
        <v>1</v>
      </c>
    </row>
    <row r="1244" spans="4:23" x14ac:dyDescent="0.25">
      <c r="D1244" s="184" t="s">
        <v>3863</v>
      </c>
      <c r="E1244" s="184" t="s">
        <v>3863</v>
      </c>
      <c r="F1244" s="184"/>
      <c r="G1244" s="184"/>
      <c r="H1244" s="185">
        <v>18401</v>
      </c>
      <c r="I1244" t="s">
        <v>3510</v>
      </c>
      <c r="J1244" s="185" t="s">
        <v>36</v>
      </c>
      <c r="K1244" s="185" t="s">
        <v>36</v>
      </c>
      <c r="L1244" s="185" t="s">
        <v>36</v>
      </c>
      <c r="M1244" s="185" t="s">
        <v>37</v>
      </c>
      <c r="N1244" s="185" t="s">
        <v>3514</v>
      </c>
      <c r="O1244" s="185" t="s">
        <v>37</v>
      </c>
      <c r="P1244" s="185"/>
      <c r="Q1244" s="184" t="s">
        <v>3863</v>
      </c>
      <c r="R1244" s="185">
        <v>18401</v>
      </c>
      <c r="S1244" s="185" t="s">
        <v>3858</v>
      </c>
      <c r="T1244">
        <v>1</v>
      </c>
      <c r="U1244" s="185" t="s">
        <v>37</v>
      </c>
      <c r="V1244" s="185" t="s">
        <v>37</v>
      </c>
      <c r="W1244" t="b">
        <v>1</v>
      </c>
    </row>
    <row r="1245" spans="4:23" x14ac:dyDescent="0.25">
      <c r="D1245" s="184" t="s">
        <v>3864</v>
      </c>
      <c r="E1245" s="184" t="s">
        <v>3864</v>
      </c>
      <c r="F1245" s="184"/>
      <c r="G1245" s="184"/>
      <c r="H1245" s="185">
        <v>18402</v>
      </c>
      <c r="I1245" t="s">
        <v>3510</v>
      </c>
      <c r="J1245" s="185" t="s">
        <v>36</v>
      </c>
      <c r="K1245" s="185" t="s">
        <v>36</v>
      </c>
      <c r="L1245" s="185" t="s">
        <v>36</v>
      </c>
      <c r="M1245" s="185" t="s">
        <v>37</v>
      </c>
      <c r="N1245" s="185" t="s">
        <v>3514</v>
      </c>
      <c r="O1245" s="185" t="s">
        <v>37</v>
      </c>
      <c r="P1245" s="185"/>
      <c r="Q1245" s="184" t="s">
        <v>3864</v>
      </c>
      <c r="R1245" s="185">
        <v>18402</v>
      </c>
      <c r="S1245" s="185" t="s">
        <v>3861</v>
      </c>
      <c r="T1245">
        <v>1</v>
      </c>
      <c r="U1245" s="185" t="s">
        <v>37</v>
      </c>
      <c r="V1245" s="185" t="s">
        <v>37</v>
      </c>
      <c r="W1245" t="b">
        <v>1</v>
      </c>
    </row>
    <row r="1246" spans="4:23" x14ac:dyDescent="0.25">
      <c r="D1246" s="184" t="s">
        <v>3865</v>
      </c>
      <c r="E1246" s="184" t="s">
        <v>3865</v>
      </c>
      <c r="F1246" s="184"/>
      <c r="G1246" s="184"/>
      <c r="H1246" s="185">
        <v>18401</v>
      </c>
      <c r="I1246" t="s">
        <v>3510</v>
      </c>
      <c r="J1246" s="185" t="s">
        <v>36</v>
      </c>
      <c r="K1246" s="185" t="s">
        <v>36</v>
      </c>
      <c r="L1246" s="185" t="s">
        <v>36</v>
      </c>
      <c r="M1246" s="185" t="s">
        <v>37</v>
      </c>
      <c r="N1246" s="185" t="s">
        <v>3514</v>
      </c>
      <c r="O1246" s="185" t="s">
        <v>37</v>
      </c>
      <c r="P1246" s="185"/>
      <c r="Q1246" s="184" t="s">
        <v>3865</v>
      </c>
      <c r="R1246" s="185">
        <v>18401</v>
      </c>
      <c r="S1246" s="185" t="s">
        <v>3858</v>
      </c>
      <c r="T1246">
        <v>1</v>
      </c>
      <c r="U1246" s="185" t="s">
        <v>37</v>
      </c>
      <c r="V1246" s="185" t="s">
        <v>37</v>
      </c>
      <c r="W1246" t="b">
        <v>1</v>
      </c>
    </row>
    <row r="1247" spans="4:23" x14ac:dyDescent="0.25">
      <c r="D1247" s="184" t="s">
        <v>3866</v>
      </c>
      <c r="E1247" s="184" t="s">
        <v>3866</v>
      </c>
      <c r="F1247" s="184"/>
      <c r="G1247" s="184"/>
      <c r="H1247" s="185">
        <v>18402</v>
      </c>
      <c r="I1247" t="s">
        <v>3510</v>
      </c>
      <c r="J1247" s="185" t="s">
        <v>36</v>
      </c>
      <c r="K1247" s="185" t="s">
        <v>36</v>
      </c>
      <c r="L1247" s="185" t="s">
        <v>36</v>
      </c>
      <c r="M1247" s="185" t="s">
        <v>37</v>
      </c>
      <c r="N1247" s="185" t="s">
        <v>3514</v>
      </c>
      <c r="O1247" s="185" t="s">
        <v>37</v>
      </c>
      <c r="P1247" s="185"/>
      <c r="Q1247" s="184" t="s">
        <v>3866</v>
      </c>
      <c r="R1247" s="185">
        <v>18402</v>
      </c>
      <c r="S1247" s="185" t="s">
        <v>3861</v>
      </c>
      <c r="T1247">
        <v>1</v>
      </c>
      <c r="U1247" s="185" t="s">
        <v>37</v>
      </c>
      <c r="V1247" s="185" t="s">
        <v>37</v>
      </c>
      <c r="W1247" t="b">
        <v>1</v>
      </c>
    </row>
    <row r="1248" spans="4:23" x14ac:dyDescent="0.25">
      <c r="D1248" s="184" t="s">
        <v>1158</v>
      </c>
      <c r="E1248" s="184" t="s">
        <v>1158</v>
      </c>
      <c r="F1248" s="184"/>
      <c r="G1248" s="184"/>
      <c r="H1248" s="185">
        <v>90349</v>
      </c>
      <c r="I1248" t="s">
        <v>3491</v>
      </c>
      <c r="J1248" s="185" t="s">
        <v>36</v>
      </c>
      <c r="K1248" s="185" t="s">
        <v>36</v>
      </c>
      <c r="L1248" s="185" t="s">
        <v>36</v>
      </c>
      <c r="M1248" s="185" t="s">
        <v>36</v>
      </c>
      <c r="N1248" s="185" t="s">
        <v>35</v>
      </c>
      <c r="O1248" s="185" t="s">
        <v>37</v>
      </c>
      <c r="P1248" s="185"/>
      <c r="Q1248" s="184" t="s">
        <v>1158</v>
      </c>
      <c r="R1248" s="185">
        <v>90349</v>
      </c>
      <c r="S1248" s="185" t="s">
        <v>62</v>
      </c>
      <c r="T1248">
        <v>2</v>
      </c>
      <c r="U1248" s="185" t="s">
        <v>37</v>
      </c>
      <c r="V1248" s="185" t="s">
        <v>37</v>
      </c>
      <c r="W1248" t="b">
        <v>1</v>
      </c>
    </row>
    <row r="1249" spans="4:23" x14ac:dyDescent="0.25">
      <c r="D1249" s="184" t="s">
        <v>439</v>
      </c>
      <c r="E1249" s="184" t="s">
        <v>439</v>
      </c>
      <c r="F1249" s="184"/>
      <c r="G1249" s="184"/>
      <c r="H1249" s="185">
        <v>17040</v>
      </c>
      <c r="I1249" t="s">
        <v>3502</v>
      </c>
      <c r="J1249" s="185" t="s">
        <v>36</v>
      </c>
      <c r="K1249" s="185" t="s">
        <v>36</v>
      </c>
      <c r="L1249" s="185" t="s">
        <v>36</v>
      </c>
      <c r="M1249" s="185" t="s">
        <v>37</v>
      </c>
      <c r="N1249" s="185" t="s">
        <v>3504</v>
      </c>
      <c r="O1249" s="185" t="s">
        <v>37</v>
      </c>
      <c r="P1249" s="185"/>
      <c r="Q1249" s="184" t="s">
        <v>439</v>
      </c>
      <c r="R1249" s="185">
        <v>17040</v>
      </c>
      <c r="S1249" s="185" t="s">
        <v>439</v>
      </c>
      <c r="T1249">
        <v>1</v>
      </c>
      <c r="U1249" s="185" t="s">
        <v>37</v>
      </c>
      <c r="V1249" s="185" t="s">
        <v>37</v>
      </c>
      <c r="W1249" t="b">
        <v>1</v>
      </c>
    </row>
    <row r="1250" spans="4:23" x14ac:dyDescent="0.25">
      <c r="D1250" s="184" t="s">
        <v>3867</v>
      </c>
      <c r="E1250" s="184" t="s">
        <v>3867</v>
      </c>
      <c r="F1250" s="184"/>
      <c r="G1250" s="184"/>
      <c r="H1250" s="185">
        <v>17040</v>
      </c>
      <c r="I1250" t="s">
        <v>3502</v>
      </c>
      <c r="J1250" s="185" t="s">
        <v>36</v>
      </c>
      <c r="K1250" s="185" t="s">
        <v>36</v>
      </c>
      <c r="L1250" s="185" t="s">
        <v>36</v>
      </c>
      <c r="M1250" s="185" t="s">
        <v>37</v>
      </c>
      <c r="N1250" s="185" t="s">
        <v>3504</v>
      </c>
      <c r="O1250" s="185" t="s">
        <v>37</v>
      </c>
      <c r="P1250" s="185"/>
      <c r="Q1250" s="184" t="s">
        <v>3867</v>
      </c>
      <c r="R1250" s="185">
        <v>17040</v>
      </c>
      <c r="S1250" s="185" t="s">
        <v>439</v>
      </c>
      <c r="T1250">
        <v>1</v>
      </c>
      <c r="U1250" s="185" t="s">
        <v>37</v>
      </c>
      <c r="V1250" s="185" t="s">
        <v>37</v>
      </c>
      <c r="W1250" t="b">
        <v>1</v>
      </c>
    </row>
    <row r="1251" spans="4:23" x14ac:dyDescent="0.25">
      <c r="D1251" s="184" t="s">
        <v>1159</v>
      </c>
      <c r="E1251" s="184" t="s">
        <v>1159</v>
      </c>
      <c r="F1251" s="184"/>
      <c r="G1251" s="184"/>
      <c r="H1251" s="185">
        <v>90106</v>
      </c>
      <c r="I1251" t="s">
        <v>3491</v>
      </c>
      <c r="J1251" s="185" t="s">
        <v>36</v>
      </c>
      <c r="K1251" s="185" t="s">
        <v>36</v>
      </c>
      <c r="L1251" s="185" t="s">
        <v>36</v>
      </c>
      <c r="M1251" s="185" t="s">
        <v>37</v>
      </c>
      <c r="N1251" s="185" t="s">
        <v>3505</v>
      </c>
      <c r="O1251" s="185" t="s">
        <v>37</v>
      </c>
      <c r="P1251" s="185"/>
      <c r="Q1251" s="184" t="s">
        <v>1159</v>
      </c>
      <c r="R1251" s="185">
        <v>90106</v>
      </c>
      <c r="S1251" s="185" t="s">
        <v>1159</v>
      </c>
      <c r="T1251">
        <v>2</v>
      </c>
      <c r="U1251" s="185" t="s">
        <v>37</v>
      </c>
      <c r="V1251" s="185" t="s">
        <v>37</v>
      </c>
      <c r="W1251" t="b">
        <v>1</v>
      </c>
    </row>
    <row r="1252" spans="4:23" x14ac:dyDescent="0.25">
      <c r="D1252" s="184" t="s">
        <v>1160</v>
      </c>
      <c r="E1252" s="184" t="s">
        <v>1160</v>
      </c>
      <c r="F1252" s="184"/>
      <c r="G1252" s="184"/>
      <c r="H1252" s="185">
        <v>14030</v>
      </c>
      <c r="I1252" t="s">
        <v>3491</v>
      </c>
      <c r="J1252" s="185" t="s">
        <v>36</v>
      </c>
      <c r="K1252" s="185" t="s">
        <v>36</v>
      </c>
      <c r="L1252" s="185" t="s">
        <v>36</v>
      </c>
      <c r="M1252" s="185" t="s">
        <v>37</v>
      </c>
      <c r="N1252" s="185" t="s">
        <v>3505</v>
      </c>
      <c r="O1252" s="185" t="s">
        <v>37</v>
      </c>
      <c r="P1252" s="185"/>
      <c r="Q1252" s="184" t="s">
        <v>1160</v>
      </c>
      <c r="R1252" s="185">
        <v>14030</v>
      </c>
      <c r="S1252" s="185" t="s">
        <v>105</v>
      </c>
      <c r="T1252">
        <v>2</v>
      </c>
      <c r="U1252" s="185" t="s">
        <v>37</v>
      </c>
      <c r="V1252" s="185" t="s">
        <v>37</v>
      </c>
      <c r="W1252" t="b">
        <v>1</v>
      </c>
    </row>
    <row r="1253" spans="4:23" x14ac:dyDescent="0.25">
      <c r="D1253" s="184" t="s">
        <v>1161</v>
      </c>
      <c r="E1253" s="184" t="s">
        <v>1161</v>
      </c>
      <c r="F1253" s="184"/>
      <c r="G1253" s="184"/>
      <c r="H1253" s="185">
        <v>14040</v>
      </c>
      <c r="I1253" t="s">
        <v>3491</v>
      </c>
      <c r="J1253" s="185" t="s">
        <v>36</v>
      </c>
      <c r="K1253" s="185" t="s">
        <v>36</v>
      </c>
      <c r="L1253" s="185" t="s">
        <v>36</v>
      </c>
      <c r="M1253" s="185" t="s">
        <v>37</v>
      </c>
      <c r="N1253" s="185" t="s">
        <v>3505</v>
      </c>
      <c r="O1253" s="185" t="s">
        <v>37</v>
      </c>
      <c r="P1253" s="185"/>
      <c r="Q1253" s="184" t="s">
        <v>1161</v>
      </c>
      <c r="R1253" s="185">
        <v>14040</v>
      </c>
      <c r="S1253" s="185" t="s">
        <v>110</v>
      </c>
      <c r="T1253">
        <v>2</v>
      </c>
      <c r="U1253" s="185" t="s">
        <v>37</v>
      </c>
      <c r="V1253" s="185" t="s">
        <v>37</v>
      </c>
      <c r="W1253" t="b">
        <v>1</v>
      </c>
    </row>
    <row r="1254" spans="4:23" x14ac:dyDescent="0.25">
      <c r="D1254" s="184" t="s">
        <v>1162</v>
      </c>
      <c r="E1254" s="184" t="s">
        <v>1162</v>
      </c>
      <c r="F1254" s="184"/>
      <c r="G1254" s="184"/>
      <c r="H1254" s="185">
        <v>17040</v>
      </c>
      <c r="I1254" t="s">
        <v>3502</v>
      </c>
      <c r="J1254" s="185" t="s">
        <v>36</v>
      </c>
      <c r="K1254" s="185" t="s">
        <v>36</v>
      </c>
      <c r="L1254" s="185" t="s">
        <v>36</v>
      </c>
      <c r="M1254" s="185" t="s">
        <v>37</v>
      </c>
      <c r="N1254" s="185" t="s">
        <v>3504</v>
      </c>
      <c r="O1254" s="185" t="s">
        <v>37</v>
      </c>
      <c r="P1254" s="185"/>
      <c r="Q1254" s="184" t="s">
        <v>1162</v>
      </c>
      <c r="R1254" s="185">
        <v>17040</v>
      </c>
      <c r="S1254" s="185" t="s">
        <v>439</v>
      </c>
      <c r="T1254">
        <v>1</v>
      </c>
      <c r="U1254" s="185" t="s">
        <v>37</v>
      </c>
      <c r="V1254" s="185" t="s">
        <v>37</v>
      </c>
      <c r="W1254" t="b">
        <v>1</v>
      </c>
    </row>
    <row r="1255" spans="4:23" x14ac:dyDescent="0.25">
      <c r="D1255" s="184" t="s">
        <v>3868</v>
      </c>
      <c r="E1255" s="184" t="s">
        <v>3868</v>
      </c>
      <c r="F1255" s="184"/>
      <c r="G1255" s="184"/>
      <c r="H1255" s="185">
        <v>18411</v>
      </c>
      <c r="I1255" t="s">
        <v>3510</v>
      </c>
      <c r="J1255" s="185" t="s">
        <v>36</v>
      </c>
      <c r="K1255" s="185" t="s">
        <v>36</v>
      </c>
      <c r="L1255" s="185" t="s">
        <v>36</v>
      </c>
      <c r="M1255" s="185" t="s">
        <v>36</v>
      </c>
      <c r="N1255" s="185" t="s">
        <v>3514</v>
      </c>
      <c r="O1255" s="185" t="s">
        <v>37</v>
      </c>
      <c r="P1255" s="185"/>
      <c r="Q1255" s="184" t="s">
        <v>3868</v>
      </c>
      <c r="R1255" s="185">
        <v>18411</v>
      </c>
      <c r="S1255" s="185" t="s">
        <v>3807</v>
      </c>
      <c r="T1255">
        <v>0</v>
      </c>
      <c r="U1255" s="185" t="s">
        <v>36</v>
      </c>
      <c r="V1255" s="185" t="s">
        <v>36</v>
      </c>
      <c r="W1255" t="b">
        <v>1</v>
      </c>
    </row>
    <row r="1256" spans="4:23" x14ac:dyDescent="0.25">
      <c r="D1256" s="184" t="s">
        <v>3869</v>
      </c>
      <c r="E1256" s="184" t="s">
        <v>3869</v>
      </c>
      <c r="F1256" s="184"/>
      <c r="G1256" s="184"/>
      <c r="H1256" s="185">
        <v>18411</v>
      </c>
      <c r="I1256" t="s">
        <v>3510</v>
      </c>
      <c r="J1256" s="185" t="s">
        <v>36</v>
      </c>
      <c r="K1256" s="185" t="s">
        <v>36</v>
      </c>
      <c r="L1256" s="185" t="s">
        <v>36</v>
      </c>
      <c r="M1256" s="185" t="s">
        <v>37</v>
      </c>
      <c r="N1256" s="185" t="s">
        <v>3514</v>
      </c>
      <c r="O1256" s="185" t="s">
        <v>37</v>
      </c>
      <c r="P1256" s="185"/>
      <c r="Q1256" s="184" t="s">
        <v>3869</v>
      </c>
      <c r="R1256" s="185">
        <v>18411</v>
      </c>
      <c r="S1256" s="185" t="s">
        <v>3807</v>
      </c>
      <c r="T1256">
        <v>1</v>
      </c>
      <c r="U1256" s="185" t="s">
        <v>37</v>
      </c>
      <c r="V1256" s="185" t="s">
        <v>37</v>
      </c>
      <c r="W1256" t="b">
        <v>1</v>
      </c>
    </row>
    <row r="1257" spans="4:23" x14ac:dyDescent="0.25">
      <c r="D1257" s="184" t="s">
        <v>3870</v>
      </c>
      <c r="E1257" s="184" t="s">
        <v>3870</v>
      </c>
      <c r="F1257" s="184"/>
      <c r="G1257" s="184"/>
      <c r="H1257" s="185">
        <v>18411</v>
      </c>
      <c r="I1257" t="s">
        <v>3510</v>
      </c>
      <c r="J1257" s="185" t="s">
        <v>36</v>
      </c>
      <c r="K1257" s="185" t="s">
        <v>36</v>
      </c>
      <c r="L1257" s="185" t="s">
        <v>36</v>
      </c>
      <c r="M1257" s="185" t="s">
        <v>37</v>
      </c>
      <c r="N1257" s="185" t="s">
        <v>3514</v>
      </c>
      <c r="O1257" s="185" t="s">
        <v>37</v>
      </c>
      <c r="P1257" s="185"/>
      <c r="Q1257" s="184" t="s">
        <v>3870</v>
      </c>
      <c r="R1257" s="185">
        <v>18411</v>
      </c>
      <c r="S1257" s="185" t="s">
        <v>3807</v>
      </c>
      <c r="T1257">
        <v>1</v>
      </c>
      <c r="U1257" s="185" t="s">
        <v>37</v>
      </c>
      <c r="V1257" s="185" t="s">
        <v>37</v>
      </c>
      <c r="W1257" t="b">
        <v>1</v>
      </c>
    </row>
    <row r="1258" spans="4:23" x14ac:dyDescent="0.25">
      <c r="D1258" s="184" t="s">
        <v>3871</v>
      </c>
      <c r="E1258" s="184" t="s">
        <v>3871</v>
      </c>
      <c r="F1258" s="184"/>
      <c r="G1258" s="184"/>
      <c r="H1258" s="185">
        <v>18412</v>
      </c>
      <c r="I1258" t="s">
        <v>3510</v>
      </c>
      <c r="J1258" s="185" t="s">
        <v>36</v>
      </c>
      <c r="K1258" s="185" t="s">
        <v>36</v>
      </c>
      <c r="L1258" s="185" t="s">
        <v>36</v>
      </c>
      <c r="M1258" s="185" t="s">
        <v>37</v>
      </c>
      <c r="N1258" s="185" t="s">
        <v>3514</v>
      </c>
      <c r="O1258" s="185" t="s">
        <v>37</v>
      </c>
      <c r="P1258" s="185"/>
      <c r="Q1258" s="184" t="s">
        <v>3871</v>
      </c>
      <c r="R1258" s="185">
        <v>18412</v>
      </c>
      <c r="S1258" s="185" t="s">
        <v>3811</v>
      </c>
      <c r="T1258">
        <v>1</v>
      </c>
      <c r="U1258" s="185" t="s">
        <v>37</v>
      </c>
      <c r="V1258" s="185" t="s">
        <v>37</v>
      </c>
      <c r="W1258" t="b">
        <v>1</v>
      </c>
    </row>
    <row r="1259" spans="4:23" x14ac:dyDescent="0.25">
      <c r="D1259" s="184" t="s">
        <v>3872</v>
      </c>
      <c r="E1259" s="184" t="s">
        <v>3872</v>
      </c>
      <c r="F1259" s="184"/>
      <c r="G1259" s="184"/>
      <c r="H1259" s="185">
        <v>18413</v>
      </c>
      <c r="I1259" t="s">
        <v>3510</v>
      </c>
      <c r="J1259" s="185" t="s">
        <v>36</v>
      </c>
      <c r="K1259" s="185" t="s">
        <v>36</v>
      </c>
      <c r="L1259" s="185" t="s">
        <v>36</v>
      </c>
      <c r="M1259" s="185" t="s">
        <v>37</v>
      </c>
      <c r="N1259" s="185" t="s">
        <v>3514</v>
      </c>
      <c r="O1259" s="185" t="s">
        <v>37</v>
      </c>
      <c r="P1259" s="185"/>
      <c r="Q1259" s="184" t="s">
        <v>3872</v>
      </c>
      <c r="R1259" s="185">
        <v>18413</v>
      </c>
      <c r="S1259" s="185" t="s">
        <v>3813</v>
      </c>
      <c r="T1259">
        <v>1</v>
      </c>
      <c r="U1259" s="185" t="s">
        <v>37</v>
      </c>
      <c r="V1259" s="185" t="s">
        <v>37</v>
      </c>
      <c r="W1259" t="b">
        <v>1</v>
      </c>
    </row>
    <row r="1260" spans="4:23" x14ac:dyDescent="0.25">
      <c r="D1260" s="184" t="s">
        <v>1163</v>
      </c>
      <c r="E1260" s="184" t="s">
        <v>1163</v>
      </c>
      <c r="F1260" s="184"/>
      <c r="G1260" s="184"/>
      <c r="H1260" s="185">
        <v>17060</v>
      </c>
      <c r="I1260" t="s">
        <v>3502</v>
      </c>
      <c r="J1260" s="185" t="s">
        <v>36</v>
      </c>
      <c r="K1260" s="185" t="s">
        <v>36</v>
      </c>
      <c r="L1260" s="185" t="s">
        <v>36</v>
      </c>
      <c r="M1260" s="185" t="s">
        <v>37</v>
      </c>
      <c r="N1260" s="185" t="s">
        <v>3528</v>
      </c>
      <c r="O1260" s="185" t="s">
        <v>37</v>
      </c>
      <c r="P1260" s="185"/>
      <c r="Q1260" s="184" t="s">
        <v>1163</v>
      </c>
      <c r="R1260" s="185">
        <v>17060</v>
      </c>
      <c r="S1260" s="185" t="s">
        <v>1079</v>
      </c>
      <c r="T1260">
        <v>1</v>
      </c>
      <c r="U1260" s="185" t="s">
        <v>37</v>
      </c>
      <c r="V1260" s="185" t="s">
        <v>37</v>
      </c>
      <c r="W1260" t="b">
        <v>1</v>
      </c>
    </row>
    <row r="1261" spans="4:23" x14ac:dyDescent="0.25">
      <c r="D1261" s="184" t="s">
        <v>1164</v>
      </c>
      <c r="E1261" s="184" t="s">
        <v>1164</v>
      </c>
      <c r="F1261" s="184"/>
      <c r="G1261" s="184"/>
      <c r="H1261" s="185">
        <v>14110</v>
      </c>
      <c r="I1261" t="s">
        <v>3491</v>
      </c>
      <c r="J1261" s="185" t="s">
        <v>36</v>
      </c>
      <c r="K1261" s="185" t="s">
        <v>36</v>
      </c>
      <c r="L1261" s="185" t="s">
        <v>36</v>
      </c>
      <c r="M1261" s="185" t="s">
        <v>37</v>
      </c>
      <c r="N1261" s="185" t="s">
        <v>3505</v>
      </c>
      <c r="O1261" s="185" t="s">
        <v>37</v>
      </c>
      <c r="P1261" s="185"/>
      <c r="Q1261" s="184" t="s">
        <v>1164</v>
      </c>
      <c r="R1261" s="185">
        <v>14110</v>
      </c>
      <c r="S1261" s="185" t="s">
        <v>1164</v>
      </c>
      <c r="T1261">
        <v>2</v>
      </c>
      <c r="U1261" s="185" t="s">
        <v>37</v>
      </c>
      <c r="V1261" s="185" t="s">
        <v>37</v>
      </c>
      <c r="W1261" t="b">
        <v>1</v>
      </c>
    </row>
    <row r="1262" spans="4:23" x14ac:dyDescent="0.25">
      <c r="D1262" s="184" t="s">
        <v>1165</v>
      </c>
      <c r="E1262" s="184" t="s">
        <v>1165</v>
      </c>
      <c r="F1262" s="184"/>
      <c r="G1262" s="184"/>
      <c r="H1262" s="185">
        <v>17830</v>
      </c>
      <c r="I1262" t="s">
        <v>3502</v>
      </c>
      <c r="J1262" s="185" t="s">
        <v>36</v>
      </c>
      <c r="K1262" s="185" t="s">
        <v>36</v>
      </c>
      <c r="L1262" s="185" t="s">
        <v>36</v>
      </c>
      <c r="M1262" s="185" t="s">
        <v>36</v>
      </c>
      <c r="N1262" s="185" t="s">
        <v>35</v>
      </c>
      <c r="O1262" s="185" t="s">
        <v>37</v>
      </c>
      <c r="P1262" s="185"/>
      <c r="Q1262" s="184" t="s">
        <v>1165</v>
      </c>
      <c r="R1262" s="185">
        <v>17830</v>
      </c>
      <c r="S1262" s="185" t="s">
        <v>1166</v>
      </c>
      <c r="T1262">
        <v>4</v>
      </c>
      <c r="U1262" s="185" t="s">
        <v>37</v>
      </c>
      <c r="V1262" s="185" t="s">
        <v>37</v>
      </c>
      <c r="W1262" t="b">
        <v>1</v>
      </c>
    </row>
    <row r="1263" spans="4:23" x14ac:dyDescent="0.25">
      <c r="D1263" s="184" t="s">
        <v>1167</v>
      </c>
      <c r="E1263" s="184" t="s">
        <v>1167</v>
      </c>
      <c r="F1263" s="184"/>
      <c r="G1263" s="184"/>
      <c r="H1263" s="185">
        <v>11070</v>
      </c>
      <c r="I1263" t="s">
        <v>3491</v>
      </c>
      <c r="J1263" s="185" t="s">
        <v>36</v>
      </c>
      <c r="K1263" s="185" t="s">
        <v>36</v>
      </c>
      <c r="L1263" s="185" t="s">
        <v>36</v>
      </c>
      <c r="M1263" s="185" t="s">
        <v>37</v>
      </c>
      <c r="N1263" s="185" t="s">
        <v>35</v>
      </c>
      <c r="O1263" s="185" t="s">
        <v>37</v>
      </c>
      <c r="P1263" s="185"/>
      <c r="Q1263" s="184" t="s">
        <v>1167</v>
      </c>
      <c r="R1263" s="185">
        <v>11070</v>
      </c>
      <c r="S1263" s="185" t="s">
        <v>806</v>
      </c>
      <c r="T1263">
        <v>2</v>
      </c>
      <c r="U1263" s="185" t="s">
        <v>37</v>
      </c>
      <c r="V1263" s="185" t="s">
        <v>37</v>
      </c>
      <c r="W1263" t="b">
        <v>1</v>
      </c>
    </row>
    <row r="1264" spans="4:23" x14ac:dyDescent="0.25">
      <c r="D1264" s="184" t="s">
        <v>1168</v>
      </c>
      <c r="E1264" s="184" t="s">
        <v>1168</v>
      </c>
      <c r="F1264" s="184"/>
      <c r="G1264" s="184"/>
      <c r="H1264" s="185">
        <v>17010</v>
      </c>
      <c r="I1264" t="s">
        <v>3502</v>
      </c>
      <c r="J1264" s="185" t="s">
        <v>36</v>
      </c>
      <c r="K1264" s="185" t="s">
        <v>36</v>
      </c>
      <c r="L1264" s="185" t="s">
        <v>36</v>
      </c>
      <c r="M1264" s="185" t="s">
        <v>37</v>
      </c>
      <c r="N1264" s="185" t="s">
        <v>3504</v>
      </c>
      <c r="O1264" s="185" t="s">
        <v>37</v>
      </c>
      <c r="P1264" s="185"/>
      <c r="Q1264" s="184" t="s">
        <v>1168</v>
      </c>
      <c r="R1264" s="185">
        <v>17010</v>
      </c>
      <c r="S1264" s="185" t="s">
        <v>465</v>
      </c>
      <c r="T1264">
        <v>1</v>
      </c>
      <c r="U1264" s="185" t="s">
        <v>37</v>
      </c>
      <c r="V1264" s="185" t="s">
        <v>37</v>
      </c>
      <c r="W1264" t="b">
        <v>1</v>
      </c>
    </row>
    <row r="1265" spans="4:23" x14ac:dyDescent="0.25">
      <c r="D1265" s="184" t="s">
        <v>1169</v>
      </c>
      <c r="E1265" s="184" t="s">
        <v>1169</v>
      </c>
      <c r="F1265" s="184"/>
      <c r="G1265" s="184"/>
      <c r="H1265" s="185">
        <v>14200</v>
      </c>
      <c r="I1265" t="s">
        <v>3491</v>
      </c>
      <c r="J1265" s="185" t="s">
        <v>36</v>
      </c>
      <c r="K1265" s="185" t="s">
        <v>36</v>
      </c>
      <c r="L1265" s="185" t="s">
        <v>36</v>
      </c>
      <c r="M1265" s="185" t="s">
        <v>37</v>
      </c>
      <c r="N1265" s="185" t="s">
        <v>3505</v>
      </c>
      <c r="O1265" s="185" t="s">
        <v>37</v>
      </c>
      <c r="P1265" s="185"/>
      <c r="Q1265" s="184" t="s">
        <v>1169</v>
      </c>
      <c r="R1265" s="185">
        <v>14200</v>
      </c>
      <c r="S1265" s="185" t="s">
        <v>276</v>
      </c>
      <c r="T1265">
        <v>3</v>
      </c>
      <c r="U1265" s="185" t="s">
        <v>37</v>
      </c>
      <c r="V1265" s="185" t="s">
        <v>37</v>
      </c>
      <c r="W1265" t="b">
        <v>1</v>
      </c>
    </row>
    <row r="1266" spans="4:23" x14ac:dyDescent="0.25">
      <c r="D1266" s="184" t="s">
        <v>1170</v>
      </c>
      <c r="E1266" s="184" t="s">
        <v>1170</v>
      </c>
      <c r="F1266" s="184"/>
      <c r="G1266" s="184"/>
      <c r="H1266" s="185">
        <v>14140</v>
      </c>
      <c r="I1266" t="s">
        <v>3491</v>
      </c>
      <c r="J1266" s="185" t="s">
        <v>36</v>
      </c>
      <c r="K1266" s="185" t="s">
        <v>36</v>
      </c>
      <c r="L1266" s="185" t="s">
        <v>36</v>
      </c>
      <c r="M1266" s="185" t="s">
        <v>37</v>
      </c>
      <c r="N1266" s="185" t="s">
        <v>3505</v>
      </c>
      <c r="O1266" s="185" t="s">
        <v>37</v>
      </c>
      <c r="P1266" s="185"/>
      <c r="Q1266" s="184" t="s">
        <v>1170</v>
      </c>
      <c r="R1266" s="185">
        <v>14140</v>
      </c>
      <c r="S1266" s="185" t="s">
        <v>267</v>
      </c>
      <c r="T1266">
        <v>3</v>
      </c>
      <c r="U1266" s="185" t="s">
        <v>37</v>
      </c>
      <c r="V1266" s="185" t="s">
        <v>37</v>
      </c>
      <c r="W1266" t="b">
        <v>1</v>
      </c>
    </row>
    <row r="1267" spans="4:23" x14ac:dyDescent="0.25">
      <c r="D1267" s="184" t="s">
        <v>1171</v>
      </c>
      <c r="E1267" s="184" t="s">
        <v>1171</v>
      </c>
      <c r="F1267" s="184"/>
      <c r="G1267" s="184"/>
      <c r="H1267" s="185">
        <v>14110</v>
      </c>
      <c r="I1267" t="s">
        <v>3491</v>
      </c>
      <c r="J1267" s="185" t="s">
        <v>36</v>
      </c>
      <c r="K1267" s="185" t="s">
        <v>36</v>
      </c>
      <c r="L1267" s="185" t="s">
        <v>36</v>
      </c>
      <c r="M1267" s="185" t="s">
        <v>37</v>
      </c>
      <c r="N1267" s="185" t="s">
        <v>3505</v>
      </c>
      <c r="O1267" s="185" t="s">
        <v>37</v>
      </c>
      <c r="P1267" s="185"/>
      <c r="Q1267" s="184" t="s">
        <v>1171</v>
      </c>
      <c r="R1267" s="185">
        <v>14110</v>
      </c>
      <c r="S1267" s="185" t="s">
        <v>1164</v>
      </c>
      <c r="T1267">
        <v>2</v>
      </c>
      <c r="U1267" s="185" t="s">
        <v>37</v>
      </c>
      <c r="V1267" s="185" t="s">
        <v>37</v>
      </c>
      <c r="W1267" t="b">
        <v>1</v>
      </c>
    </row>
    <row r="1268" spans="4:23" x14ac:dyDescent="0.25">
      <c r="D1268" s="184" t="s">
        <v>1172</v>
      </c>
      <c r="E1268" s="184" t="s">
        <v>1172</v>
      </c>
      <c r="F1268" s="184"/>
      <c r="G1268" s="184"/>
      <c r="H1268" s="185">
        <v>13120</v>
      </c>
      <c r="I1268" t="s">
        <v>3491</v>
      </c>
      <c r="J1268" s="185" t="s">
        <v>36</v>
      </c>
      <c r="K1268" s="185" t="s">
        <v>36</v>
      </c>
      <c r="L1268" s="185" t="s">
        <v>36</v>
      </c>
      <c r="M1268" s="185" t="s">
        <v>37</v>
      </c>
      <c r="N1268" s="185" t="s">
        <v>3501</v>
      </c>
      <c r="O1268" s="185" t="s">
        <v>37</v>
      </c>
      <c r="P1268" s="185"/>
      <c r="Q1268" s="184" t="s">
        <v>1172</v>
      </c>
      <c r="R1268" s="185">
        <v>13120</v>
      </c>
      <c r="S1268" s="185" t="s">
        <v>1172</v>
      </c>
      <c r="T1268">
        <v>2</v>
      </c>
      <c r="U1268" s="185" t="s">
        <v>37</v>
      </c>
      <c r="V1268" s="185" t="s">
        <v>37</v>
      </c>
      <c r="W1268" t="b">
        <v>1</v>
      </c>
    </row>
    <row r="1269" spans="4:23" x14ac:dyDescent="0.25">
      <c r="D1269" s="184" t="s">
        <v>1173</v>
      </c>
      <c r="E1269" s="184" t="s">
        <v>1173</v>
      </c>
      <c r="F1269" s="184"/>
      <c r="G1269" s="184"/>
      <c r="H1269" s="185">
        <v>13420</v>
      </c>
      <c r="I1269" t="s">
        <v>3491</v>
      </c>
      <c r="J1269" s="185" t="s">
        <v>36</v>
      </c>
      <c r="K1269" s="185" t="s">
        <v>36</v>
      </c>
      <c r="L1269" s="185" t="s">
        <v>36</v>
      </c>
      <c r="M1269" s="185" t="s">
        <v>37</v>
      </c>
      <c r="N1269" s="185" t="s">
        <v>3501</v>
      </c>
      <c r="O1269" s="185" t="s">
        <v>37</v>
      </c>
      <c r="P1269" s="185"/>
      <c r="Q1269" s="184" t="s">
        <v>1173</v>
      </c>
      <c r="R1269" s="185">
        <v>13420</v>
      </c>
      <c r="S1269" s="185" t="s">
        <v>76</v>
      </c>
      <c r="T1269">
        <v>2</v>
      </c>
      <c r="U1269" s="185" t="s">
        <v>37</v>
      </c>
      <c r="V1269" s="185" t="s">
        <v>37</v>
      </c>
      <c r="W1269" t="b">
        <v>1</v>
      </c>
    </row>
    <row r="1270" spans="4:23" x14ac:dyDescent="0.25">
      <c r="D1270" s="184" t="s">
        <v>3873</v>
      </c>
      <c r="E1270" s="184" t="s">
        <v>3873</v>
      </c>
      <c r="F1270" s="184"/>
      <c r="G1270" s="184"/>
      <c r="H1270" s="185">
        <v>18301</v>
      </c>
      <c r="I1270" t="s">
        <v>3510</v>
      </c>
      <c r="J1270" s="185" t="s">
        <v>36</v>
      </c>
      <c r="K1270" s="185" t="s">
        <v>36</v>
      </c>
      <c r="L1270" s="185" t="s">
        <v>36</v>
      </c>
      <c r="M1270" s="185" t="s">
        <v>36</v>
      </c>
      <c r="N1270" s="185" t="s">
        <v>3514</v>
      </c>
      <c r="O1270" s="185" t="s">
        <v>37</v>
      </c>
      <c r="P1270" s="185"/>
      <c r="Q1270" s="184" t="s">
        <v>3873</v>
      </c>
      <c r="R1270" s="185">
        <v>18301</v>
      </c>
      <c r="S1270" s="185" t="s">
        <v>3736</v>
      </c>
      <c r="T1270">
        <v>0</v>
      </c>
      <c r="U1270" s="185" t="s">
        <v>36</v>
      </c>
      <c r="V1270" s="185" t="s">
        <v>36</v>
      </c>
      <c r="W1270" t="b">
        <v>1</v>
      </c>
    </row>
    <row r="1271" spans="4:23" x14ac:dyDescent="0.25">
      <c r="D1271" s="184" t="s">
        <v>3874</v>
      </c>
      <c r="E1271" s="184" t="s">
        <v>3874</v>
      </c>
      <c r="F1271" s="184"/>
      <c r="G1271" s="184"/>
      <c r="H1271" s="185">
        <v>18301</v>
      </c>
      <c r="I1271" t="s">
        <v>3510</v>
      </c>
      <c r="J1271" s="185" t="s">
        <v>36</v>
      </c>
      <c r="K1271" s="185" t="s">
        <v>36</v>
      </c>
      <c r="L1271" s="185" t="s">
        <v>36</v>
      </c>
      <c r="M1271" s="185" t="s">
        <v>37</v>
      </c>
      <c r="N1271" s="185" t="s">
        <v>3514</v>
      </c>
      <c r="O1271" s="185" t="s">
        <v>37</v>
      </c>
      <c r="P1271" s="185"/>
      <c r="Q1271" s="184" t="s">
        <v>3874</v>
      </c>
      <c r="R1271" s="185">
        <v>18301</v>
      </c>
      <c r="S1271" s="185" t="s">
        <v>3736</v>
      </c>
      <c r="T1271">
        <v>1</v>
      </c>
      <c r="U1271" s="185" t="s">
        <v>37</v>
      </c>
      <c r="V1271" s="185" t="s">
        <v>37</v>
      </c>
      <c r="W1271" t="b">
        <v>1</v>
      </c>
    </row>
    <row r="1272" spans="4:23" x14ac:dyDescent="0.25">
      <c r="D1272" s="186" t="s">
        <v>3875</v>
      </c>
      <c r="E1272" s="186" t="s">
        <v>3875</v>
      </c>
      <c r="F1272" s="186"/>
      <c r="G1272" s="186"/>
      <c r="H1272" s="185"/>
      <c r="I1272" s="186" t="s">
        <v>3486</v>
      </c>
      <c r="J1272" s="186" t="s">
        <v>36</v>
      </c>
      <c r="K1272" s="186" t="s">
        <v>36</v>
      </c>
      <c r="L1272" s="186" t="s">
        <v>36</v>
      </c>
      <c r="M1272" s="186" t="s">
        <v>37</v>
      </c>
      <c r="N1272" s="186" t="s">
        <v>3489</v>
      </c>
      <c r="O1272" s="186" t="s">
        <v>37</v>
      </c>
      <c r="P1272" s="186"/>
      <c r="Q1272" s="186" t="s">
        <v>3875</v>
      </c>
      <c r="R1272" s="185"/>
      <c r="S1272" s="185"/>
      <c r="T1272">
        <v>3</v>
      </c>
      <c r="U1272" s="186" t="s">
        <v>37</v>
      </c>
      <c r="V1272" s="186" t="s">
        <v>37</v>
      </c>
      <c r="W1272" t="b">
        <v>1</v>
      </c>
    </row>
    <row r="1273" spans="4:23" x14ac:dyDescent="0.25">
      <c r="D1273" s="184" t="s">
        <v>1174</v>
      </c>
      <c r="E1273" s="184" t="s">
        <v>1174</v>
      </c>
      <c r="F1273" s="184"/>
      <c r="G1273" s="184"/>
      <c r="H1273" s="185">
        <v>10080</v>
      </c>
      <c r="I1273" t="s">
        <v>3486</v>
      </c>
      <c r="J1273" s="185" t="s">
        <v>36</v>
      </c>
      <c r="K1273" s="185" t="s">
        <v>36</v>
      </c>
      <c r="L1273" s="185" t="s">
        <v>36</v>
      </c>
      <c r="M1273" s="185" t="s">
        <v>37</v>
      </c>
      <c r="N1273" s="185" t="s">
        <v>3489</v>
      </c>
      <c r="O1273" s="185" t="s">
        <v>37</v>
      </c>
      <c r="P1273" s="185"/>
      <c r="Q1273" s="184" t="s">
        <v>1174</v>
      </c>
      <c r="R1273" s="185">
        <v>10080</v>
      </c>
      <c r="S1273" s="185" t="s">
        <v>86</v>
      </c>
      <c r="T1273">
        <v>3</v>
      </c>
      <c r="U1273" s="185" t="s">
        <v>37</v>
      </c>
      <c r="V1273" s="185" t="s">
        <v>37</v>
      </c>
      <c r="W1273" t="b">
        <v>1</v>
      </c>
    </row>
    <row r="1274" spans="4:23" x14ac:dyDescent="0.25">
      <c r="D1274" s="184" t="s">
        <v>1175</v>
      </c>
      <c r="E1274" s="184" t="s">
        <v>1175</v>
      </c>
      <c r="F1274" s="184"/>
      <c r="G1274" s="184"/>
      <c r="H1274" s="185">
        <v>11070</v>
      </c>
      <c r="I1274" t="s">
        <v>3491</v>
      </c>
      <c r="J1274" s="185" t="s">
        <v>36</v>
      </c>
      <c r="K1274" s="185" t="s">
        <v>36</v>
      </c>
      <c r="L1274" s="185" t="s">
        <v>36</v>
      </c>
      <c r="M1274" s="185" t="s">
        <v>37</v>
      </c>
      <c r="N1274" s="185" t="s">
        <v>35</v>
      </c>
      <c r="O1274" s="185" t="s">
        <v>37</v>
      </c>
      <c r="P1274" s="185"/>
      <c r="Q1274" s="184" t="s">
        <v>1175</v>
      </c>
      <c r="R1274" s="185">
        <v>11070</v>
      </c>
      <c r="S1274" s="185" t="s">
        <v>806</v>
      </c>
      <c r="T1274">
        <v>2</v>
      </c>
      <c r="U1274" s="185" t="s">
        <v>37</v>
      </c>
      <c r="V1274" s="185" t="s">
        <v>37</v>
      </c>
      <c r="W1274" t="b">
        <v>1</v>
      </c>
    </row>
    <row r="1275" spans="4:23" x14ac:dyDescent="0.25">
      <c r="D1275" s="184" t="s">
        <v>1176</v>
      </c>
      <c r="E1275" s="184" t="s">
        <v>1176</v>
      </c>
      <c r="F1275" s="184"/>
      <c r="G1275" s="184"/>
      <c r="H1275" s="185">
        <v>13010</v>
      </c>
      <c r="I1275" t="s">
        <v>3491</v>
      </c>
      <c r="J1275" s="185" t="s">
        <v>36</v>
      </c>
      <c r="K1275" s="185" t="s">
        <v>36</v>
      </c>
      <c r="L1275" s="185" t="s">
        <v>36</v>
      </c>
      <c r="M1275" s="185" t="s">
        <v>37</v>
      </c>
      <c r="N1275" s="185" t="s">
        <v>3501</v>
      </c>
      <c r="O1275" s="185" t="s">
        <v>37</v>
      </c>
      <c r="P1275" s="185"/>
      <c r="Q1275" s="184" t="s">
        <v>1176</v>
      </c>
      <c r="R1275" s="185">
        <v>13010</v>
      </c>
      <c r="S1275" s="185" t="s">
        <v>367</v>
      </c>
      <c r="T1275">
        <v>3</v>
      </c>
      <c r="U1275" s="185" t="s">
        <v>37</v>
      </c>
      <c r="V1275" s="185" t="s">
        <v>37</v>
      </c>
      <c r="W1275" t="b">
        <v>1</v>
      </c>
    </row>
    <row r="1276" spans="4:23" x14ac:dyDescent="0.25">
      <c r="D1276" s="184" t="s">
        <v>3876</v>
      </c>
      <c r="E1276" s="184" t="s">
        <v>3876</v>
      </c>
      <c r="F1276" s="184"/>
      <c r="G1276" s="184"/>
      <c r="H1276" s="185">
        <v>18301</v>
      </c>
      <c r="I1276" t="s">
        <v>3510</v>
      </c>
      <c r="J1276" s="185" t="s">
        <v>36</v>
      </c>
      <c r="K1276" s="185" t="s">
        <v>36</v>
      </c>
      <c r="L1276" s="185" t="s">
        <v>36</v>
      </c>
      <c r="M1276" s="185" t="s">
        <v>37</v>
      </c>
      <c r="N1276" s="185" t="s">
        <v>3514</v>
      </c>
      <c r="O1276" s="185" t="s">
        <v>37</v>
      </c>
      <c r="P1276" s="185"/>
      <c r="Q1276" s="184" t="s">
        <v>3876</v>
      </c>
      <c r="R1276" s="185">
        <v>18301</v>
      </c>
      <c r="S1276" s="185" t="s">
        <v>3736</v>
      </c>
      <c r="T1276">
        <v>1</v>
      </c>
      <c r="U1276" s="185" t="s">
        <v>37</v>
      </c>
      <c r="V1276" s="185" t="s">
        <v>37</v>
      </c>
      <c r="W1276" t="b">
        <v>1</v>
      </c>
    </row>
    <row r="1277" spans="4:23" x14ac:dyDescent="0.25">
      <c r="D1277" s="184" t="s">
        <v>3877</v>
      </c>
      <c r="E1277" s="184" t="s">
        <v>3877</v>
      </c>
      <c r="F1277" s="184"/>
      <c r="G1277" s="184"/>
      <c r="H1277" s="185">
        <v>18301</v>
      </c>
      <c r="I1277" t="s">
        <v>3510</v>
      </c>
      <c r="J1277" s="185" t="s">
        <v>36</v>
      </c>
      <c r="K1277" s="185" t="s">
        <v>36</v>
      </c>
      <c r="L1277" s="185" t="s">
        <v>36</v>
      </c>
      <c r="M1277" s="185" t="s">
        <v>37</v>
      </c>
      <c r="N1277" s="185" t="s">
        <v>3514</v>
      </c>
      <c r="O1277" s="185" t="s">
        <v>37</v>
      </c>
      <c r="P1277" s="185"/>
      <c r="Q1277" s="184" t="s">
        <v>3877</v>
      </c>
      <c r="R1277" s="185">
        <v>18301</v>
      </c>
      <c r="S1277" s="185" t="s">
        <v>3736</v>
      </c>
      <c r="T1277">
        <v>1</v>
      </c>
      <c r="U1277" s="185" t="s">
        <v>37</v>
      </c>
      <c r="V1277" s="185" t="s">
        <v>37</v>
      </c>
      <c r="W1277" t="b">
        <v>1</v>
      </c>
    </row>
    <row r="1278" spans="4:23" x14ac:dyDescent="0.25">
      <c r="D1278" s="184" t="s">
        <v>3878</v>
      </c>
      <c r="E1278" s="184" t="s">
        <v>3878</v>
      </c>
      <c r="F1278" s="184"/>
      <c r="G1278" s="184"/>
      <c r="H1278" s="185">
        <v>18301</v>
      </c>
      <c r="I1278" t="s">
        <v>3510</v>
      </c>
      <c r="J1278" s="185" t="s">
        <v>36</v>
      </c>
      <c r="K1278" s="185" t="s">
        <v>36</v>
      </c>
      <c r="L1278" s="185" t="s">
        <v>36</v>
      </c>
      <c r="M1278" s="185" t="s">
        <v>37</v>
      </c>
      <c r="N1278" s="185" t="s">
        <v>3514</v>
      </c>
      <c r="O1278" s="185" t="s">
        <v>37</v>
      </c>
      <c r="P1278" s="185"/>
      <c r="Q1278" s="184" t="s">
        <v>3878</v>
      </c>
      <c r="R1278" s="185">
        <v>18301</v>
      </c>
      <c r="S1278" s="185" t="s">
        <v>3736</v>
      </c>
      <c r="T1278">
        <v>1</v>
      </c>
      <c r="U1278" s="185" t="s">
        <v>37</v>
      </c>
      <c r="V1278" s="185" t="s">
        <v>37</v>
      </c>
      <c r="W1278" t="b">
        <v>1</v>
      </c>
    </row>
    <row r="1279" spans="4:23" x14ac:dyDescent="0.25">
      <c r="D1279" s="184" t="s">
        <v>3879</v>
      </c>
      <c r="E1279" s="184" t="s">
        <v>3879</v>
      </c>
      <c r="F1279" s="184"/>
      <c r="G1279" s="184"/>
      <c r="H1279" s="185">
        <v>18302</v>
      </c>
      <c r="I1279" t="s">
        <v>3510</v>
      </c>
      <c r="J1279" s="185" t="s">
        <v>36</v>
      </c>
      <c r="K1279" s="185" t="s">
        <v>36</v>
      </c>
      <c r="L1279" s="185" t="s">
        <v>36</v>
      </c>
      <c r="M1279" s="185" t="s">
        <v>37</v>
      </c>
      <c r="N1279" s="185" t="s">
        <v>3514</v>
      </c>
      <c r="O1279" s="185" t="s">
        <v>37</v>
      </c>
      <c r="P1279" s="185"/>
      <c r="Q1279" s="184" t="s">
        <v>3879</v>
      </c>
      <c r="R1279" s="185">
        <v>18302</v>
      </c>
      <c r="S1279" s="185" t="s">
        <v>3739</v>
      </c>
      <c r="T1279">
        <v>1</v>
      </c>
      <c r="U1279" s="185" t="s">
        <v>37</v>
      </c>
      <c r="V1279" s="185" t="s">
        <v>37</v>
      </c>
      <c r="W1279" t="b">
        <v>1</v>
      </c>
    </row>
    <row r="1280" spans="4:23" x14ac:dyDescent="0.25">
      <c r="D1280" s="184" t="s">
        <v>3880</v>
      </c>
      <c r="E1280" s="184" t="s">
        <v>3880</v>
      </c>
      <c r="F1280" s="184"/>
      <c r="G1280" s="184"/>
      <c r="H1280" s="185">
        <v>18303</v>
      </c>
      <c r="I1280" t="s">
        <v>3510</v>
      </c>
      <c r="J1280" s="185" t="s">
        <v>36</v>
      </c>
      <c r="K1280" s="185" t="s">
        <v>36</v>
      </c>
      <c r="L1280" s="185" t="s">
        <v>36</v>
      </c>
      <c r="M1280" s="185" t="s">
        <v>37</v>
      </c>
      <c r="N1280" s="185" t="s">
        <v>3514</v>
      </c>
      <c r="O1280" s="185" t="s">
        <v>37</v>
      </c>
      <c r="P1280" s="185"/>
      <c r="Q1280" s="184" t="s">
        <v>3880</v>
      </c>
      <c r="R1280" s="185">
        <v>18303</v>
      </c>
      <c r="S1280" s="185" t="s">
        <v>3741</v>
      </c>
      <c r="T1280">
        <v>1</v>
      </c>
      <c r="U1280" s="185" t="s">
        <v>37</v>
      </c>
      <c r="V1280" s="185" t="s">
        <v>37</v>
      </c>
      <c r="W1280" t="b">
        <v>1</v>
      </c>
    </row>
    <row r="1281" spans="4:23" x14ac:dyDescent="0.25">
      <c r="D1281" s="184" t="s">
        <v>1177</v>
      </c>
      <c r="E1281" s="184" t="s">
        <v>1177</v>
      </c>
      <c r="F1281" s="184"/>
      <c r="G1281" s="184"/>
      <c r="H1281" s="185">
        <v>17280</v>
      </c>
      <c r="I1281" t="s">
        <v>3502</v>
      </c>
      <c r="J1281" s="185" t="s">
        <v>36</v>
      </c>
      <c r="K1281" s="185" t="s">
        <v>36</v>
      </c>
      <c r="L1281" s="185" t="s">
        <v>36</v>
      </c>
      <c r="M1281" s="185" t="s">
        <v>37</v>
      </c>
      <c r="N1281" s="185" t="s">
        <v>3504</v>
      </c>
      <c r="O1281" s="185" t="s">
        <v>37</v>
      </c>
      <c r="P1281" s="185"/>
      <c r="Q1281" s="184" t="s">
        <v>1177</v>
      </c>
      <c r="R1281" s="185">
        <v>17280</v>
      </c>
      <c r="S1281" s="185" t="s">
        <v>136</v>
      </c>
      <c r="T1281">
        <v>1</v>
      </c>
      <c r="U1281" s="185" t="s">
        <v>37</v>
      </c>
      <c r="V1281" s="185" t="s">
        <v>37</v>
      </c>
      <c r="W1281" t="b">
        <v>1</v>
      </c>
    </row>
    <row r="1282" spans="4:23" x14ac:dyDescent="0.25">
      <c r="D1282" s="184" t="s">
        <v>1178</v>
      </c>
      <c r="E1282" s="184" t="s">
        <v>1178</v>
      </c>
      <c r="F1282" s="184"/>
      <c r="G1282" s="184"/>
      <c r="H1282" s="185">
        <v>13020</v>
      </c>
      <c r="I1282" t="s">
        <v>3491</v>
      </c>
      <c r="J1282" s="185" t="s">
        <v>36</v>
      </c>
      <c r="K1282" s="185" t="s">
        <v>36</v>
      </c>
      <c r="L1282" s="185" t="s">
        <v>36</v>
      </c>
      <c r="M1282" s="185" t="s">
        <v>37</v>
      </c>
      <c r="N1282" s="185" t="s">
        <v>3501</v>
      </c>
      <c r="O1282" s="185" t="s">
        <v>37</v>
      </c>
      <c r="P1282" s="185"/>
      <c r="Q1282" s="184" t="s">
        <v>1178</v>
      </c>
      <c r="R1282" s="185">
        <v>13020</v>
      </c>
      <c r="S1282" s="185" t="s">
        <v>90</v>
      </c>
      <c r="T1282">
        <v>2</v>
      </c>
      <c r="U1282" s="185" t="s">
        <v>37</v>
      </c>
      <c r="V1282" s="185" t="s">
        <v>37</v>
      </c>
      <c r="W1282" t="b">
        <v>1</v>
      </c>
    </row>
    <row r="1283" spans="4:23" x14ac:dyDescent="0.25">
      <c r="D1283" s="184" t="s">
        <v>1179</v>
      </c>
      <c r="E1283" s="184" t="s">
        <v>1179</v>
      </c>
      <c r="F1283" s="184"/>
      <c r="G1283" s="184"/>
      <c r="H1283" s="185">
        <v>15620</v>
      </c>
      <c r="I1283" t="s">
        <v>3491</v>
      </c>
      <c r="J1283" s="185" t="s">
        <v>36</v>
      </c>
      <c r="K1283" s="185" t="s">
        <v>36</v>
      </c>
      <c r="L1283" s="185" t="s">
        <v>36</v>
      </c>
      <c r="M1283" s="185" t="s">
        <v>37</v>
      </c>
      <c r="N1283" s="185" t="s">
        <v>3503</v>
      </c>
      <c r="O1283" s="185" t="s">
        <v>37</v>
      </c>
      <c r="P1283" s="185"/>
      <c r="Q1283" s="184" t="s">
        <v>1179</v>
      </c>
      <c r="R1283" s="185">
        <v>15620</v>
      </c>
      <c r="S1283" s="185" t="s">
        <v>1126</v>
      </c>
      <c r="T1283">
        <v>1</v>
      </c>
      <c r="U1283" s="185" t="s">
        <v>37</v>
      </c>
      <c r="V1283" s="185" t="s">
        <v>37</v>
      </c>
      <c r="W1283" t="b">
        <v>1</v>
      </c>
    </row>
    <row r="1284" spans="4:23" x14ac:dyDescent="0.25">
      <c r="D1284" s="184" t="s">
        <v>3881</v>
      </c>
      <c r="E1284" s="184" t="s">
        <v>3881</v>
      </c>
      <c r="F1284" s="184"/>
      <c r="G1284" s="184"/>
      <c r="H1284" s="185">
        <v>18301</v>
      </c>
      <c r="I1284" t="s">
        <v>3510</v>
      </c>
      <c r="J1284" s="185" t="s">
        <v>36</v>
      </c>
      <c r="K1284" s="185" t="s">
        <v>36</v>
      </c>
      <c r="L1284" s="185" t="s">
        <v>36</v>
      </c>
      <c r="M1284" s="185" t="s">
        <v>37</v>
      </c>
      <c r="N1284" s="185" t="s">
        <v>3514</v>
      </c>
      <c r="O1284" s="185" t="s">
        <v>37</v>
      </c>
      <c r="P1284" s="185"/>
      <c r="Q1284" s="184" t="s">
        <v>3881</v>
      </c>
      <c r="R1284" s="185">
        <v>18301</v>
      </c>
      <c r="S1284" s="185" t="s">
        <v>3736</v>
      </c>
      <c r="T1284">
        <v>1</v>
      </c>
      <c r="U1284" s="185" t="s">
        <v>37</v>
      </c>
      <c r="V1284" s="185" t="s">
        <v>37</v>
      </c>
      <c r="W1284" t="b">
        <v>1</v>
      </c>
    </row>
    <row r="1285" spans="4:23" x14ac:dyDescent="0.25">
      <c r="D1285" s="184" t="s">
        <v>3882</v>
      </c>
      <c r="E1285" s="184" t="s">
        <v>3882</v>
      </c>
      <c r="F1285" s="184"/>
      <c r="G1285" s="184"/>
      <c r="H1285" s="185">
        <v>18301</v>
      </c>
      <c r="I1285" t="s">
        <v>3510</v>
      </c>
      <c r="J1285" s="185" t="s">
        <v>36</v>
      </c>
      <c r="K1285" s="185" t="s">
        <v>36</v>
      </c>
      <c r="L1285" s="185" t="s">
        <v>36</v>
      </c>
      <c r="M1285" s="185" t="s">
        <v>37</v>
      </c>
      <c r="N1285" s="185" t="s">
        <v>3514</v>
      </c>
      <c r="O1285" s="185" t="s">
        <v>37</v>
      </c>
      <c r="P1285" s="185"/>
      <c r="Q1285" s="184" t="s">
        <v>3882</v>
      </c>
      <c r="R1285" s="185">
        <v>18301</v>
      </c>
      <c r="S1285" s="185" t="s">
        <v>3736</v>
      </c>
      <c r="T1285">
        <v>1</v>
      </c>
      <c r="U1285" s="185" t="s">
        <v>37</v>
      </c>
      <c r="V1285" s="185" t="s">
        <v>37</v>
      </c>
      <c r="W1285" t="b">
        <v>1</v>
      </c>
    </row>
    <row r="1286" spans="4:23" x14ac:dyDescent="0.25">
      <c r="D1286" s="184" t="s">
        <v>3883</v>
      </c>
      <c r="E1286" s="184" t="s">
        <v>3883</v>
      </c>
      <c r="F1286" s="184"/>
      <c r="G1286" s="184"/>
      <c r="H1286" s="185">
        <v>18301</v>
      </c>
      <c r="I1286" t="s">
        <v>3510</v>
      </c>
      <c r="J1286" s="185" t="s">
        <v>36</v>
      </c>
      <c r="K1286" s="185" t="s">
        <v>36</v>
      </c>
      <c r="L1286" s="185" t="s">
        <v>36</v>
      </c>
      <c r="M1286" s="185" t="s">
        <v>37</v>
      </c>
      <c r="N1286" s="185" t="s">
        <v>3514</v>
      </c>
      <c r="O1286" s="185" t="s">
        <v>37</v>
      </c>
      <c r="P1286" s="185"/>
      <c r="Q1286" s="184" t="s">
        <v>3883</v>
      </c>
      <c r="R1286" s="185">
        <v>18301</v>
      </c>
      <c r="S1286" s="185" t="s">
        <v>3736</v>
      </c>
      <c r="T1286">
        <v>1</v>
      </c>
      <c r="U1286" s="185" t="s">
        <v>37</v>
      </c>
      <c r="V1286" s="185" t="s">
        <v>37</v>
      </c>
      <c r="W1286" t="b">
        <v>1</v>
      </c>
    </row>
    <row r="1287" spans="4:23" x14ac:dyDescent="0.25">
      <c r="D1287" s="184" t="s">
        <v>3884</v>
      </c>
      <c r="E1287" s="184" t="s">
        <v>3884</v>
      </c>
      <c r="F1287" s="184"/>
      <c r="G1287" s="184"/>
      <c r="H1287" s="185">
        <v>18302</v>
      </c>
      <c r="I1287" t="s">
        <v>3510</v>
      </c>
      <c r="J1287" s="185" t="s">
        <v>36</v>
      </c>
      <c r="K1287" s="185" t="s">
        <v>36</v>
      </c>
      <c r="L1287" s="185" t="s">
        <v>36</v>
      </c>
      <c r="M1287" s="185" t="s">
        <v>37</v>
      </c>
      <c r="N1287" s="185" t="s">
        <v>3514</v>
      </c>
      <c r="O1287" s="185" t="s">
        <v>37</v>
      </c>
      <c r="P1287" s="185"/>
      <c r="Q1287" s="184" t="s">
        <v>3884</v>
      </c>
      <c r="R1287" s="185">
        <v>18302</v>
      </c>
      <c r="S1287" s="185" t="s">
        <v>3739</v>
      </c>
      <c r="T1287">
        <v>1</v>
      </c>
      <c r="U1287" s="185" t="s">
        <v>37</v>
      </c>
      <c r="V1287" s="185" t="s">
        <v>37</v>
      </c>
      <c r="W1287" t="b">
        <v>1</v>
      </c>
    </row>
    <row r="1288" spans="4:23" x14ac:dyDescent="0.25">
      <c r="D1288" s="184" t="s">
        <v>3885</v>
      </c>
      <c r="E1288" s="184" t="s">
        <v>3885</v>
      </c>
      <c r="F1288" s="184"/>
      <c r="G1288" s="184"/>
      <c r="H1288" s="185">
        <v>18303</v>
      </c>
      <c r="I1288" t="s">
        <v>3510</v>
      </c>
      <c r="J1288" s="185" t="s">
        <v>36</v>
      </c>
      <c r="K1288" s="185" t="s">
        <v>36</v>
      </c>
      <c r="L1288" s="185" t="s">
        <v>36</v>
      </c>
      <c r="M1288" s="185" t="s">
        <v>37</v>
      </c>
      <c r="N1288" s="185" t="s">
        <v>3514</v>
      </c>
      <c r="O1288" s="185" t="s">
        <v>37</v>
      </c>
      <c r="P1288" s="185"/>
      <c r="Q1288" s="184" t="s">
        <v>3885</v>
      </c>
      <c r="R1288" s="185">
        <v>18303</v>
      </c>
      <c r="S1288" s="185" t="s">
        <v>3741</v>
      </c>
      <c r="T1288">
        <v>1</v>
      </c>
      <c r="U1288" s="185" t="s">
        <v>37</v>
      </c>
      <c r="V1288" s="185" t="s">
        <v>37</v>
      </c>
      <c r="W1288" t="b">
        <v>1</v>
      </c>
    </row>
    <row r="1289" spans="4:23" x14ac:dyDescent="0.25">
      <c r="D1289" s="184" t="s">
        <v>1180</v>
      </c>
      <c r="E1289" s="184" t="s">
        <v>1180</v>
      </c>
      <c r="F1289" s="184"/>
      <c r="G1289" s="184"/>
      <c r="H1289" s="185">
        <v>13060</v>
      </c>
      <c r="I1289" t="s">
        <v>3491</v>
      </c>
      <c r="J1289" s="185" t="s">
        <v>36</v>
      </c>
      <c r="K1289" s="185" t="s">
        <v>36</v>
      </c>
      <c r="L1289" s="185" t="s">
        <v>36</v>
      </c>
      <c r="M1289" s="185" t="s">
        <v>37</v>
      </c>
      <c r="N1289" s="185" t="s">
        <v>3501</v>
      </c>
      <c r="O1289" s="185" t="s">
        <v>37</v>
      </c>
      <c r="P1289" s="185"/>
      <c r="Q1289" s="184" t="s">
        <v>1180</v>
      </c>
      <c r="R1289" s="185">
        <v>13060</v>
      </c>
      <c r="S1289" s="185" t="s">
        <v>1181</v>
      </c>
      <c r="T1289">
        <v>2</v>
      </c>
      <c r="U1289" s="185" t="s">
        <v>37</v>
      </c>
      <c r="V1289" s="185" t="s">
        <v>37</v>
      </c>
      <c r="W1289" t="b">
        <v>1</v>
      </c>
    </row>
    <row r="1290" spans="4:23" x14ac:dyDescent="0.25">
      <c r="D1290" s="184" t="s">
        <v>3886</v>
      </c>
      <c r="E1290" s="184" t="s">
        <v>3886</v>
      </c>
      <c r="F1290" s="184"/>
      <c r="G1290" s="184"/>
      <c r="H1290" s="185">
        <v>13060</v>
      </c>
      <c r="I1290" t="s">
        <v>3491</v>
      </c>
      <c r="J1290" s="185" t="s">
        <v>36</v>
      </c>
      <c r="K1290" s="185" t="s">
        <v>36</v>
      </c>
      <c r="L1290" s="185" t="s">
        <v>36</v>
      </c>
      <c r="M1290" s="185" t="s">
        <v>37</v>
      </c>
      <c r="N1290" s="185" t="s">
        <v>3503</v>
      </c>
      <c r="O1290" s="185" t="s">
        <v>37</v>
      </c>
      <c r="P1290" s="185"/>
      <c r="Q1290" s="184" t="s">
        <v>3886</v>
      </c>
      <c r="R1290" s="185">
        <v>13060</v>
      </c>
      <c r="S1290" s="185" t="s">
        <v>1181</v>
      </c>
      <c r="T1290">
        <v>2</v>
      </c>
      <c r="U1290" s="185" t="s">
        <v>37</v>
      </c>
      <c r="V1290" s="185" t="s">
        <v>37</v>
      </c>
      <c r="W1290" t="b">
        <v>1</v>
      </c>
    </row>
    <row r="1291" spans="4:23" x14ac:dyDescent="0.25">
      <c r="D1291" s="184" t="s">
        <v>331</v>
      </c>
      <c r="E1291" s="184" t="s">
        <v>331</v>
      </c>
      <c r="F1291" s="184"/>
      <c r="G1291" s="184"/>
      <c r="H1291" s="185">
        <v>10040</v>
      </c>
      <c r="I1291" t="s">
        <v>3486</v>
      </c>
      <c r="J1291" s="185" t="s">
        <v>36</v>
      </c>
      <c r="K1291" s="185" t="s">
        <v>36</v>
      </c>
      <c r="L1291" s="185" t="s">
        <v>36</v>
      </c>
      <c r="M1291" s="185" t="s">
        <v>37</v>
      </c>
      <c r="N1291" s="185" t="s">
        <v>3489</v>
      </c>
      <c r="O1291" s="185" t="s">
        <v>37</v>
      </c>
      <c r="P1291" s="185"/>
      <c r="Q1291" s="184" t="s">
        <v>331</v>
      </c>
      <c r="R1291" s="185">
        <v>10040</v>
      </c>
      <c r="S1291" s="185" t="s">
        <v>331</v>
      </c>
      <c r="T1291">
        <v>1</v>
      </c>
      <c r="U1291" s="185" t="s">
        <v>37</v>
      </c>
      <c r="V1291" s="185" t="s">
        <v>37</v>
      </c>
      <c r="W1291" t="b">
        <v>1</v>
      </c>
    </row>
    <row r="1292" spans="4:23" x14ac:dyDescent="0.25">
      <c r="D1292" s="184" t="s">
        <v>3887</v>
      </c>
      <c r="E1292" s="184" t="s">
        <v>3887</v>
      </c>
      <c r="F1292" s="184"/>
      <c r="G1292" s="184"/>
      <c r="H1292" s="185">
        <v>13070</v>
      </c>
      <c r="I1292" t="s">
        <v>3491</v>
      </c>
      <c r="J1292" s="185" t="s">
        <v>36</v>
      </c>
      <c r="K1292" s="185" t="s">
        <v>36</v>
      </c>
      <c r="L1292" s="185" t="s">
        <v>36</v>
      </c>
      <c r="M1292" s="185" t="s">
        <v>37</v>
      </c>
      <c r="N1292" s="185" t="s">
        <v>3501</v>
      </c>
      <c r="O1292" s="185" t="s">
        <v>37</v>
      </c>
      <c r="P1292" s="185"/>
      <c r="Q1292" s="184" t="s">
        <v>3887</v>
      </c>
      <c r="R1292" s="185">
        <v>13070</v>
      </c>
      <c r="S1292" s="185" t="s">
        <v>977</v>
      </c>
      <c r="T1292">
        <v>2</v>
      </c>
      <c r="U1292" s="185" t="s">
        <v>37</v>
      </c>
      <c r="V1292" s="185" t="s">
        <v>37</v>
      </c>
      <c r="W1292" t="b">
        <v>1</v>
      </c>
    </row>
    <row r="1293" spans="4:23" x14ac:dyDescent="0.25">
      <c r="D1293" s="184" t="s">
        <v>1182</v>
      </c>
      <c r="E1293" s="184" t="s">
        <v>1182</v>
      </c>
      <c r="F1293" s="184"/>
      <c r="G1293" s="184"/>
      <c r="H1293" s="185">
        <v>17620</v>
      </c>
      <c r="I1293" t="s">
        <v>3502</v>
      </c>
      <c r="J1293" s="185" t="s">
        <v>36</v>
      </c>
      <c r="K1293" s="185" t="s">
        <v>36</v>
      </c>
      <c r="L1293" s="185" t="s">
        <v>36</v>
      </c>
      <c r="M1293" s="185" t="s">
        <v>37</v>
      </c>
      <c r="N1293" s="185" t="s">
        <v>3528</v>
      </c>
      <c r="O1293" s="185" t="s">
        <v>37</v>
      </c>
      <c r="P1293" s="185"/>
      <c r="Q1293" s="184" t="s">
        <v>1182</v>
      </c>
      <c r="R1293" s="185">
        <v>17620</v>
      </c>
      <c r="S1293" s="185" t="s">
        <v>342</v>
      </c>
      <c r="T1293">
        <v>1</v>
      </c>
      <c r="U1293" s="185" t="s">
        <v>37</v>
      </c>
      <c r="V1293" s="185" t="s">
        <v>37</v>
      </c>
      <c r="W1293" t="b">
        <v>1</v>
      </c>
    </row>
    <row r="1294" spans="4:23" x14ac:dyDescent="0.25">
      <c r="D1294" s="184" t="s">
        <v>1183</v>
      </c>
      <c r="E1294" s="184" t="s">
        <v>1183</v>
      </c>
      <c r="F1294" s="184"/>
      <c r="G1294" s="184"/>
      <c r="H1294" s="185">
        <v>10040</v>
      </c>
      <c r="I1294" t="s">
        <v>3491</v>
      </c>
      <c r="J1294" s="185" t="s">
        <v>36</v>
      </c>
      <c r="K1294" s="185" t="s">
        <v>36</v>
      </c>
      <c r="L1294" s="185" t="s">
        <v>36</v>
      </c>
      <c r="M1294" s="185" t="s">
        <v>37</v>
      </c>
      <c r="N1294" s="185" t="s">
        <v>3501</v>
      </c>
      <c r="O1294" s="185" t="s">
        <v>37</v>
      </c>
      <c r="P1294" s="185"/>
      <c r="Q1294" s="184" t="s">
        <v>1183</v>
      </c>
      <c r="R1294" s="185">
        <v>10040</v>
      </c>
      <c r="S1294" s="185" t="s">
        <v>331</v>
      </c>
      <c r="T1294">
        <v>1</v>
      </c>
      <c r="U1294" s="185" t="s">
        <v>37</v>
      </c>
      <c r="V1294" s="185" t="s">
        <v>37</v>
      </c>
      <c r="W1294" t="b">
        <v>1</v>
      </c>
    </row>
    <row r="1295" spans="4:23" x14ac:dyDescent="0.25">
      <c r="D1295" s="184" t="s">
        <v>1184</v>
      </c>
      <c r="E1295" s="184" t="s">
        <v>1184</v>
      </c>
      <c r="F1295" s="184"/>
      <c r="G1295" s="184"/>
      <c r="H1295" s="185">
        <v>13070</v>
      </c>
      <c r="I1295" t="s">
        <v>3491</v>
      </c>
      <c r="J1295" s="185" t="s">
        <v>36</v>
      </c>
      <c r="K1295" s="185" t="s">
        <v>36</v>
      </c>
      <c r="L1295" s="185" t="s">
        <v>36</v>
      </c>
      <c r="M1295" s="185" t="s">
        <v>37</v>
      </c>
      <c r="N1295" s="185" t="s">
        <v>3501</v>
      </c>
      <c r="O1295" s="185" t="s">
        <v>37</v>
      </c>
      <c r="P1295" s="185"/>
      <c r="Q1295" s="184" t="s">
        <v>1184</v>
      </c>
      <c r="R1295" s="185">
        <v>13070</v>
      </c>
      <c r="S1295" s="185" t="s">
        <v>977</v>
      </c>
      <c r="T1295">
        <v>2</v>
      </c>
      <c r="U1295" s="185" t="s">
        <v>37</v>
      </c>
      <c r="V1295" s="185" t="s">
        <v>37</v>
      </c>
      <c r="W1295" t="b">
        <v>1</v>
      </c>
    </row>
    <row r="1296" spans="4:23" x14ac:dyDescent="0.25">
      <c r="D1296" s="184" t="s">
        <v>1185</v>
      </c>
      <c r="E1296" s="184" t="s">
        <v>1185</v>
      </c>
      <c r="F1296" s="184"/>
      <c r="G1296" s="184"/>
      <c r="H1296" s="185">
        <v>13060</v>
      </c>
      <c r="I1296" t="s">
        <v>3491</v>
      </c>
      <c r="J1296" s="185" t="s">
        <v>36</v>
      </c>
      <c r="K1296" s="185" t="s">
        <v>36</v>
      </c>
      <c r="L1296" s="185" t="s">
        <v>36</v>
      </c>
      <c r="M1296" s="185" t="s">
        <v>37</v>
      </c>
      <c r="N1296" s="185" t="s">
        <v>3501</v>
      </c>
      <c r="O1296" s="185" t="s">
        <v>37</v>
      </c>
      <c r="P1296" s="185"/>
      <c r="Q1296" s="184" t="s">
        <v>1185</v>
      </c>
      <c r="R1296" s="185">
        <v>13060</v>
      </c>
      <c r="S1296" s="185" t="s">
        <v>1181</v>
      </c>
      <c r="T1296">
        <v>2</v>
      </c>
      <c r="U1296" s="185" t="s">
        <v>37</v>
      </c>
      <c r="V1296" s="185" t="s">
        <v>37</v>
      </c>
      <c r="W1296" t="b">
        <v>1</v>
      </c>
    </row>
    <row r="1297" spans="4:23" x14ac:dyDescent="0.25">
      <c r="D1297" s="184" t="s">
        <v>1186</v>
      </c>
      <c r="E1297" s="184" t="s">
        <v>1186</v>
      </c>
      <c r="F1297" s="184"/>
      <c r="G1297" s="184"/>
      <c r="H1297" s="185">
        <v>15610</v>
      </c>
      <c r="I1297" t="s">
        <v>3496</v>
      </c>
      <c r="J1297" s="185" t="s">
        <v>36</v>
      </c>
      <c r="K1297" s="185" t="s">
        <v>36</v>
      </c>
      <c r="L1297" s="185" t="s">
        <v>36</v>
      </c>
      <c r="M1297" s="185" t="s">
        <v>37</v>
      </c>
      <c r="N1297" s="185" t="s">
        <v>3498</v>
      </c>
      <c r="O1297" s="185" t="s">
        <v>37</v>
      </c>
      <c r="P1297" s="185"/>
      <c r="Q1297" s="184" t="s">
        <v>1186</v>
      </c>
      <c r="R1297" s="185">
        <v>15610</v>
      </c>
      <c r="S1297" s="185" t="s">
        <v>212</v>
      </c>
      <c r="T1297">
        <v>1</v>
      </c>
      <c r="U1297" s="185" t="s">
        <v>37</v>
      </c>
      <c r="V1297" s="185" t="s">
        <v>37</v>
      </c>
      <c r="W1297" t="b">
        <v>1</v>
      </c>
    </row>
    <row r="1298" spans="4:23" x14ac:dyDescent="0.25">
      <c r="D1298" s="184" t="s">
        <v>1187</v>
      </c>
      <c r="E1298" s="184" t="s">
        <v>1187</v>
      </c>
      <c r="F1298" s="184"/>
      <c r="G1298" s="184"/>
      <c r="H1298" s="185">
        <v>13030</v>
      </c>
      <c r="I1298" t="s">
        <v>3491</v>
      </c>
      <c r="J1298" s="185" t="s">
        <v>36</v>
      </c>
      <c r="K1298" s="185" t="s">
        <v>36</v>
      </c>
      <c r="L1298" s="185" t="s">
        <v>36</v>
      </c>
      <c r="M1298" s="185" t="s">
        <v>37</v>
      </c>
      <c r="N1298" s="185" t="s">
        <v>3501</v>
      </c>
      <c r="O1298" s="185" t="s">
        <v>37</v>
      </c>
      <c r="P1298" s="185"/>
      <c r="Q1298" s="184" t="s">
        <v>1187</v>
      </c>
      <c r="R1298" s="185">
        <v>13030</v>
      </c>
      <c r="S1298" s="185" t="s">
        <v>1188</v>
      </c>
      <c r="T1298">
        <v>2</v>
      </c>
      <c r="U1298" s="185" t="s">
        <v>37</v>
      </c>
      <c r="V1298" s="185" t="s">
        <v>37</v>
      </c>
      <c r="W1298" t="b">
        <v>1</v>
      </c>
    </row>
    <row r="1299" spans="4:23" x14ac:dyDescent="0.25">
      <c r="D1299" s="184" t="s">
        <v>48</v>
      </c>
      <c r="E1299" s="184" t="s">
        <v>48</v>
      </c>
      <c r="F1299" s="184"/>
      <c r="G1299" s="184"/>
      <c r="H1299" s="185">
        <v>12230</v>
      </c>
      <c r="I1299" t="s">
        <v>3487</v>
      </c>
      <c r="J1299" s="185" t="s">
        <v>36</v>
      </c>
      <c r="K1299" s="185" t="s">
        <v>36</v>
      </c>
      <c r="L1299" s="185" t="s">
        <v>36</v>
      </c>
      <c r="M1299" s="185" t="s">
        <v>36</v>
      </c>
      <c r="N1299" s="185" t="s">
        <v>35</v>
      </c>
      <c r="O1299" s="185" t="s">
        <v>37</v>
      </c>
      <c r="P1299" s="185"/>
      <c r="Q1299" s="184" t="s">
        <v>48</v>
      </c>
      <c r="R1299" s="185">
        <v>12230</v>
      </c>
      <c r="S1299" s="185" t="s">
        <v>48</v>
      </c>
      <c r="T1299">
        <v>4</v>
      </c>
      <c r="U1299" s="185" t="s">
        <v>37</v>
      </c>
      <c r="V1299" s="185" t="s">
        <v>37</v>
      </c>
      <c r="W1299" t="b">
        <v>1</v>
      </c>
    </row>
    <row r="1300" spans="4:23" x14ac:dyDescent="0.25">
      <c r="D1300" s="184" t="s">
        <v>1189</v>
      </c>
      <c r="E1300" s="184" t="s">
        <v>1189</v>
      </c>
      <c r="F1300" s="184"/>
      <c r="G1300" s="184"/>
      <c r="H1300" s="185">
        <v>16660</v>
      </c>
      <c r="I1300" t="s">
        <v>3493</v>
      </c>
      <c r="J1300" s="185" t="s">
        <v>36</v>
      </c>
      <c r="K1300" s="185" t="s">
        <v>36</v>
      </c>
      <c r="L1300" s="185" t="s">
        <v>36</v>
      </c>
      <c r="M1300" s="185" t="s">
        <v>37</v>
      </c>
      <c r="N1300" s="185" t="s">
        <v>3490</v>
      </c>
      <c r="O1300" s="185" t="s">
        <v>37</v>
      </c>
      <c r="P1300" s="185"/>
      <c r="Q1300" s="184" t="s">
        <v>1189</v>
      </c>
      <c r="R1300" s="185">
        <v>16660</v>
      </c>
      <c r="S1300" s="185" t="s">
        <v>577</v>
      </c>
      <c r="T1300">
        <v>2</v>
      </c>
      <c r="U1300" s="185" t="s">
        <v>37</v>
      </c>
      <c r="V1300" s="185" t="s">
        <v>37</v>
      </c>
      <c r="W1300" t="b">
        <v>1</v>
      </c>
    </row>
    <row r="1301" spans="4:23" x14ac:dyDescent="0.25">
      <c r="D1301" s="184" t="s">
        <v>1190</v>
      </c>
      <c r="E1301" s="184" t="s">
        <v>1190</v>
      </c>
      <c r="F1301" s="184"/>
      <c r="G1301" s="184"/>
      <c r="H1301" s="185">
        <v>13070</v>
      </c>
      <c r="I1301" t="s">
        <v>3491</v>
      </c>
      <c r="J1301" s="185" t="s">
        <v>36</v>
      </c>
      <c r="K1301" s="185" t="s">
        <v>36</v>
      </c>
      <c r="L1301" s="185" t="s">
        <v>36</v>
      </c>
      <c r="M1301" s="185" t="s">
        <v>37</v>
      </c>
      <c r="N1301" s="185" t="s">
        <v>3501</v>
      </c>
      <c r="O1301" s="185" t="s">
        <v>37</v>
      </c>
      <c r="P1301" s="185"/>
      <c r="Q1301" s="184" t="s">
        <v>1190</v>
      </c>
      <c r="R1301" s="185">
        <v>13070</v>
      </c>
      <c r="S1301" s="185" t="s">
        <v>977</v>
      </c>
      <c r="T1301">
        <v>2</v>
      </c>
      <c r="U1301" s="185" t="s">
        <v>37</v>
      </c>
      <c r="V1301" s="185" t="s">
        <v>37</v>
      </c>
      <c r="W1301" t="b">
        <v>1</v>
      </c>
    </row>
    <row r="1302" spans="4:23" x14ac:dyDescent="0.25">
      <c r="D1302" s="184" t="s">
        <v>1191</v>
      </c>
      <c r="E1302" s="184" t="s">
        <v>1191</v>
      </c>
      <c r="F1302" s="184"/>
      <c r="G1302" s="184"/>
      <c r="H1302" s="185">
        <v>13070</v>
      </c>
      <c r="I1302" t="s">
        <v>3491</v>
      </c>
      <c r="J1302" s="185" t="s">
        <v>36</v>
      </c>
      <c r="K1302" s="185" t="s">
        <v>36</v>
      </c>
      <c r="L1302" s="185" t="s">
        <v>36</v>
      </c>
      <c r="M1302" s="185" t="s">
        <v>37</v>
      </c>
      <c r="N1302" s="185" t="s">
        <v>3501</v>
      </c>
      <c r="O1302" s="185" t="s">
        <v>37</v>
      </c>
      <c r="P1302" s="185"/>
      <c r="Q1302" s="184" t="s">
        <v>1191</v>
      </c>
      <c r="R1302" s="185">
        <v>13070</v>
      </c>
      <c r="S1302" s="185" t="s">
        <v>977</v>
      </c>
      <c r="T1302">
        <v>2</v>
      </c>
      <c r="U1302" s="185" t="s">
        <v>37</v>
      </c>
      <c r="V1302" s="185" t="s">
        <v>37</v>
      </c>
      <c r="W1302" t="b">
        <v>1</v>
      </c>
    </row>
    <row r="1303" spans="4:23" x14ac:dyDescent="0.25">
      <c r="D1303" s="184" t="s">
        <v>1192</v>
      </c>
      <c r="E1303" s="184" t="s">
        <v>1192</v>
      </c>
      <c r="F1303" s="184"/>
      <c r="G1303" s="184"/>
      <c r="H1303" s="185">
        <v>10040</v>
      </c>
      <c r="I1303" t="s">
        <v>3486</v>
      </c>
      <c r="J1303" s="185" t="s">
        <v>36</v>
      </c>
      <c r="K1303" s="185" t="s">
        <v>36</v>
      </c>
      <c r="L1303" s="185" t="s">
        <v>36</v>
      </c>
      <c r="M1303" s="185" t="s">
        <v>37</v>
      </c>
      <c r="N1303" s="185" t="s">
        <v>3489</v>
      </c>
      <c r="O1303" s="185" t="s">
        <v>37</v>
      </c>
      <c r="P1303" s="185"/>
      <c r="Q1303" s="184" t="s">
        <v>1192</v>
      </c>
      <c r="R1303" s="185">
        <v>10040</v>
      </c>
      <c r="S1303" s="185" t="s">
        <v>331</v>
      </c>
      <c r="T1303">
        <v>2</v>
      </c>
      <c r="U1303" s="185" t="s">
        <v>37</v>
      </c>
      <c r="V1303" s="185" t="s">
        <v>37</v>
      </c>
      <c r="W1303" t="b">
        <v>1</v>
      </c>
    </row>
    <row r="1304" spans="4:23" x14ac:dyDescent="0.25">
      <c r="D1304" s="184" t="s">
        <v>1193</v>
      </c>
      <c r="E1304" s="184" t="s">
        <v>1193</v>
      </c>
      <c r="F1304" s="184"/>
      <c r="G1304" s="184"/>
      <c r="H1304" s="185">
        <v>17260</v>
      </c>
      <c r="I1304" t="s">
        <v>3502</v>
      </c>
      <c r="J1304" s="185" t="s">
        <v>36</v>
      </c>
      <c r="K1304" s="185" t="s">
        <v>36</v>
      </c>
      <c r="L1304" s="185" t="s">
        <v>36</v>
      </c>
      <c r="M1304" s="185" t="s">
        <v>37</v>
      </c>
      <c r="N1304" s="185" t="s">
        <v>3504</v>
      </c>
      <c r="O1304" s="185" t="s">
        <v>37</v>
      </c>
      <c r="P1304" s="185"/>
      <c r="Q1304" s="184" t="s">
        <v>1193</v>
      </c>
      <c r="R1304" s="185">
        <v>17260</v>
      </c>
      <c r="S1304" s="185" t="s">
        <v>410</v>
      </c>
      <c r="T1304">
        <v>1</v>
      </c>
      <c r="U1304" s="185" t="s">
        <v>37</v>
      </c>
      <c r="V1304" s="185" t="s">
        <v>37</v>
      </c>
      <c r="W1304" t="b">
        <v>1</v>
      </c>
    </row>
    <row r="1305" spans="4:23" x14ac:dyDescent="0.25">
      <c r="D1305" s="184" t="s">
        <v>1194</v>
      </c>
      <c r="E1305" s="184" t="s">
        <v>1194</v>
      </c>
      <c r="F1305" s="184"/>
      <c r="G1305" s="184"/>
      <c r="H1305" s="185">
        <v>13070</v>
      </c>
      <c r="I1305" t="s">
        <v>3491</v>
      </c>
      <c r="J1305" s="185" t="s">
        <v>36</v>
      </c>
      <c r="K1305" s="185" t="s">
        <v>36</v>
      </c>
      <c r="L1305" s="185" t="s">
        <v>36</v>
      </c>
      <c r="M1305" s="185" t="s">
        <v>37</v>
      </c>
      <c r="N1305" s="185" t="s">
        <v>3501</v>
      </c>
      <c r="O1305" s="185" t="s">
        <v>37</v>
      </c>
      <c r="P1305" s="185"/>
      <c r="Q1305" s="184" t="s">
        <v>1194</v>
      </c>
      <c r="R1305" s="185">
        <v>13070</v>
      </c>
      <c r="S1305" s="185" t="s">
        <v>977</v>
      </c>
      <c r="T1305">
        <v>2</v>
      </c>
      <c r="U1305" s="185" t="s">
        <v>37</v>
      </c>
      <c r="V1305" s="185" t="s">
        <v>37</v>
      </c>
      <c r="W1305" t="b">
        <v>1</v>
      </c>
    </row>
    <row r="1306" spans="4:23" x14ac:dyDescent="0.25">
      <c r="D1306" s="184" t="s">
        <v>1195</v>
      </c>
      <c r="E1306" s="184" t="s">
        <v>1195</v>
      </c>
      <c r="F1306" s="184"/>
      <c r="G1306" s="184"/>
      <c r="H1306" s="185">
        <v>16690</v>
      </c>
      <c r="I1306" t="s">
        <v>3493</v>
      </c>
      <c r="J1306" s="185" t="s">
        <v>36</v>
      </c>
      <c r="K1306" s="185" t="s">
        <v>36</v>
      </c>
      <c r="L1306" s="185" t="s">
        <v>36</v>
      </c>
      <c r="M1306" s="185" t="s">
        <v>37</v>
      </c>
      <c r="N1306" s="185" t="s">
        <v>3498</v>
      </c>
      <c r="O1306" s="185" t="s">
        <v>37</v>
      </c>
      <c r="P1306" s="185"/>
      <c r="Q1306" s="184" t="s">
        <v>1195</v>
      </c>
      <c r="R1306" s="185">
        <v>16690</v>
      </c>
      <c r="S1306" s="185" t="s">
        <v>559</v>
      </c>
      <c r="T1306">
        <v>1</v>
      </c>
      <c r="U1306" s="185" t="s">
        <v>37</v>
      </c>
      <c r="V1306" s="185" t="s">
        <v>37</v>
      </c>
      <c r="W1306" t="b">
        <v>1</v>
      </c>
    </row>
    <row r="1307" spans="4:23" x14ac:dyDescent="0.25">
      <c r="D1307" s="184" t="s">
        <v>1196</v>
      </c>
      <c r="E1307" s="184" t="s">
        <v>1196</v>
      </c>
      <c r="F1307" s="184"/>
      <c r="G1307" s="184"/>
      <c r="H1307" s="185">
        <v>10010</v>
      </c>
      <c r="I1307" t="s">
        <v>3486</v>
      </c>
      <c r="J1307" s="185" t="s">
        <v>36</v>
      </c>
      <c r="K1307" s="185" t="s">
        <v>36</v>
      </c>
      <c r="L1307" s="185" t="s">
        <v>36</v>
      </c>
      <c r="M1307" s="185" t="s">
        <v>37</v>
      </c>
      <c r="N1307" s="185" t="s">
        <v>35</v>
      </c>
      <c r="O1307" s="185" t="s">
        <v>37</v>
      </c>
      <c r="P1307" s="185"/>
      <c r="Q1307" s="184" t="s">
        <v>1196</v>
      </c>
      <c r="R1307" s="185">
        <v>10010</v>
      </c>
      <c r="S1307" s="185" t="s">
        <v>38</v>
      </c>
      <c r="T1307">
        <v>2</v>
      </c>
      <c r="U1307" s="185" t="s">
        <v>37</v>
      </c>
      <c r="V1307" s="185" t="s">
        <v>37</v>
      </c>
      <c r="W1307" t="b">
        <v>1</v>
      </c>
    </row>
    <row r="1308" spans="4:23" x14ac:dyDescent="0.25">
      <c r="D1308" s="186" t="s">
        <v>3888</v>
      </c>
      <c r="E1308" s="186" t="s">
        <v>3888</v>
      </c>
      <c r="F1308" s="186"/>
      <c r="G1308" s="186"/>
      <c r="H1308" s="185"/>
      <c r="I1308" s="186" t="s">
        <v>3491</v>
      </c>
      <c r="J1308" s="186" t="s">
        <v>36</v>
      </c>
      <c r="K1308" s="186" t="s">
        <v>36</v>
      </c>
      <c r="L1308" s="186" t="s">
        <v>36</v>
      </c>
      <c r="M1308" s="186" t="s">
        <v>37</v>
      </c>
      <c r="N1308" s="186" t="s">
        <v>35</v>
      </c>
      <c r="O1308" s="186" t="s">
        <v>37</v>
      </c>
      <c r="P1308" s="186"/>
      <c r="Q1308" s="186" t="s">
        <v>3888</v>
      </c>
      <c r="R1308" s="185"/>
      <c r="S1308" s="185"/>
      <c r="T1308">
        <v>2</v>
      </c>
      <c r="U1308" s="186" t="s">
        <v>37</v>
      </c>
      <c r="V1308" s="186" t="s">
        <v>37</v>
      </c>
      <c r="W1308" t="b">
        <v>1</v>
      </c>
    </row>
    <row r="1309" spans="4:23" x14ac:dyDescent="0.25">
      <c r="D1309" s="184" t="s">
        <v>1197</v>
      </c>
      <c r="E1309" s="184" t="s">
        <v>1197</v>
      </c>
      <c r="F1309" s="184"/>
      <c r="G1309" s="184"/>
      <c r="H1309" s="185">
        <v>13120</v>
      </c>
      <c r="I1309" t="s">
        <v>3491</v>
      </c>
      <c r="J1309" s="185" t="s">
        <v>36</v>
      </c>
      <c r="K1309" s="185" t="s">
        <v>36</v>
      </c>
      <c r="L1309" s="185" t="s">
        <v>36</v>
      </c>
      <c r="M1309" s="185" t="s">
        <v>37</v>
      </c>
      <c r="N1309" s="185" t="s">
        <v>3501</v>
      </c>
      <c r="O1309" s="185" t="s">
        <v>37</v>
      </c>
      <c r="P1309" s="185"/>
      <c r="Q1309" s="184" t="s">
        <v>1197</v>
      </c>
      <c r="R1309" s="185">
        <v>13120</v>
      </c>
      <c r="S1309" s="185" t="s">
        <v>1172</v>
      </c>
      <c r="T1309">
        <v>3</v>
      </c>
      <c r="U1309" s="185" t="s">
        <v>37</v>
      </c>
      <c r="V1309" s="185" t="s">
        <v>37</v>
      </c>
      <c r="W1309" t="b">
        <v>1</v>
      </c>
    </row>
    <row r="1310" spans="4:23" x14ac:dyDescent="0.25">
      <c r="D1310" s="184" t="s">
        <v>1198</v>
      </c>
      <c r="E1310" s="184" t="s">
        <v>1198</v>
      </c>
      <c r="F1310" s="184"/>
      <c r="G1310" s="184"/>
      <c r="H1310" s="185">
        <v>13240</v>
      </c>
      <c r="I1310" t="s">
        <v>3491</v>
      </c>
      <c r="J1310" s="185" t="s">
        <v>36</v>
      </c>
      <c r="K1310" s="185" t="s">
        <v>36</v>
      </c>
      <c r="L1310" s="185" t="s">
        <v>36</v>
      </c>
      <c r="M1310" s="185" t="s">
        <v>37</v>
      </c>
      <c r="N1310" s="185" t="s">
        <v>3501</v>
      </c>
      <c r="O1310" s="185" t="s">
        <v>37</v>
      </c>
      <c r="P1310" s="185"/>
      <c r="Q1310" s="184" t="s">
        <v>1198</v>
      </c>
      <c r="R1310" s="185">
        <v>13240</v>
      </c>
      <c r="S1310" s="185" t="s">
        <v>146</v>
      </c>
      <c r="T1310">
        <v>2</v>
      </c>
      <c r="U1310" s="185" t="s">
        <v>37</v>
      </c>
      <c r="V1310" s="185" t="s">
        <v>37</v>
      </c>
      <c r="W1310" t="b">
        <v>1</v>
      </c>
    </row>
    <row r="1311" spans="4:23" x14ac:dyDescent="0.25">
      <c r="D1311" s="184" t="s">
        <v>1199</v>
      </c>
      <c r="E1311" s="184" t="s">
        <v>1199</v>
      </c>
      <c r="F1311" s="184"/>
      <c r="G1311" s="184"/>
      <c r="H1311" s="185">
        <v>17280</v>
      </c>
      <c r="I1311" t="s">
        <v>3502</v>
      </c>
      <c r="J1311" s="185" t="s">
        <v>36</v>
      </c>
      <c r="K1311" s="185" t="s">
        <v>36</v>
      </c>
      <c r="L1311" s="185" t="s">
        <v>36</v>
      </c>
      <c r="M1311" s="185" t="s">
        <v>37</v>
      </c>
      <c r="N1311" s="185" t="s">
        <v>3504</v>
      </c>
      <c r="O1311" s="185" t="s">
        <v>37</v>
      </c>
      <c r="P1311" s="185"/>
      <c r="Q1311" s="184" t="s">
        <v>1199</v>
      </c>
      <c r="R1311" s="185">
        <v>17280</v>
      </c>
      <c r="S1311" s="185" t="s">
        <v>136</v>
      </c>
      <c r="T1311">
        <v>1</v>
      </c>
      <c r="U1311" s="185" t="s">
        <v>37</v>
      </c>
      <c r="V1311" s="185" t="s">
        <v>37</v>
      </c>
      <c r="W1311" t="b">
        <v>1</v>
      </c>
    </row>
    <row r="1312" spans="4:23" x14ac:dyDescent="0.25">
      <c r="D1312" s="184" t="s">
        <v>1200</v>
      </c>
      <c r="E1312" s="184" t="s">
        <v>1200</v>
      </c>
      <c r="F1312" s="184"/>
      <c r="G1312" s="184"/>
      <c r="H1312" s="185">
        <v>15610</v>
      </c>
      <c r="I1312" t="s">
        <v>3496</v>
      </c>
      <c r="J1312" s="185" t="s">
        <v>36</v>
      </c>
      <c r="K1312" s="185" t="s">
        <v>36</v>
      </c>
      <c r="L1312" s="185" t="s">
        <v>36</v>
      </c>
      <c r="M1312" s="185" t="s">
        <v>37</v>
      </c>
      <c r="N1312" s="185" t="s">
        <v>3498</v>
      </c>
      <c r="O1312" s="185" t="s">
        <v>37</v>
      </c>
      <c r="P1312" s="185"/>
      <c r="Q1312" s="184" t="s">
        <v>1200</v>
      </c>
      <c r="R1312" s="185">
        <v>15610</v>
      </c>
      <c r="S1312" s="185" t="s">
        <v>212</v>
      </c>
      <c r="T1312">
        <v>1</v>
      </c>
      <c r="U1312" s="185" t="s">
        <v>37</v>
      </c>
      <c r="V1312" s="185" t="s">
        <v>37</v>
      </c>
      <c r="W1312" t="b">
        <v>1</v>
      </c>
    </row>
    <row r="1313" spans="4:23" x14ac:dyDescent="0.25">
      <c r="D1313" s="184" t="s">
        <v>1201</v>
      </c>
      <c r="E1313" s="184" t="s">
        <v>1201</v>
      </c>
      <c r="F1313" s="184"/>
      <c r="G1313" s="184"/>
      <c r="H1313" s="185">
        <v>16220</v>
      </c>
      <c r="I1313" t="s">
        <v>3496</v>
      </c>
      <c r="J1313" s="185" t="s">
        <v>36</v>
      </c>
      <c r="K1313" s="185" t="s">
        <v>36</v>
      </c>
      <c r="L1313" s="185" t="s">
        <v>36</v>
      </c>
      <c r="M1313" s="185" t="s">
        <v>36</v>
      </c>
      <c r="N1313" s="185" t="s">
        <v>3498</v>
      </c>
      <c r="O1313" s="185" t="s">
        <v>37</v>
      </c>
      <c r="P1313" s="185"/>
      <c r="Q1313" s="184" t="s">
        <v>1201</v>
      </c>
      <c r="R1313" s="185">
        <v>16220</v>
      </c>
      <c r="S1313" s="185" t="s">
        <v>289</v>
      </c>
      <c r="T1313">
        <v>4</v>
      </c>
      <c r="U1313" s="185" t="s">
        <v>37</v>
      </c>
      <c r="V1313" s="185" t="s">
        <v>37</v>
      </c>
      <c r="W1313" t="b">
        <v>1</v>
      </c>
    </row>
    <row r="1314" spans="4:23" x14ac:dyDescent="0.25">
      <c r="D1314" s="184" t="s">
        <v>1202</v>
      </c>
      <c r="E1314" s="184" t="s">
        <v>1202</v>
      </c>
      <c r="F1314" s="184"/>
      <c r="G1314" s="184"/>
      <c r="H1314" s="185">
        <v>13160</v>
      </c>
      <c r="I1314" t="s">
        <v>3502</v>
      </c>
      <c r="J1314" s="185" t="s">
        <v>36</v>
      </c>
      <c r="K1314" s="185" t="s">
        <v>36</v>
      </c>
      <c r="L1314" s="185" t="s">
        <v>36</v>
      </c>
      <c r="M1314" s="185" t="s">
        <v>37</v>
      </c>
      <c r="N1314" s="185" t="s">
        <v>3501</v>
      </c>
      <c r="O1314" s="185" t="s">
        <v>37</v>
      </c>
      <c r="P1314" s="185"/>
      <c r="Q1314" s="184" t="s">
        <v>1202</v>
      </c>
      <c r="R1314" s="185">
        <v>13160</v>
      </c>
      <c r="S1314" s="185" t="s">
        <v>444</v>
      </c>
      <c r="T1314">
        <v>2</v>
      </c>
      <c r="U1314" s="185" t="s">
        <v>37</v>
      </c>
      <c r="V1314" s="185" t="s">
        <v>37</v>
      </c>
      <c r="W1314" t="b">
        <v>1</v>
      </c>
    </row>
    <row r="1315" spans="4:23" x14ac:dyDescent="0.25">
      <c r="D1315" s="184" t="s">
        <v>1203</v>
      </c>
      <c r="E1315" s="184" t="s">
        <v>1203</v>
      </c>
      <c r="F1315" s="184"/>
      <c r="G1315" s="184"/>
      <c r="H1315" s="185">
        <v>13160</v>
      </c>
      <c r="I1315" t="s">
        <v>3502</v>
      </c>
      <c r="J1315" s="185" t="s">
        <v>36</v>
      </c>
      <c r="K1315" s="185" t="s">
        <v>36</v>
      </c>
      <c r="L1315" s="185" t="s">
        <v>36</v>
      </c>
      <c r="M1315" s="185" t="s">
        <v>37</v>
      </c>
      <c r="N1315" s="185" t="s">
        <v>3498</v>
      </c>
      <c r="O1315" s="185" t="s">
        <v>37</v>
      </c>
      <c r="P1315" s="185"/>
      <c r="Q1315" s="184" t="s">
        <v>1203</v>
      </c>
      <c r="R1315" s="185">
        <v>13160</v>
      </c>
      <c r="S1315" s="185" t="s">
        <v>444</v>
      </c>
      <c r="T1315">
        <v>1</v>
      </c>
      <c r="U1315" s="185" t="s">
        <v>37</v>
      </c>
      <c r="V1315" s="185" t="s">
        <v>37</v>
      </c>
      <c r="W1315" t="b">
        <v>1</v>
      </c>
    </row>
    <row r="1316" spans="4:23" x14ac:dyDescent="0.25">
      <c r="D1316" s="184" t="s">
        <v>1204</v>
      </c>
      <c r="E1316" s="184" t="s">
        <v>1204</v>
      </c>
      <c r="F1316" s="184"/>
      <c r="G1316" s="184"/>
      <c r="H1316" s="185">
        <v>17810</v>
      </c>
      <c r="I1316" t="s">
        <v>3502</v>
      </c>
      <c r="J1316" s="185" t="s">
        <v>36</v>
      </c>
      <c r="K1316" s="185" t="s">
        <v>36</v>
      </c>
      <c r="L1316" s="185" t="s">
        <v>36</v>
      </c>
      <c r="M1316" s="185" t="s">
        <v>37</v>
      </c>
      <c r="N1316" s="185" t="s">
        <v>3504</v>
      </c>
      <c r="O1316" s="185" t="s">
        <v>37</v>
      </c>
      <c r="P1316" s="185"/>
      <c r="Q1316" s="184" t="s">
        <v>1204</v>
      </c>
      <c r="R1316" s="185">
        <v>17810</v>
      </c>
      <c r="S1316" s="185" t="s">
        <v>441</v>
      </c>
      <c r="T1316">
        <v>1</v>
      </c>
      <c r="U1316" s="185" t="s">
        <v>37</v>
      </c>
      <c r="V1316" s="185" t="s">
        <v>37</v>
      </c>
      <c r="W1316" t="b">
        <v>1</v>
      </c>
    </row>
    <row r="1317" spans="4:23" x14ac:dyDescent="0.25">
      <c r="D1317" s="184" t="s">
        <v>1205</v>
      </c>
      <c r="E1317" s="184" t="s">
        <v>1205</v>
      </c>
      <c r="F1317" s="184"/>
      <c r="G1317" s="184"/>
      <c r="H1317" s="185">
        <v>13160</v>
      </c>
      <c r="I1317" t="s">
        <v>3491</v>
      </c>
      <c r="J1317" s="185" t="s">
        <v>36</v>
      </c>
      <c r="K1317" s="185" t="s">
        <v>36</v>
      </c>
      <c r="L1317" s="185" t="s">
        <v>36</v>
      </c>
      <c r="M1317" s="185" t="s">
        <v>37</v>
      </c>
      <c r="N1317" s="185" t="s">
        <v>35</v>
      </c>
      <c r="O1317" s="185" t="s">
        <v>37</v>
      </c>
      <c r="P1317" s="185"/>
      <c r="Q1317" s="184" t="s">
        <v>1205</v>
      </c>
      <c r="R1317" s="185">
        <v>13160</v>
      </c>
      <c r="S1317" s="185" t="s">
        <v>444</v>
      </c>
      <c r="T1317">
        <v>1</v>
      </c>
      <c r="U1317" s="185" t="s">
        <v>37</v>
      </c>
      <c r="V1317" s="185" t="s">
        <v>37</v>
      </c>
      <c r="W1317" t="b">
        <v>1</v>
      </c>
    </row>
    <row r="1318" spans="4:23" x14ac:dyDescent="0.25">
      <c r="D1318" s="184" t="s">
        <v>3889</v>
      </c>
      <c r="E1318" s="184" t="s">
        <v>3889</v>
      </c>
      <c r="F1318" s="184"/>
      <c r="G1318" s="184"/>
      <c r="H1318" s="185">
        <v>90424</v>
      </c>
      <c r="I1318" t="s">
        <v>3496</v>
      </c>
      <c r="J1318" s="185" t="s">
        <v>36</v>
      </c>
      <c r="K1318" s="185" t="s">
        <v>36</v>
      </c>
      <c r="L1318" s="185" t="s">
        <v>36</v>
      </c>
      <c r="M1318" s="185" t="s">
        <v>37</v>
      </c>
      <c r="N1318" s="185" t="s">
        <v>35</v>
      </c>
      <c r="O1318" s="185" t="s">
        <v>37</v>
      </c>
      <c r="P1318" s="185"/>
      <c r="Q1318" s="184" t="s">
        <v>3889</v>
      </c>
      <c r="R1318" s="185">
        <v>90424</v>
      </c>
      <c r="S1318" s="185" t="s">
        <v>3539</v>
      </c>
      <c r="T1318">
        <v>4</v>
      </c>
      <c r="U1318" s="185" t="s">
        <v>36</v>
      </c>
      <c r="V1318" s="185" t="s">
        <v>37</v>
      </c>
      <c r="W1318" t="b">
        <v>1</v>
      </c>
    </row>
    <row r="1319" spans="4:23" x14ac:dyDescent="0.25">
      <c r="D1319" s="184" t="s">
        <v>3890</v>
      </c>
      <c r="E1319" s="184" t="s">
        <v>3890</v>
      </c>
      <c r="F1319" s="184"/>
      <c r="G1319" s="184"/>
      <c r="H1319" s="185">
        <v>16070</v>
      </c>
      <c r="I1319" t="s">
        <v>3496</v>
      </c>
      <c r="J1319" s="185" t="s">
        <v>36</v>
      </c>
      <c r="K1319" s="185" t="s">
        <v>36</v>
      </c>
      <c r="L1319" s="185" t="s">
        <v>36</v>
      </c>
      <c r="M1319" s="185" t="s">
        <v>37</v>
      </c>
      <c r="N1319" s="185" t="s">
        <v>35</v>
      </c>
      <c r="O1319" s="185" t="s">
        <v>37</v>
      </c>
      <c r="P1319" s="185"/>
      <c r="Q1319" s="184" t="s">
        <v>3890</v>
      </c>
      <c r="R1319" s="185">
        <v>16070</v>
      </c>
      <c r="S1319" s="185" t="s">
        <v>3524</v>
      </c>
      <c r="T1319">
        <v>1</v>
      </c>
      <c r="U1319" s="185" t="s">
        <v>37</v>
      </c>
      <c r="V1319" s="185" t="s">
        <v>37</v>
      </c>
      <c r="W1319" t="b">
        <v>1</v>
      </c>
    </row>
    <row r="1320" spans="4:23" x14ac:dyDescent="0.25">
      <c r="D1320" s="184" t="s">
        <v>3891</v>
      </c>
      <c r="E1320" s="184" t="s">
        <v>3891</v>
      </c>
      <c r="F1320" s="184"/>
      <c r="G1320" s="184"/>
      <c r="H1320" s="185">
        <v>15500</v>
      </c>
      <c r="I1320" t="s">
        <v>3496</v>
      </c>
      <c r="J1320" s="185" t="s">
        <v>36</v>
      </c>
      <c r="K1320" s="185" t="s">
        <v>36</v>
      </c>
      <c r="L1320" s="185" t="s">
        <v>36</v>
      </c>
      <c r="M1320" s="185" t="s">
        <v>37</v>
      </c>
      <c r="N1320" s="185" t="s">
        <v>35</v>
      </c>
      <c r="O1320" s="185" t="s">
        <v>37</v>
      </c>
      <c r="P1320" s="185"/>
      <c r="Q1320" s="184" t="s">
        <v>3891</v>
      </c>
      <c r="R1320" s="185">
        <v>15500</v>
      </c>
      <c r="S1320" s="185" t="s">
        <v>3526</v>
      </c>
      <c r="T1320">
        <v>1</v>
      </c>
      <c r="U1320" s="185" t="s">
        <v>37</v>
      </c>
      <c r="V1320" s="185" t="s">
        <v>37</v>
      </c>
      <c r="W1320" t="b">
        <v>1</v>
      </c>
    </row>
    <row r="1321" spans="4:23" x14ac:dyDescent="0.25">
      <c r="D1321" s="186" t="s">
        <v>3892</v>
      </c>
      <c r="E1321" s="186" t="s">
        <v>3892</v>
      </c>
      <c r="F1321" s="186"/>
      <c r="G1321" s="186"/>
      <c r="H1321" s="185"/>
      <c r="I1321" s="186" t="s">
        <v>3493</v>
      </c>
      <c r="J1321" s="186" t="s">
        <v>36</v>
      </c>
      <c r="K1321" s="186" t="s">
        <v>36</v>
      </c>
      <c r="L1321" s="186" t="s">
        <v>36</v>
      </c>
      <c r="M1321" s="186" t="s">
        <v>37</v>
      </c>
      <c r="N1321" s="186" t="s">
        <v>3522</v>
      </c>
      <c r="O1321" s="186" t="s">
        <v>37</v>
      </c>
      <c r="P1321" s="186"/>
      <c r="Q1321" s="186" t="s">
        <v>3892</v>
      </c>
      <c r="R1321" s="185"/>
      <c r="S1321" s="185"/>
      <c r="T1321">
        <v>2</v>
      </c>
      <c r="U1321" s="186" t="s">
        <v>37</v>
      </c>
      <c r="V1321" s="186" t="s">
        <v>37</v>
      </c>
      <c r="W1321" t="b">
        <v>1</v>
      </c>
    </row>
    <row r="1322" spans="4:23" x14ac:dyDescent="0.25">
      <c r="D1322" s="184" t="s">
        <v>3893</v>
      </c>
      <c r="E1322" s="184" t="s">
        <v>3893</v>
      </c>
      <c r="F1322" s="184"/>
      <c r="G1322" s="184"/>
      <c r="H1322" s="185">
        <v>16070</v>
      </c>
      <c r="I1322" t="s">
        <v>3496</v>
      </c>
      <c r="J1322" s="185" t="s">
        <v>36</v>
      </c>
      <c r="K1322" s="185" t="s">
        <v>36</v>
      </c>
      <c r="L1322" s="185" t="s">
        <v>36</v>
      </c>
      <c r="M1322" s="185" t="s">
        <v>37</v>
      </c>
      <c r="N1322" s="185" t="s">
        <v>35</v>
      </c>
      <c r="O1322" s="185" t="s">
        <v>37</v>
      </c>
      <c r="P1322" s="185"/>
      <c r="Q1322" s="184" t="s">
        <v>3893</v>
      </c>
      <c r="R1322" s="185">
        <v>16070</v>
      </c>
      <c r="S1322" s="185" t="s">
        <v>3524</v>
      </c>
      <c r="T1322">
        <v>1</v>
      </c>
      <c r="U1322" s="185" t="s">
        <v>37</v>
      </c>
      <c r="V1322" s="185" t="s">
        <v>37</v>
      </c>
      <c r="W1322" t="b">
        <v>1</v>
      </c>
    </row>
    <row r="1323" spans="4:23" x14ac:dyDescent="0.25">
      <c r="D1323" s="184" t="s">
        <v>3894</v>
      </c>
      <c r="E1323" s="184" t="s">
        <v>3894</v>
      </c>
      <c r="F1323" s="184"/>
      <c r="G1323" s="184"/>
      <c r="H1323" s="185">
        <v>15500</v>
      </c>
      <c r="I1323" t="s">
        <v>3496</v>
      </c>
      <c r="J1323" s="185" t="s">
        <v>36</v>
      </c>
      <c r="K1323" s="185" t="s">
        <v>36</v>
      </c>
      <c r="L1323" s="185" t="s">
        <v>36</v>
      </c>
      <c r="M1323" s="185" t="s">
        <v>37</v>
      </c>
      <c r="N1323" s="185" t="s">
        <v>35</v>
      </c>
      <c r="O1323" s="185" t="s">
        <v>37</v>
      </c>
      <c r="P1323" s="185"/>
      <c r="Q1323" s="184" t="s">
        <v>3894</v>
      </c>
      <c r="R1323" s="185">
        <v>15500</v>
      </c>
      <c r="S1323" s="185" t="s">
        <v>3526</v>
      </c>
      <c r="T1323">
        <v>1</v>
      </c>
      <c r="U1323" s="185" t="s">
        <v>37</v>
      </c>
      <c r="V1323" s="185" t="s">
        <v>37</v>
      </c>
      <c r="W1323" t="b">
        <v>1</v>
      </c>
    </row>
    <row r="1324" spans="4:23" x14ac:dyDescent="0.25">
      <c r="D1324" s="184" t="s">
        <v>1206</v>
      </c>
      <c r="E1324" s="184" t="s">
        <v>1206</v>
      </c>
      <c r="F1324" s="184"/>
      <c r="G1324" s="184"/>
      <c r="H1324" s="185">
        <v>16550</v>
      </c>
      <c r="I1324" t="s">
        <v>3510</v>
      </c>
      <c r="J1324" s="185" t="s">
        <v>36</v>
      </c>
      <c r="K1324" s="185" t="s">
        <v>36</v>
      </c>
      <c r="L1324" s="185" t="s">
        <v>36</v>
      </c>
      <c r="M1324" s="185" t="s">
        <v>36</v>
      </c>
      <c r="N1324" s="185" t="s">
        <v>35</v>
      </c>
      <c r="O1324" s="185" t="s">
        <v>37</v>
      </c>
      <c r="P1324" s="185"/>
      <c r="Q1324" s="184" t="s">
        <v>1206</v>
      </c>
      <c r="R1324" s="185">
        <v>16550</v>
      </c>
      <c r="S1324" s="185" t="s">
        <v>400</v>
      </c>
      <c r="T1324">
        <v>4</v>
      </c>
      <c r="U1324" s="185" t="s">
        <v>37</v>
      </c>
      <c r="V1324" s="185" t="s">
        <v>37</v>
      </c>
      <c r="W1324" t="b">
        <v>1</v>
      </c>
    </row>
    <row r="1325" spans="4:23" x14ac:dyDescent="0.25">
      <c r="D1325" s="184" t="s">
        <v>1207</v>
      </c>
      <c r="E1325" s="184" t="s">
        <v>1207</v>
      </c>
      <c r="F1325" s="184"/>
      <c r="G1325" s="184"/>
      <c r="H1325" s="185">
        <v>11080</v>
      </c>
      <c r="I1325" t="s">
        <v>3491</v>
      </c>
      <c r="J1325" s="185" t="s">
        <v>36</v>
      </c>
      <c r="K1325" s="185" t="s">
        <v>36</v>
      </c>
      <c r="L1325" s="185" t="s">
        <v>36</v>
      </c>
      <c r="M1325" s="185" t="s">
        <v>37</v>
      </c>
      <c r="N1325" s="185" t="s">
        <v>3501</v>
      </c>
      <c r="O1325" s="185" t="s">
        <v>37</v>
      </c>
      <c r="P1325" s="185"/>
      <c r="Q1325" s="184" t="s">
        <v>1207</v>
      </c>
      <c r="R1325" s="185">
        <v>11080</v>
      </c>
      <c r="S1325" s="185" t="s">
        <v>310</v>
      </c>
      <c r="T1325">
        <v>1</v>
      </c>
      <c r="U1325" s="185" t="s">
        <v>37</v>
      </c>
      <c r="V1325" s="185" t="s">
        <v>37</v>
      </c>
      <c r="W1325" t="b">
        <v>1</v>
      </c>
    </row>
    <row r="1326" spans="4:23" x14ac:dyDescent="0.25">
      <c r="D1326" s="184" t="s">
        <v>1208</v>
      </c>
      <c r="E1326" s="184" t="s">
        <v>1208</v>
      </c>
      <c r="F1326" s="184"/>
      <c r="G1326" s="184"/>
      <c r="H1326" s="185">
        <v>13840</v>
      </c>
      <c r="I1326" t="s">
        <v>3493</v>
      </c>
      <c r="J1326" s="185" t="s">
        <v>36</v>
      </c>
      <c r="K1326" s="185" t="s">
        <v>36</v>
      </c>
      <c r="L1326" s="185" t="s">
        <v>36</v>
      </c>
      <c r="M1326" s="185" t="s">
        <v>37</v>
      </c>
      <c r="N1326" s="185" t="s">
        <v>3522</v>
      </c>
      <c r="O1326" s="185" t="s">
        <v>37</v>
      </c>
      <c r="P1326" s="185"/>
      <c r="Q1326" s="184" t="s">
        <v>1208</v>
      </c>
      <c r="R1326" s="185">
        <v>13840</v>
      </c>
      <c r="S1326" s="185" t="s">
        <v>72</v>
      </c>
      <c r="T1326">
        <v>1</v>
      </c>
      <c r="U1326" s="185" t="s">
        <v>37</v>
      </c>
      <c r="V1326" s="185" t="s">
        <v>37</v>
      </c>
      <c r="W1326" t="b">
        <v>1</v>
      </c>
    </row>
    <row r="1327" spans="4:23" x14ac:dyDescent="0.25">
      <c r="D1327" s="184" t="s">
        <v>3895</v>
      </c>
      <c r="E1327" s="184" t="s">
        <v>3895</v>
      </c>
      <c r="F1327" s="184"/>
      <c r="G1327" s="184"/>
      <c r="H1327" s="185">
        <v>13840</v>
      </c>
      <c r="I1327" t="s">
        <v>3493</v>
      </c>
      <c r="J1327" s="185" t="s">
        <v>36</v>
      </c>
      <c r="K1327" s="185" t="s">
        <v>36</v>
      </c>
      <c r="L1327" s="185" t="s">
        <v>36</v>
      </c>
      <c r="M1327" s="185" t="s">
        <v>37</v>
      </c>
      <c r="N1327" s="185" t="s">
        <v>3498</v>
      </c>
      <c r="O1327" s="185" t="s">
        <v>37</v>
      </c>
      <c r="P1327" s="185"/>
      <c r="Q1327" s="184" t="s">
        <v>3895</v>
      </c>
      <c r="R1327" s="185">
        <v>13840</v>
      </c>
      <c r="S1327" s="185" t="s">
        <v>72</v>
      </c>
      <c r="T1327">
        <v>1</v>
      </c>
      <c r="U1327" s="185" t="s">
        <v>37</v>
      </c>
      <c r="V1327" s="185" t="s">
        <v>37</v>
      </c>
      <c r="W1327" t="b">
        <v>1</v>
      </c>
    </row>
    <row r="1328" spans="4:23" x14ac:dyDescent="0.25">
      <c r="D1328" s="184" t="s">
        <v>1209</v>
      </c>
      <c r="E1328" s="184" t="s">
        <v>1209</v>
      </c>
      <c r="F1328" s="184"/>
      <c r="G1328" s="184"/>
      <c r="H1328" s="185">
        <v>11070</v>
      </c>
      <c r="I1328" t="s">
        <v>3491</v>
      </c>
      <c r="J1328" s="185" t="s">
        <v>36</v>
      </c>
      <c r="K1328" s="185" t="s">
        <v>36</v>
      </c>
      <c r="L1328" s="185" t="s">
        <v>36</v>
      </c>
      <c r="M1328" s="185" t="s">
        <v>37</v>
      </c>
      <c r="N1328" s="185" t="s">
        <v>35</v>
      </c>
      <c r="O1328" s="185" t="s">
        <v>37</v>
      </c>
      <c r="P1328" s="185"/>
      <c r="Q1328" s="184" t="s">
        <v>1209</v>
      </c>
      <c r="R1328" s="185">
        <v>11070</v>
      </c>
      <c r="S1328" s="185" t="s">
        <v>806</v>
      </c>
      <c r="T1328">
        <v>2</v>
      </c>
      <c r="U1328" s="185" t="s">
        <v>37</v>
      </c>
      <c r="V1328" s="185" t="s">
        <v>37</v>
      </c>
      <c r="W1328" t="b">
        <v>1</v>
      </c>
    </row>
    <row r="1329" spans="4:23" x14ac:dyDescent="0.25">
      <c r="D1329" s="184" t="s">
        <v>1210</v>
      </c>
      <c r="E1329" s="184" t="s">
        <v>1210</v>
      </c>
      <c r="F1329" s="184"/>
      <c r="G1329" s="184"/>
      <c r="H1329" s="185">
        <v>15310</v>
      </c>
      <c r="I1329" t="s">
        <v>3493</v>
      </c>
      <c r="J1329" s="185" t="s">
        <v>36</v>
      </c>
      <c r="K1329" s="185" t="s">
        <v>36</v>
      </c>
      <c r="L1329" s="185" t="s">
        <v>36</v>
      </c>
      <c r="M1329" s="185" t="s">
        <v>37</v>
      </c>
      <c r="N1329" s="185" t="s">
        <v>3498</v>
      </c>
      <c r="O1329" s="185" t="s">
        <v>37</v>
      </c>
      <c r="P1329" s="185"/>
      <c r="Q1329" s="184" t="s">
        <v>1210</v>
      </c>
      <c r="R1329" s="185">
        <v>15310</v>
      </c>
      <c r="S1329" s="185" t="s">
        <v>180</v>
      </c>
      <c r="T1329">
        <v>1</v>
      </c>
      <c r="U1329" s="185" t="s">
        <v>37</v>
      </c>
      <c r="V1329" s="185" t="s">
        <v>37</v>
      </c>
      <c r="W1329" t="b">
        <v>1</v>
      </c>
    </row>
    <row r="1330" spans="4:23" x14ac:dyDescent="0.25">
      <c r="D1330" s="184" t="s">
        <v>1211</v>
      </c>
      <c r="E1330" s="184" t="s">
        <v>1211</v>
      </c>
      <c r="F1330" s="184"/>
      <c r="G1330" s="184"/>
      <c r="H1330" s="185">
        <v>14110</v>
      </c>
      <c r="I1330" t="s">
        <v>3491</v>
      </c>
      <c r="J1330" s="185" t="s">
        <v>36</v>
      </c>
      <c r="K1330" s="185" t="s">
        <v>36</v>
      </c>
      <c r="L1330" s="185" t="s">
        <v>36</v>
      </c>
      <c r="M1330" s="185" t="s">
        <v>37</v>
      </c>
      <c r="N1330" s="185" t="s">
        <v>3505</v>
      </c>
      <c r="O1330" s="185" t="s">
        <v>37</v>
      </c>
      <c r="P1330" s="185"/>
      <c r="Q1330" s="184" t="s">
        <v>1211</v>
      </c>
      <c r="R1330" s="185">
        <v>14110</v>
      </c>
      <c r="S1330" s="185" t="s">
        <v>1164</v>
      </c>
      <c r="T1330">
        <v>2</v>
      </c>
      <c r="U1330" s="185" t="s">
        <v>37</v>
      </c>
      <c r="V1330" s="185" t="s">
        <v>37</v>
      </c>
      <c r="W1330" t="b">
        <v>1</v>
      </c>
    </row>
    <row r="1331" spans="4:23" x14ac:dyDescent="0.25">
      <c r="D1331" s="184" t="s">
        <v>1212</v>
      </c>
      <c r="E1331" s="184" t="s">
        <v>1212</v>
      </c>
      <c r="F1331" s="184"/>
      <c r="G1331" s="184"/>
      <c r="H1331" s="185">
        <v>14110</v>
      </c>
      <c r="I1331" t="s">
        <v>3491</v>
      </c>
      <c r="J1331" s="185" t="s">
        <v>36</v>
      </c>
      <c r="K1331" s="185" t="s">
        <v>36</v>
      </c>
      <c r="L1331" s="185" t="s">
        <v>36</v>
      </c>
      <c r="M1331" s="185" t="s">
        <v>37</v>
      </c>
      <c r="N1331" s="185" t="s">
        <v>3505</v>
      </c>
      <c r="O1331" s="185" t="s">
        <v>37</v>
      </c>
      <c r="P1331" s="185"/>
      <c r="Q1331" s="184" t="s">
        <v>1212</v>
      </c>
      <c r="R1331" s="185">
        <v>14110</v>
      </c>
      <c r="S1331" s="185" t="s">
        <v>1164</v>
      </c>
      <c r="T1331">
        <v>2</v>
      </c>
      <c r="U1331" s="185" t="s">
        <v>37</v>
      </c>
      <c r="V1331" s="185" t="s">
        <v>37</v>
      </c>
      <c r="W1331" t="b">
        <v>1</v>
      </c>
    </row>
    <row r="1332" spans="4:23" x14ac:dyDescent="0.25">
      <c r="D1332" s="184" t="s">
        <v>1213</v>
      </c>
      <c r="E1332" s="184" t="s">
        <v>1213</v>
      </c>
      <c r="F1332" s="184"/>
      <c r="G1332" s="184"/>
      <c r="H1332" s="185">
        <v>13140</v>
      </c>
      <c r="I1332" t="s">
        <v>3491</v>
      </c>
      <c r="J1332" s="185" t="s">
        <v>36</v>
      </c>
      <c r="K1332" s="185" t="s">
        <v>36</v>
      </c>
      <c r="L1332" s="185" t="s">
        <v>36</v>
      </c>
      <c r="M1332" s="185" t="s">
        <v>37</v>
      </c>
      <c r="N1332" s="185" t="s">
        <v>3498</v>
      </c>
      <c r="O1332" s="185" t="s">
        <v>37</v>
      </c>
      <c r="P1332" s="185"/>
      <c r="Q1332" s="184" t="s">
        <v>1213</v>
      </c>
      <c r="R1332" s="185">
        <v>13140</v>
      </c>
      <c r="S1332" s="185" t="s">
        <v>78</v>
      </c>
      <c r="T1332">
        <v>1</v>
      </c>
      <c r="U1332" s="185" t="s">
        <v>37</v>
      </c>
      <c r="V1332" s="185" t="s">
        <v>37</v>
      </c>
      <c r="W1332" t="b">
        <v>1</v>
      </c>
    </row>
    <row r="1333" spans="4:23" x14ac:dyDescent="0.25">
      <c r="D1333" s="184" t="s">
        <v>1214</v>
      </c>
      <c r="E1333" s="184" t="s">
        <v>1214</v>
      </c>
      <c r="F1333" s="184"/>
      <c r="G1333" s="184"/>
      <c r="H1333" s="185">
        <v>13050</v>
      </c>
      <c r="I1333" t="s">
        <v>3491</v>
      </c>
      <c r="J1333" s="185" t="s">
        <v>36</v>
      </c>
      <c r="K1333" s="185" t="s">
        <v>36</v>
      </c>
      <c r="L1333" s="185" t="s">
        <v>36</v>
      </c>
      <c r="M1333" s="185" t="s">
        <v>37</v>
      </c>
      <c r="N1333" s="185" t="s">
        <v>3501</v>
      </c>
      <c r="O1333" s="185" t="s">
        <v>37</v>
      </c>
      <c r="P1333" s="185"/>
      <c r="Q1333" s="184" t="s">
        <v>1214</v>
      </c>
      <c r="R1333" s="185">
        <v>13050</v>
      </c>
      <c r="S1333" s="185" t="s">
        <v>1214</v>
      </c>
      <c r="T1333">
        <v>1</v>
      </c>
      <c r="U1333" s="185" t="s">
        <v>37</v>
      </c>
      <c r="V1333" s="185" t="s">
        <v>37</v>
      </c>
      <c r="W1333" t="b">
        <v>1</v>
      </c>
    </row>
    <row r="1334" spans="4:23" x14ac:dyDescent="0.25">
      <c r="D1334" s="184" t="s">
        <v>1215</v>
      </c>
      <c r="E1334" s="184" t="s">
        <v>1215</v>
      </c>
      <c r="F1334" s="184"/>
      <c r="G1334" s="184"/>
      <c r="H1334" s="185">
        <v>10060</v>
      </c>
      <c r="I1334" t="s">
        <v>3486</v>
      </c>
      <c r="J1334" s="185" t="s">
        <v>36</v>
      </c>
      <c r="K1334" s="185" t="s">
        <v>36</v>
      </c>
      <c r="L1334" s="185" t="s">
        <v>36</v>
      </c>
      <c r="M1334" s="185" t="s">
        <v>37</v>
      </c>
      <c r="N1334" s="185" t="s">
        <v>3489</v>
      </c>
      <c r="O1334" s="185" t="s">
        <v>37</v>
      </c>
      <c r="P1334" s="185"/>
      <c r="Q1334" s="184" t="s">
        <v>1215</v>
      </c>
      <c r="R1334" s="185">
        <v>10060</v>
      </c>
      <c r="S1334" s="185" t="s">
        <v>154</v>
      </c>
      <c r="T1334">
        <v>1</v>
      </c>
      <c r="U1334" s="185" t="s">
        <v>37</v>
      </c>
      <c r="V1334" s="185" t="s">
        <v>37</v>
      </c>
      <c r="W1334" t="b">
        <v>1</v>
      </c>
    </row>
    <row r="1335" spans="4:23" x14ac:dyDescent="0.25">
      <c r="D1335" s="184" t="s">
        <v>1216</v>
      </c>
      <c r="E1335" s="184" t="s">
        <v>1216</v>
      </c>
      <c r="F1335" s="184"/>
      <c r="G1335" s="184"/>
      <c r="H1335" s="185">
        <v>13960</v>
      </c>
      <c r="I1335" t="s">
        <v>3491</v>
      </c>
      <c r="J1335" s="185" t="s">
        <v>36</v>
      </c>
      <c r="K1335" s="185" t="s">
        <v>36</v>
      </c>
      <c r="L1335" s="185" t="s">
        <v>36</v>
      </c>
      <c r="M1335" s="185" t="s">
        <v>37</v>
      </c>
      <c r="N1335" s="185" t="s">
        <v>3501</v>
      </c>
      <c r="O1335" s="185" t="s">
        <v>37</v>
      </c>
      <c r="P1335" s="185"/>
      <c r="Q1335" s="184" t="s">
        <v>1216</v>
      </c>
      <c r="R1335" s="185">
        <v>13960</v>
      </c>
      <c r="S1335" s="185" t="s">
        <v>234</v>
      </c>
      <c r="T1335">
        <v>2</v>
      </c>
      <c r="U1335" s="185" t="s">
        <v>37</v>
      </c>
      <c r="V1335" s="185" t="s">
        <v>37</v>
      </c>
      <c r="W1335" t="b">
        <v>1</v>
      </c>
    </row>
    <row r="1336" spans="4:23" x14ac:dyDescent="0.25">
      <c r="D1336" s="184" t="s">
        <v>1217</v>
      </c>
      <c r="E1336" s="184" t="s">
        <v>1217</v>
      </c>
      <c r="F1336" s="184"/>
      <c r="G1336" s="184"/>
      <c r="H1336" s="185">
        <v>13410</v>
      </c>
      <c r="I1336" t="s">
        <v>3491</v>
      </c>
      <c r="J1336" s="185" t="s">
        <v>36</v>
      </c>
      <c r="K1336" s="185" t="s">
        <v>36</v>
      </c>
      <c r="L1336" s="185" t="s">
        <v>36</v>
      </c>
      <c r="M1336" s="185" t="s">
        <v>37</v>
      </c>
      <c r="N1336" s="185" t="s">
        <v>3501</v>
      </c>
      <c r="O1336" s="185" t="s">
        <v>37</v>
      </c>
      <c r="P1336" s="185"/>
      <c r="Q1336" s="184" t="s">
        <v>1217</v>
      </c>
      <c r="R1336" s="185">
        <v>13410</v>
      </c>
      <c r="S1336" s="185" t="s">
        <v>131</v>
      </c>
      <c r="T1336">
        <v>2</v>
      </c>
      <c r="U1336" s="185" t="s">
        <v>37</v>
      </c>
      <c r="V1336" s="185" t="s">
        <v>37</v>
      </c>
      <c r="W1336" t="b">
        <v>1</v>
      </c>
    </row>
    <row r="1337" spans="4:23" x14ac:dyDescent="0.25">
      <c r="D1337" s="184" t="s">
        <v>1218</v>
      </c>
      <c r="E1337" s="184" t="s">
        <v>1218</v>
      </c>
      <c r="F1337" s="184"/>
      <c r="G1337" s="184"/>
      <c r="H1337" s="185">
        <v>13140</v>
      </c>
      <c r="I1337" t="s">
        <v>3491</v>
      </c>
      <c r="J1337" s="185" t="s">
        <v>36</v>
      </c>
      <c r="K1337" s="185" t="s">
        <v>36</v>
      </c>
      <c r="L1337" s="185" t="s">
        <v>36</v>
      </c>
      <c r="M1337" s="185" t="s">
        <v>37</v>
      </c>
      <c r="N1337" s="185" t="s">
        <v>35</v>
      </c>
      <c r="O1337" s="185" t="s">
        <v>37</v>
      </c>
      <c r="P1337" s="185"/>
      <c r="Q1337" s="184" t="s">
        <v>1218</v>
      </c>
      <c r="R1337" s="185">
        <v>13140</v>
      </c>
      <c r="S1337" s="185" t="s">
        <v>78</v>
      </c>
      <c r="T1337">
        <v>2</v>
      </c>
      <c r="U1337" s="185" t="s">
        <v>37</v>
      </c>
      <c r="V1337" s="185" t="s">
        <v>37</v>
      </c>
      <c r="W1337" t="b">
        <v>1</v>
      </c>
    </row>
    <row r="1338" spans="4:23" x14ac:dyDescent="0.25">
      <c r="D1338" s="184" t="s">
        <v>1219</v>
      </c>
      <c r="E1338" s="184" t="s">
        <v>1219</v>
      </c>
      <c r="F1338" s="184"/>
      <c r="G1338" s="184"/>
      <c r="H1338" s="185">
        <v>13830</v>
      </c>
      <c r="I1338" t="s">
        <v>3491</v>
      </c>
      <c r="J1338" s="185" t="s">
        <v>36</v>
      </c>
      <c r="K1338" s="185" t="s">
        <v>36</v>
      </c>
      <c r="L1338" s="185" t="s">
        <v>36</v>
      </c>
      <c r="M1338" s="185" t="s">
        <v>37</v>
      </c>
      <c r="N1338" s="185" t="s">
        <v>3498</v>
      </c>
      <c r="O1338" s="185" t="s">
        <v>37</v>
      </c>
      <c r="P1338" s="185"/>
      <c r="Q1338" s="184" t="s">
        <v>1219</v>
      </c>
      <c r="R1338" s="185">
        <v>13830</v>
      </c>
      <c r="S1338" s="185" t="s">
        <v>548</v>
      </c>
      <c r="T1338">
        <v>1</v>
      </c>
      <c r="U1338" s="185" t="s">
        <v>37</v>
      </c>
      <c r="V1338" s="185" t="s">
        <v>37</v>
      </c>
      <c r="W1338" t="b">
        <v>1</v>
      </c>
    </row>
    <row r="1339" spans="4:23" x14ac:dyDescent="0.25">
      <c r="D1339" s="184" t="s">
        <v>1220</v>
      </c>
      <c r="E1339" s="184" t="s">
        <v>1220</v>
      </c>
      <c r="F1339" s="184"/>
      <c r="G1339" s="184"/>
      <c r="H1339" s="185">
        <v>17010</v>
      </c>
      <c r="I1339" t="s">
        <v>3502</v>
      </c>
      <c r="J1339" s="185" t="s">
        <v>36</v>
      </c>
      <c r="K1339" s="185" t="s">
        <v>36</v>
      </c>
      <c r="L1339" s="185" t="s">
        <v>36</v>
      </c>
      <c r="M1339" s="185" t="s">
        <v>37</v>
      </c>
      <c r="N1339" s="185" t="s">
        <v>3528</v>
      </c>
      <c r="O1339" s="185" t="s">
        <v>37</v>
      </c>
      <c r="P1339" s="185"/>
      <c r="Q1339" s="184" t="s">
        <v>1220</v>
      </c>
      <c r="R1339" s="185">
        <v>17010</v>
      </c>
      <c r="S1339" s="185" t="s">
        <v>465</v>
      </c>
      <c r="T1339">
        <v>2</v>
      </c>
      <c r="U1339" s="185" t="s">
        <v>37</v>
      </c>
      <c r="V1339" s="185" t="s">
        <v>37</v>
      </c>
      <c r="W1339" t="b">
        <v>1</v>
      </c>
    </row>
    <row r="1340" spans="4:23" x14ac:dyDescent="0.25">
      <c r="D1340" s="184" t="s">
        <v>1221</v>
      </c>
      <c r="E1340" s="184" t="s">
        <v>1221</v>
      </c>
      <c r="F1340" s="184"/>
      <c r="G1340" s="184"/>
      <c r="H1340" s="185">
        <v>17920</v>
      </c>
      <c r="I1340" t="s">
        <v>3502</v>
      </c>
      <c r="J1340" s="185" t="s">
        <v>36</v>
      </c>
      <c r="K1340" s="185" t="s">
        <v>36</v>
      </c>
      <c r="L1340" s="185" t="s">
        <v>36</v>
      </c>
      <c r="M1340" s="185" t="s">
        <v>37</v>
      </c>
      <c r="N1340" s="185" t="s">
        <v>3528</v>
      </c>
      <c r="O1340" s="185" t="s">
        <v>37</v>
      </c>
      <c r="P1340" s="185"/>
      <c r="Q1340" s="184" t="s">
        <v>1221</v>
      </c>
      <c r="R1340" s="185">
        <v>17920</v>
      </c>
      <c r="S1340" s="185" t="s">
        <v>730</v>
      </c>
      <c r="T1340">
        <v>1</v>
      </c>
      <c r="U1340" s="185" t="s">
        <v>37</v>
      </c>
      <c r="V1340" s="185" t="s">
        <v>37</v>
      </c>
      <c r="W1340" t="b">
        <v>1</v>
      </c>
    </row>
    <row r="1341" spans="4:23" x14ac:dyDescent="0.25">
      <c r="D1341" s="184" t="s">
        <v>1222</v>
      </c>
      <c r="E1341" s="184" t="s">
        <v>1222</v>
      </c>
      <c r="F1341" s="184"/>
      <c r="G1341" s="184"/>
      <c r="H1341" s="185">
        <v>90112</v>
      </c>
      <c r="I1341" t="s">
        <v>3502</v>
      </c>
      <c r="J1341" s="185" t="s">
        <v>36</v>
      </c>
      <c r="K1341" s="185" t="s">
        <v>36</v>
      </c>
      <c r="L1341" s="185" t="s">
        <v>36</v>
      </c>
      <c r="M1341" s="185" t="s">
        <v>36</v>
      </c>
      <c r="N1341" s="185" t="s">
        <v>3528</v>
      </c>
      <c r="O1341" s="185" t="s">
        <v>37</v>
      </c>
      <c r="P1341" s="185"/>
      <c r="Q1341" s="184" t="s">
        <v>1222</v>
      </c>
      <c r="R1341" s="185">
        <v>90112</v>
      </c>
      <c r="S1341" s="185" t="s">
        <v>1222</v>
      </c>
      <c r="T1341">
        <v>4</v>
      </c>
      <c r="U1341" s="185" t="s">
        <v>37</v>
      </c>
      <c r="V1341" s="185" t="s">
        <v>37</v>
      </c>
      <c r="W1341" t="b">
        <v>1</v>
      </c>
    </row>
    <row r="1342" spans="4:23" x14ac:dyDescent="0.25">
      <c r="D1342" s="184" t="s">
        <v>1223</v>
      </c>
      <c r="E1342" s="184" t="s">
        <v>1223</v>
      </c>
      <c r="F1342" s="184"/>
      <c r="G1342" s="184"/>
      <c r="H1342" s="185">
        <v>90115</v>
      </c>
      <c r="I1342" t="s">
        <v>3502</v>
      </c>
      <c r="J1342" s="185" t="s">
        <v>36</v>
      </c>
      <c r="K1342" s="185" t="s">
        <v>36</v>
      </c>
      <c r="L1342" s="185" t="s">
        <v>36</v>
      </c>
      <c r="M1342" s="185" t="s">
        <v>37</v>
      </c>
      <c r="N1342" s="185" t="s">
        <v>3528</v>
      </c>
      <c r="O1342" s="185" t="s">
        <v>37</v>
      </c>
      <c r="P1342" s="185"/>
      <c r="Q1342" s="184" t="s">
        <v>1223</v>
      </c>
      <c r="R1342" s="185">
        <v>90115</v>
      </c>
      <c r="S1342" s="185" t="s">
        <v>1223</v>
      </c>
      <c r="T1342">
        <v>3</v>
      </c>
      <c r="U1342" s="185" t="s">
        <v>37</v>
      </c>
      <c r="V1342" s="185" t="s">
        <v>37</v>
      </c>
      <c r="W1342" t="b">
        <v>1</v>
      </c>
    </row>
    <row r="1343" spans="4:23" x14ac:dyDescent="0.25">
      <c r="D1343" s="184" t="s">
        <v>1224</v>
      </c>
      <c r="E1343" s="184" t="s">
        <v>1224</v>
      </c>
      <c r="F1343" s="184"/>
      <c r="G1343" s="184"/>
      <c r="H1343" s="185">
        <v>17510</v>
      </c>
      <c r="I1343" t="s">
        <v>3502</v>
      </c>
      <c r="J1343" s="185" t="s">
        <v>36</v>
      </c>
      <c r="K1343" s="185" t="s">
        <v>36</v>
      </c>
      <c r="L1343" s="185" t="s">
        <v>36</v>
      </c>
      <c r="M1343" s="185" t="s">
        <v>37</v>
      </c>
      <c r="N1343" s="185" t="s">
        <v>3528</v>
      </c>
      <c r="O1343" s="185" t="s">
        <v>37</v>
      </c>
      <c r="P1343" s="185"/>
      <c r="Q1343" s="184" t="s">
        <v>1224</v>
      </c>
      <c r="R1343" s="185">
        <v>17510</v>
      </c>
      <c r="S1343" s="185" t="s">
        <v>246</v>
      </c>
      <c r="T1343">
        <v>1</v>
      </c>
      <c r="U1343" s="185" t="s">
        <v>37</v>
      </c>
      <c r="V1343" s="185" t="s">
        <v>37</v>
      </c>
      <c r="W1343" t="b">
        <v>1</v>
      </c>
    </row>
    <row r="1344" spans="4:23" x14ac:dyDescent="0.25">
      <c r="D1344" s="184" t="s">
        <v>3896</v>
      </c>
      <c r="E1344" s="184" t="s">
        <v>3896</v>
      </c>
      <c r="F1344" s="184"/>
      <c r="G1344" s="184"/>
      <c r="H1344" s="185">
        <v>17330</v>
      </c>
      <c r="I1344" t="s">
        <v>3502</v>
      </c>
      <c r="J1344" s="185" t="s">
        <v>36</v>
      </c>
      <c r="K1344" s="185" t="s">
        <v>36</v>
      </c>
      <c r="L1344" s="185" t="s">
        <v>36</v>
      </c>
      <c r="M1344" s="185" t="s">
        <v>37</v>
      </c>
      <c r="N1344" s="185" t="s">
        <v>3528</v>
      </c>
      <c r="O1344" s="185" t="s">
        <v>37</v>
      </c>
      <c r="P1344" s="185"/>
      <c r="Q1344" s="184" t="s">
        <v>3896</v>
      </c>
      <c r="R1344" s="185">
        <v>17330</v>
      </c>
      <c r="S1344" s="185" t="s">
        <v>397</v>
      </c>
      <c r="T1344">
        <v>1</v>
      </c>
      <c r="U1344" s="185" t="s">
        <v>37</v>
      </c>
      <c r="V1344" s="185" t="s">
        <v>37</v>
      </c>
      <c r="W1344" t="b">
        <v>1</v>
      </c>
    </row>
    <row r="1345" spans="4:23" x14ac:dyDescent="0.25">
      <c r="D1345" s="184" t="s">
        <v>1225</v>
      </c>
      <c r="E1345" s="184" t="s">
        <v>1225</v>
      </c>
      <c r="F1345" s="184"/>
      <c r="G1345" s="184"/>
      <c r="H1345" s="185">
        <v>90118</v>
      </c>
      <c r="I1345" t="s">
        <v>3502</v>
      </c>
      <c r="J1345" s="185" t="s">
        <v>36</v>
      </c>
      <c r="K1345" s="185" t="s">
        <v>36</v>
      </c>
      <c r="L1345" s="185" t="s">
        <v>36</v>
      </c>
      <c r="M1345" s="185" t="s">
        <v>37</v>
      </c>
      <c r="N1345" s="185" t="s">
        <v>3528</v>
      </c>
      <c r="O1345" s="185" t="s">
        <v>37</v>
      </c>
      <c r="P1345" s="185"/>
      <c r="Q1345" s="184" t="s">
        <v>1225</v>
      </c>
      <c r="R1345" s="185">
        <v>90118</v>
      </c>
      <c r="S1345" s="185" t="s">
        <v>1225</v>
      </c>
      <c r="T1345">
        <v>1</v>
      </c>
      <c r="U1345" s="185" t="s">
        <v>37</v>
      </c>
      <c r="V1345" s="185" t="s">
        <v>37</v>
      </c>
      <c r="W1345" t="b">
        <v>1</v>
      </c>
    </row>
    <row r="1346" spans="4:23" x14ac:dyDescent="0.25">
      <c r="D1346" s="184" t="s">
        <v>1226</v>
      </c>
      <c r="E1346" s="184" t="s">
        <v>1226</v>
      </c>
      <c r="F1346" s="184"/>
      <c r="G1346" s="184"/>
      <c r="H1346" s="185">
        <v>17720</v>
      </c>
      <c r="I1346" t="s">
        <v>3502</v>
      </c>
      <c r="J1346" s="185" t="s">
        <v>36</v>
      </c>
      <c r="K1346" s="185" t="s">
        <v>36</v>
      </c>
      <c r="L1346" s="185" t="s">
        <v>36</v>
      </c>
      <c r="M1346" s="185" t="s">
        <v>37</v>
      </c>
      <c r="N1346" s="185" t="s">
        <v>3528</v>
      </c>
      <c r="O1346" s="185" t="s">
        <v>37</v>
      </c>
      <c r="P1346" s="185"/>
      <c r="Q1346" s="184" t="s">
        <v>1226</v>
      </c>
      <c r="R1346" s="185">
        <v>17720</v>
      </c>
      <c r="S1346" s="185" t="s">
        <v>533</v>
      </c>
      <c r="T1346">
        <v>1</v>
      </c>
      <c r="U1346" s="185" t="s">
        <v>37</v>
      </c>
      <c r="V1346" s="185" t="s">
        <v>37</v>
      </c>
      <c r="W1346" t="b">
        <v>1</v>
      </c>
    </row>
    <row r="1347" spans="4:23" x14ac:dyDescent="0.25">
      <c r="D1347" s="184" t="s">
        <v>1227</v>
      </c>
      <c r="E1347" s="184" t="s">
        <v>1227</v>
      </c>
      <c r="F1347" s="184"/>
      <c r="G1347" s="184"/>
      <c r="H1347" s="185">
        <v>17720</v>
      </c>
      <c r="I1347" t="s">
        <v>3502</v>
      </c>
      <c r="J1347" s="185" t="s">
        <v>36</v>
      </c>
      <c r="K1347" s="185" t="s">
        <v>36</v>
      </c>
      <c r="L1347" s="185" t="s">
        <v>36</v>
      </c>
      <c r="M1347" s="185" t="s">
        <v>37</v>
      </c>
      <c r="N1347" s="185" t="s">
        <v>3528</v>
      </c>
      <c r="O1347" s="185" t="s">
        <v>37</v>
      </c>
      <c r="P1347" s="185"/>
      <c r="Q1347" s="184" t="s">
        <v>1227</v>
      </c>
      <c r="R1347" s="185">
        <v>17720</v>
      </c>
      <c r="S1347" s="185" t="s">
        <v>533</v>
      </c>
      <c r="T1347">
        <v>2</v>
      </c>
      <c r="U1347" s="185" t="s">
        <v>37</v>
      </c>
      <c r="V1347" s="185" t="s">
        <v>37</v>
      </c>
      <c r="W1347" t="b">
        <v>1</v>
      </c>
    </row>
    <row r="1348" spans="4:23" x14ac:dyDescent="0.25">
      <c r="D1348" s="184" t="s">
        <v>1228</v>
      </c>
      <c r="E1348" s="184" t="s">
        <v>1228</v>
      </c>
      <c r="F1348" s="184"/>
      <c r="G1348" s="184"/>
      <c r="H1348" s="185">
        <v>90113</v>
      </c>
      <c r="I1348" t="s">
        <v>3502</v>
      </c>
      <c r="J1348" s="185" t="s">
        <v>36</v>
      </c>
      <c r="K1348" s="185" t="s">
        <v>36</v>
      </c>
      <c r="L1348" s="185" t="s">
        <v>36</v>
      </c>
      <c r="M1348" s="185" t="s">
        <v>36</v>
      </c>
      <c r="N1348" s="185" t="s">
        <v>3528</v>
      </c>
      <c r="O1348" s="185" t="s">
        <v>37</v>
      </c>
      <c r="P1348" s="185"/>
      <c r="Q1348" s="184" t="s">
        <v>1228</v>
      </c>
      <c r="R1348" s="185">
        <v>90113</v>
      </c>
      <c r="S1348" s="185" t="s">
        <v>1228</v>
      </c>
      <c r="T1348">
        <v>4</v>
      </c>
      <c r="U1348" s="185" t="s">
        <v>37</v>
      </c>
      <c r="V1348" s="185" t="s">
        <v>37</v>
      </c>
      <c r="W1348" t="b">
        <v>1</v>
      </c>
    </row>
    <row r="1349" spans="4:23" x14ac:dyDescent="0.25">
      <c r="D1349" s="184" t="s">
        <v>1229</v>
      </c>
      <c r="E1349" s="184" t="s">
        <v>1229</v>
      </c>
      <c r="F1349" s="184"/>
      <c r="G1349" s="184"/>
      <c r="H1349" s="185">
        <v>90122</v>
      </c>
      <c r="I1349" t="s">
        <v>3502</v>
      </c>
      <c r="J1349" s="185" t="s">
        <v>36</v>
      </c>
      <c r="K1349" s="185" t="s">
        <v>36</v>
      </c>
      <c r="L1349" s="185" t="s">
        <v>36</v>
      </c>
      <c r="M1349" s="185" t="s">
        <v>37</v>
      </c>
      <c r="N1349" s="185" t="s">
        <v>3528</v>
      </c>
      <c r="O1349" s="185" t="s">
        <v>37</v>
      </c>
      <c r="P1349" s="185"/>
      <c r="Q1349" s="184" t="s">
        <v>1229</v>
      </c>
      <c r="R1349" s="185">
        <v>90122</v>
      </c>
      <c r="S1349" s="185" t="s">
        <v>1229</v>
      </c>
      <c r="T1349">
        <v>1</v>
      </c>
      <c r="U1349" s="185" t="s">
        <v>37</v>
      </c>
      <c r="V1349" s="185" t="s">
        <v>37</v>
      </c>
      <c r="W1349" t="b">
        <v>1</v>
      </c>
    </row>
    <row r="1350" spans="4:23" x14ac:dyDescent="0.25">
      <c r="D1350" s="184" t="s">
        <v>1230</v>
      </c>
      <c r="E1350" s="184" t="s">
        <v>1230</v>
      </c>
      <c r="F1350" s="184"/>
      <c r="G1350" s="184"/>
      <c r="H1350" s="185">
        <v>90123</v>
      </c>
      <c r="I1350" t="s">
        <v>3502</v>
      </c>
      <c r="J1350" s="185" t="s">
        <v>36</v>
      </c>
      <c r="K1350" s="185" t="s">
        <v>36</v>
      </c>
      <c r="L1350" s="185" t="s">
        <v>36</v>
      </c>
      <c r="M1350" s="185" t="s">
        <v>37</v>
      </c>
      <c r="N1350" s="185" t="s">
        <v>3528</v>
      </c>
      <c r="O1350" s="185" t="s">
        <v>37</v>
      </c>
      <c r="P1350" s="185"/>
      <c r="Q1350" s="184" t="s">
        <v>1230</v>
      </c>
      <c r="R1350" s="185">
        <v>90123</v>
      </c>
      <c r="S1350" s="185" t="s">
        <v>1230</v>
      </c>
      <c r="T1350">
        <v>3</v>
      </c>
      <c r="U1350" s="185" t="s">
        <v>37</v>
      </c>
      <c r="V1350" s="185" t="s">
        <v>37</v>
      </c>
      <c r="W1350" t="b">
        <v>1</v>
      </c>
    </row>
    <row r="1351" spans="4:23" x14ac:dyDescent="0.25">
      <c r="D1351" s="184" t="s">
        <v>1231</v>
      </c>
      <c r="E1351" s="184" t="s">
        <v>1231</v>
      </c>
      <c r="F1351" s="184"/>
      <c r="G1351" s="184"/>
      <c r="H1351" s="185">
        <v>17430</v>
      </c>
      <c r="I1351" t="s">
        <v>3502</v>
      </c>
      <c r="J1351" s="185" t="s">
        <v>36</v>
      </c>
      <c r="K1351" s="185" t="s">
        <v>36</v>
      </c>
      <c r="L1351" s="185" t="s">
        <v>36</v>
      </c>
      <c r="M1351" s="185" t="s">
        <v>37</v>
      </c>
      <c r="N1351" s="185" t="s">
        <v>3528</v>
      </c>
      <c r="O1351" s="185" t="s">
        <v>37</v>
      </c>
      <c r="P1351" s="185"/>
      <c r="Q1351" s="184" t="s">
        <v>1231</v>
      </c>
      <c r="R1351" s="185">
        <v>17430</v>
      </c>
      <c r="S1351" s="185" t="s">
        <v>198</v>
      </c>
      <c r="T1351">
        <v>1</v>
      </c>
      <c r="U1351" s="185" t="s">
        <v>37</v>
      </c>
      <c r="V1351" s="185" t="s">
        <v>37</v>
      </c>
      <c r="W1351" t="b">
        <v>1</v>
      </c>
    </row>
    <row r="1352" spans="4:23" x14ac:dyDescent="0.25">
      <c r="D1352" s="184" t="s">
        <v>1232</v>
      </c>
      <c r="E1352" s="184" t="s">
        <v>1232</v>
      </c>
      <c r="F1352" s="184"/>
      <c r="G1352" s="184"/>
      <c r="H1352" s="185">
        <v>90125</v>
      </c>
      <c r="I1352" t="s">
        <v>3502</v>
      </c>
      <c r="J1352" s="185" t="s">
        <v>36</v>
      </c>
      <c r="K1352" s="185" t="s">
        <v>36</v>
      </c>
      <c r="L1352" s="185" t="s">
        <v>36</v>
      </c>
      <c r="M1352" s="185" t="s">
        <v>36</v>
      </c>
      <c r="N1352" s="185" t="s">
        <v>35</v>
      </c>
      <c r="O1352" s="185" t="s">
        <v>37</v>
      </c>
      <c r="P1352" s="185"/>
      <c r="Q1352" s="184" t="s">
        <v>1232</v>
      </c>
      <c r="R1352" s="185">
        <v>90125</v>
      </c>
      <c r="S1352" s="185" t="s">
        <v>1232</v>
      </c>
      <c r="T1352">
        <v>4</v>
      </c>
      <c r="U1352" s="185" t="s">
        <v>37</v>
      </c>
      <c r="V1352" s="185" t="s">
        <v>37</v>
      </c>
      <c r="W1352" t="b">
        <v>1</v>
      </c>
    </row>
    <row r="1353" spans="4:23" x14ac:dyDescent="0.25">
      <c r="D1353" s="184" t="s">
        <v>1233</v>
      </c>
      <c r="E1353" s="184" t="s">
        <v>1233</v>
      </c>
      <c r="F1353" s="184"/>
      <c r="G1353" s="184"/>
      <c r="H1353" s="185">
        <v>90114</v>
      </c>
      <c r="I1353" t="s">
        <v>3502</v>
      </c>
      <c r="J1353" s="185" t="s">
        <v>36</v>
      </c>
      <c r="K1353" s="185" t="s">
        <v>36</v>
      </c>
      <c r="L1353" s="185" t="s">
        <v>36</v>
      </c>
      <c r="M1353" s="185" t="s">
        <v>36</v>
      </c>
      <c r="N1353" s="185" t="s">
        <v>3528</v>
      </c>
      <c r="O1353" s="185" t="s">
        <v>37</v>
      </c>
      <c r="P1353" s="185"/>
      <c r="Q1353" s="184" t="s">
        <v>1233</v>
      </c>
      <c r="R1353" s="185">
        <v>90114</v>
      </c>
      <c r="S1353" s="185" t="s">
        <v>2616</v>
      </c>
      <c r="T1353">
        <v>4</v>
      </c>
      <c r="U1353" s="185" t="s">
        <v>37</v>
      </c>
      <c r="V1353" s="185" t="s">
        <v>37</v>
      </c>
      <c r="W1353" t="b">
        <v>1</v>
      </c>
    </row>
    <row r="1354" spans="4:23" x14ac:dyDescent="0.25">
      <c r="D1354" s="184" t="s">
        <v>1234</v>
      </c>
      <c r="E1354" s="184" t="s">
        <v>1234</v>
      </c>
      <c r="F1354" s="184"/>
      <c r="G1354" s="184"/>
      <c r="H1354" s="185">
        <v>90126</v>
      </c>
      <c r="I1354" t="s">
        <v>3502</v>
      </c>
      <c r="J1354" s="185" t="s">
        <v>36</v>
      </c>
      <c r="K1354" s="185" t="s">
        <v>36</v>
      </c>
      <c r="L1354" s="185" t="s">
        <v>36</v>
      </c>
      <c r="M1354" s="185" t="s">
        <v>37</v>
      </c>
      <c r="N1354" s="185" t="s">
        <v>3528</v>
      </c>
      <c r="O1354" s="185" t="s">
        <v>37</v>
      </c>
      <c r="P1354" s="185"/>
      <c r="Q1354" s="184" t="s">
        <v>1234</v>
      </c>
      <c r="R1354" s="185">
        <v>90126</v>
      </c>
      <c r="S1354" s="185" t="s">
        <v>1234</v>
      </c>
      <c r="T1354">
        <v>1</v>
      </c>
      <c r="U1354" s="185" t="s">
        <v>37</v>
      </c>
      <c r="V1354" s="185" t="s">
        <v>37</v>
      </c>
      <c r="W1354" t="b">
        <v>1</v>
      </c>
    </row>
    <row r="1355" spans="4:23" x14ac:dyDescent="0.25">
      <c r="D1355" s="184" t="s">
        <v>1235</v>
      </c>
      <c r="E1355" s="184" t="s">
        <v>1235</v>
      </c>
      <c r="F1355" s="184"/>
      <c r="G1355" s="184"/>
      <c r="H1355" s="185">
        <v>17110</v>
      </c>
      <c r="I1355" t="s">
        <v>3502</v>
      </c>
      <c r="J1355" s="185" t="s">
        <v>36</v>
      </c>
      <c r="K1355" s="185" t="s">
        <v>36</v>
      </c>
      <c r="L1355" s="185" t="s">
        <v>36</v>
      </c>
      <c r="M1355" s="185" t="s">
        <v>37</v>
      </c>
      <c r="N1355" s="185" t="s">
        <v>3528</v>
      </c>
      <c r="O1355" s="185" t="s">
        <v>37</v>
      </c>
      <c r="P1355" s="185"/>
      <c r="Q1355" s="184" t="s">
        <v>1235</v>
      </c>
      <c r="R1355" s="185">
        <v>17110</v>
      </c>
      <c r="S1355" s="185" t="s">
        <v>176</v>
      </c>
      <c r="T1355">
        <v>1</v>
      </c>
      <c r="U1355" s="185" t="s">
        <v>37</v>
      </c>
      <c r="V1355" s="185" t="s">
        <v>37</v>
      </c>
      <c r="W1355" t="b">
        <v>1</v>
      </c>
    </row>
    <row r="1356" spans="4:23" x14ac:dyDescent="0.25">
      <c r="D1356" s="184" t="s">
        <v>1236</v>
      </c>
      <c r="E1356" s="184" t="s">
        <v>1236</v>
      </c>
      <c r="F1356" s="184"/>
      <c r="G1356" s="184"/>
      <c r="H1356" s="185">
        <v>90127</v>
      </c>
      <c r="I1356" t="s">
        <v>3502</v>
      </c>
      <c r="J1356" s="185" t="s">
        <v>36</v>
      </c>
      <c r="K1356" s="185" t="s">
        <v>36</v>
      </c>
      <c r="L1356" s="185" t="s">
        <v>36</v>
      </c>
      <c r="M1356" s="185" t="s">
        <v>37</v>
      </c>
      <c r="N1356" s="185" t="s">
        <v>3528</v>
      </c>
      <c r="O1356" s="185" t="s">
        <v>37</v>
      </c>
      <c r="P1356" s="185"/>
      <c r="Q1356" s="184" t="s">
        <v>1236</v>
      </c>
      <c r="R1356" s="185">
        <v>90127</v>
      </c>
      <c r="S1356" s="185" t="s">
        <v>1236</v>
      </c>
      <c r="T1356">
        <v>1</v>
      </c>
      <c r="U1356" s="185" t="s">
        <v>37</v>
      </c>
      <c r="V1356" s="185" t="s">
        <v>37</v>
      </c>
      <c r="W1356" t="b">
        <v>1</v>
      </c>
    </row>
    <row r="1357" spans="4:23" x14ac:dyDescent="0.25">
      <c r="D1357" s="184" t="s">
        <v>1237</v>
      </c>
      <c r="E1357" s="184" t="s">
        <v>1237</v>
      </c>
      <c r="F1357" s="184"/>
      <c r="G1357" s="184"/>
      <c r="H1357" s="185">
        <v>16090</v>
      </c>
      <c r="I1357" t="s">
        <v>3496</v>
      </c>
      <c r="J1357" s="185" t="s">
        <v>36</v>
      </c>
      <c r="K1357" s="185" t="s">
        <v>36</v>
      </c>
      <c r="L1357" s="185" t="s">
        <v>36</v>
      </c>
      <c r="M1357" s="185" t="s">
        <v>37</v>
      </c>
      <c r="N1357" s="185" t="s">
        <v>3506</v>
      </c>
      <c r="O1357" s="185" t="s">
        <v>37</v>
      </c>
      <c r="P1357" s="185"/>
      <c r="Q1357" s="184" t="s">
        <v>1237</v>
      </c>
      <c r="R1357" s="185">
        <v>16090</v>
      </c>
      <c r="S1357" s="185" t="s">
        <v>421</v>
      </c>
      <c r="T1357">
        <v>2</v>
      </c>
      <c r="U1357" s="185" t="s">
        <v>37</v>
      </c>
      <c r="V1357" s="185" t="s">
        <v>37</v>
      </c>
      <c r="W1357" t="b">
        <v>1</v>
      </c>
    </row>
    <row r="1358" spans="4:23" x14ac:dyDescent="0.25">
      <c r="D1358" s="184" t="s">
        <v>1238</v>
      </c>
      <c r="E1358" s="184" t="s">
        <v>1238</v>
      </c>
      <c r="F1358" s="184"/>
      <c r="G1358" s="184"/>
      <c r="H1358" s="185">
        <v>13210</v>
      </c>
      <c r="I1358" t="s">
        <v>3491</v>
      </c>
      <c r="J1358" s="185" t="s">
        <v>36</v>
      </c>
      <c r="K1358" s="185" t="s">
        <v>36</v>
      </c>
      <c r="L1358" s="185" t="s">
        <v>36</v>
      </c>
      <c r="M1358" s="185" t="s">
        <v>37</v>
      </c>
      <c r="N1358" s="185" t="s">
        <v>3501</v>
      </c>
      <c r="O1358" s="185" t="s">
        <v>37</v>
      </c>
      <c r="P1358" s="185"/>
      <c r="Q1358" s="184" t="s">
        <v>1238</v>
      </c>
      <c r="R1358" s="185">
        <v>13210</v>
      </c>
      <c r="S1358" s="185" t="s">
        <v>773</v>
      </c>
      <c r="T1358">
        <v>2</v>
      </c>
      <c r="U1358" s="185" t="s">
        <v>37</v>
      </c>
      <c r="V1358" s="185" t="s">
        <v>37</v>
      </c>
      <c r="W1358" t="b">
        <v>1</v>
      </c>
    </row>
    <row r="1359" spans="4:23" x14ac:dyDescent="0.25">
      <c r="D1359" s="184" t="s">
        <v>1239</v>
      </c>
      <c r="E1359" s="184" t="s">
        <v>1239</v>
      </c>
      <c r="F1359" s="184"/>
      <c r="G1359" s="184"/>
      <c r="H1359" s="185">
        <v>16890</v>
      </c>
      <c r="I1359" t="s">
        <v>3491</v>
      </c>
      <c r="J1359" s="185" t="s">
        <v>36</v>
      </c>
      <c r="K1359" s="185" t="s">
        <v>36</v>
      </c>
      <c r="L1359" s="185" t="s">
        <v>36</v>
      </c>
      <c r="M1359" s="185" t="s">
        <v>37</v>
      </c>
      <c r="N1359" s="185" t="s">
        <v>35</v>
      </c>
      <c r="O1359" s="185" t="s">
        <v>37</v>
      </c>
      <c r="P1359" s="185"/>
      <c r="Q1359" s="184" t="s">
        <v>1239</v>
      </c>
      <c r="R1359" s="185">
        <v>16890</v>
      </c>
      <c r="S1359" s="185" t="s">
        <v>1240</v>
      </c>
      <c r="T1359">
        <v>3</v>
      </c>
      <c r="U1359" s="185" t="s">
        <v>37</v>
      </c>
      <c r="V1359" s="185" t="s">
        <v>37</v>
      </c>
      <c r="W1359" t="b">
        <v>1</v>
      </c>
    </row>
    <row r="1360" spans="4:23" x14ac:dyDescent="0.25">
      <c r="D1360" s="184" t="s">
        <v>1241</v>
      </c>
      <c r="E1360" s="184" t="s">
        <v>1241</v>
      </c>
      <c r="F1360" s="184"/>
      <c r="G1360" s="184"/>
      <c r="H1360" s="185">
        <v>15060</v>
      </c>
      <c r="I1360" t="s">
        <v>113</v>
      </c>
      <c r="J1360" s="185" t="s">
        <v>36</v>
      </c>
      <c r="K1360" s="185" t="s">
        <v>36</v>
      </c>
      <c r="L1360" s="185" t="s">
        <v>36</v>
      </c>
      <c r="M1360" s="185" t="s">
        <v>37</v>
      </c>
      <c r="N1360" s="185" t="s">
        <v>113</v>
      </c>
      <c r="O1360" s="185" t="s">
        <v>37</v>
      </c>
      <c r="P1360" s="185"/>
      <c r="Q1360" s="184" t="s">
        <v>1241</v>
      </c>
      <c r="R1360" s="185">
        <v>15060</v>
      </c>
      <c r="S1360" s="185" t="s">
        <v>405</v>
      </c>
      <c r="T1360">
        <v>5</v>
      </c>
      <c r="U1360" s="185" t="s">
        <v>37</v>
      </c>
      <c r="V1360" s="185" t="s">
        <v>37</v>
      </c>
      <c r="W1360" t="b">
        <v>0</v>
      </c>
    </row>
    <row r="1361" spans="4:23" x14ac:dyDescent="0.25">
      <c r="D1361" s="184" t="s">
        <v>1242</v>
      </c>
      <c r="E1361" s="184" t="s">
        <v>1242</v>
      </c>
      <c r="F1361" s="184"/>
      <c r="G1361" s="184"/>
      <c r="H1361" s="185">
        <v>90129</v>
      </c>
      <c r="I1361" t="s">
        <v>3500</v>
      </c>
      <c r="J1361" s="185" t="s">
        <v>36</v>
      </c>
      <c r="K1361" s="185" t="s">
        <v>36</v>
      </c>
      <c r="L1361" s="185" t="s">
        <v>36</v>
      </c>
      <c r="M1361" s="185" t="s">
        <v>37</v>
      </c>
      <c r="N1361" s="185" t="s">
        <v>3498</v>
      </c>
      <c r="O1361" s="185" t="s">
        <v>37</v>
      </c>
      <c r="P1361" s="185"/>
      <c r="Q1361" s="184" t="s">
        <v>1242</v>
      </c>
      <c r="R1361" s="185">
        <v>90129</v>
      </c>
      <c r="S1361" s="185" t="s">
        <v>1242</v>
      </c>
      <c r="T1361">
        <v>1</v>
      </c>
      <c r="U1361" s="185" t="s">
        <v>37</v>
      </c>
      <c r="V1361" s="185" t="s">
        <v>37</v>
      </c>
      <c r="W1361" t="b">
        <v>1</v>
      </c>
    </row>
    <row r="1362" spans="4:23" x14ac:dyDescent="0.25">
      <c r="D1362" s="184" t="s">
        <v>1243</v>
      </c>
      <c r="E1362" s="184" t="s">
        <v>1243</v>
      </c>
      <c r="F1362" s="184"/>
      <c r="G1362" s="184"/>
      <c r="H1362" s="185">
        <v>90130</v>
      </c>
      <c r="I1362" t="s">
        <v>3487</v>
      </c>
      <c r="J1362" s="185" t="s">
        <v>36</v>
      </c>
      <c r="K1362" s="185" t="s">
        <v>36</v>
      </c>
      <c r="L1362" s="185" t="s">
        <v>36</v>
      </c>
      <c r="M1362" s="185" t="s">
        <v>36</v>
      </c>
      <c r="N1362" s="185" t="s">
        <v>35</v>
      </c>
      <c r="O1362" s="185" t="s">
        <v>37</v>
      </c>
      <c r="P1362" s="185"/>
      <c r="Q1362" s="184" t="s">
        <v>1243</v>
      </c>
      <c r="R1362" s="185">
        <v>90130</v>
      </c>
      <c r="S1362" s="185" t="s">
        <v>1243</v>
      </c>
      <c r="T1362">
        <v>4</v>
      </c>
      <c r="U1362" s="185" t="s">
        <v>37</v>
      </c>
      <c r="V1362" s="185" t="s">
        <v>37</v>
      </c>
      <c r="W1362" t="b">
        <v>1</v>
      </c>
    </row>
    <row r="1363" spans="4:23" x14ac:dyDescent="0.25">
      <c r="D1363" s="184" t="s">
        <v>1244</v>
      </c>
      <c r="E1363" s="184" t="s">
        <v>1244</v>
      </c>
      <c r="F1363" s="184"/>
      <c r="G1363" s="184"/>
      <c r="H1363" s="185">
        <v>15310</v>
      </c>
      <c r="I1363" t="s">
        <v>3897</v>
      </c>
      <c r="J1363" s="185" t="s">
        <v>36</v>
      </c>
      <c r="K1363" s="185" t="s">
        <v>36</v>
      </c>
      <c r="L1363" s="185" t="s">
        <v>36</v>
      </c>
      <c r="M1363" s="185" t="s">
        <v>37</v>
      </c>
      <c r="N1363" s="185" t="s">
        <v>35</v>
      </c>
      <c r="O1363" s="185" t="s">
        <v>37</v>
      </c>
      <c r="P1363" s="185"/>
      <c r="Q1363" s="184" t="s">
        <v>1244</v>
      </c>
      <c r="R1363" s="185">
        <v>15310</v>
      </c>
      <c r="S1363" s="185" t="s">
        <v>180</v>
      </c>
      <c r="T1363">
        <v>1</v>
      </c>
      <c r="U1363" s="185" t="s">
        <v>37</v>
      </c>
      <c r="V1363" s="185" t="s">
        <v>37</v>
      </c>
      <c r="W1363" t="b">
        <v>1</v>
      </c>
    </row>
    <row r="1364" spans="4:23" x14ac:dyDescent="0.25">
      <c r="D1364" s="184" t="s">
        <v>1245</v>
      </c>
      <c r="E1364" s="184" t="s">
        <v>1245</v>
      </c>
      <c r="F1364" s="184"/>
      <c r="G1364" s="184"/>
      <c r="H1364" s="185">
        <v>15310</v>
      </c>
      <c r="I1364" t="s">
        <v>3897</v>
      </c>
      <c r="J1364" s="185" t="s">
        <v>36</v>
      </c>
      <c r="K1364" s="185" t="s">
        <v>36</v>
      </c>
      <c r="L1364" s="185" t="s">
        <v>36</v>
      </c>
      <c r="M1364" s="185" t="s">
        <v>37</v>
      </c>
      <c r="N1364" s="185" t="s">
        <v>3522</v>
      </c>
      <c r="O1364" s="185" t="s">
        <v>37</v>
      </c>
      <c r="P1364" s="185"/>
      <c r="Q1364" s="184" t="s">
        <v>1245</v>
      </c>
      <c r="R1364" s="185">
        <v>15310</v>
      </c>
      <c r="S1364" s="185" t="s">
        <v>180</v>
      </c>
      <c r="T1364">
        <v>1</v>
      </c>
      <c r="U1364" s="185" t="s">
        <v>37</v>
      </c>
      <c r="V1364" s="185" t="s">
        <v>37</v>
      </c>
      <c r="W1364" t="b">
        <v>1</v>
      </c>
    </row>
    <row r="1365" spans="4:23" x14ac:dyDescent="0.25">
      <c r="D1365" s="184" t="s">
        <v>1246</v>
      </c>
      <c r="E1365" s="184" t="s">
        <v>1246</v>
      </c>
      <c r="F1365" s="184"/>
      <c r="G1365" s="184"/>
      <c r="H1365" s="185">
        <v>13630</v>
      </c>
      <c r="I1365" t="s">
        <v>3491</v>
      </c>
      <c r="J1365" s="185" t="s">
        <v>36</v>
      </c>
      <c r="K1365" s="185" t="s">
        <v>36</v>
      </c>
      <c r="L1365" s="185" t="s">
        <v>36</v>
      </c>
      <c r="M1365" s="185" t="s">
        <v>37</v>
      </c>
      <c r="N1365" s="185" t="s">
        <v>3503</v>
      </c>
      <c r="O1365" s="185" t="s">
        <v>37</v>
      </c>
      <c r="P1365" s="185"/>
      <c r="Q1365" s="184" t="s">
        <v>1246</v>
      </c>
      <c r="R1365" s="185">
        <v>13630</v>
      </c>
      <c r="S1365" s="185" t="s">
        <v>348</v>
      </c>
      <c r="T1365">
        <v>2</v>
      </c>
      <c r="U1365" s="185" t="s">
        <v>37</v>
      </c>
      <c r="V1365" s="185" t="s">
        <v>37</v>
      </c>
      <c r="W1365" t="b">
        <v>1</v>
      </c>
    </row>
    <row r="1366" spans="4:23" x14ac:dyDescent="0.25">
      <c r="D1366" s="184" t="s">
        <v>1247</v>
      </c>
      <c r="E1366" s="184" t="s">
        <v>1247</v>
      </c>
      <c r="F1366" s="184"/>
      <c r="G1366" s="184"/>
      <c r="H1366" s="185">
        <v>13470</v>
      </c>
      <c r="I1366" t="s">
        <v>3491</v>
      </c>
      <c r="J1366" s="185" t="s">
        <v>36</v>
      </c>
      <c r="K1366" s="185" t="s">
        <v>36</v>
      </c>
      <c r="L1366" s="185" t="s">
        <v>36</v>
      </c>
      <c r="M1366" s="185" t="s">
        <v>37</v>
      </c>
      <c r="N1366" s="185" t="s">
        <v>3501</v>
      </c>
      <c r="O1366" s="185" t="s">
        <v>37</v>
      </c>
      <c r="P1366" s="185"/>
      <c r="Q1366" s="184" t="s">
        <v>1247</v>
      </c>
      <c r="R1366" s="185">
        <v>13470</v>
      </c>
      <c r="S1366" s="185" t="s">
        <v>352</v>
      </c>
      <c r="T1366">
        <v>3</v>
      </c>
      <c r="U1366" s="185" t="s">
        <v>37</v>
      </c>
      <c r="V1366" s="185" t="s">
        <v>37</v>
      </c>
      <c r="W1366" t="b">
        <v>1</v>
      </c>
    </row>
    <row r="1367" spans="4:23" x14ac:dyDescent="0.25">
      <c r="D1367" s="184" t="s">
        <v>1248</v>
      </c>
      <c r="E1367" s="184" t="s">
        <v>1248</v>
      </c>
      <c r="F1367" s="184"/>
      <c r="G1367" s="184"/>
      <c r="H1367" s="185">
        <v>13470</v>
      </c>
      <c r="I1367" t="s">
        <v>3491</v>
      </c>
      <c r="J1367" s="185" t="s">
        <v>36</v>
      </c>
      <c r="K1367" s="185" t="s">
        <v>36</v>
      </c>
      <c r="L1367" s="185" t="s">
        <v>36</v>
      </c>
      <c r="M1367" s="185" t="s">
        <v>37</v>
      </c>
      <c r="N1367" s="185" t="s">
        <v>3501</v>
      </c>
      <c r="O1367" s="185" t="s">
        <v>37</v>
      </c>
      <c r="P1367" s="185"/>
      <c r="Q1367" s="184" t="s">
        <v>1248</v>
      </c>
      <c r="R1367" s="185">
        <v>13470</v>
      </c>
      <c r="S1367" s="185" t="s">
        <v>352</v>
      </c>
      <c r="T1367">
        <v>3</v>
      </c>
      <c r="U1367" s="185" t="s">
        <v>37</v>
      </c>
      <c r="V1367" s="185" t="s">
        <v>37</v>
      </c>
      <c r="W1367" t="b">
        <v>1</v>
      </c>
    </row>
    <row r="1368" spans="4:23" x14ac:dyDescent="0.25">
      <c r="D1368" s="184" t="s">
        <v>3898</v>
      </c>
      <c r="E1368" s="184" t="s">
        <v>3898</v>
      </c>
      <c r="F1368" s="184"/>
      <c r="G1368" s="184"/>
      <c r="H1368" s="185">
        <v>18343</v>
      </c>
      <c r="I1368" t="s">
        <v>3510</v>
      </c>
      <c r="J1368" s="185" t="s">
        <v>36</v>
      </c>
      <c r="K1368" s="185" t="s">
        <v>36</v>
      </c>
      <c r="L1368" s="185" t="s">
        <v>36</v>
      </c>
      <c r="M1368" s="185" t="s">
        <v>37</v>
      </c>
      <c r="N1368" s="185" t="s">
        <v>3514</v>
      </c>
      <c r="O1368" s="185" t="s">
        <v>37</v>
      </c>
      <c r="P1368" s="185"/>
      <c r="Q1368" s="184" t="s">
        <v>3898</v>
      </c>
      <c r="R1368" s="185">
        <v>18343</v>
      </c>
      <c r="S1368" s="185" t="s">
        <v>3788</v>
      </c>
      <c r="T1368">
        <v>1</v>
      </c>
      <c r="U1368" s="185" t="s">
        <v>37</v>
      </c>
      <c r="V1368" s="185" t="s">
        <v>37</v>
      </c>
      <c r="W1368" t="b">
        <v>1</v>
      </c>
    </row>
    <row r="1369" spans="4:23" x14ac:dyDescent="0.25">
      <c r="D1369" s="184" t="s">
        <v>3899</v>
      </c>
      <c r="E1369" s="184" t="s">
        <v>3899</v>
      </c>
      <c r="F1369" s="184"/>
      <c r="G1369" s="184"/>
      <c r="H1369" s="185">
        <v>18342</v>
      </c>
      <c r="I1369" t="s">
        <v>3510</v>
      </c>
      <c r="J1369" s="185" t="s">
        <v>36</v>
      </c>
      <c r="K1369" s="185" t="s">
        <v>36</v>
      </c>
      <c r="L1369" s="185" t="s">
        <v>36</v>
      </c>
      <c r="M1369" s="185" t="s">
        <v>37</v>
      </c>
      <c r="N1369" s="185" t="s">
        <v>3514</v>
      </c>
      <c r="O1369" s="185" t="s">
        <v>37</v>
      </c>
      <c r="P1369" s="185"/>
      <c r="Q1369" s="184" t="s">
        <v>3899</v>
      </c>
      <c r="R1369" s="185">
        <v>18342</v>
      </c>
      <c r="S1369" s="185" t="s">
        <v>3785</v>
      </c>
      <c r="T1369">
        <v>1</v>
      </c>
      <c r="U1369" s="185" t="s">
        <v>37</v>
      </c>
      <c r="V1369" s="185" t="s">
        <v>37</v>
      </c>
      <c r="W1369" t="b">
        <v>1</v>
      </c>
    </row>
    <row r="1370" spans="4:23" x14ac:dyDescent="0.25">
      <c r="D1370" s="184" t="s">
        <v>3900</v>
      </c>
      <c r="E1370" s="184" t="s">
        <v>3900</v>
      </c>
      <c r="F1370" s="184"/>
      <c r="G1370" s="184"/>
      <c r="H1370" s="185">
        <v>18343</v>
      </c>
      <c r="I1370" t="s">
        <v>3510</v>
      </c>
      <c r="J1370" s="185" t="s">
        <v>36</v>
      </c>
      <c r="K1370" s="185" t="s">
        <v>36</v>
      </c>
      <c r="L1370" s="185" t="s">
        <v>36</v>
      </c>
      <c r="M1370" s="185" t="s">
        <v>37</v>
      </c>
      <c r="N1370" s="185" t="s">
        <v>3514</v>
      </c>
      <c r="O1370" s="185" t="s">
        <v>37</v>
      </c>
      <c r="P1370" s="185"/>
      <c r="Q1370" s="184" t="s">
        <v>3900</v>
      </c>
      <c r="R1370" s="185">
        <v>18343</v>
      </c>
      <c r="S1370" s="185" t="s">
        <v>3788</v>
      </c>
      <c r="T1370">
        <v>1</v>
      </c>
      <c r="U1370" s="185" t="s">
        <v>37</v>
      </c>
      <c r="V1370" s="185" t="s">
        <v>37</v>
      </c>
      <c r="W1370" t="b">
        <v>1</v>
      </c>
    </row>
    <row r="1371" spans="4:23" x14ac:dyDescent="0.25">
      <c r="D1371" s="184" t="s">
        <v>3901</v>
      </c>
      <c r="E1371" s="184" t="s">
        <v>3901</v>
      </c>
      <c r="F1371" s="184"/>
      <c r="G1371" s="184"/>
      <c r="H1371" s="185">
        <v>18343</v>
      </c>
      <c r="I1371" t="s">
        <v>3510</v>
      </c>
      <c r="J1371" s="185" t="s">
        <v>36</v>
      </c>
      <c r="K1371" s="185" t="s">
        <v>36</v>
      </c>
      <c r="L1371" s="185" t="s">
        <v>36</v>
      </c>
      <c r="M1371" s="185" t="s">
        <v>37</v>
      </c>
      <c r="N1371" s="185" t="s">
        <v>3514</v>
      </c>
      <c r="O1371" s="185" t="s">
        <v>37</v>
      </c>
      <c r="P1371" s="185"/>
      <c r="Q1371" s="184" t="s">
        <v>3901</v>
      </c>
      <c r="R1371" s="185">
        <v>18343</v>
      </c>
      <c r="S1371" s="185" t="s">
        <v>3788</v>
      </c>
      <c r="T1371">
        <v>1</v>
      </c>
      <c r="U1371" s="185" t="s">
        <v>37</v>
      </c>
      <c r="V1371" s="185" t="s">
        <v>37</v>
      </c>
      <c r="W1371" t="b">
        <v>1</v>
      </c>
    </row>
    <row r="1372" spans="4:23" x14ac:dyDescent="0.25">
      <c r="D1372" s="184" t="s">
        <v>3902</v>
      </c>
      <c r="E1372" s="184" t="s">
        <v>3902</v>
      </c>
      <c r="F1372" s="184"/>
      <c r="G1372" s="184"/>
      <c r="H1372" s="185">
        <v>18343</v>
      </c>
      <c r="I1372" t="s">
        <v>3510</v>
      </c>
      <c r="J1372" s="185" t="s">
        <v>36</v>
      </c>
      <c r="K1372" s="185" t="s">
        <v>36</v>
      </c>
      <c r="L1372" s="185" t="s">
        <v>36</v>
      </c>
      <c r="M1372" s="185" t="s">
        <v>37</v>
      </c>
      <c r="N1372" s="185" t="s">
        <v>3514</v>
      </c>
      <c r="O1372" s="185" t="s">
        <v>37</v>
      </c>
      <c r="P1372" s="185"/>
      <c r="Q1372" s="184" t="s">
        <v>3902</v>
      </c>
      <c r="R1372" s="185">
        <v>18343</v>
      </c>
      <c r="S1372" s="185" t="s">
        <v>3788</v>
      </c>
      <c r="T1372">
        <v>1</v>
      </c>
      <c r="U1372" s="185" t="s">
        <v>37</v>
      </c>
      <c r="V1372" s="185" t="s">
        <v>37</v>
      </c>
      <c r="W1372" t="b">
        <v>1</v>
      </c>
    </row>
    <row r="1373" spans="4:23" x14ac:dyDescent="0.25">
      <c r="D1373" s="184" t="s">
        <v>1249</v>
      </c>
      <c r="E1373" s="184" t="s">
        <v>1249</v>
      </c>
      <c r="F1373" s="184"/>
      <c r="G1373" s="184"/>
      <c r="H1373" s="185">
        <v>17750</v>
      </c>
      <c r="I1373" t="s">
        <v>3502</v>
      </c>
      <c r="J1373" s="185" t="s">
        <v>36</v>
      </c>
      <c r="K1373" s="185" t="s">
        <v>36</v>
      </c>
      <c r="L1373" s="185" t="s">
        <v>36</v>
      </c>
      <c r="M1373" s="185" t="s">
        <v>37</v>
      </c>
      <c r="N1373" s="185" t="s">
        <v>3504</v>
      </c>
      <c r="O1373" s="185" t="s">
        <v>37</v>
      </c>
      <c r="P1373" s="185"/>
      <c r="Q1373" s="184" t="s">
        <v>1249</v>
      </c>
      <c r="R1373" s="185">
        <v>17750</v>
      </c>
      <c r="S1373" s="185" t="s">
        <v>1250</v>
      </c>
      <c r="T1373">
        <v>1</v>
      </c>
      <c r="U1373" s="185" t="s">
        <v>37</v>
      </c>
      <c r="V1373" s="185" t="s">
        <v>37</v>
      </c>
      <c r="W1373" t="b">
        <v>1</v>
      </c>
    </row>
    <row r="1374" spans="4:23" x14ac:dyDescent="0.25">
      <c r="D1374" s="184" t="s">
        <v>1251</v>
      </c>
      <c r="E1374" s="184" t="s">
        <v>1251</v>
      </c>
      <c r="F1374" s="184"/>
      <c r="G1374" s="184"/>
      <c r="H1374" s="185">
        <v>17740</v>
      </c>
      <c r="I1374" t="s">
        <v>3502</v>
      </c>
      <c r="J1374" s="185" t="s">
        <v>36</v>
      </c>
      <c r="K1374" s="185" t="s">
        <v>36</v>
      </c>
      <c r="L1374" s="185" t="s">
        <v>36</v>
      </c>
      <c r="M1374" s="185" t="s">
        <v>37</v>
      </c>
      <c r="N1374" s="185" t="s">
        <v>3504</v>
      </c>
      <c r="O1374" s="185" t="s">
        <v>37</v>
      </c>
      <c r="P1374" s="185"/>
      <c r="Q1374" s="184" t="s">
        <v>1251</v>
      </c>
      <c r="R1374" s="185">
        <v>17740</v>
      </c>
      <c r="S1374" s="185" t="s">
        <v>1016</v>
      </c>
      <c r="T1374">
        <v>1</v>
      </c>
      <c r="U1374" s="185" t="s">
        <v>37</v>
      </c>
      <c r="V1374" s="185" t="s">
        <v>37</v>
      </c>
      <c r="W1374" t="b">
        <v>1</v>
      </c>
    </row>
    <row r="1375" spans="4:23" x14ac:dyDescent="0.25">
      <c r="D1375" s="184" t="s">
        <v>1252</v>
      </c>
      <c r="E1375" s="184" t="s">
        <v>1252</v>
      </c>
      <c r="F1375" s="184"/>
      <c r="G1375" s="184"/>
      <c r="H1375" s="185">
        <v>13470</v>
      </c>
      <c r="I1375" t="s">
        <v>3491</v>
      </c>
      <c r="J1375" s="185" t="s">
        <v>36</v>
      </c>
      <c r="K1375" s="185" t="s">
        <v>36</v>
      </c>
      <c r="L1375" s="185" t="s">
        <v>36</v>
      </c>
      <c r="M1375" s="185" t="s">
        <v>37</v>
      </c>
      <c r="N1375" s="185" t="s">
        <v>3501</v>
      </c>
      <c r="O1375" s="185" t="s">
        <v>37</v>
      </c>
      <c r="P1375" s="185"/>
      <c r="Q1375" s="184" t="s">
        <v>1252</v>
      </c>
      <c r="R1375" s="185">
        <v>13470</v>
      </c>
      <c r="S1375" s="185" t="s">
        <v>352</v>
      </c>
      <c r="T1375">
        <v>3</v>
      </c>
      <c r="U1375" s="185" t="s">
        <v>37</v>
      </c>
      <c r="V1375" s="185" t="s">
        <v>37</v>
      </c>
      <c r="W1375" t="b">
        <v>1</v>
      </c>
    </row>
    <row r="1376" spans="4:23" x14ac:dyDescent="0.25">
      <c r="D1376" s="186" t="s">
        <v>3903</v>
      </c>
      <c r="E1376" s="186" t="s">
        <v>3903</v>
      </c>
      <c r="F1376" s="186"/>
      <c r="G1376" s="186"/>
      <c r="H1376" s="185"/>
      <c r="I1376" s="186" t="s">
        <v>3491</v>
      </c>
      <c r="J1376" s="186" t="s">
        <v>36</v>
      </c>
      <c r="K1376" s="186" t="s">
        <v>36</v>
      </c>
      <c r="L1376" s="186" t="s">
        <v>36</v>
      </c>
      <c r="M1376" s="186" t="s">
        <v>37</v>
      </c>
      <c r="N1376" s="186" t="s">
        <v>3503</v>
      </c>
      <c r="O1376" s="186" t="s">
        <v>37</v>
      </c>
      <c r="P1376" s="186"/>
      <c r="Q1376" s="186" t="s">
        <v>3903</v>
      </c>
      <c r="R1376" s="185"/>
      <c r="S1376" s="185"/>
      <c r="T1376">
        <v>1</v>
      </c>
      <c r="U1376" s="186" t="s">
        <v>37</v>
      </c>
      <c r="V1376" s="186" t="s">
        <v>37</v>
      </c>
      <c r="W1376" t="b">
        <v>1</v>
      </c>
    </row>
    <row r="1377" spans="4:23" x14ac:dyDescent="0.25">
      <c r="D1377" s="184" t="s">
        <v>1253</v>
      </c>
      <c r="E1377" s="184" t="s">
        <v>1253</v>
      </c>
      <c r="F1377" s="184"/>
      <c r="G1377" s="184"/>
      <c r="H1377" s="185">
        <v>15310</v>
      </c>
      <c r="I1377" t="s">
        <v>3496</v>
      </c>
      <c r="J1377" s="185" t="s">
        <v>36</v>
      </c>
      <c r="K1377" s="185" t="s">
        <v>36</v>
      </c>
      <c r="L1377" s="185" t="s">
        <v>36</v>
      </c>
      <c r="M1377" s="185" t="s">
        <v>37</v>
      </c>
      <c r="N1377" s="185" t="s">
        <v>3498</v>
      </c>
      <c r="O1377" s="185" t="s">
        <v>37</v>
      </c>
      <c r="P1377" s="185"/>
      <c r="Q1377" s="184" t="s">
        <v>1253</v>
      </c>
      <c r="R1377" s="185">
        <v>15310</v>
      </c>
      <c r="S1377" s="185" t="s">
        <v>180</v>
      </c>
      <c r="T1377">
        <v>2</v>
      </c>
      <c r="U1377" s="185" t="s">
        <v>37</v>
      </c>
      <c r="V1377" s="185" t="s">
        <v>37</v>
      </c>
      <c r="W1377" t="b">
        <v>1</v>
      </c>
    </row>
    <row r="1378" spans="4:23" x14ac:dyDescent="0.25">
      <c r="D1378" s="184" t="s">
        <v>1254</v>
      </c>
      <c r="E1378" s="184" t="s">
        <v>1254</v>
      </c>
      <c r="F1378" s="184"/>
      <c r="G1378" s="184"/>
      <c r="H1378" s="185">
        <v>16230</v>
      </c>
      <c r="I1378" t="s">
        <v>3496</v>
      </c>
      <c r="J1378" s="185" t="s">
        <v>36</v>
      </c>
      <c r="K1378" s="185" t="s">
        <v>36</v>
      </c>
      <c r="L1378" s="185" t="s">
        <v>36</v>
      </c>
      <c r="M1378" s="185" t="s">
        <v>37</v>
      </c>
      <c r="N1378" s="185" t="s">
        <v>3522</v>
      </c>
      <c r="O1378" s="185" t="s">
        <v>37</v>
      </c>
      <c r="P1378" s="185"/>
      <c r="Q1378" s="184" t="s">
        <v>1254</v>
      </c>
      <c r="R1378" s="185">
        <v>16230</v>
      </c>
      <c r="S1378" s="185" t="s">
        <v>973</v>
      </c>
      <c r="T1378">
        <v>1</v>
      </c>
      <c r="U1378" s="185" t="s">
        <v>37</v>
      </c>
      <c r="V1378" s="185" t="s">
        <v>37</v>
      </c>
      <c r="W1378" t="b">
        <v>1</v>
      </c>
    </row>
    <row r="1379" spans="4:23" x14ac:dyDescent="0.25">
      <c r="D1379" s="184" t="s">
        <v>3904</v>
      </c>
      <c r="E1379" s="184" t="s">
        <v>3904</v>
      </c>
      <c r="F1379" s="184"/>
      <c r="G1379" s="184"/>
      <c r="H1379" s="185">
        <v>16230</v>
      </c>
      <c r="I1379" t="s">
        <v>3496</v>
      </c>
      <c r="J1379" s="185" t="s">
        <v>36</v>
      </c>
      <c r="K1379" s="185" t="s">
        <v>36</v>
      </c>
      <c r="L1379" s="185" t="s">
        <v>36</v>
      </c>
      <c r="M1379" s="185" t="s">
        <v>37</v>
      </c>
      <c r="N1379" s="185" t="s">
        <v>3522</v>
      </c>
      <c r="O1379" s="185" t="s">
        <v>37</v>
      </c>
      <c r="P1379" s="185"/>
      <c r="Q1379" s="184" t="s">
        <v>3904</v>
      </c>
      <c r="R1379" s="185">
        <v>16230</v>
      </c>
      <c r="S1379" s="185" t="s">
        <v>973</v>
      </c>
      <c r="T1379">
        <v>1</v>
      </c>
      <c r="U1379" s="185" t="s">
        <v>37</v>
      </c>
      <c r="V1379" s="185" t="s">
        <v>37</v>
      </c>
      <c r="W1379" t="b">
        <v>1</v>
      </c>
    </row>
    <row r="1380" spans="4:23" x14ac:dyDescent="0.25">
      <c r="D1380" s="184" t="s">
        <v>3905</v>
      </c>
      <c r="E1380" s="184" t="s">
        <v>3905</v>
      </c>
      <c r="F1380" s="184"/>
      <c r="G1380" s="184"/>
      <c r="H1380" s="185">
        <v>15050</v>
      </c>
      <c r="I1380" t="s">
        <v>113</v>
      </c>
      <c r="J1380" s="185" t="s">
        <v>36</v>
      </c>
      <c r="K1380" s="185" t="s">
        <v>36</v>
      </c>
      <c r="L1380" s="185" t="s">
        <v>36</v>
      </c>
      <c r="M1380" s="185" t="s">
        <v>37</v>
      </c>
      <c r="N1380" s="185" t="s">
        <v>113</v>
      </c>
      <c r="O1380" s="185" t="s">
        <v>37</v>
      </c>
      <c r="P1380" s="185"/>
      <c r="Q1380" s="184" t="s">
        <v>3905</v>
      </c>
      <c r="R1380" s="185">
        <v>15050</v>
      </c>
      <c r="S1380" s="185" t="s">
        <v>114</v>
      </c>
      <c r="T1380">
        <v>5</v>
      </c>
      <c r="U1380" s="185" t="s">
        <v>37</v>
      </c>
      <c r="V1380" s="185" t="s">
        <v>37</v>
      </c>
      <c r="W1380" t="b">
        <v>0</v>
      </c>
    </row>
    <row r="1381" spans="4:23" x14ac:dyDescent="0.25">
      <c r="D1381" s="184" t="s">
        <v>3906</v>
      </c>
      <c r="E1381" s="184" t="s">
        <v>3906</v>
      </c>
      <c r="F1381" s="184"/>
      <c r="G1381" s="184"/>
      <c r="H1381" s="185">
        <v>15050</v>
      </c>
      <c r="I1381" t="s">
        <v>113</v>
      </c>
      <c r="J1381" s="185" t="s">
        <v>36</v>
      </c>
      <c r="K1381" s="185" t="s">
        <v>36</v>
      </c>
      <c r="L1381" s="185" t="s">
        <v>36</v>
      </c>
      <c r="M1381" s="185" t="s">
        <v>37</v>
      </c>
      <c r="N1381" s="185" t="s">
        <v>113</v>
      </c>
      <c r="O1381" s="185" t="s">
        <v>37</v>
      </c>
      <c r="P1381" s="185"/>
      <c r="Q1381" s="184" t="s">
        <v>3906</v>
      </c>
      <c r="R1381" s="185">
        <v>15050</v>
      </c>
      <c r="S1381" s="185" t="s">
        <v>114</v>
      </c>
      <c r="T1381">
        <v>5</v>
      </c>
      <c r="U1381" s="185" t="s">
        <v>37</v>
      </c>
      <c r="V1381" s="185" t="s">
        <v>37</v>
      </c>
      <c r="W1381" t="b">
        <v>0</v>
      </c>
    </row>
    <row r="1382" spans="4:23" x14ac:dyDescent="0.25">
      <c r="D1382" s="184" t="s">
        <v>1255</v>
      </c>
      <c r="E1382" s="184" t="s">
        <v>1255</v>
      </c>
      <c r="F1382" s="184"/>
      <c r="G1382" s="184"/>
      <c r="H1382" s="185">
        <v>13530</v>
      </c>
      <c r="I1382" t="s">
        <v>3491</v>
      </c>
      <c r="J1382" s="185" t="s">
        <v>36</v>
      </c>
      <c r="K1382" s="185" t="s">
        <v>36</v>
      </c>
      <c r="L1382" s="185" t="s">
        <v>36</v>
      </c>
      <c r="M1382" s="185" t="s">
        <v>37</v>
      </c>
      <c r="N1382" s="185" t="s">
        <v>3501</v>
      </c>
      <c r="O1382" s="185" t="s">
        <v>37</v>
      </c>
      <c r="P1382" s="185"/>
      <c r="Q1382" s="184" t="s">
        <v>1255</v>
      </c>
      <c r="R1382" s="185">
        <v>13530</v>
      </c>
      <c r="S1382" s="185" t="s">
        <v>84</v>
      </c>
      <c r="T1382">
        <v>3</v>
      </c>
      <c r="U1382" s="185" t="s">
        <v>37</v>
      </c>
      <c r="V1382" s="185" t="s">
        <v>37</v>
      </c>
      <c r="W1382" t="b">
        <v>1</v>
      </c>
    </row>
    <row r="1383" spans="4:23" x14ac:dyDescent="0.25">
      <c r="D1383" s="184" t="s">
        <v>1256</v>
      </c>
      <c r="E1383" s="184" t="s">
        <v>1256</v>
      </c>
      <c r="F1383" s="184"/>
      <c r="G1383" s="184"/>
      <c r="H1383" s="185">
        <v>15010</v>
      </c>
      <c r="I1383" t="s">
        <v>3493</v>
      </c>
      <c r="J1383" s="185" t="s">
        <v>36</v>
      </c>
      <c r="K1383" s="185" t="s">
        <v>36</v>
      </c>
      <c r="L1383" s="185" t="s">
        <v>36</v>
      </c>
      <c r="M1383" s="185" t="s">
        <v>37</v>
      </c>
      <c r="N1383" s="185" t="s">
        <v>3498</v>
      </c>
      <c r="O1383" s="185" t="s">
        <v>37</v>
      </c>
      <c r="P1383" s="185"/>
      <c r="Q1383" s="184" t="s">
        <v>1256</v>
      </c>
      <c r="R1383" s="185">
        <v>15010</v>
      </c>
      <c r="S1383" s="185" t="s">
        <v>624</v>
      </c>
      <c r="T1383">
        <v>1</v>
      </c>
      <c r="U1383" s="185" t="s">
        <v>37</v>
      </c>
      <c r="V1383" s="185" t="s">
        <v>37</v>
      </c>
      <c r="W1383" t="b">
        <v>1</v>
      </c>
    </row>
    <row r="1384" spans="4:23" x14ac:dyDescent="0.25">
      <c r="D1384" s="184" t="s">
        <v>1257</v>
      </c>
      <c r="E1384" s="184" t="s">
        <v>1257</v>
      </c>
      <c r="F1384" s="184"/>
      <c r="G1384" s="184"/>
      <c r="H1384" s="185">
        <v>15010</v>
      </c>
      <c r="I1384" t="s">
        <v>3493</v>
      </c>
      <c r="J1384" s="185" t="s">
        <v>36</v>
      </c>
      <c r="K1384" s="185" t="s">
        <v>36</v>
      </c>
      <c r="L1384" s="185" t="s">
        <v>36</v>
      </c>
      <c r="M1384" s="185" t="s">
        <v>37</v>
      </c>
      <c r="N1384" s="185" t="s">
        <v>3498</v>
      </c>
      <c r="O1384" s="185" t="s">
        <v>37</v>
      </c>
      <c r="P1384" s="185"/>
      <c r="Q1384" s="184" t="s">
        <v>1257</v>
      </c>
      <c r="R1384" s="185">
        <v>15010</v>
      </c>
      <c r="S1384" s="185" t="s">
        <v>624</v>
      </c>
      <c r="T1384">
        <v>1</v>
      </c>
      <c r="U1384" s="185" t="s">
        <v>37</v>
      </c>
      <c r="V1384" s="185" t="s">
        <v>37</v>
      </c>
      <c r="W1384" t="b">
        <v>1</v>
      </c>
    </row>
    <row r="1385" spans="4:23" x14ac:dyDescent="0.25">
      <c r="D1385" s="184" t="s">
        <v>1258</v>
      </c>
      <c r="E1385" s="184" t="s">
        <v>1258</v>
      </c>
      <c r="F1385" s="184"/>
      <c r="G1385" s="184"/>
      <c r="H1385" s="185">
        <v>15010</v>
      </c>
      <c r="I1385" t="s">
        <v>3493</v>
      </c>
      <c r="J1385" s="185" t="s">
        <v>36</v>
      </c>
      <c r="K1385" s="185" t="s">
        <v>36</v>
      </c>
      <c r="L1385" s="185" t="s">
        <v>36</v>
      </c>
      <c r="M1385" s="185" t="s">
        <v>37</v>
      </c>
      <c r="N1385" s="185" t="s">
        <v>3498</v>
      </c>
      <c r="O1385" s="185" t="s">
        <v>37</v>
      </c>
      <c r="P1385" s="185"/>
      <c r="Q1385" s="184" t="s">
        <v>1258</v>
      </c>
      <c r="R1385" s="185">
        <v>15010</v>
      </c>
      <c r="S1385" s="185" t="s">
        <v>624</v>
      </c>
      <c r="T1385">
        <v>1</v>
      </c>
      <c r="U1385" s="185" t="s">
        <v>37</v>
      </c>
      <c r="V1385" s="185" t="s">
        <v>37</v>
      </c>
      <c r="W1385" t="b">
        <v>1</v>
      </c>
    </row>
    <row r="1386" spans="4:23" x14ac:dyDescent="0.25">
      <c r="D1386" s="184" t="s">
        <v>1259</v>
      </c>
      <c r="E1386" s="184" t="s">
        <v>1259</v>
      </c>
      <c r="F1386" s="184"/>
      <c r="G1386" s="184"/>
      <c r="H1386" s="185">
        <v>16540</v>
      </c>
      <c r="I1386" t="s">
        <v>3510</v>
      </c>
      <c r="J1386" s="185" t="s">
        <v>36</v>
      </c>
      <c r="K1386" s="185" t="s">
        <v>36</v>
      </c>
      <c r="L1386" s="185" t="s">
        <v>36</v>
      </c>
      <c r="M1386" s="185" t="s">
        <v>37</v>
      </c>
      <c r="N1386" s="185" t="s">
        <v>3495</v>
      </c>
      <c r="O1386" s="185" t="s">
        <v>37</v>
      </c>
      <c r="P1386" s="185"/>
      <c r="Q1386" s="184" t="s">
        <v>1259</v>
      </c>
      <c r="R1386" s="185">
        <v>16540</v>
      </c>
      <c r="S1386" s="185" t="s">
        <v>1259</v>
      </c>
      <c r="T1386">
        <v>2</v>
      </c>
      <c r="U1386" s="185" t="s">
        <v>37</v>
      </c>
      <c r="V1386" s="185" t="s">
        <v>37</v>
      </c>
      <c r="W1386" t="b">
        <v>1</v>
      </c>
    </row>
    <row r="1387" spans="4:23" x14ac:dyDescent="0.25">
      <c r="D1387" s="184" t="s">
        <v>1260</v>
      </c>
      <c r="E1387" s="184" t="s">
        <v>1260</v>
      </c>
      <c r="F1387" s="184"/>
      <c r="G1387" s="184"/>
      <c r="H1387" s="185">
        <v>14110</v>
      </c>
      <c r="I1387" t="s">
        <v>3491</v>
      </c>
      <c r="J1387" s="185" t="s">
        <v>36</v>
      </c>
      <c r="K1387" s="185" t="s">
        <v>36</v>
      </c>
      <c r="L1387" s="185" t="s">
        <v>36</v>
      </c>
      <c r="M1387" s="185" t="s">
        <v>37</v>
      </c>
      <c r="N1387" s="185" t="s">
        <v>3505</v>
      </c>
      <c r="O1387" s="185" t="s">
        <v>37</v>
      </c>
      <c r="P1387" s="185"/>
      <c r="Q1387" s="184" t="s">
        <v>1260</v>
      </c>
      <c r="R1387" s="185">
        <v>14110</v>
      </c>
      <c r="S1387" s="185" t="s">
        <v>1164</v>
      </c>
      <c r="T1387">
        <v>2</v>
      </c>
      <c r="U1387" s="185" t="s">
        <v>37</v>
      </c>
      <c r="V1387" s="185" t="s">
        <v>37</v>
      </c>
      <c r="W1387" t="b">
        <v>1</v>
      </c>
    </row>
    <row r="1388" spans="4:23" x14ac:dyDescent="0.25">
      <c r="D1388" s="184" t="s">
        <v>1261</v>
      </c>
      <c r="E1388" s="184" t="s">
        <v>1261</v>
      </c>
      <c r="F1388" s="184"/>
      <c r="G1388" s="184"/>
      <c r="H1388" s="185">
        <v>10080</v>
      </c>
      <c r="I1388" t="s">
        <v>3486</v>
      </c>
      <c r="J1388" s="185" t="s">
        <v>36</v>
      </c>
      <c r="K1388" s="185" t="s">
        <v>36</v>
      </c>
      <c r="L1388" s="185" t="s">
        <v>36</v>
      </c>
      <c r="M1388" s="185" t="s">
        <v>37</v>
      </c>
      <c r="N1388" s="185" t="s">
        <v>3489</v>
      </c>
      <c r="O1388" s="185" t="s">
        <v>37</v>
      </c>
      <c r="P1388" s="185"/>
      <c r="Q1388" s="184" t="s">
        <v>1261</v>
      </c>
      <c r="R1388" s="185">
        <v>10080</v>
      </c>
      <c r="S1388" s="185" t="s">
        <v>86</v>
      </c>
      <c r="T1388">
        <v>1</v>
      </c>
      <c r="U1388" s="185" t="s">
        <v>37</v>
      </c>
      <c r="V1388" s="185" t="s">
        <v>37</v>
      </c>
      <c r="W1388" t="b">
        <v>1</v>
      </c>
    </row>
    <row r="1389" spans="4:23" x14ac:dyDescent="0.25">
      <c r="D1389" s="184" t="s">
        <v>1262</v>
      </c>
      <c r="E1389" s="184" t="s">
        <v>1262</v>
      </c>
      <c r="F1389" s="184"/>
      <c r="G1389" s="184"/>
      <c r="H1389" s="185">
        <v>15010</v>
      </c>
      <c r="I1389" t="s">
        <v>3493</v>
      </c>
      <c r="J1389" s="185" t="s">
        <v>36</v>
      </c>
      <c r="K1389" s="185" t="s">
        <v>36</v>
      </c>
      <c r="L1389" s="185" t="s">
        <v>36</v>
      </c>
      <c r="M1389" s="185" t="s">
        <v>37</v>
      </c>
      <c r="N1389" s="185" t="s">
        <v>3498</v>
      </c>
      <c r="O1389" s="185" t="s">
        <v>37</v>
      </c>
      <c r="P1389" s="185"/>
      <c r="Q1389" s="184" t="s">
        <v>1262</v>
      </c>
      <c r="R1389" s="185">
        <v>15010</v>
      </c>
      <c r="S1389" s="185" t="s">
        <v>624</v>
      </c>
      <c r="T1389">
        <v>1</v>
      </c>
      <c r="U1389" s="185" t="s">
        <v>37</v>
      </c>
      <c r="V1389" s="185" t="s">
        <v>37</v>
      </c>
      <c r="W1389" t="b">
        <v>1</v>
      </c>
    </row>
    <row r="1390" spans="4:23" x14ac:dyDescent="0.25">
      <c r="D1390" s="184" t="s">
        <v>3907</v>
      </c>
      <c r="E1390" s="184" t="s">
        <v>3907</v>
      </c>
      <c r="F1390" s="184"/>
      <c r="G1390" s="184"/>
      <c r="H1390" s="185">
        <v>11070</v>
      </c>
      <c r="I1390" t="s">
        <v>3491</v>
      </c>
      <c r="J1390" s="185" t="s">
        <v>36</v>
      </c>
      <c r="K1390" s="185" t="s">
        <v>36</v>
      </c>
      <c r="L1390" s="185" t="s">
        <v>36</v>
      </c>
      <c r="M1390" s="185" t="s">
        <v>37</v>
      </c>
      <c r="N1390" s="185" t="s">
        <v>35</v>
      </c>
      <c r="O1390" s="185" t="s">
        <v>37</v>
      </c>
      <c r="P1390" s="185"/>
      <c r="Q1390" s="184" t="s">
        <v>3907</v>
      </c>
      <c r="R1390" s="185">
        <v>11070</v>
      </c>
      <c r="S1390" s="185" t="s">
        <v>806</v>
      </c>
      <c r="T1390">
        <v>2</v>
      </c>
      <c r="U1390" s="185" t="s">
        <v>37</v>
      </c>
      <c r="V1390" s="185" t="s">
        <v>37</v>
      </c>
      <c r="W1390" t="b">
        <v>1</v>
      </c>
    </row>
    <row r="1391" spans="4:23" x14ac:dyDescent="0.25">
      <c r="D1391" s="184" t="s">
        <v>1263</v>
      </c>
      <c r="E1391" s="184" t="s">
        <v>1263</v>
      </c>
      <c r="F1391" s="184"/>
      <c r="G1391" s="184"/>
      <c r="H1391" s="185">
        <v>13810</v>
      </c>
      <c r="I1391" t="s">
        <v>3491</v>
      </c>
      <c r="J1391" s="185" t="s">
        <v>36</v>
      </c>
      <c r="K1391" s="185" t="s">
        <v>36</v>
      </c>
      <c r="L1391" s="185" t="s">
        <v>36</v>
      </c>
      <c r="M1391" s="185" t="s">
        <v>37</v>
      </c>
      <c r="N1391" s="185" t="s">
        <v>3501</v>
      </c>
      <c r="O1391" s="185" t="s">
        <v>37</v>
      </c>
      <c r="P1391" s="185"/>
      <c r="Q1391" s="184" t="s">
        <v>1263</v>
      </c>
      <c r="R1391" s="185">
        <v>13810</v>
      </c>
      <c r="S1391" s="185" t="s">
        <v>1264</v>
      </c>
      <c r="T1391">
        <v>3</v>
      </c>
      <c r="U1391" s="185" t="s">
        <v>37</v>
      </c>
      <c r="V1391" s="185" t="s">
        <v>37</v>
      </c>
      <c r="W1391" t="b">
        <v>1</v>
      </c>
    </row>
    <row r="1392" spans="4:23" x14ac:dyDescent="0.25">
      <c r="D1392" s="184" t="s">
        <v>1265</v>
      </c>
      <c r="E1392" s="184" t="s">
        <v>1265</v>
      </c>
      <c r="F1392" s="184"/>
      <c r="G1392" s="184"/>
      <c r="H1392" s="185">
        <v>16210</v>
      </c>
      <c r="I1392" t="s">
        <v>3493</v>
      </c>
      <c r="J1392" s="185" t="s">
        <v>36</v>
      </c>
      <c r="K1392" s="185" t="s">
        <v>36</v>
      </c>
      <c r="L1392" s="185" t="s">
        <v>36</v>
      </c>
      <c r="M1392" s="185" t="s">
        <v>37</v>
      </c>
      <c r="N1392" s="185" t="s">
        <v>3498</v>
      </c>
      <c r="O1392" s="185" t="s">
        <v>37</v>
      </c>
      <c r="P1392" s="185"/>
      <c r="Q1392" s="184" t="s">
        <v>1265</v>
      </c>
      <c r="R1392" s="185">
        <v>16210</v>
      </c>
      <c r="S1392" s="185" t="s">
        <v>282</v>
      </c>
      <c r="T1392">
        <v>2</v>
      </c>
      <c r="U1392" s="185" t="s">
        <v>37</v>
      </c>
      <c r="V1392" s="185" t="s">
        <v>37</v>
      </c>
      <c r="W1392" t="b">
        <v>1</v>
      </c>
    </row>
    <row r="1393" spans="4:23" x14ac:dyDescent="0.25">
      <c r="D1393" s="184" t="s">
        <v>1266</v>
      </c>
      <c r="E1393" s="184" t="s">
        <v>1266</v>
      </c>
      <c r="F1393" s="184"/>
      <c r="G1393" s="184"/>
      <c r="H1393" s="185">
        <v>15050</v>
      </c>
      <c r="I1393" t="s">
        <v>113</v>
      </c>
      <c r="J1393" s="185" t="s">
        <v>36</v>
      </c>
      <c r="K1393" s="185" t="s">
        <v>36</v>
      </c>
      <c r="L1393" s="185" t="s">
        <v>36</v>
      </c>
      <c r="M1393" s="185" t="s">
        <v>37</v>
      </c>
      <c r="N1393" s="185" t="s">
        <v>113</v>
      </c>
      <c r="O1393" s="185" t="s">
        <v>37</v>
      </c>
      <c r="P1393" s="185"/>
      <c r="Q1393" s="184" t="s">
        <v>1266</v>
      </c>
      <c r="R1393" s="185">
        <v>15050</v>
      </c>
      <c r="S1393" s="185" t="s">
        <v>114</v>
      </c>
      <c r="T1393">
        <v>5</v>
      </c>
      <c r="U1393" s="185" t="s">
        <v>37</v>
      </c>
      <c r="V1393" s="185" t="s">
        <v>37</v>
      </c>
      <c r="W1393" t="b">
        <v>0</v>
      </c>
    </row>
    <row r="1394" spans="4:23" x14ac:dyDescent="0.25">
      <c r="D1394" s="184" t="s">
        <v>1267</v>
      </c>
      <c r="E1394" s="184" t="s">
        <v>1267</v>
      </c>
      <c r="F1394" s="184"/>
      <c r="G1394" s="184"/>
      <c r="H1394" s="185">
        <v>13130</v>
      </c>
      <c r="I1394" t="s">
        <v>3491</v>
      </c>
      <c r="J1394" s="185" t="s">
        <v>36</v>
      </c>
      <c r="K1394" s="185" t="s">
        <v>36</v>
      </c>
      <c r="L1394" s="185" t="s">
        <v>36</v>
      </c>
      <c r="M1394" s="185" t="s">
        <v>37</v>
      </c>
      <c r="N1394" s="185" t="s">
        <v>3501</v>
      </c>
      <c r="O1394" s="185" t="s">
        <v>37</v>
      </c>
      <c r="P1394" s="185"/>
      <c r="Q1394" s="184" t="s">
        <v>1267</v>
      </c>
      <c r="R1394" s="185">
        <v>13130</v>
      </c>
      <c r="S1394" s="185" t="s">
        <v>474</v>
      </c>
      <c r="T1394">
        <v>3</v>
      </c>
      <c r="U1394" s="185" t="s">
        <v>37</v>
      </c>
      <c r="V1394" s="185" t="s">
        <v>37</v>
      </c>
      <c r="W1394" t="b">
        <v>1</v>
      </c>
    </row>
    <row r="1395" spans="4:23" x14ac:dyDescent="0.25">
      <c r="D1395" s="184" t="s">
        <v>1268</v>
      </c>
      <c r="E1395" s="184" t="s">
        <v>1268</v>
      </c>
      <c r="F1395" s="184"/>
      <c r="G1395" s="184"/>
      <c r="H1395" s="185">
        <v>17170</v>
      </c>
      <c r="I1395" t="s">
        <v>3502</v>
      </c>
      <c r="J1395" s="185" t="s">
        <v>36</v>
      </c>
      <c r="K1395" s="185" t="s">
        <v>36</v>
      </c>
      <c r="L1395" s="185" t="s">
        <v>36</v>
      </c>
      <c r="M1395" s="185" t="s">
        <v>37</v>
      </c>
      <c r="N1395" s="185" t="s">
        <v>3504</v>
      </c>
      <c r="O1395" s="185" t="s">
        <v>37</v>
      </c>
      <c r="P1395" s="185"/>
      <c r="Q1395" s="184" t="s">
        <v>1268</v>
      </c>
      <c r="R1395" s="185">
        <v>17170</v>
      </c>
      <c r="S1395" s="185" t="s">
        <v>393</v>
      </c>
      <c r="T1395">
        <v>1</v>
      </c>
      <c r="U1395" s="185" t="s">
        <v>37</v>
      </c>
      <c r="V1395" s="185" t="s">
        <v>37</v>
      </c>
      <c r="W1395" t="b">
        <v>1</v>
      </c>
    </row>
    <row r="1396" spans="4:23" x14ac:dyDescent="0.25">
      <c r="D1396" s="184" t="s">
        <v>1269</v>
      </c>
      <c r="E1396" s="184" t="s">
        <v>1269</v>
      </c>
      <c r="F1396" s="184"/>
      <c r="G1396" s="184"/>
      <c r="H1396" s="185">
        <v>17170</v>
      </c>
      <c r="I1396" t="s">
        <v>3502</v>
      </c>
      <c r="J1396" s="185" t="s">
        <v>36</v>
      </c>
      <c r="K1396" s="185" t="s">
        <v>36</v>
      </c>
      <c r="L1396" s="185" t="s">
        <v>36</v>
      </c>
      <c r="M1396" s="185" t="s">
        <v>37</v>
      </c>
      <c r="N1396" s="185" t="s">
        <v>3504</v>
      </c>
      <c r="O1396" s="185" t="s">
        <v>37</v>
      </c>
      <c r="P1396" s="185"/>
      <c r="Q1396" s="184" t="s">
        <v>1269</v>
      </c>
      <c r="R1396" s="185">
        <v>17170</v>
      </c>
      <c r="S1396" s="185" t="s">
        <v>393</v>
      </c>
      <c r="T1396">
        <v>1</v>
      </c>
      <c r="U1396" s="185" t="s">
        <v>37</v>
      </c>
      <c r="V1396" s="185" t="s">
        <v>37</v>
      </c>
      <c r="W1396" t="b">
        <v>1</v>
      </c>
    </row>
    <row r="1397" spans="4:23" x14ac:dyDescent="0.25">
      <c r="D1397" s="186" t="s">
        <v>3908</v>
      </c>
      <c r="E1397" s="186" t="s">
        <v>3908</v>
      </c>
      <c r="F1397" s="186"/>
      <c r="G1397" s="186"/>
      <c r="H1397" s="185"/>
      <c r="I1397" s="186" t="s">
        <v>3502</v>
      </c>
      <c r="J1397" s="186" t="s">
        <v>36</v>
      </c>
      <c r="K1397" s="186" t="s">
        <v>36</v>
      </c>
      <c r="L1397" s="186" t="s">
        <v>36</v>
      </c>
      <c r="M1397" s="186" t="s">
        <v>37</v>
      </c>
      <c r="N1397" s="186" t="s">
        <v>3504</v>
      </c>
      <c r="O1397" s="186" t="s">
        <v>37</v>
      </c>
      <c r="P1397" s="186"/>
      <c r="Q1397" s="186" t="s">
        <v>3908</v>
      </c>
      <c r="R1397" s="185"/>
      <c r="S1397" s="185"/>
      <c r="T1397">
        <v>1</v>
      </c>
      <c r="U1397" s="186" t="s">
        <v>37</v>
      </c>
      <c r="V1397" s="186" t="s">
        <v>37</v>
      </c>
      <c r="W1397" t="b">
        <v>1</v>
      </c>
    </row>
    <row r="1398" spans="4:23" x14ac:dyDescent="0.25">
      <c r="D1398" s="184" t="s">
        <v>1270</v>
      </c>
      <c r="E1398" s="184" t="s">
        <v>1270</v>
      </c>
      <c r="F1398" s="184"/>
      <c r="G1398" s="184"/>
      <c r="H1398" s="185">
        <v>15260</v>
      </c>
      <c r="I1398" t="s">
        <v>3502</v>
      </c>
      <c r="J1398" s="185" t="s">
        <v>36</v>
      </c>
      <c r="K1398" s="185" t="s">
        <v>36</v>
      </c>
      <c r="L1398" s="185" t="s">
        <v>36</v>
      </c>
      <c r="M1398" s="185" t="s">
        <v>37</v>
      </c>
      <c r="N1398" s="185" t="s">
        <v>3514</v>
      </c>
      <c r="O1398" s="185" t="s">
        <v>37</v>
      </c>
      <c r="P1398" s="185"/>
      <c r="Q1398" s="184" t="s">
        <v>1270</v>
      </c>
      <c r="R1398" s="185">
        <v>15260</v>
      </c>
      <c r="S1398" s="185" t="s">
        <v>1047</v>
      </c>
      <c r="T1398">
        <v>1</v>
      </c>
      <c r="U1398" s="185" t="s">
        <v>37</v>
      </c>
      <c r="V1398" s="185" t="s">
        <v>37</v>
      </c>
      <c r="W1398" t="b">
        <v>1</v>
      </c>
    </row>
    <row r="1399" spans="4:23" x14ac:dyDescent="0.25">
      <c r="D1399" s="184" t="s">
        <v>1271</v>
      </c>
      <c r="E1399" s="184" t="s">
        <v>1271</v>
      </c>
      <c r="F1399" s="184"/>
      <c r="G1399" s="184"/>
      <c r="H1399" s="185">
        <v>15260</v>
      </c>
      <c r="I1399" t="s">
        <v>3502</v>
      </c>
      <c r="J1399" s="185" t="s">
        <v>36</v>
      </c>
      <c r="K1399" s="185" t="s">
        <v>36</v>
      </c>
      <c r="L1399" s="185" t="s">
        <v>36</v>
      </c>
      <c r="M1399" s="185" t="s">
        <v>37</v>
      </c>
      <c r="N1399" s="185" t="s">
        <v>3514</v>
      </c>
      <c r="O1399" s="185" t="s">
        <v>37</v>
      </c>
      <c r="P1399" s="185"/>
      <c r="Q1399" s="184" t="s">
        <v>1271</v>
      </c>
      <c r="R1399" s="185">
        <v>15260</v>
      </c>
      <c r="S1399" s="185" t="s">
        <v>1047</v>
      </c>
      <c r="T1399">
        <v>1</v>
      </c>
      <c r="U1399" s="185" t="s">
        <v>37</v>
      </c>
      <c r="V1399" s="185" t="s">
        <v>37</v>
      </c>
      <c r="W1399" t="b">
        <v>1</v>
      </c>
    </row>
    <row r="1400" spans="4:23" x14ac:dyDescent="0.25">
      <c r="D1400" s="184" t="s">
        <v>1047</v>
      </c>
      <c r="E1400" s="184" t="s">
        <v>1047</v>
      </c>
      <c r="F1400" s="184"/>
      <c r="G1400" s="184"/>
      <c r="H1400" s="185">
        <v>15260</v>
      </c>
      <c r="I1400" t="s">
        <v>3502</v>
      </c>
      <c r="J1400" s="185" t="s">
        <v>36</v>
      </c>
      <c r="K1400" s="185" t="s">
        <v>36</v>
      </c>
      <c r="L1400" s="185" t="s">
        <v>36</v>
      </c>
      <c r="M1400" s="185" t="s">
        <v>37</v>
      </c>
      <c r="N1400" s="185" t="s">
        <v>3514</v>
      </c>
      <c r="O1400" s="185" t="s">
        <v>37</v>
      </c>
      <c r="P1400" s="185"/>
      <c r="Q1400" s="184" t="s">
        <v>1047</v>
      </c>
      <c r="R1400" s="185">
        <v>15260</v>
      </c>
      <c r="S1400" s="185" t="s">
        <v>1047</v>
      </c>
      <c r="T1400">
        <v>1</v>
      </c>
      <c r="U1400" s="185" t="s">
        <v>37</v>
      </c>
      <c r="V1400" s="185" t="s">
        <v>37</v>
      </c>
      <c r="W1400" t="b">
        <v>1</v>
      </c>
    </row>
    <row r="1401" spans="4:23" x14ac:dyDescent="0.25">
      <c r="D1401" s="184" t="s">
        <v>1272</v>
      </c>
      <c r="E1401" s="184" t="s">
        <v>1272</v>
      </c>
      <c r="F1401" s="184"/>
      <c r="G1401" s="184"/>
      <c r="H1401" s="185">
        <v>15260</v>
      </c>
      <c r="I1401" t="s">
        <v>3502</v>
      </c>
      <c r="J1401" s="185" t="s">
        <v>36</v>
      </c>
      <c r="K1401" s="185" t="s">
        <v>36</v>
      </c>
      <c r="L1401" s="185" t="s">
        <v>36</v>
      </c>
      <c r="M1401" s="185" t="s">
        <v>37</v>
      </c>
      <c r="N1401" s="185" t="s">
        <v>3514</v>
      </c>
      <c r="O1401" s="185" t="s">
        <v>37</v>
      </c>
      <c r="P1401" s="185"/>
      <c r="Q1401" s="184" t="s">
        <v>1272</v>
      </c>
      <c r="R1401" s="185">
        <v>15260</v>
      </c>
      <c r="S1401" s="185" t="s">
        <v>1047</v>
      </c>
      <c r="T1401">
        <v>1</v>
      </c>
      <c r="U1401" s="185" t="s">
        <v>37</v>
      </c>
      <c r="V1401" s="185" t="s">
        <v>37</v>
      </c>
      <c r="W1401" t="b">
        <v>1</v>
      </c>
    </row>
    <row r="1402" spans="4:23" x14ac:dyDescent="0.25">
      <c r="D1402" s="184" t="s">
        <v>1273</v>
      </c>
      <c r="E1402" s="184" t="s">
        <v>1273</v>
      </c>
      <c r="F1402" s="184"/>
      <c r="G1402" s="184"/>
      <c r="H1402" s="185">
        <v>15260</v>
      </c>
      <c r="I1402" t="s">
        <v>3502</v>
      </c>
      <c r="J1402" s="185" t="s">
        <v>36</v>
      </c>
      <c r="K1402" s="185" t="s">
        <v>36</v>
      </c>
      <c r="L1402" s="185" t="s">
        <v>36</v>
      </c>
      <c r="M1402" s="185" t="s">
        <v>37</v>
      </c>
      <c r="N1402" s="185" t="s">
        <v>3514</v>
      </c>
      <c r="O1402" s="185" t="s">
        <v>37</v>
      </c>
      <c r="P1402" s="185"/>
      <c r="Q1402" s="184" t="s">
        <v>1273</v>
      </c>
      <c r="R1402" s="185">
        <v>15260</v>
      </c>
      <c r="S1402" s="185" t="s">
        <v>1047</v>
      </c>
      <c r="T1402">
        <v>1</v>
      </c>
      <c r="U1402" s="185" t="s">
        <v>37</v>
      </c>
      <c r="V1402" s="185" t="s">
        <v>37</v>
      </c>
      <c r="W1402" t="b">
        <v>1</v>
      </c>
    </row>
    <row r="1403" spans="4:23" x14ac:dyDescent="0.25">
      <c r="D1403" s="184" t="s">
        <v>1274</v>
      </c>
      <c r="E1403" s="184" t="s">
        <v>1274</v>
      </c>
      <c r="F1403" s="184"/>
      <c r="G1403" s="184"/>
      <c r="H1403" s="185">
        <v>15260</v>
      </c>
      <c r="I1403" t="s">
        <v>3502</v>
      </c>
      <c r="J1403" s="185" t="s">
        <v>36</v>
      </c>
      <c r="K1403" s="185" t="s">
        <v>36</v>
      </c>
      <c r="L1403" s="185" t="s">
        <v>36</v>
      </c>
      <c r="M1403" s="185" t="s">
        <v>37</v>
      </c>
      <c r="N1403" s="185" t="s">
        <v>3514</v>
      </c>
      <c r="O1403" s="185" t="s">
        <v>37</v>
      </c>
      <c r="P1403" s="185"/>
      <c r="Q1403" s="184" t="s">
        <v>1274</v>
      </c>
      <c r="R1403" s="185">
        <v>15260</v>
      </c>
      <c r="S1403" s="185" t="s">
        <v>1047</v>
      </c>
      <c r="T1403">
        <v>1</v>
      </c>
      <c r="U1403" s="185" t="s">
        <v>37</v>
      </c>
      <c r="V1403" s="185" t="s">
        <v>37</v>
      </c>
      <c r="W1403" t="b">
        <v>1</v>
      </c>
    </row>
    <row r="1404" spans="4:23" x14ac:dyDescent="0.25">
      <c r="D1404" s="184" t="s">
        <v>1275</v>
      </c>
      <c r="E1404" s="184" t="s">
        <v>1275</v>
      </c>
      <c r="F1404" s="184"/>
      <c r="G1404" s="184"/>
      <c r="H1404" s="185">
        <v>15260</v>
      </c>
      <c r="I1404" t="s">
        <v>3502</v>
      </c>
      <c r="J1404" s="185" t="s">
        <v>36</v>
      </c>
      <c r="K1404" s="185" t="s">
        <v>36</v>
      </c>
      <c r="L1404" s="185" t="s">
        <v>36</v>
      </c>
      <c r="M1404" s="185" t="s">
        <v>37</v>
      </c>
      <c r="N1404" s="185" t="s">
        <v>3514</v>
      </c>
      <c r="O1404" s="185" t="s">
        <v>37</v>
      </c>
      <c r="P1404" s="185"/>
      <c r="Q1404" s="184" t="s">
        <v>1275</v>
      </c>
      <c r="R1404" s="185">
        <v>15260</v>
      </c>
      <c r="S1404" s="185" t="s">
        <v>1047</v>
      </c>
      <c r="T1404">
        <v>1</v>
      </c>
      <c r="U1404" s="185" t="s">
        <v>37</v>
      </c>
      <c r="V1404" s="185" t="s">
        <v>37</v>
      </c>
      <c r="W1404" t="b">
        <v>1</v>
      </c>
    </row>
    <row r="1405" spans="4:23" x14ac:dyDescent="0.25">
      <c r="D1405" s="184" t="s">
        <v>1276</v>
      </c>
      <c r="E1405" s="184" t="s">
        <v>1276</v>
      </c>
      <c r="F1405" s="184"/>
      <c r="G1405" s="184"/>
      <c r="H1405" s="185">
        <v>15260</v>
      </c>
      <c r="I1405" t="s">
        <v>3502</v>
      </c>
      <c r="J1405" s="185" t="s">
        <v>36</v>
      </c>
      <c r="K1405" s="185" t="s">
        <v>36</v>
      </c>
      <c r="L1405" s="185" t="s">
        <v>36</v>
      </c>
      <c r="M1405" s="185" t="s">
        <v>37</v>
      </c>
      <c r="N1405" s="185" t="s">
        <v>3514</v>
      </c>
      <c r="O1405" s="185" t="s">
        <v>37</v>
      </c>
      <c r="P1405" s="185"/>
      <c r="Q1405" s="184" t="s">
        <v>1276</v>
      </c>
      <c r="R1405" s="185">
        <v>15260</v>
      </c>
      <c r="S1405" s="185" t="s">
        <v>1047</v>
      </c>
      <c r="T1405">
        <v>1</v>
      </c>
      <c r="U1405" s="185" t="s">
        <v>37</v>
      </c>
      <c r="V1405" s="185" t="s">
        <v>37</v>
      </c>
      <c r="W1405" t="b">
        <v>1</v>
      </c>
    </row>
    <row r="1406" spans="4:23" x14ac:dyDescent="0.25">
      <c r="D1406" s="184" t="s">
        <v>1277</v>
      </c>
      <c r="E1406" s="184" t="s">
        <v>1277</v>
      </c>
      <c r="F1406" s="184"/>
      <c r="G1406" s="184"/>
      <c r="H1406" s="185">
        <v>15260</v>
      </c>
      <c r="I1406" t="s">
        <v>3502</v>
      </c>
      <c r="J1406" s="185" t="s">
        <v>36</v>
      </c>
      <c r="K1406" s="185" t="s">
        <v>36</v>
      </c>
      <c r="L1406" s="185" t="s">
        <v>36</v>
      </c>
      <c r="M1406" s="185" t="s">
        <v>37</v>
      </c>
      <c r="N1406" s="185" t="s">
        <v>3514</v>
      </c>
      <c r="O1406" s="185" t="s">
        <v>37</v>
      </c>
      <c r="P1406" s="185"/>
      <c r="Q1406" s="184" t="s">
        <v>1277</v>
      </c>
      <c r="R1406" s="185">
        <v>15260</v>
      </c>
      <c r="S1406" s="185" t="s">
        <v>1047</v>
      </c>
      <c r="T1406">
        <v>1</v>
      </c>
      <c r="U1406" s="185" t="s">
        <v>37</v>
      </c>
      <c r="V1406" s="185" t="s">
        <v>37</v>
      </c>
      <c r="W1406" t="b">
        <v>1</v>
      </c>
    </row>
    <row r="1407" spans="4:23" x14ac:dyDescent="0.25">
      <c r="D1407" s="184" t="s">
        <v>1278</v>
      </c>
      <c r="E1407" s="184" t="s">
        <v>1278</v>
      </c>
      <c r="F1407" s="184"/>
      <c r="G1407" s="184"/>
      <c r="H1407" s="185">
        <v>15260</v>
      </c>
      <c r="I1407" t="s">
        <v>3502</v>
      </c>
      <c r="J1407" s="185" t="s">
        <v>36</v>
      </c>
      <c r="K1407" s="185" t="s">
        <v>36</v>
      </c>
      <c r="L1407" s="185" t="s">
        <v>36</v>
      </c>
      <c r="M1407" s="185" t="s">
        <v>37</v>
      </c>
      <c r="N1407" s="185" t="s">
        <v>3514</v>
      </c>
      <c r="O1407" s="185" t="s">
        <v>37</v>
      </c>
      <c r="P1407" s="185"/>
      <c r="Q1407" s="184" t="s">
        <v>1278</v>
      </c>
      <c r="R1407" s="185">
        <v>15260</v>
      </c>
      <c r="S1407" s="185" t="s">
        <v>1047</v>
      </c>
      <c r="T1407">
        <v>1</v>
      </c>
      <c r="U1407" s="185" t="s">
        <v>37</v>
      </c>
      <c r="V1407" s="185" t="s">
        <v>37</v>
      </c>
      <c r="W1407" t="b">
        <v>1</v>
      </c>
    </row>
    <row r="1408" spans="4:23" x14ac:dyDescent="0.25">
      <c r="D1408" s="184" t="s">
        <v>1279</v>
      </c>
      <c r="E1408" s="184" t="s">
        <v>1279</v>
      </c>
      <c r="F1408" s="184"/>
      <c r="G1408" s="184"/>
      <c r="H1408" s="185">
        <v>15260</v>
      </c>
      <c r="I1408" t="s">
        <v>3502</v>
      </c>
      <c r="J1408" s="185" t="s">
        <v>36</v>
      </c>
      <c r="K1408" s="185" t="s">
        <v>36</v>
      </c>
      <c r="L1408" s="185" t="s">
        <v>36</v>
      </c>
      <c r="M1408" s="185" t="s">
        <v>37</v>
      </c>
      <c r="N1408" s="185" t="s">
        <v>3514</v>
      </c>
      <c r="O1408" s="185" t="s">
        <v>37</v>
      </c>
      <c r="P1408" s="185"/>
      <c r="Q1408" s="184" t="s">
        <v>1279</v>
      </c>
      <c r="R1408" s="185">
        <v>15260</v>
      </c>
      <c r="S1408" s="185" t="s">
        <v>1047</v>
      </c>
      <c r="T1408">
        <v>1</v>
      </c>
      <c r="U1408" s="185" t="s">
        <v>37</v>
      </c>
      <c r="V1408" s="185" t="s">
        <v>37</v>
      </c>
      <c r="W1408" t="b">
        <v>1</v>
      </c>
    </row>
    <row r="1409" spans="4:23" x14ac:dyDescent="0.25">
      <c r="D1409" s="184" t="s">
        <v>1280</v>
      </c>
      <c r="E1409" s="184" t="s">
        <v>1280</v>
      </c>
      <c r="F1409" s="184"/>
      <c r="G1409" s="184"/>
      <c r="H1409" s="185">
        <v>13720</v>
      </c>
      <c r="I1409" t="s">
        <v>3491</v>
      </c>
      <c r="J1409" s="185" t="s">
        <v>36</v>
      </c>
      <c r="K1409" s="185" t="s">
        <v>36</v>
      </c>
      <c r="L1409" s="185" t="s">
        <v>36</v>
      </c>
      <c r="M1409" s="185" t="s">
        <v>37</v>
      </c>
      <c r="N1409" s="185" t="s">
        <v>3503</v>
      </c>
      <c r="O1409" s="185" t="s">
        <v>37</v>
      </c>
      <c r="P1409" s="185"/>
      <c r="Q1409" s="184" t="s">
        <v>1280</v>
      </c>
      <c r="R1409" s="185">
        <v>13720</v>
      </c>
      <c r="S1409" s="185" t="s">
        <v>96</v>
      </c>
      <c r="T1409">
        <v>1</v>
      </c>
      <c r="U1409" s="185" t="s">
        <v>37</v>
      </c>
      <c r="V1409" s="185" t="s">
        <v>37</v>
      </c>
      <c r="W1409" t="b">
        <v>1</v>
      </c>
    </row>
    <row r="1410" spans="4:23" x14ac:dyDescent="0.25">
      <c r="D1410" s="184" t="s">
        <v>3909</v>
      </c>
      <c r="E1410" s="184" t="s">
        <v>3909</v>
      </c>
      <c r="F1410" s="184"/>
      <c r="G1410" s="184"/>
      <c r="H1410" s="185">
        <v>17310</v>
      </c>
      <c r="I1410" t="s">
        <v>3502</v>
      </c>
      <c r="J1410" s="185" t="s">
        <v>36</v>
      </c>
      <c r="K1410" s="185" t="s">
        <v>36</v>
      </c>
      <c r="L1410" s="185" t="s">
        <v>36</v>
      </c>
      <c r="M1410" s="185" t="s">
        <v>37</v>
      </c>
      <c r="N1410" s="185" t="s">
        <v>3504</v>
      </c>
      <c r="O1410" s="185" t="s">
        <v>37</v>
      </c>
      <c r="P1410" s="185"/>
      <c r="Q1410" s="184" t="s">
        <v>3909</v>
      </c>
      <c r="R1410" s="185">
        <v>17310</v>
      </c>
      <c r="S1410" s="185" t="s">
        <v>258</v>
      </c>
      <c r="T1410">
        <v>1</v>
      </c>
      <c r="U1410" s="185" t="s">
        <v>37</v>
      </c>
      <c r="V1410" s="185" t="s">
        <v>37</v>
      </c>
      <c r="W1410" t="b">
        <v>1</v>
      </c>
    </row>
    <row r="1411" spans="4:23" x14ac:dyDescent="0.25">
      <c r="D1411" s="184" t="s">
        <v>1281</v>
      </c>
      <c r="E1411" s="184" t="s">
        <v>1281</v>
      </c>
      <c r="F1411" s="184"/>
      <c r="G1411" s="184"/>
      <c r="H1411" s="185">
        <v>17310</v>
      </c>
      <c r="I1411" t="s">
        <v>3502</v>
      </c>
      <c r="J1411" s="185" t="s">
        <v>36</v>
      </c>
      <c r="K1411" s="185" t="s">
        <v>36</v>
      </c>
      <c r="L1411" s="185" t="s">
        <v>36</v>
      </c>
      <c r="M1411" s="185" t="s">
        <v>37</v>
      </c>
      <c r="N1411" s="185" t="s">
        <v>3504</v>
      </c>
      <c r="O1411" s="185" t="s">
        <v>37</v>
      </c>
      <c r="P1411" s="185"/>
      <c r="Q1411" s="184" t="s">
        <v>1281</v>
      </c>
      <c r="R1411" s="185">
        <v>17310</v>
      </c>
      <c r="S1411" s="185" t="s">
        <v>258</v>
      </c>
      <c r="T1411">
        <v>1</v>
      </c>
      <c r="U1411" s="185" t="s">
        <v>37</v>
      </c>
      <c r="V1411" s="185" t="s">
        <v>37</v>
      </c>
      <c r="W1411" t="b">
        <v>1</v>
      </c>
    </row>
    <row r="1412" spans="4:23" x14ac:dyDescent="0.25">
      <c r="D1412" s="184" t="s">
        <v>1282</v>
      </c>
      <c r="E1412" s="184" t="s">
        <v>1282</v>
      </c>
      <c r="F1412" s="184"/>
      <c r="G1412" s="184"/>
      <c r="H1412" s="185">
        <v>13410</v>
      </c>
      <c r="I1412" t="s">
        <v>3491</v>
      </c>
      <c r="J1412" s="185" t="s">
        <v>36</v>
      </c>
      <c r="K1412" s="185" t="s">
        <v>36</v>
      </c>
      <c r="L1412" s="185" t="s">
        <v>36</v>
      </c>
      <c r="M1412" s="185" t="s">
        <v>37</v>
      </c>
      <c r="N1412" s="185" t="s">
        <v>3501</v>
      </c>
      <c r="O1412" s="185" t="s">
        <v>37</v>
      </c>
      <c r="P1412" s="185"/>
      <c r="Q1412" s="184" t="s">
        <v>1282</v>
      </c>
      <c r="R1412" s="185">
        <v>13410</v>
      </c>
      <c r="S1412" s="185" t="s">
        <v>131</v>
      </c>
      <c r="T1412">
        <v>2</v>
      </c>
      <c r="U1412" s="185" t="s">
        <v>37</v>
      </c>
      <c r="V1412" s="185" t="s">
        <v>37</v>
      </c>
      <c r="W1412" t="b">
        <v>1</v>
      </c>
    </row>
    <row r="1413" spans="4:23" x14ac:dyDescent="0.25">
      <c r="D1413" s="184" t="s">
        <v>1283</v>
      </c>
      <c r="E1413" s="184" t="s">
        <v>1283</v>
      </c>
      <c r="F1413" s="184"/>
      <c r="G1413" s="184"/>
      <c r="H1413" s="185">
        <v>13140</v>
      </c>
      <c r="I1413" t="s">
        <v>3491</v>
      </c>
      <c r="J1413" s="185" t="s">
        <v>36</v>
      </c>
      <c r="K1413" s="185" t="s">
        <v>36</v>
      </c>
      <c r="L1413" s="185" t="s">
        <v>36</v>
      </c>
      <c r="M1413" s="185" t="s">
        <v>37</v>
      </c>
      <c r="N1413" s="185" t="s">
        <v>3501</v>
      </c>
      <c r="O1413" s="185" t="s">
        <v>37</v>
      </c>
      <c r="P1413" s="185"/>
      <c r="Q1413" s="184" t="s">
        <v>1283</v>
      </c>
      <c r="R1413" s="185">
        <v>13140</v>
      </c>
      <c r="S1413" s="185" t="s">
        <v>78</v>
      </c>
      <c r="T1413">
        <v>3</v>
      </c>
      <c r="U1413" s="185" t="s">
        <v>37</v>
      </c>
      <c r="V1413" s="185" t="s">
        <v>37</v>
      </c>
      <c r="W1413" t="b">
        <v>1</v>
      </c>
    </row>
    <row r="1414" spans="4:23" x14ac:dyDescent="0.25">
      <c r="D1414" s="184" t="s">
        <v>1284</v>
      </c>
      <c r="E1414" s="184" t="s">
        <v>1284</v>
      </c>
      <c r="F1414" s="184"/>
      <c r="G1414" s="184"/>
      <c r="H1414" s="185">
        <v>13930</v>
      </c>
      <c r="I1414" t="s">
        <v>3491</v>
      </c>
      <c r="J1414" s="185" t="s">
        <v>36</v>
      </c>
      <c r="K1414" s="185" t="s">
        <v>36</v>
      </c>
      <c r="L1414" s="185" t="s">
        <v>36</v>
      </c>
      <c r="M1414" s="185" t="s">
        <v>37</v>
      </c>
      <c r="N1414" s="185" t="s">
        <v>3501</v>
      </c>
      <c r="O1414" s="185" t="s">
        <v>37</v>
      </c>
      <c r="P1414" s="185"/>
      <c r="Q1414" s="184" t="s">
        <v>1284</v>
      </c>
      <c r="R1414" s="185">
        <v>13930</v>
      </c>
      <c r="S1414" s="185" t="s">
        <v>1285</v>
      </c>
      <c r="T1414">
        <v>2</v>
      </c>
      <c r="U1414" s="185" t="s">
        <v>37</v>
      </c>
      <c r="V1414" s="185" t="s">
        <v>37</v>
      </c>
      <c r="W1414" t="b">
        <v>1</v>
      </c>
    </row>
    <row r="1415" spans="4:23" x14ac:dyDescent="0.25">
      <c r="D1415" s="184" t="s">
        <v>1286</v>
      </c>
      <c r="E1415" s="184" t="s">
        <v>1286</v>
      </c>
      <c r="F1415" s="184"/>
      <c r="G1415" s="184"/>
      <c r="H1415" s="185">
        <v>13510</v>
      </c>
      <c r="I1415" t="s">
        <v>3491</v>
      </c>
      <c r="J1415" s="185" t="s">
        <v>36</v>
      </c>
      <c r="K1415" s="185" t="s">
        <v>36</v>
      </c>
      <c r="L1415" s="185" t="s">
        <v>36</v>
      </c>
      <c r="M1415" s="185" t="s">
        <v>37</v>
      </c>
      <c r="N1415" s="185" t="s">
        <v>3501</v>
      </c>
      <c r="O1415" s="185" t="s">
        <v>37</v>
      </c>
      <c r="P1415" s="185"/>
      <c r="Q1415" s="184" t="s">
        <v>1286</v>
      </c>
      <c r="R1415" s="185">
        <v>13510</v>
      </c>
      <c r="S1415" s="185" t="s">
        <v>103</v>
      </c>
      <c r="T1415">
        <v>3</v>
      </c>
      <c r="U1415" s="185" t="s">
        <v>37</v>
      </c>
      <c r="V1415" s="185" t="s">
        <v>37</v>
      </c>
      <c r="W1415" t="b">
        <v>1</v>
      </c>
    </row>
    <row r="1416" spans="4:23" x14ac:dyDescent="0.25">
      <c r="D1416" s="184" t="s">
        <v>1287</v>
      </c>
      <c r="E1416" s="184" t="s">
        <v>1287</v>
      </c>
      <c r="F1416" s="184"/>
      <c r="G1416" s="184"/>
      <c r="H1416" s="185">
        <v>13510</v>
      </c>
      <c r="I1416" t="s">
        <v>3491</v>
      </c>
      <c r="J1416" s="185" t="s">
        <v>36</v>
      </c>
      <c r="K1416" s="185" t="s">
        <v>36</v>
      </c>
      <c r="L1416" s="185" t="s">
        <v>36</v>
      </c>
      <c r="M1416" s="185" t="s">
        <v>37</v>
      </c>
      <c r="N1416" s="185" t="s">
        <v>3501</v>
      </c>
      <c r="O1416" s="185" t="s">
        <v>37</v>
      </c>
      <c r="P1416" s="185"/>
      <c r="Q1416" s="184" t="s">
        <v>1287</v>
      </c>
      <c r="R1416" s="185">
        <v>13510</v>
      </c>
      <c r="S1416" s="185" t="s">
        <v>103</v>
      </c>
      <c r="T1416">
        <v>3</v>
      </c>
      <c r="U1416" s="185" t="s">
        <v>37</v>
      </c>
      <c r="V1416" s="185" t="s">
        <v>37</v>
      </c>
      <c r="W1416" t="b">
        <v>1</v>
      </c>
    </row>
    <row r="1417" spans="4:23" x14ac:dyDescent="0.25">
      <c r="D1417" s="186" t="s">
        <v>3910</v>
      </c>
      <c r="E1417" s="186" t="s">
        <v>3910</v>
      </c>
      <c r="F1417" s="186"/>
      <c r="G1417" s="186"/>
      <c r="H1417" s="185"/>
      <c r="I1417" s="186" t="s">
        <v>3897</v>
      </c>
      <c r="J1417" s="186" t="s">
        <v>36</v>
      </c>
      <c r="K1417" s="186" t="s">
        <v>36</v>
      </c>
      <c r="L1417" s="186" t="s">
        <v>36</v>
      </c>
      <c r="M1417" s="186" t="s">
        <v>37</v>
      </c>
      <c r="N1417" s="186" t="s">
        <v>3522</v>
      </c>
      <c r="O1417" s="186" t="s">
        <v>37</v>
      </c>
      <c r="P1417" s="186"/>
      <c r="Q1417" s="186" t="s">
        <v>3910</v>
      </c>
      <c r="R1417" s="185"/>
      <c r="S1417" s="185"/>
      <c r="T1417">
        <v>1</v>
      </c>
      <c r="U1417" s="186" t="s">
        <v>37</v>
      </c>
      <c r="V1417" s="186" t="s">
        <v>37</v>
      </c>
      <c r="W1417" t="b">
        <v>1</v>
      </c>
    </row>
    <row r="1418" spans="4:23" x14ac:dyDescent="0.25">
      <c r="D1418" s="184" t="s">
        <v>1288</v>
      </c>
      <c r="E1418" s="184" t="s">
        <v>1288</v>
      </c>
      <c r="F1418" s="184"/>
      <c r="G1418" s="184"/>
      <c r="H1418" s="185">
        <v>13220</v>
      </c>
      <c r="I1418" t="s">
        <v>3491</v>
      </c>
      <c r="J1418" s="185" t="s">
        <v>36</v>
      </c>
      <c r="K1418" s="185" t="s">
        <v>36</v>
      </c>
      <c r="L1418" s="185" t="s">
        <v>36</v>
      </c>
      <c r="M1418" s="185" t="s">
        <v>37</v>
      </c>
      <c r="N1418" s="185" t="s">
        <v>3501</v>
      </c>
      <c r="O1418" s="185" t="s">
        <v>37</v>
      </c>
      <c r="P1418" s="185"/>
      <c r="Q1418" s="184" t="s">
        <v>1288</v>
      </c>
      <c r="R1418" s="185">
        <v>13220</v>
      </c>
      <c r="S1418" s="185" t="s">
        <v>94</v>
      </c>
      <c r="T1418">
        <v>2</v>
      </c>
      <c r="U1418" s="185" t="s">
        <v>37</v>
      </c>
      <c r="V1418" s="185" t="s">
        <v>37</v>
      </c>
      <c r="W1418" t="b">
        <v>1</v>
      </c>
    </row>
    <row r="1419" spans="4:23" x14ac:dyDescent="0.25">
      <c r="D1419" s="186" t="s">
        <v>3911</v>
      </c>
      <c r="E1419" s="186" t="s">
        <v>3911</v>
      </c>
      <c r="F1419" s="186"/>
      <c r="G1419" s="186"/>
      <c r="H1419" s="185"/>
      <c r="I1419" s="186" t="s">
        <v>3493</v>
      </c>
      <c r="J1419" s="186" t="s">
        <v>36</v>
      </c>
      <c r="K1419" s="186" t="s">
        <v>36</v>
      </c>
      <c r="L1419" s="186" t="s">
        <v>36</v>
      </c>
      <c r="M1419" s="186" t="s">
        <v>37</v>
      </c>
      <c r="N1419" s="186" t="s">
        <v>3490</v>
      </c>
      <c r="O1419" s="186" t="s">
        <v>37</v>
      </c>
      <c r="P1419" s="186"/>
      <c r="Q1419" s="186" t="s">
        <v>3911</v>
      </c>
      <c r="R1419" s="185"/>
      <c r="S1419" s="185"/>
      <c r="T1419">
        <v>3</v>
      </c>
      <c r="U1419" s="186" t="s">
        <v>37</v>
      </c>
      <c r="V1419" s="186" t="s">
        <v>37</v>
      </c>
      <c r="W1419" t="b">
        <v>1</v>
      </c>
    </row>
    <row r="1420" spans="4:23" x14ac:dyDescent="0.25">
      <c r="D1420" s="184" t="s">
        <v>1289</v>
      </c>
      <c r="E1420" s="184" t="s">
        <v>1289</v>
      </c>
      <c r="F1420" s="184"/>
      <c r="G1420" s="184"/>
      <c r="H1420" s="185">
        <v>17330</v>
      </c>
      <c r="I1420" t="s">
        <v>3502</v>
      </c>
      <c r="J1420" s="185" t="s">
        <v>36</v>
      </c>
      <c r="K1420" s="185" t="s">
        <v>36</v>
      </c>
      <c r="L1420" s="185" t="s">
        <v>36</v>
      </c>
      <c r="M1420" s="185" t="s">
        <v>37</v>
      </c>
      <c r="N1420" s="185" t="s">
        <v>3504</v>
      </c>
      <c r="O1420" s="185" t="s">
        <v>37</v>
      </c>
      <c r="P1420" s="185"/>
      <c r="Q1420" s="184" t="s">
        <v>1289</v>
      </c>
      <c r="R1420" s="185">
        <v>17330</v>
      </c>
      <c r="S1420" s="185" t="s">
        <v>397</v>
      </c>
      <c r="T1420">
        <v>1</v>
      </c>
      <c r="U1420" s="185" t="s">
        <v>37</v>
      </c>
      <c r="V1420" s="185" t="s">
        <v>37</v>
      </c>
      <c r="W1420" t="b">
        <v>1</v>
      </c>
    </row>
    <row r="1421" spans="4:23" x14ac:dyDescent="0.25">
      <c r="D1421" s="186" t="s">
        <v>3912</v>
      </c>
      <c r="E1421" s="186" t="s">
        <v>3912</v>
      </c>
      <c r="F1421" s="186"/>
      <c r="G1421" s="186"/>
      <c r="H1421" s="185"/>
      <c r="I1421" s="186" t="s">
        <v>3493</v>
      </c>
      <c r="J1421" s="186" t="s">
        <v>36</v>
      </c>
      <c r="K1421" s="186" t="s">
        <v>36</v>
      </c>
      <c r="L1421" s="186" t="s">
        <v>36</v>
      </c>
      <c r="M1421" s="186" t="s">
        <v>37</v>
      </c>
      <c r="N1421" s="186" t="s">
        <v>3498</v>
      </c>
      <c r="O1421" s="186" t="s">
        <v>37</v>
      </c>
      <c r="P1421" s="186"/>
      <c r="Q1421" s="186" t="s">
        <v>3912</v>
      </c>
      <c r="R1421" s="185"/>
      <c r="S1421" s="185"/>
      <c r="T1421">
        <v>1</v>
      </c>
      <c r="U1421" s="186" t="s">
        <v>37</v>
      </c>
      <c r="V1421" s="186" t="s">
        <v>37</v>
      </c>
      <c r="W1421" t="b">
        <v>1</v>
      </c>
    </row>
    <row r="1422" spans="4:23" x14ac:dyDescent="0.25">
      <c r="D1422" s="186" t="s">
        <v>3913</v>
      </c>
      <c r="E1422" s="186" t="s">
        <v>3913</v>
      </c>
      <c r="F1422" s="186"/>
      <c r="G1422" s="186"/>
      <c r="H1422" s="185"/>
      <c r="I1422" s="186" t="s">
        <v>3493</v>
      </c>
      <c r="J1422" s="186" t="s">
        <v>36</v>
      </c>
      <c r="K1422" s="186" t="s">
        <v>36</v>
      </c>
      <c r="L1422" s="186" t="s">
        <v>36</v>
      </c>
      <c r="M1422" s="186" t="s">
        <v>37</v>
      </c>
      <c r="N1422" s="186" t="s">
        <v>3498</v>
      </c>
      <c r="O1422" s="186" t="s">
        <v>37</v>
      </c>
      <c r="P1422" s="186"/>
      <c r="Q1422" s="186" t="s">
        <v>3913</v>
      </c>
      <c r="R1422" s="185"/>
      <c r="S1422" s="185"/>
      <c r="T1422">
        <v>1</v>
      </c>
      <c r="U1422" s="186" t="s">
        <v>37</v>
      </c>
      <c r="V1422" s="186" t="s">
        <v>37</v>
      </c>
      <c r="W1422" t="b">
        <v>1</v>
      </c>
    </row>
    <row r="1423" spans="4:23" x14ac:dyDescent="0.25">
      <c r="D1423" s="184" t="s">
        <v>410</v>
      </c>
      <c r="E1423" s="184" t="s">
        <v>410</v>
      </c>
      <c r="F1423" s="184"/>
      <c r="G1423" s="184"/>
      <c r="H1423" s="185">
        <v>17260</v>
      </c>
      <c r="I1423" t="s">
        <v>3502</v>
      </c>
      <c r="J1423" s="185" t="s">
        <v>36</v>
      </c>
      <c r="K1423" s="185" t="s">
        <v>36</v>
      </c>
      <c r="L1423" s="185" t="s">
        <v>36</v>
      </c>
      <c r="M1423" s="185" t="s">
        <v>37</v>
      </c>
      <c r="N1423" s="185" t="s">
        <v>3504</v>
      </c>
      <c r="O1423" s="185" t="s">
        <v>37</v>
      </c>
      <c r="P1423" s="185"/>
      <c r="Q1423" s="184" t="s">
        <v>410</v>
      </c>
      <c r="R1423" s="185">
        <v>17260</v>
      </c>
      <c r="S1423" s="185" t="s">
        <v>410</v>
      </c>
      <c r="T1423">
        <v>1</v>
      </c>
      <c r="U1423" s="185" t="s">
        <v>37</v>
      </c>
      <c r="V1423" s="185" t="s">
        <v>37</v>
      </c>
      <c r="W1423" t="b">
        <v>1</v>
      </c>
    </row>
    <row r="1424" spans="4:23" x14ac:dyDescent="0.25">
      <c r="D1424" s="184" t="s">
        <v>3914</v>
      </c>
      <c r="E1424" s="184" t="s">
        <v>3914</v>
      </c>
      <c r="F1424" s="184"/>
      <c r="G1424" s="184"/>
      <c r="H1424" s="185">
        <v>15310</v>
      </c>
      <c r="I1424" t="s">
        <v>3493</v>
      </c>
      <c r="J1424" s="185" t="s">
        <v>36</v>
      </c>
      <c r="K1424" s="185" t="s">
        <v>36</v>
      </c>
      <c r="L1424" s="185" t="s">
        <v>36</v>
      </c>
      <c r="M1424" s="185" t="s">
        <v>37</v>
      </c>
      <c r="N1424" s="185" t="s">
        <v>3498</v>
      </c>
      <c r="O1424" s="185" t="s">
        <v>37</v>
      </c>
      <c r="P1424" s="185"/>
      <c r="Q1424" s="184" t="s">
        <v>3914</v>
      </c>
      <c r="R1424" s="185">
        <v>15310</v>
      </c>
      <c r="S1424" s="185" t="s">
        <v>180</v>
      </c>
      <c r="T1424">
        <v>1</v>
      </c>
      <c r="U1424" s="185" t="s">
        <v>37</v>
      </c>
      <c r="V1424" s="185" t="s">
        <v>37</v>
      </c>
      <c r="W1424" t="b">
        <v>1</v>
      </c>
    </row>
    <row r="1425" spans="4:23" x14ac:dyDescent="0.25">
      <c r="D1425" s="184" t="s">
        <v>3915</v>
      </c>
      <c r="E1425" s="184" t="s">
        <v>3915</v>
      </c>
      <c r="F1425" s="184"/>
      <c r="G1425" s="184"/>
      <c r="H1425" s="185">
        <v>16920</v>
      </c>
      <c r="I1425" t="s">
        <v>3510</v>
      </c>
      <c r="J1425" s="185" t="s">
        <v>36</v>
      </c>
      <c r="K1425" s="185" t="s">
        <v>36</v>
      </c>
      <c r="L1425" s="185" t="s">
        <v>36</v>
      </c>
      <c r="M1425" s="185" t="s">
        <v>36</v>
      </c>
      <c r="N1425" s="185" t="s">
        <v>3514</v>
      </c>
      <c r="O1425" s="185" t="s">
        <v>37</v>
      </c>
      <c r="P1425" s="185"/>
      <c r="Q1425" s="184" t="s">
        <v>3915</v>
      </c>
      <c r="R1425" s="185">
        <v>16920</v>
      </c>
      <c r="S1425" s="185" t="s">
        <v>3915</v>
      </c>
      <c r="T1425">
        <v>0</v>
      </c>
      <c r="U1425" s="185" t="s">
        <v>36</v>
      </c>
      <c r="V1425" s="185" t="s">
        <v>36</v>
      </c>
      <c r="W1425" t="b">
        <v>1</v>
      </c>
    </row>
    <row r="1426" spans="4:23" x14ac:dyDescent="0.25">
      <c r="D1426" s="184" t="s">
        <v>3916</v>
      </c>
      <c r="E1426" s="184" t="s">
        <v>3916</v>
      </c>
      <c r="F1426" s="184"/>
      <c r="G1426" s="184"/>
      <c r="H1426" s="185">
        <v>16910</v>
      </c>
      <c r="I1426" t="s">
        <v>3510</v>
      </c>
      <c r="J1426" s="185" t="s">
        <v>36</v>
      </c>
      <c r="K1426" s="185" t="s">
        <v>36</v>
      </c>
      <c r="L1426" s="185" t="s">
        <v>36</v>
      </c>
      <c r="M1426" s="185" t="s">
        <v>36</v>
      </c>
      <c r="N1426" s="185" t="s">
        <v>3514</v>
      </c>
      <c r="O1426" s="185" t="s">
        <v>37</v>
      </c>
      <c r="P1426" s="185"/>
      <c r="Q1426" s="184" t="s">
        <v>3916</v>
      </c>
      <c r="R1426" s="185">
        <v>16910</v>
      </c>
      <c r="S1426" s="185" t="s">
        <v>3917</v>
      </c>
      <c r="T1426">
        <v>0</v>
      </c>
      <c r="U1426" s="185" t="s">
        <v>36</v>
      </c>
      <c r="V1426" s="185" t="s">
        <v>36</v>
      </c>
      <c r="W1426" t="b">
        <v>1</v>
      </c>
    </row>
    <row r="1427" spans="4:23" x14ac:dyDescent="0.25">
      <c r="D1427" s="184" t="s">
        <v>3918</v>
      </c>
      <c r="E1427" s="184" t="s">
        <v>3918</v>
      </c>
      <c r="F1427" s="184"/>
      <c r="G1427" s="184"/>
      <c r="H1427" s="185">
        <v>16910</v>
      </c>
      <c r="I1427" t="s">
        <v>3510</v>
      </c>
      <c r="J1427" s="185" t="s">
        <v>36</v>
      </c>
      <c r="K1427" s="185" t="s">
        <v>36</v>
      </c>
      <c r="L1427" s="185" t="s">
        <v>36</v>
      </c>
      <c r="M1427" s="185" t="s">
        <v>36</v>
      </c>
      <c r="N1427" s="185" t="s">
        <v>3514</v>
      </c>
      <c r="O1427" s="185" t="s">
        <v>37</v>
      </c>
      <c r="P1427" s="185"/>
      <c r="Q1427" s="184" t="s">
        <v>3918</v>
      </c>
      <c r="R1427" s="185">
        <v>16910</v>
      </c>
      <c r="S1427" s="185" t="s">
        <v>3917</v>
      </c>
      <c r="T1427">
        <v>0</v>
      </c>
      <c r="U1427" s="185" t="s">
        <v>36</v>
      </c>
      <c r="V1427" s="185" t="s">
        <v>36</v>
      </c>
      <c r="W1427" t="b">
        <v>1</v>
      </c>
    </row>
    <row r="1428" spans="4:23" x14ac:dyDescent="0.25">
      <c r="D1428" s="184" t="s">
        <v>1290</v>
      </c>
      <c r="E1428" s="184" t="s">
        <v>1290</v>
      </c>
      <c r="F1428" s="184"/>
      <c r="G1428" s="184"/>
      <c r="H1428" s="185">
        <v>16660</v>
      </c>
      <c r="I1428" t="s">
        <v>3493</v>
      </c>
      <c r="J1428" s="185" t="s">
        <v>36</v>
      </c>
      <c r="K1428" s="185" t="s">
        <v>36</v>
      </c>
      <c r="L1428" s="185" t="s">
        <v>36</v>
      </c>
      <c r="M1428" s="185" t="s">
        <v>37</v>
      </c>
      <c r="N1428" s="185" t="s">
        <v>3490</v>
      </c>
      <c r="O1428" s="185" t="s">
        <v>37</v>
      </c>
      <c r="P1428" s="185"/>
      <c r="Q1428" s="184" t="s">
        <v>1290</v>
      </c>
      <c r="R1428" s="185">
        <v>16660</v>
      </c>
      <c r="S1428" s="185" t="s">
        <v>577</v>
      </c>
      <c r="T1428">
        <v>2</v>
      </c>
      <c r="U1428" s="185" t="s">
        <v>37</v>
      </c>
      <c r="V1428" s="185" t="s">
        <v>37</v>
      </c>
      <c r="W1428" t="b">
        <v>1</v>
      </c>
    </row>
    <row r="1429" spans="4:23" x14ac:dyDescent="0.25">
      <c r="D1429" s="184" t="s">
        <v>1291</v>
      </c>
      <c r="E1429" s="184" t="s">
        <v>1291</v>
      </c>
      <c r="F1429" s="184"/>
      <c r="G1429" s="184"/>
      <c r="H1429" s="185">
        <v>14210</v>
      </c>
      <c r="I1429" t="s">
        <v>3491</v>
      </c>
      <c r="J1429" s="185" t="s">
        <v>36</v>
      </c>
      <c r="K1429" s="185" t="s">
        <v>36</v>
      </c>
      <c r="L1429" s="185" t="s">
        <v>36</v>
      </c>
      <c r="M1429" s="185" t="s">
        <v>37</v>
      </c>
      <c r="N1429" s="185" t="s">
        <v>3536</v>
      </c>
      <c r="O1429" s="185" t="s">
        <v>37</v>
      </c>
      <c r="P1429" s="185"/>
      <c r="Q1429" s="184" t="s">
        <v>1291</v>
      </c>
      <c r="R1429" s="185">
        <v>14210</v>
      </c>
      <c r="S1429" s="185" t="s">
        <v>665</v>
      </c>
      <c r="T1429">
        <v>2</v>
      </c>
      <c r="U1429" s="185" t="s">
        <v>37</v>
      </c>
      <c r="V1429" s="185" t="s">
        <v>37</v>
      </c>
      <c r="W1429" t="b">
        <v>1</v>
      </c>
    </row>
    <row r="1430" spans="4:23" x14ac:dyDescent="0.25">
      <c r="D1430" s="184" t="s">
        <v>1292</v>
      </c>
      <c r="E1430" s="184" t="s">
        <v>1292</v>
      </c>
      <c r="F1430" s="184"/>
      <c r="G1430" s="184"/>
      <c r="H1430" s="185">
        <v>14210</v>
      </c>
      <c r="I1430" t="s">
        <v>3491</v>
      </c>
      <c r="J1430" s="185" t="s">
        <v>36</v>
      </c>
      <c r="K1430" s="185" t="s">
        <v>36</v>
      </c>
      <c r="L1430" s="185" t="s">
        <v>36</v>
      </c>
      <c r="M1430" s="185" t="s">
        <v>37</v>
      </c>
      <c r="N1430" s="185" t="s">
        <v>3536</v>
      </c>
      <c r="O1430" s="185" t="s">
        <v>37</v>
      </c>
      <c r="P1430" s="185"/>
      <c r="Q1430" s="184" t="s">
        <v>1292</v>
      </c>
      <c r="R1430" s="185">
        <v>14210</v>
      </c>
      <c r="S1430" s="185" t="s">
        <v>665</v>
      </c>
      <c r="T1430">
        <v>2</v>
      </c>
      <c r="U1430" s="185" t="s">
        <v>37</v>
      </c>
      <c r="V1430" s="185" t="s">
        <v>37</v>
      </c>
      <c r="W1430" t="b">
        <v>1</v>
      </c>
    </row>
    <row r="1431" spans="4:23" x14ac:dyDescent="0.25">
      <c r="D1431" s="186" t="s">
        <v>3919</v>
      </c>
      <c r="E1431" s="186" t="s">
        <v>3919</v>
      </c>
      <c r="F1431" s="186"/>
      <c r="G1431" s="186"/>
      <c r="H1431" s="185"/>
      <c r="I1431" s="186" t="s">
        <v>3502</v>
      </c>
      <c r="J1431" s="186" t="s">
        <v>36</v>
      </c>
      <c r="K1431" s="186" t="s">
        <v>36</v>
      </c>
      <c r="L1431" s="186" t="s">
        <v>36</v>
      </c>
      <c r="M1431" s="186" t="s">
        <v>37</v>
      </c>
      <c r="N1431" s="186" t="s">
        <v>3504</v>
      </c>
      <c r="O1431" s="186" t="s">
        <v>37</v>
      </c>
      <c r="P1431" s="186"/>
      <c r="Q1431" s="186" t="s">
        <v>3919</v>
      </c>
      <c r="R1431" s="185"/>
      <c r="S1431" s="185"/>
      <c r="T1431">
        <v>1</v>
      </c>
      <c r="U1431" s="186" t="s">
        <v>37</v>
      </c>
      <c r="V1431" s="186" t="s">
        <v>37</v>
      </c>
      <c r="W1431" t="b">
        <v>1</v>
      </c>
    </row>
    <row r="1432" spans="4:23" x14ac:dyDescent="0.25">
      <c r="D1432" s="184" t="s">
        <v>1293</v>
      </c>
      <c r="E1432" s="184" t="s">
        <v>1293</v>
      </c>
      <c r="F1432" s="184"/>
      <c r="G1432" s="184"/>
      <c r="H1432" s="185">
        <v>17240</v>
      </c>
      <c r="I1432" t="s">
        <v>3502</v>
      </c>
      <c r="J1432" s="185" t="s">
        <v>36</v>
      </c>
      <c r="K1432" s="185" t="s">
        <v>36</v>
      </c>
      <c r="L1432" s="185" t="s">
        <v>36</v>
      </c>
      <c r="M1432" s="185" t="s">
        <v>37</v>
      </c>
      <c r="N1432" s="185" t="s">
        <v>3504</v>
      </c>
      <c r="O1432" s="185" t="s">
        <v>37</v>
      </c>
      <c r="P1432" s="185"/>
      <c r="Q1432" s="184" t="s">
        <v>1293</v>
      </c>
      <c r="R1432" s="185">
        <v>17240</v>
      </c>
      <c r="S1432" s="185" t="s">
        <v>492</v>
      </c>
      <c r="T1432">
        <v>1</v>
      </c>
      <c r="U1432" s="185" t="s">
        <v>37</v>
      </c>
      <c r="V1432" s="185" t="s">
        <v>37</v>
      </c>
      <c r="W1432" t="b">
        <v>1</v>
      </c>
    </row>
    <row r="1433" spans="4:23" x14ac:dyDescent="0.25">
      <c r="D1433" s="184" t="s">
        <v>1294</v>
      </c>
      <c r="E1433" s="184" t="s">
        <v>1294</v>
      </c>
      <c r="F1433" s="184"/>
      <c r="G1433" s="184"/>
      <c r="H1433" s="185">
        <v>17250</v>
      </c>
      <c r="I1433" t="s">
        <v>3502</v>
      </c>
      <c r="J1433" s="185" t="s">
        <v>36</v>
      </c>
      <c r="K1433" s="185" t="s">
        <v>36</v>
      </c>
      <c r="L1433" s="185" t="s">
        <v>36</v>
      </c>
      <c r="M1433" s="185" t="s">
        <v>37</v>
      </c>
      <c r="N1433" s="185" t="s">
        <v>3504</v>
      </c>
      <c r="O1433" s="185" t="s">
        <v>37</v>
      </c>
      <c r="P1433" s="185"/>
      <c r="Q1433" s="184" t="s">
        <v>1294</v>
      </c>
      <c r="R1433" s="185">
        <v>17250</v>
      </c>
      <c r="S1433" s="185" t="s">
        <v>423</v>
      </c>
      <c r="T1433">
        <v>1</v>
      </c>
      <c r="U1433" s="185" t="s">
        <v>37</v>
      </c>
      <c r="V1433" s="185" t="s">
        <v>37</v>
      </c>
      <c r="W1433" t="b">
        <v>1</v>
      </c>
    </row>
    <row r="1434" spans="4:23" x14ac:dyDescent="0.25">
      <c r="D1434" s="184" t="s">
        <v>1295</v>
      </c>
      <c r="E1434" s="184" t="s">
        <v>1295</v>
      </c>
      <c r="F1434" s="184"/>
      <c r="G1434" s="184"/>
      <c r="H1434" s="185">
        <v>13690</v>
      </c>
      <c r="I1434" t="s">
        <v>3491</v>
      </c>
      <c r="J1434" s="185" t="s">
        <v>36</v>
      </c>
      <c r="K1434" s="185" t="s">
        <v>36</v>
      </c>
      <c r="L1434" s="185" t="s">
        <v>36</v>
      </c>
      <c r="M1434" s="185" t="s">
        <v>37</v>
      </c>
      <c r="N1434" s="185" t="s">
        <v>3503</v>
      </c>
      <c r="O1434" s="185" t="s">
        <v>37</v>
      </c>
      <c r="P1434" s="185"/>
      <c r="Q1434" s="184" t="s">
        <v>1295</v>
      </c>
      <c r="R1434" s="185">
        <v>13690</v>
      </c>
      <c r="S1434" s="185" t="s">
        <v>430</v>
      </c>
      <c r="T1434">
        <v>1</v>
      </c>
      <c r="U1434" s="185" t="s">
        <v>37</v>
      </c>
      <c r="V1434" s="185" t="s">
        <v>37</v>
      </c>
      <c r="W1434" t="b">
        <v>1</v>
      </c>
    </row>
    <row r="1435" spans="4:23" x14ac:dyDescent="0.25">
      <c r="D1435" s="186" t="s">
        <v>3920</v>
      </c>
      <c r="E1435" s="186" t="s">
        <v>3920</v>
      </c>
      <c r="F1435" s="186"/>
      <c r="G1435" s="186"/>
      <c r="H1435" s="185"/>
      <c r="I1435" s="186" t="s">
        <v>3493</v>
      </c>
      <c r="J1435" s="186" t="s">
        <v>36</v>
      </c>
      <c r="K1435" s="186" t="s">
        <v>36</v>
      </c>
      <c r="L1435" s="186" t="s">
        <v>36</v>
      </c>
      <c r="M1435" s="186" t="s">
        <v>37</v>
      </c>
      <c r="N1435" s="186" t="s">
        <v>3498</v>
      </c>
      <c r="O1435" s="186" t="s">
        <v>37</v>
      </c>
      <c r="P1435" s="186"/>
      <c r="Q1435" s="186" t="s">
        <v>3920</v>
      </c>
      <c r="R1435" s="185"/>
      <c r="S1435" s="185"/>
      <c r="T1435">
        <v>1</v>
      </c>
      <c r="U1435" s="186" t="s">
        <v>37</v>
      </c>
      <c r="V1435" s="186" t="s">
        <v>37</v>
      </c>
      <c r="W1435" t="b">
        <v>1</v>
      </c>
    </row>
    <row r="1436" spans="4:23" x14ac:dyDescent="0.25">
      <c r="D1436" s="184" t="s">
        <v>1296</v>
      </c>
      <c r="E1436" s="184" t="s">
        <v>1296</v>
      </c>
      <c r="F1436" s="184"/>
      <c r="G1436" s="184"/>
      <c r="H1436" s="185">
        <v>15310</v>
      </c>
      <c r="I1436" t="s">
        <v>3897</v>
      </c>
      <c r="J1436" s="185" t="s">
        <v>36</v>
      </c>
      <c r="K1436" s="185" t="s">
        <v>36</v>
      </c>
      <c r="L1436" s="185" t="s">
        <v>36</v>
      </c>
      <c r="M1436" s="185" t="s">
        <v>37</v>
      </c>
      <c r="N1436" s="185" t="s">
        <v>3522</v>
      </c>
      <c r="O1436" s="185" t="s">
        <v>37</v>
      </c>
      <c r="P1436" s="185"/>
      <c r="Q1436" s="184" t="s">
        <v>1296</v>
      </c>
      <c r="R1436" s="185">
        <v>15310</v>
      </c>
      <c r="S1436" s="185" t="s">
        <v>180</v>
      </c>
      <c r="T1436">
        <v>1</v>
      </c>
      <c r="U1436" s="185" t="s">
        <v>37</v>
      </c>
      <c r="V1436" s="185" t="s">
        <v>37</v>
      </c>
      <c r="W1436" t="b">
        <v>1</v>
      </c>
    </row>
    <row r="1437" spans="4:23" x14ac:dyDescent="0.25">
      <c r="D1437" s="184" t="s">
        <v>1297</v>
      </c>
      <c r="E1437" s="184" t="s">
        <v>1297</v>
      </c>
      <c r="F1437" s="184"/>
      <c r="G1437" s="184"/>
      <c r="H1437" s="185">
        <v>15050</v>
      </c>
      <c r="I1437" t="s">
        <v>113</v>
      </c>
      <c r="J1437" s="185" t="s">
        <v>36</v>
      </c>
      <c r="K1437" s="185" t="s">
        <v>36</v>
      </c>
      <c r="L1437" s="185" t="s">
        <v>36</v>
      </c>
      <c r="M1437" s="185" t="s">
        <v>37</v>
      </c>
      <c r="N1437" s="185" t="s">
        <v>113</v>
      </c>
      <c r="O1437" s="185" t="s">
        <v>37</v>
      </c>
      <c r="P1437" s="185"/>
      <c r="Q1437" s="184" t="s">
        <v>1297</v>
      </c>
      <c r="R1437" s="185">
        <v>15050</v>
      </c>
      <c r="S1437" s="185" t="s">
        <v>114</v>
      </c>
      <c r="T1437">
        <v>5</v>
      </c>
      <c r="U1437" s="185" t="s">
        <v>37</v>
      </c>
      <c r="V1437" s="185" t="s">
        <v>37</v>
      </c>
      <c r="W1437" t="b">
        <v>0</v>
      </c>
    </row>
    <row r="1438" spans="4:23" x14ac:dyDescent="0.25">
      <c r="D1438" s="184" t="s">
        <v>1298</v>
      </c>
      <c r="E1438" s="184" t="s">
        <v>1298</v>
      </c>
      <c r="F1438" s="184"/>
      <c r="G1438" s="184"/>
      <c r="H1438" s="185">
        <v>17120</v>
      </c>
      <c r="I1438" t="s">
        <v>3502</v>
      </c>
      <c r="J1438" s="185" t="s">
        <v>36</v>
      </c>
      <c r="K1438" s="185" t="s">
        <v>36</v>
      </c>
      <c r="L1438" s="185" t="s">
        <v>36</v>
      </c>
      <c r="M1438" s="185" t="s">
        <v>37</v>
      </c>
      <c r="N1438" s="185" t="s">
        <v>35</v>
      </c>
      <c r="O1438" s="185" t="s">
        <v>37</v>
      </c>
      <c r="P1438" s="185"/>
      <c r="Q1438" s="184" t="s">
        <v>1298</v>
      </c>
      <c r="R1438" s="185">
        <v>17120</v>
      </c>
      <c r="S1438" s="185" t="s">
        <v>385</v>
      </c>
      <c r="T1438">
        <v>1</v>
      </c>
      <c r="U1438" s="185" t="s">
        <v>37</v>
      </c>
      <c r="V1438" s="185" t="s">
        <v>37</v>
      </c>
      <c r="W1438" t="b">
        <v>1</v>
      </c>
    </row>
    <row r="1439" spans="4:23" x14ac:dyDescent="0.25">
      <c r="D1439" s="184" t="s">
        <v>1299</v>
      </c>
      <c r="E1439" s="184" t="s">
        <v>1299</v>
      </c>
      <c r="F1439" s="184"/>
      <c r="G1439" s="184"/>
      <c r="H1439" s="185">
        <v>90133</v>
      </c>
      <c r="I1439" t="s">
        <v>3491</v>
      </c>
      <c r="J1439" s="185" t="s">
        <v>36</v>
      </c>
      <c r="K1439" s="185" t="s">
        <v>36</v>
      </c>
      <c r="L1439" s="185" t="s">
        <v>36</v>
      </c>
      <c r="M1439" s="185" t="s">
        <v>37</v>
      </c>
      <c r="N1439" s="185" t="s">
        <v>3501</v>
      </c>
      <c r="O1439" s="185" t="s">
        <v>37</v>
      </c>
      <c r="P1439" s="185"/>
      <c r="Q1439" s="184" t="s">
        <v>1299</v>
      </c>
      <c r="R1439" s="185">
        <v>90133</v>
      </c>
      <c r="S1439" s="185" t="s">
        <v>1299</v>
      </c>
      <c r="T1439">
        <v>2</v>
      </c>
      <c r="U1439" s="185" t="s">
        <v>37</v>
      </c>
      <c r="V1439" s="185" t="s">
        <v>37</v>
      </c>
      <c r="W1439" t="b">
        <v>1</v>
      </c>
    </row>
    <row r="1440" spans="4:23" x14ac:dyDescent="0.25">
      <c r="D1440" s="184" t="s">
        <v>1300</v>
      </c>
      <c r="E1440" s="184" t="s">
        <v>1300</v>
      </c>
      <c r="F1440" s="184"/>
      <c r="G1440" s="184"/>
      <c r="H1440" s="185">
        <v>15050</v>
      </c>
      <c r="I1440" t="s">
        <v>113</v>
      </c>
      <c r="J1440" s="185" t="s">
        <v>36</v>
      </c>
      <c r="K1440" s="185" t="s">
        <v>36</v>
      </c>
      <c r="L1440" s="185" t="s">
        <v>36</v>
      </c>
      <c r="M1440" s="185" t="s">
        <v>37</v>
      </c>
      <c r="N1440" s="185" t="s">
        <v>113</v>
      </c>
      <c r="O1440" s="185" t="s">
        <v>37</v>
      </c>
      <c r="P1440" s="185"/>
      <c r="Q1440" s="184" t="s">
        <v>1300</v>
      </c>
      <c r="R1440" s="185">
        <v>15050</v>
      </c>
      <c r="S1440" s="185" t="s">
        <v>114</v>
      </c>
      <c r="T1440">
        <v>5</v>
      </c>
      <c r="U1440" s="185" t="s">
        <v>37</v>
      </c>
      <c r="V1440" s="185" t="s">
        <v>37</v>
      </c>
      <c r="W1440" t="b">
        <v>0</v>
      </c>
    </row>
    <row r="1441" spans="4:23" x14ac:dyDescent="0.25">
      <c r="D1441" s="184" t="s">
        <v>1301</v>
      </c>
      <c r="E1441" s="184" t="s">
        <v>1301</v>
      </c>
      <c r="F1441" s="184"/>
      <c r="G1441" s="184"/>
      <c r="H1441" s="185">
        <v>16030</v>
      </c>
      <c r="I1441" t="s">
        <v>3496</v>
      </c>
      <c r="J1441" s="185" t="s">
        <v>36</v>
      </c>
      <c r="K1441" s="185" t="s">
        <v>36</v>
      </c>
      <c r="L1441" s="185" t="s">
        <v>36</v>
      </c>
      <c r="M1441" s="185" t="s">
        <v>37</v>
      </c>
      <c r="N1441" s="185" t="s">
        <v>3506</v>
      </c>
      <c r="O1441" s="185" t="s">
        <v>37</v>
      </c>
      <c r="P1441" s="185"/>
      <c r="Q1441" s="184" t="s">
        <v>1301</v>
      </c>
      <c r="R1441" s="185">
        <v>16030</v>
      </c>
      <c r="S1441" s="185" t="s">
        <v>107</v>
      </c>
      <c r="T1441">
        <v>1</v>
      </c>
      <c r="U1441" s="185" t="s">
        <v>37</v>
      </c>
      <c r="V1441" s="185" t="s">
        <v>37</v>
      </c>
      <c r="W1441" t="b">
        <v>1</v>
      </c>
    </row>
    <row r="1442" spans="4:23" x14ac:dyDescent="0.25">
      <c r="D1442" s="184" t="s">
        <v>1302</v>
      </c>
      <c r="E1442" s="184" t="s">
        <v>1302</v>
      </c>
      <c r="F1442" s="184"/>
      <c r="G1442" s="184"/>
      <c r="H1442" s="185">
        <v>14030</v>
      </c>
      <c r="I1442" t="s">
        <v>3491</v>
      </c>
      <c r="J1442" s="185" t="s">
        <v>36</v>
      </c>
      <c r="K1442" s="185" t="s">
        <v>36</v>
      </c>
      <c r="L1442" s="185" t="s">
        <v>36</v>
      </c>
      <c r="M1442" s="185" t="s">
        <v>37</v>
      </c>
      <c r="N1442" s="185" t="s">
        <v>3505</v>
      </c>
      <c r="O1442" s="185" t="s">
        <v>37</v>
      </c>
      <c r="P1442" s="185"/>
      <c r="Q1442" s="184" t="s">
        <v>1302</v>
      </c>
      <c r="R1442" s="185">
        <v>14030</v>
      </c>
      <c r="S1442" s="185" t="s">
        <v>105</v>
      </c>
      <c r="T1442">
        <v>3</v>
      </c>
      <c r="U1442" s="185" t="s">
        <v>37</v>
      </c>
      <c r="V1442" s="185" t="s">
        <v>37</v>
      </c>
      <c r="W1442" t="b">
        <v>1</v>
      </c>
    </row>
    <row r="1443" spans="4:23" x14ac:dyDescent="0.25">
      <c r="D1443" s="184" t="s">
        <v>1303</v>
      </c>
      <c r="E1443" s="184" t="s">
        <v>1303</v>
      </c>
      <c r="F1443" s="184"/>
      <c r="G1443" s="184"/>
      <c r="H1443" s="185">
        <v>90144</v>
      </c>
      <c r="I1443" t="s">
        <v>3507</v>
      </c>
      <c r="J1443" s="185" t="s">
        <v>36</v>
      </c>
      <c r="K1443" s="185" t="s">
        <v>36</v>
      </c>
      <c r="L1443" s="185" t="s">
        <v>36</v>
      </c>
      <c r="M1443" s="185" t="s">
        <v>37</v>
      </c>
      <c r="N1443" s="185" t="s">
        <v>35</v>
      </c>
      <c r="O1443" s="185" t="s">
        <v>37</v>
      </c>
      <c r="P1443" s="185"/>
      <c r="Q1443" s="184" t="s">
        <v>1303</v>
      </c>
      <c r="R1443" s="185">
        <v>90144</v>
      </c>
      <c r="S1443" s="185" t="s">
        <v>1303</v>
      </c>
      <c r="T1443">
        <v>6</v>
      </c>
      <c r="U1443" s="185" t="s">
        <v>37</v>
      </c>
      <c r="V1443" s="185" t="s">
        <v>37</v>
      </c>
      <c r="W1443" t="b">
        <v>1</v>
      </c>
    </row>
    <row r="1444" spans="4:23" x14ac:dyDescent="0.25">
      <c r="D1444" s="184" t="s">
        <v>1304</v>
      </c>
      <c r="E1444" s="184" t="s">
        <v>1304</v>
      </c>
      <c r="F1444" s="184"/>
      <c r="G1444" s="184"/>
      <c r="H1444" s="185">
        <v>16210</v>
      </c>
      <c r="I1444" t="s">
        <v>3493</v>
      </c>
      <c r="J1444" s="185" t="s">
        <v>36</v>
      </c>
      <c r="K1444" s="185" t="s">
        <v>36</v>
      </c>
      <c r="L1444" s="185" t="s">
        <v>36</v>
      </c>
      <c r="M1444" s="185" t="s">
        <v>37</v>
      </c>
      <c r="N1444" s="185" t="s">
        <v>3498</v>
      </c>
      <c r="O1444" s="185" t="s">
        <v>37</v>
      </c>
      <c r="P1444" s="185"/>
      <c r="Q1444" s="184" t="s">
        <v>1304</v>
      </c>
      <c r="R1444" s="185">
        <v>16210</v>
      </c>
      <c r="S1444" s="185" t="s">
        <v>282</v>
      </c>
      <c r="T1444">
        <v>2</v>
      </c>
      <c r="U1444" s="185" t="s">
        <v>37</v>
      </c>
      <c r="V1444" s="185" t="s">
        <v>37</v>
      </c>
      <c r="W1444" t="b">
        <v>1</v>
      </c>
    </row>
    <row r="1445" spans="4:23" x14ac:dyDescent="0.25">
      <c r="D1445" s="184" t="s">
        <v>1305</v>
      </c>
      <c r="E1445" s="184" t="s">
        <v>1305</v>
      </c>
      <c r="F1445" s="184"/>
      <c r="G1445" s="184"/>
      <c r="H1445" s="185">
        <v>15050</v>
      </c>
      <c r="I1445" t="s">
        <v>3507</v>
      </c>
      <c r="J1445" s="185" t="s">
        <v>36</v>
      </c>
      <c r="K1445" s="185" t="s">
        <v>36</v>
      </c>
      <c r="L1445" s="185" t="s">
        <v>36</v>
      </c>
      <c r="M1445" s="185" t="s">
        <v>36</v>
      </c>
      <c r="N1445" s="185" t="s">
        <v>3514</v>
      </c>
      <c r="O1445" s="185" t="s">
        <v>37</v>
      </c>
      <c r="P1445" s="185"/>
      <c r="Q1445" s="184" t="s">
        <v>1305</v>
      </c>
      <c r="R1445" s="185">
        <v>15050</v>
      </c>
      <c r="S1445" s="185" t="s">
        <v>114</v>
      </c>
      <c r="T1445">
        <v>4</v>
      </c>
      <c r="U1445" s="185" t="s">
        <v>37</v>
      </c>
      <c r="V1445" s="185" t="s">
        <v>37</v>
      </c>
      <c r="W1445" t="b">
        <v>1</v>
      </c>
    </row>
    <row r="1446" spans="4:23" x14ac:dyDescent="0.25">
      <c r="D1446" s="184" t="s">
        <v>1306</v>
      </c>
      <c r="E1446" s="184" t="s">
        <v>1306</v>
      </c>
      <c r="F1446" s="184"/>
      <c r="G1446" s="184"/>
      <c r="H1446" s="185">
        <v>15070</v>
      </c>
      <c r="I1446" t="s">
        <v>113</v>
      </c>
      <c r="J1446" s="185" t="s">
        <v>36</v>
      </c>
      <c r="K1446" s="185" t="s">
        <v>36</v>
      </c>
      <c r="L1446" s="185" t="s">
        <v>36</v>
      </c>
      <c r="M1446" s="185" t="s">
        <v>37</v>
      </c>
      <c r="N1446" s="185" t="s">
        <v>113</v>
      </c>
      <c r="O1446" s="185" t="s">
        <v>37</v>
      </c>
      <c r="P1446" s="185"/>
      <c r="Q1446" s="184" t="s">
        <v>1306</v>
      </c>
      <c r="R1446" s="185">
        <v>15070</v>
      </c>
      <c r="S1446" s="185" t="s">
        <v>1307</v>
      </c>
      <c r="T1446">
        <v>5</v>
      </c>
      <c r="U1446" s="185" t="s">
        <v>37</v>
      </c>
      <c r="V1446" s="185" t="s">
        <v>37</v>
      </c>
      <c r="W1446" t="b">
        <v>0</v>
      </c>
    </row>
    <row r="1447" spans="4:23" x14ac:dyDescent="0.25">
      <c r="D1447" s="184" t="s">
        <v>1308</v>
      </c>
      <c r="E1447" s="184" t="s">
        <v>1308</v>
      </c>
      <c r="F1447" s="184"/>
      <c r="G1447" s="184"/>
      <c r="H1447" s="185">
        <v>15310</v>
      </c>
      <c r="I1447" t="s">
        <v>113</v>
      </c>
      <c r="J1447" s="185" t="s">
        <v>36</v>
      </c>
      <c r="K1447" s="185" t="s">
        <v>36</v>
      </c>
      <c r="L1447" s="185" t="s">
        <v>36</v>
      </c>
      <c r="M1447" s="185" t="s">
        <v>37</v>
      </c>
      <c r="N1447" s="185" t="s">
        <v>113</v>
      </c>
      <c r="O1447" s="185" t="s">
        <v>37</v>
      </c>
      <c r="P1447" s="185"/>
      <c r="Q1447" s="184" t="s">
        <v>1308</v>
      </c>
      <c r="R1447" s="185">
        <v>15310</v>
      </c>
      <c r="S1447" s="185" t="s">
        <v>180</v>
      </c>
      <c r="T1447">
        <v>5</v>
      </c>
      <c r="U1447" s="185" t="s">
        <v>37</v>
      </c>
      <c r="V1447" s="185" t="s">
        <v>37</v>
      </c>
      <c r="W1447" t="b">
        <v>0</v>
      </c>
    </row>
    <row r="1448" spans="4:23" x14ac:dyDescent="0.25">
      <c r="D1448" s="184" t="s">
        <v>1309</v>
      </c>
      <c r="E1448" s="184" t="s">
        <v>1309</v>
      </c>
      <c r="F1448" s="184"/>
      <c r="G1448" s="184"/>
      <c r="H1448" s="185">
        <v>15050</v>
      </c>
      <c r="I1448" t="s">
        <v>113</v>
      </c>
      <c r="J1448" s="185" t="s">
        <v>36</v>
      </c>
      <c r="K1448" s="185" t="s">
        <v>36</v>
      </c>
      <c r="L1448" s="185" t="s">
        <v>36</v>
      </c>
      <c r="M1448" s="185" t="s">
        <v>37</v>
      </c>
      <c r="N1448" s="185" t="s">
        <v>113</v>
      </c>
      <c r="O1448" s="185" t="s">
        <v>37</v>
      </c>
      <c r="P1448" s="185"/>
      <c r="Q1448" s="184" t="s">
        <v>1309</v>
      </c>
      <c r="R1448" s="185">
        <v>15050</v>
      </c>
      <c r="S1448" s="185" t="s">
        <v>114</v>
      </c>
      <c r="T1448">
        <v>5</v>
      </c>
      <c r="U1448" s="185" t="s">
        <v>37</v>
      </c>
      <c r="V1448" s="185" t="s">
        <v>37</v>
      </c>
      <c r="W1448" t="b">
        <v>0</v>
      </c>
    </row>
    <row r="1449" spans="4:23" x14ac:dyDescent="0.25">
      <c r="D1449" s="184" t="s">
        <v>1310</v>
      </c>
      <c r="E1449" s="184" t="s">
        <v>1310</v>
      </c>
      <c r="F1449" s="184"/>
      <c r="G1449" s="184"/>
      <c r="H1449" s="185">
        <v>15430</v>
      </c>
      <c r="I1449" t="s">
        <v>3507</v>
      </c>
      <c r="J1449" s="185" t="s">
        <v>36</v>
      </c>
      <c r="K1449" s="185" t="s">
        <v>36</v>
      </c>
      <c r="L1449" s="185" t="s">
        <v>36</v>
      </c>
      <c r="M1449" s="185" t="s">
        <v>37</v>
      </c>
      <c r="N1449" s="185" t="s">
        <v>35</v>
      </c>
      <c r="O1449" s="185" t="s">
        <v>37</v>
      </c>
      <c r="P1449" s="185"/>
      <c r="Q1449" s="184" t="s">
        <v>1310</v>
      </c>
      <c r="R1449" s="185">
        <v>15430</v>
      </c>
      <c r="S1449" s="185" t="s">
        <v>1310</v>
      </c>
      <c r="T1449">
        <v>6</v>
      </c>
      <c r="U1449" s="185" t="s">
        <v>37</v>
      </c>
      <c r="V1449" s="185" t="s">
        <v>37</v>
      </c>
      <c r="W1449" t="b">
        <v>1</v>
      </c>
    </row>
    <row r="1450" spans="4:23" x14ac:dyDescent="0.25">
      <c r="D1450" s="184" t="s">
        <v>3921</v>
      </c>
      <c r="E1450" s="184" t="s">
        <v>3921</v>
      </c>
      <c r="F1450" s="184"/>
      <c r="G1450" s="184"/>
      <c r="H1450" s="185">
        <v>90422</v>
      </c>
      <c r="I1450" t="s">
        <v>3493</v>
      </c>
      <c r="J1450" s="185" t="s">
        <v>36</v>
      </c>
      <c r="K1450" s="185" t="s">
        <v>36</v>
      </c>
      <c r="L1450" s="185" t="s">
        <v>36</v>
      </c>
      <c r="M1450" s="185" t="s">
        <v>37</v>
      </c>
      <c r="N1450" s="185" t="s">
        <v>35</v>
      </c>
      <c r="O1450" s="185" t="s">
        <v>37</v>
      </c>
      <c r="P1450" s="185"/>
      <c r="Q1450" s="184" t="s">
        <v>3921</v>
      </c>
      <c r="R1450" s="185">
        <v>90422</v>
      </c>
      <c r="S1450" s="185" t="s">
        <v>3851</v>
      </c>
      <c r="T1450">
        <v>4</v>
      </c>
      <c r="U1450" s="185" t="s">
        <v>36</v>
      </c>
      <c r="V1450" s="185" t="s">
        <v>37</v>
      </c>
      <c r="W1450" t="b">
        <v>1</v>
      </c>
    </row>
    <row r="1451" spans="4:23" x14ac:dyDescent="0.25">
      <c r="D1451" s="186" t="s">
        <v>3922</v>
      </c>
      <c r="E1451" s="186" t="s">
        <v>3922</v>
      </c>
      <c r="F1451" s="186"/>
      <c r="G1451" s="186"/>
      <c r="H1451" s="185"/>
      <c r="I1451" s="186" t="s">
        <v>3502</v>
      </c>
      <c r="J1451" s="186" t="s">
        <v>36</v>
      </c>
      <c r="K1451" s="186" t="s">
        <v>36</v>
      </c>
      <c r="L1451" s="186" t="s">
        <v>36</v>
      </c>
      <c r="M1451" s="186" t="s">
        <v>37</v>
      </c>
      <c r="N1451" s="186" t="s">
        <v>3504</v>
      </c>
      <c r="O1451" s="186" t="s">
        <v>37</v>
      </c>
      <c r="P1451" s="186"/>
      <c r="Q1451" s="186" t="s">
        <v>3922</v>
      </c>
      <c r="R1451" s="185"/>
      <c r="S1451" s="185"/>
      <c r="T1451">
        <v>1</v>
      </c>
      <c r="U1451" s="186" t="s">
        <v>37</v>
      </c>
      <c r="V1451" s="186" t="s">
        <v>37</v>
      </c>
      <c r="W1451" t="b">
        <v>1</v>
      </c>
    </row>
    <row r="1452" spans="4:23" x14ac:dyDescent="0.25">
      <c r="D1452" s="184" t="s">
        <v>1311</v>
      </c>
      <c r="E1452" s="184" t="s">
        <v>1311</v>
      </c>
      <c r="F1452" s="184"/>
      <c r="G1452" s="184"/>
      <c r="H1452" s="185">
        <v>17240</v>
      </c>
      <c r="I1452" t="s">
        <v>3502</v>
      </c>
      <c r="J1452" s="185" t="s">
        <v>36</v>
      </c>
      <c r="K1452" s="185" t="s">
        <v>36</v>
      </c>
      <c r="L1452" s="185" t="s">
        <v>36</v>
      </c>
      <c r="M1452" s="185" t="s">
        <v>37</v>
      </c>
      <c r="N1452" s="185" t="s">
        <v>3504</v>
      </c>
      <c r="O1452" s="185" t="s">
        <v>37</v>
      </c>
      <c r="P1452" s="185"/>
      <c r="Q1452" s="184" t="s">
        <v>1311</v>
      </c>
      <c r="R1452" s="185">
        <v>17240</v>
      </c>
      <c r="S1452" s="185" t="s">
        <v>492</v>
      </c>
      <c r="T1452">
        <v>1</v>
      </c>
      <c r="U1452" s="185" t="s">
        <v>37</v>
      </c>
      <c r="V1452" s="185" t="s">
        <v>37</v>
      </c>
      <c r="W1452" t="b">
        <v>1</v>
      </c>
    </row>
    <row r="1453" spans="4:23" x14ac:dyDescent="0.25">
      <c r="D1453" s="184" t="s">
        <v>1312</v>
      </c>
      <c r="E1453" s="184" t="s">
        <v>1312</v>
      </c>
      <c r="F1453" s="184"/>
      <c r="G1453" s="184"/>
      <c r="H1453" s="185">
        <v>17250</v>
      </c>
      <c r="I1453" t="s">
        <v>3502</v>
      </c>
      <c r="J1453" s="185" t="s">
        <v>36</v>
      </c>
      <c r="K1453" s="185" t="s">
        <v>36</v>
      </c>
      <c r="L1453" s="185" t="s">
        <v>36</v>
      </c>
      <c r="M1453" s="185" t="s">
        <v>37</v>
      </c>
      <c r="N1453" s="185" t="s">
        <v>3504</v>
      </c>
      <c r="O1453" s="185" t="s">
        <v>37</v>
      </c>
      <c r="P1453" s="185"/>
      <c r="Q1453" s="184" t="s">
        <v>1312</v>
      </c>
      <c r="R1453" s="185">
        <v>17250</v>
      </c>
      <c r="S1453" s="185" t="s">
        <v>423</v>
      </c>
      <c r="T1453">
        <v>1</v>
      </c>
      <c r="U1453" s="185" t="s">
        <v>37</v>
      </c>
      <c r="V1453" s="185" t="s">
        <v>37</v>
      </c>
      <c r="W1453" t="b">
        <v>1</v>
      </c>
    </row>
    <row r="1454" spans="4:23" x14ac:dyDescent="0.25">
      <c r="D1454" s="184" t="s">
        <v>1313</v>
      </c>
      <c r="E1454" s="184" t="s">
        <v>1313</v>
      </c>
      <c r="F1454" s="184"/>
      <c r="G1454" s="184"/>
      <c r="H1454" s="185">
        <v>17610</v>
      </c>
      <c r="I1454" t="s">
        <v>3502</v>
      </c>
      <c r="J1454" s="185" t="s">
        <v>36</v>
      </c>
      <c r="K1454" s="185" t="s">
        <v>36</v>
      </c>
      <c r="L1454" s="185" t="s">
        <v>36</v>
      </c>
      <c r="M1454" s="185" t="s">
        <v>37</v>
      </c>
      <c r="N1454" s="185" t="s">
        <v>3504</v>
      </c>
      <c r="O1454" s="185" t="s">
        <v>37</v>
      </c>
      <c r="P1454" s="185"/>
      <c r="Q1454" s="184" t="s">
        <v>1313</v>
      </c>
      <c r="R1454" s="185">
        <v>17610</v>
      </c>
      <c r="S1454" s="185" t="s">
        <v>314</v>
      </c>
      <c r="T1454">
        <v>2</v>
      </c>
      <c r="U1454" s="185" t="s">
        <v>37</v>
      </c>
      <c r="V1454" s="185" t="s">
        <v>37</v>
      </c>
      <c r="W1454" t="b">
        <v>1</v>
      </c>
    </row>
    <row r="1455" spans="4:23" x14ac:dyDescent="0.25">
      <c r="D1455" s="184" t="s">
        <v>1314</v>
      </c>
      <c r="E1455" s="184" t="s">
        <v>1314</v>
      </c>
      <c r="F1455" s="184"/>
      <c r="G1455" s="184"/>
      <c r="H1455" s="185">
        <v>17610</v>
      </c>
      <c r="I1455" t="s">
        <v>3502</v>
      </c>
      <c r="J1455" s="185" t="s">
        <v>36</v>
      </c>
      <c r="K1455" s="185" t="s">
        <v>36</v>
      </c>
      <c r="L1455" s="185" t="s">
        <v>36</v>
      </c>
      <c r="M1455" s="185" t="s">
        <v>37</v>
      </c>
      <c r="N1455" s="185" t="s">
        <v>3528</v>
      </c>
      <c r="O1455" s="185" t="s">
        <v>37</v>
      </c>
      <c r="P1455" s="185"/>
      <c r="Q1455" s="184" t="s">
        <v>1314</v>
      </c>
      <c r="R1455" s="185">
        <v>17610</v>
      </c>
      <c r="S1455" s="185" t="s">
        <v>314</v>
      </c>
      <c r="T1455">
        <v>2</v>
      </c>
      <c r="U1455" s="185" t="s">
        <v>37</v>
      </c>
      <c r="V1455" s="185" t="s">
        <v>37</v>
      </c>
      <c r="W1455" t="b">
        <v>1</v>
      </c>
    </row>
    <row r="1456" spans="4:23" x14ac:dyDescent="0.25">
      <c r="D1456" s="184" t="s">
        <v>1315</v>
      </c>
      <c r="E1456" s="184" t="s">
        <v>1315</v>
      </c>
      <c r="F1456" s="184"/>
      <c r="G1456" s="184"/>
      <c r="H1456" s="185">
        <v>16240</v>
      </c>
      <c r="I1456" t="s">
        <v>3493</v>
      </c>
      <c r="J1456" s="185" t="s">
        <v>36</v>
      </c>
      <c r="K1456" s="185" t="s">
        <v>36</v>
      </c>
      <c r="L1456" s="185" t="s">
        <v>36</v>
      </c>
      <c r="M1456" s="185" t="s">
        <v>37</v>
      </c>
      <c r="N1456" s="185" t="s">
        <v>3498</v>
      </c>
      <c r="O1456" s="185" t="s">
        <v>37</v>
      </c>
      <c r="P1456" s="185"/>
      <c r="Q1456" s="184" t="s">
        <v>1315</v>
      </c>
      <c r="R1456" s="185">
        <v>16240</v>
      </c>
      <c r="S1456" s="185" t="s">
        <v>650</v>
      </c>
      <c r="T1456">
        <v>2</v>
      </c>
      <c r="U1456" s="185" t="s">
        <v>37</v>
      </c>
      <c r="V1456" s="185" t="s">
        <v>37</v>
      </c>
      <c r="W1456" t="b">
        <v>1</v>
      </c>
    </row>
    <row r="1457" spans="4:23" x14ac:dyDescent="0.25">
      <c r="D1457" s="184" t="s">
        <v>1316</v>
      </c>
      <c r="E1457" s="184" t="s">
        <v>1316</v>
      </c>
      <c r="F1457" s="184"/>
      <c r="G1457" s="184"/>
      <c r="H1457" s="185">
        <v>16690</v>
      </c>
      <c r="I1457" t="s">
        <v>3493</v>
      </c>
      <c r="J1457" s="185" t="s">
        <v>36</v>
      </c>
      <c r="K1457" s="185" t="s">
        <v>36</v>
      </c>
      <c r="L1457" s="185" t="s">
        <v>36</v>
      </c>
      <c r="M1457" s="185" t="s">
        <v>37</v>
      </c>
      <c r="N1457" s="185" t="s">
        <v>3498</v>
      </c>
      <c r="O1457" s="185" t="s">
        <v>37</v>
      </c>
      <c r="P1457" s="185"/>
      <c r="Q1457" s="184" t="s">
        <v>1316</v>
      </c>
      <c r="R1457" s="185">
        <v>16690</v>
      </c>
      <c r="S1457" s="185" t="s">
        <v>559</v>
      </c>
      <c r="T1457">
        <v>1</v>
      </c>
      <c r="U1457" s="185" t="s">
        <v>37</v>
      </c>
      <c r="V1457" s="185" t="s">
        <v>37</v>
      </c>
      <c r="W1457" t="b">
        <v>1</v>
      </c>
    </row>
    <row r="1458" spans="4:23" x14ac:dyDescent="0.25">
      <c r="D1458" s="184" t="s">
        <v>1317</v>
      </c>
      <c r="E1458" s="184" t="s">
        <v>1317</v>
      </c>
      <c r="F1458" s="184"/>
      <c r="G1458" s="184"/>
      <c r="H1458" s="185">
        <v>13140</v>
      </c>
      <c r="I1458" t="s">
        <v>3491</v>
      </c>
      <c r="J1458" s="185" t="s">
        <v>36</v>
      </c>
      <c r="K1458" s="185" t="s">
        <v>36</v>
      </c>
      <c r="L1458" s="185" t="s">
        <v>36</v>
      </c>
      <c r="M1458" s="185" t="s">
        <v>37</v>
      </c>
      <c r="N1458" s="185" t="s">
        <v>3501</v>
      </c>
      <c r="O1458" s="185" t="s">
        <v>37</v>
      </c>
      <c r="P1458" s="185"/>
      <c r="Q1458" s="184" t="s">
        <v>1317</v>
      </c>
      <c r="R1458" s="185">
        <v>13140</v>
      </c>
      <c r="S1458" s="185" t="s">
        <v>78</v>
      </c>
      <c r="T1458">
        <v>2</v>
      </c>
      <c r="U1458" s="185" t="s">
        <v>37</v>
      </c>
      <c r="V1458" s="185" t="s">
        <v>37</v>
      </c>
      <c r="W1458" t="b">
        <v>1</v>
      </c>
    </row>
    <row r="1459" spans="4:23" x14ac:dyDescent="0.25">
      <c r="D1459" s="184" t="s">
        <v>1318</v>
      </c>
      <c r="E1459" s="184" t="s">
        <v>1318</v>
      </c>
      <c r="F1459" s="184"/>
      <c r="G1459" s="184"/>
      <c r="H1459" s="185">
        <v>13140</v>
      </c>
      <c r="I1459" t="s">
        <v>3491</v>
      </c>
      <c r="J1459" s="185" t="s">
        <v>36</v>
      </c>
      <c r="K1459" s="185" t="s">
        <v>36</v>
      </c>
      <c r="L1459" s="185" t="s">
        <v>36</v>
      </c>
      <c r="M1459" s="185" t="s">
        <v>37</v>
      </c>
      <c r="N1459" s="185" t="s">
        <v>3501</v>
      </c>
      <c r="O1459" s="185" t="s">
        <v>37</v>
      </c>
      <c r="P1459" s="185"/>
      <c r="Q1459" s="184" t="s">
        <v>1318</v>
      </c>
      <c r="R1459" s="185">
        <v>13140</v>
      </c>
      <c r="S1459" s="185" t="s">
        <v>78</v>
      </c>
      <c r="T1459">
        <v>2</v>
      </c>
      <c r="U1459" s="185" t="s">
        <v>37</v>
      </c>
      <c r="V1459" s="185" t="s">
        <v>37</v>
      </c>
      <c r="W1459" t="b">
        <v>1</v>
      </c>
    </row>
    <row r="1460" spans="4:23" x14ac:dyDescent="0.25">
      <c r="D1460" s="184" t="s">
        <v>1319</v>
      </c>
      <c r="E1460" s="184" t="s">
        <v>1319</v>
      </c>
      <c r="F1460" s="184"/>
      <c r="G1460" s="184"/>
      <c r="H1460" s="185">
        <v>90146</v>
      </c>
      <c r="I1460" t="s">
        <v>3487</v>
      </c>
      <c r="J1460" s="185" t="s">
        <v>36</v>
      </c>
      <c r="K1460" s="185" t="s">
        <v>36</v>
      </c>
      <c r="L1460" s="185" t="s">
        <v>36</v>
      </c>
      <c r="M1460" s="185" t="s">
        <v>36</v>
      </c>
      <c r="N1460" s="185" t="s">
        <v>35</v>
      </c>
      <c r="O1460" s="185" t="s">
        <v>37</v>
      </c>
      <c r="P1460" s="185"/>
      <c r="Q1460" s="184" t="s">
        <v>1319</v>
      </c>
      <c r="R1460" s="185">
        <v>90146</v>
      </c>
      <c r="S1460" s="185" t="s">
        <v>1319</v>
      </c>
      <c r="T1460">
        <v>4</v>
      </c>
      <c r="U1460" s="185" t="s">
        <v>37</v>
      </c>
      <c r="V1460" s="185" t="s">
        <v>37</v>
      </c>
      <c r="W1460" t="b">
        <v>1</v>
      </c>
    </row>
    <row r="1461" spans="4:23" x14ac:dyDescent="0.25">
      <c r="D1461" s="184" t="s">
        <v>1320</v>
      </c>
      <c r="E1461" s="184" t="s">
        <v>1320</v>
      </c>
      <c r="F1461" s="184"/>
      <c r="G1461" s="184"/>
      <c r="H1461" s="185">
        <v>17720</v>
      </c>
      <c r="I1461" t="s">
        <v>3502</v>
      </c>
      <c r="J1461" s="185" t="s">
        <v>36</v>
      </c>
      <c r="K1461" s="185" t="s">
        <v>36</v>
      </c>
      <c r="L1461" s="185" t="s">
        <v>36</v>
      </c>
      <c r="M1461" s="185" t="s">
        <v>37</v>
      </c>
      <c r="N1461" s="185" t="s">
        <v>3528</v>
      </c>
      <c r="O1461" s="185" t="s">
        <v>37</v>
      </c>
      <c r="P1461" s="185"/>
      <c r="Q1461" s="184" t="s">
        <v>1320</v>
      </c>
      <c r="R1461" s="185">
        <v>17720</v>
      </c>
      <c r="S1461" s="185" t="s">
        <v>533</v>
      </c>
      <c r="T1461">
        <v>3</v>
      </c>
      <c r="U1461" s="185" t="s">
        <v>37</v>
      </c>
      <c r="V1461" s="185" t="s">
        <v>37</v>
      </c>
      <c r="W1461" t="b">
        <v>1</v>
      </c>
    </row>
    <row r="1462" spans="4:23" x14ac:dyDescent="0.25">
      <c r="D1462" s="184" t="s">
        <v>1321</v>
      </c>
      <c r="E1462" s="184" t="s">
        <v>1321</v>
      </c>
      <c r="F1462" s="184"/>
      <c r="G1462" s="184"/>
      <c r="H1462" s="185">
        <v>10030</v>
      </c>
      <c r="I1462" t="s">
        <v>3486</v>
      </c>
      <c r="J1462" s="185" t="s">
        <v>36</v>
      </c>
      <c r="K1462" s="185" t="s">
        <v>36</v>
      </c>
      <c r="L1462" s="185" t="s">
        <v>36</v>
      </c>
      <c r="M1462" s="185" t="s">
        <v>37</v>
      </c>
      <c r="N1462" s="185" t="s">
        <v>3490</v>
      </c>
      <c r="O1462" s="185" t="s">
        <v>37</v>
      </c>
      <c r="P1462" s="185"/>
      <c r="Q1462" s="184" t="s">
        <v>1321</v>
      </c>
      <c r="R1462" s="185">
        <v>10030</v>
      </c>
      <c r="S1462" s="185" t="s">
        <v>60</v>
      </c>
      <c r="T1462">
        <v>1</v>
      </c>
      <c r="U1462" s="185" t="s">
        <v>37</v>
      </c>
      <c r="V1462" s="185" t="s">
        <v>37</v>
      </c>
      <c r="W1462" t="b">
        <v>1</v>
      </c>
    </row>
    <row r="1463" spans="4:23" x14ac:dyDescent="0.25">
      <c r="D1463" s="184" t="s">
        <v>1322</v>
      </c>
      <c r="E1463" s="184" t="s">
        <v>1322</v>
      </c>
      <c r="F1463" s="184"/>
      <c r="G1463" s="184"/>
      <c r="H1463" s="185">
        <v>10030</v>
      </c>
      <c r="I1463" t="s">
        <v>3486</v>
      </c>
      <c r="J1463" s="185" t="s">
        <v>36</v>
      </c>
      <c r="K1463" s="185" t="s">
        <v>36</v>
      </c>
      <c r="L1463" s="185" t="s">
        <v>36</v>
      </c>
      <c r="M1463" s="185" t="s">
        <v>37</v>
      </c>
      <c r="N1463" s="185" t="s">
        <v>3490</v>
      </c>
      <c r="O1463" s="185" t="s">
        <v>37</v>
      </c>
      <c r="P1463" s="185"/>
      <c r="Q1463" s="184" t="s">
        <v>1322</v>
      </c>
      <c r="R1463" s="185">
        <v>10030</v>
      </c>
      <c r="S1463" s="185" t="s">
        <v>60</v>
      </c>
      <c r="T1463">
        <v>1</v>
      </c>
      <c r="U1463" s="185" t="s">
        <v>37</v>
      </c>
      <c r="V1463" s="185" t="s">
        <v>37</v>
      </c>
      <c r="W1463" t="b">
        <v>1</v>
      </c>
    </row>
    <row r="1464" spans="4:23" x14ac:dyDescent="0.25">
      <c r="D1464" s="184" t="s">
        <v>1323</v>
      </c>
      <c r="E1464" s="184" t="s">
        <v>1323</v>
      </c>
      <c r="F1464" s="184"/>
      <c r="G1464" s="184"/>
      <c r="H1464" s="185">
        <v>10030</v>
      </c>
      <c r="I1464" t="s">
        <v>3486</v>
      </c>
      <c r="J1464" s="185" t="s">
        <v>36</v>
      </c>
      <c r="K1464" s="185" t="s">
        <v>36</v>
      </c>
      <c r="L1464" s="185" t="s">
        <v>36</v>
      </c>
      <c r="M1464" s="185" t="s">
        <v>37</v>
      </c>
      <c r="N1464" s="185" t="s">
        <v>3490</v>
      </c>
      <c r="O1464" s="185" t="s">
        <v>37</v>
      </c>
      <c r="P1464" s="185"/>
      <c r="Q1464" s="184" t="s">
        <v>1323</v>
      </c>
      <c r="R1464" s="185">
        <v>10030</v>
      </c>
      <c r="S1464" s="185" t="s">
        <v>60</v>
      </c>
      <c r="T1464">
        <v>1</v>
      </c>
      <c r="U1464" s="185" t="s">
        <v>37</v>
      </c>
      <c r="V1464" s="185" t="s">
        <v>37</v>
      </c>
      <c r="W1464" t="b">
        <v>1</v>
      </c>
    </row>
    <row r="1465" spans="4:23" x14ac:dyDescent="0.25">
      <c r="D1465" s="184" t="s">
        <v>1324</v>
      </c>
      <c r="E1465" s="184" t="s">
        <v>1324</v>
      </c>
      <c r="F1465" s="184"/>
      <c r="G1465" s="184"/>
      <c r="H1465" s="185">
        <v>12030</v>
      </c>
      <c r="I1465" t="s">
        <v>3487</v>
      </c>
      <c r="J1465" s="185" t="s">
        <v>36</v>
      </c>
      <c r="K1465" s="185" t="s">
        <v>36</v>
      </c>
      <c r="L1465" s="185" t="s">
        <v>36</v>
      </c>
      <c r="M1465" s="185" t="s">
        <v>36</v>
      </c>
      <c r="N1465" s="185" t="s">
        <v>35</v>
      </c>
      <c r="O1465" s="185" t="s">
        <v>37</v>
      </c>
      <c r="P1465" s="185"/>
      <c r="Q1465" s="184" t="s">
        <v>1324</v>
      </c>
      <c r="R1465" s="185">
        <v>12030</v>
      </c>
      <c r="S1465" s="185" t="s">
        <v>906</v>
      </c>
      <c r="T1465">
        <v>4</v>
      </c>
      <c r="U1465" s="185" t="s">
        <v>37</v>
      </c>
      <c r="V1465" s="185" t="s">
        <v>37</v>
      </c>
      <c r="W1465" t="b">
        <v>1</v>
      </c>
    </row>
    <row r="1466" spans="4:23" x14ac:dyDescent="0.25">
      <c r="D1466" s="184" t="s">
        <v>1325</v>
      </c>
      <c r="E1466" s="184" t="s">
        <v>1325</v>
      </c>
      <c r="F1466" s="184"/>
      <c r="G1466" s="184"/>
      <c r="H1466" s="185">
        <v>17110</v>
      </c>
      <c r="I1466" t="s">
        <v>3502</v>
      </c>
      <c r="J1466" s="185" t="s">
        <v>36</v>
      </c>
      <c r="K1466" s="185" t="s">
        <v>36</v>
      </c>
      <c r="L1466" s="185" t="s">
        <v>36</v>
      </c>
      <c r="M1466" s="185" t="s">
        <v>37</v>
      </c>
      <c r="N1466" s="185" t="s">
        <v>3504</v>
      </c>
      <c r="O1466" s="185" t="s">
        <v>37</v>
      </c>
      <c r="P1466" s="185"/>
      <c r="Q1466" s="184" t="s">
        <v>1325</v>
      </c>
      <c r="R1466" s="185">
        <v>17110</v>
      </c>
      <c r="S1466" s="185" t="s">
        <v>176</v>
      </c>
      <c r="T1466">
        <v>1</v>
      </c>
      <c r="U1466" s="185" t="s">
        <v>37</v>
      </c>
      <c r="V1466" s="185" t="s">
        <v>37</v>
      </c>
      <c r="W1466" t="b">
        <v>1</v>
      </c>
    </row>
    <row r="1467" spans="4:23" x14ac:dyDescent="0.25">
      <c r="D1467" s="184" t="s">
        <v>1326</v>
      </c>
      <c r="E1467" s="184" t="s">
        <v>1326</v>
      </c>
      <c r="F1467" s="184"/>
      <c r="G1467" s="184"/>
      <c r="H1467" s="185">
        <v>13680</v>
      </c>
      <c r="I1467" t="s">
        <v>3491</v>
      </c>
      <c r="J1467" s="185" t="s">
        <v>36</v>
      </c>
      <c r="K1467" s="185" t="s">
        <v>36</v>
      </c>
      <c r="L1467" s="185" t="s">
        <v>36</v>
      </c>
      <c r="M1467" s="185" t="s">
        <v>37</v>
      </c>
      <c r="N1467" s="185" t="s">
        <v>3503</v>
      </c>
      <c r="O1467" s="185" t="s">
        <v>37</v>
      </c>
      <c r="P1467" s="185"/>
      <c r="Q1467" s="184" t="s">
        <v>1326</v>
      </c>
      <c r="R1467" s="185">
        <v>13680</v>
      </c>
      <c r="S1467" s="185" t="s">
        <v>178</v>
      </c>
      <c r="T1467">
        <v>1</v>
      </c>
      <c r="U1467" s="185" t="s">
        <v>37</v>
      </c>
      <c r="V1467" s="185" t="s">
        <v>37</v>
      </c>
      <c r="W1467" t="b">
        <v>1</v>
      </c>
    </row>
    <row r="1468" spans="4:23" x14ac:dyDescent="0.25">
      <c r="D1468" s="184" t="s">
        <v>1327</v>
      </c>
      <c r="E1468" s="184" t="s">
        <v>1327</v>
      </c>
      <c r="F1468" s="184"/>
      <c r="G1468" s="184"/>
      <c r="H1468" s="185">
        <v>13930</v>
      </c>
      <c r="I1468" t="s">
        <v>3491</v>
      </c>
      <c r="J1468" s="185" t="s">
        <v>36</v>
      </c>
      <c r="K1468" s="185" t="s">
        <v>36</v>
      </c>
      <c r="L1468" s="185" t="s">
        <v>36</v>
      </c>
      <c r="M1468" s="185" t="s">
        <v>37</v>
      </c>
      <c r="N1468" s="185" t="s">
        <v>3501</v>
      </c>
      <c r="O1468" s="185" t="s">
        <v>37</v>
      </c>
      <c r="P1468" s="185"/>
      <c r="Q1468" s="184" t="s">
        <v>1327</v>
      </c>
      <c r="R1468" s="185">
        <v>13930</v>
      </c>
      <c r="S1468" s="185" t="s">
        <v>1285</v>
      </c>
      <c r="T1468">
        <v>2</v>
      </c>
      <c r="U1468" s="185" t="s">
        <v>37</v>
      </c>
      <c r="V1468" s="185" t="s">
        <v>37</v>
      </c>
      <c r="W1468" t="b">
        <v>1</v>
      </c>
    </row>
    <row r="1469" spans="4:23" x14ac:dyDescent="0.25">
      <c r="D1469" s="184" t="s">
        <v>1328</v>
      </c>
      <c r="E1469" s="184" t="s">
        <v>1328</v>
      </c>
      <c r="F1469" s="184"/>
      <c r="G1469" s="184"/>
      <c r="H1469" s="185">
        <v>17330</v>
      </c>
      <c r="I1469" t="s">
        <v>3502</v>
      </c>
      <c r="J1469" s="185" t="s">
        <v>36</v>
      </c>
      <c r="K1469" s="185" t="s">
        <v>36</v>
      </c>
      <c r="L1469" s="185" t="s">
        <v>36</v>
      </c>
      <c r="M1469" s="185" t="s">
        <v>37</v>
      </c>
      <c r="N1469" s="185" t="s">
        <v>3504</v>
      </c>
      <c r="O1469" s="185" t="s">
        <v>37</v>
      </c>
      <c r="P1469" s="185"/>
      <c r="Q1469" s="184" t="s">
        <v>1328</v>
      </c>
      <c r="R1469" s="185">
        <v>17330</v>
      </c>
      <c r="S1469" s="185" t="s">
        <v>397</v>
      </c>
      <c r="T1469">
        <v>1</v>
      </c>
      <c r="U1469" s="185" t="s">
        <v>37</v>
      </c>
      <c r="V1469" s="185" t="s">
        <v>37</v>
      </c>
      <c r="W1469" t="b">
        <v>1</v>
      </c>
    </row>
    <row r="1470" spans="4:23" x14ac:dyDescent="0.25">
      <c r="D1470" s="184" t="s">
        <v>1329</v>
      </c>
      <c r="E1470" s="184" t="s">
        <v>1329</v>
      </c>
      <c r="F1470" s="184"/>
      <c r="G1470" s="184"/>
      <c r="H1470" s="185">
        <v>10080</v>
      </c>
      <c r="I1470" t="s">
        <v>3486</v>
      </c>
      <c r="J1470" s="185" t="s">
        <v>36</v>
      </c>
      <c r="K1470" s="185" t="s">
        <v>36</v>
      </c>
      <c r="L1470" s="185" t="s">
        <v>36</v>
      </c>
      <c r="M1470" s="185" t="s">
        <v>37</v>
      </c>
      <c r="N1470" s="185" t="s">
        <v>3489</v>
      </c>
      <c r="O1470" s="185" t="s">
        <v>37</v>
      </c>
      <c r="P1470" s="185"/>
      <c r="Q1470" s="184" t="s">
        <v>1329</v>
      </c>
      <c r="R1470" s="185">
        <v>10080</v>
      </c>
      <c r="S1470" s="185" t="s">
        <v>86</v>
      </c>
      <c r="T1470">
        <v>1</v>
      </c>
      <c r="U1470" s="185" t="s">
        <v>37</v>
      </c>
      <c r="V1470" s="185" t="s">
        <v>37</v>
      </c>
      <c r="W1470" t="b">
        <v>1</v>
      </c>
    </row>
    <row r="1471" spans="4:23" x14ac:dyDescent="0.25">
      <c r="D1471" s="184" t="s">
        <v>1330</v>
      </c>
      <c r="E1471" s="184" t="s">
        <v>1330</v>
      </c>
      <c r="F1471" s="184"/>
      <c r="G1471" s="184"/>
      <c r="H1471" s="185">
        <v>17110</v>
      </c>
      <c r="I1471" t="s">
        <v>3502</v>
      </c>
      <c r="J1471" s="185" t="s">
        <v>36</v>
      </c>
      <c r="K1471" s="185" t="s">
        <v>36</v>
      </c>
      <c r="L1471" s="185" t="s">
        <v>36</v>
      </c>
      <c r="M1471" s="185" t="s">
        <v>37</v>
      </c>
      <c r="N1471" s="185" t="s">
        <v>3504</v>
      </c>
      <c r="O1471" s="185" t="s">
        <v>37</v>
      </c>
      <c r="P1471" s="185"/>
      <c r="Q1471" s="184" t="s">
        <v>1330</v>
      </c>
      <c r="R1471" s="185">
        <v>17110</v>
      </c>
      <c r="S1471" s="185" t="s">
        <v>176</v>
      </c>
      <c r="T1471">
        <v>1</v>
      </c>
      <c r="U1471" s="185" t="s">
        <v>37</v>
      </c>
      <c r="V1471" s="185" t="s">
        <v>37</v>
      </c>
      <c r="W1471" t="b">
        <v>1</v>
      </c>
    </row>
    <row r="1472" spans="4:23" x14ac:dyDescent="0.25">
      <c r="D1472" s="184" t="s">
        <v>1331</v>
      </c>
      <c r="E1472" s="184" t="s">
        <v>1331</v>
      </c>
      <c r="F1472" s="184"/>
      <c r="G1472" s="184"/>
      <c r="H1472" s="185">
        <v>14040</v>
      </c>
      <c r="I1472" t="s">
        <v>3491</v>
      </c>
      <c r="J1472" s="185" t="s">
        <v>36</v>
      </c>
      <c r="K1472" s="185" t="s">
        <v>36</v>
      </c>
      <c r="L1472" s="185" t="s">
        <v>36</v>
      </c>
      <c r="M1472" s="185" t="s">
        <v>37</v>
      </c>
      <c r="N1472" s="185" t="s">
        <v>3505</v>
      </c>
      <c r="O1472" s="185" t="s">
        <v>37</v>
      </c>
      <c r="P1472" s="185"/>
      <c r="Q1472" s="184" t="s">
        <v>1331</v>
      </c>
      <c r="R1472" s="185">
        <v>14040</v>
      </c>
      <c r="S1472" s="185" t="s">
        <v>110</v>
      </c>
      <c r="T1472">
        <v>2</v>
      </c>
      <c r="U1472" s="185" t="s">
        <v>37</v>
      </c>
      <c r="V1472" s="185" t="s">
        <v>37</v>
      </c>
      <c r="W1472" t="b">
        <v>1</v>
      </c>
    </row>
    <row r="1473" spans="4:23" x14ac:dyDescent="0.25">
      <c r="D1473" s="186" t="s">
        <v>3923</v>
      </c>
      <c r="E1473" s="186" t="s">
        <v>3923</v>
      </c>
      <c r="F1473" s="186"/>
      <c r="G1473" s="186"/>
      <c r="H1473" s="185"/>
      <c r="I1473" s="186" t="s">
        <v>3507</v>
      </c>
      <c r="J1473" s="186" t="s">
        <v>36</v>
      </c>
      <c r="K1473" s="186" t="s">
        <v>36</v>
      </c>
      <c r="L1473" s="186" t="s">
        <v>36</v>
      </c>
      <c r="M1473" s="186" t="s">
        <v>36</v>
      </c>
      <c r="N1473" s="186" t="s">
        <v>35</v>
      </c>
      <c r="O1473" s="186" t="s">
        <v>37</v>
      </c>
      <c r="P1473" s="186"/>
      <c r="Q1473" s="186" t="s">
        <v>3923</v>
      </c>
      <c r="R1473" s="185"/>
      <c r="S1473" s="185"/>
      <c r="T1473">
        <v>4</v>
      </c>
      <c r="U1473" s="186" t="s">
        <v>37</v>
      </c>
      <c r="V1473" s="186" t="s">
        <v>37</v>
      </c>
      <c r="W1473" t="b">
        <v>1</v>
      </c>
    </row>
    <row r="1474" spans="4:23" x14ac:dyDescent="0.25">
      <c r="D1474" s="186" t="s">
        <v>3924</v>
      </c>
      <c r="E1474" s="186" t="s">
        <v>3924</v>
      </c>
      <c r="F1474" s="186"/>
      <c r="G1474" s="186"/>
      <c r="H1474" s="185"/>
      <c r="I1474" s="186" t="s">
        <v>3493</v>
      </c>
      <c r="J1474" s="186" t="s">
        <v>36</v>
      </c>
      <c r="K1474" s="186" t="s">
        <v>36</v>
      </c>
      <c r="L1474" s="186" t="s">
        <v>36</v>
      </c>
      <c r="M1474" s="186" t="s">
        <v>37</v>
      </c>
      <c r="N1474" s="186" t="s">
        <v>35</v>
      </c>
      <c r="O1474" s="186" t="s">
        <v>37</v>
      </c>
      <c r="P1474" s="186"/>
      <c r="Q1474" s="186" t="s">
        <v>3924</v>
      </c>
      <c r="R1474" s="185"/>
      <c r="S1474" s="185"/>
      <c r="T1474">
        <v>4</v>
      </c>
      <c r="U1474" s="186" t="s">
        <v>37</v>
      </c>
      <c r="V1474" s="186" t="s">
        <v>37</v>
      </c>
      <c r="W1474" t="b">
        <v>1</v>
      </c>
    </row>
    <row r="1475" spans="4:23" x14ac:dyDescent="0.25">
      <c r="D1475" s="186" t="s">
        <v>3925</v>
      </c>
      <c r="E1475" s="186" t="s">
        <v>3925</v>
      </c>
      <c r="F1475" s="186"/>
      <c r="G1475" s="186"/>
      <c r="H1475" s="185"/>
      <c r="I1475" s="186" t="s">
        <v>3493</v>
      </c>
      <c r="J1475" s="186" t="s">
        <v>36</v>
      </c>
      <c r="K1475" s="186" t="s">
        <v>36</v>
      </c>
      <c r="L1475" s="186" t="s">
        <v>36</v>
      </c>
      <c r="M1475" s="186" t="s">
        <v>37</v>
      </c>
      <c r="N1475" s="186" t="s">
        <v>35</v>
      </c>
      <c r="O1475" s="186" t="s">
        <v>37</v>
      </c>
      <c r="P1475" s="186"/>
      <c r="Q1475" s="186" t="s">
        <v>3925</v>
      </c>
      <c r="R1475" s="185"/>
      <c r="S1475" s="185"/>
      <c r="T1475">
        <v>4</v>
      </c>
      <c r="U1475" s="186" t="s">
        <v>37</v>
      </c>
      <c r="V1475" s="186" t="s">
        <v>37</v>
      </c>
      <c r="W1475" t="b">
        <v>1</v>
      </c>
    </row>
    <row r="1476" spans="4:23" x14ac:dyDescent="0.25">
      <c r="D1476" s="184" t="s">
        <v>1332</v>
      </c>
      <c r="E1476" s="184" t="s">
        <v>1332</v>
      </c>
      <c r="F1476" s="184"/>
      <c r="G1476" s="184"/>
      <c r="H1476" s="185">
        <v>16410</v>
      </c>
      <c r="I1476" t="s">
        <v>3496</v>
      </c>
      <c r="J1476" s="185" t="s">
        <v>36</v>
      </c>
      <c r="K1476" s="185" t="s">
        <v>36</v>
      </c>
      <c r="L1476" s="185" t="s">
        <v>36</v>
      </c>
      <c r="M1476" s="185" t="s">
        <v>37</v>
      </c>
      <c r="N1476" s="185" t="s">
        <v>35</v>
      </c>
      <c r="O1476" s="185" t="s">
        <v>37</v>
      </c>
      <c r="P1476" s="185"/>
      <c r="Q1476" s="184" t="s">
        <v>1332</v>
      </c>
      <c r="R1476" s="185">
        <v>16410</v>
      </c>
      <c r="S1476" s="185" t="s">
        <v>70</v>
      </c>
      <c r="T1476">
        <v>3</v>
      </c>
      <c r="U1476" s="185" t="s">
        <v>37</v>
      </c>
      <c r="V1476" s="185" t="s">
        <v>37</v>
      </c>
      <c r="W1476" t="b">
        <v>0</v>
      </c>
    </row>
    <row r="1477" spans="4:23" x14ac:dyDescent="0.25">
      <c r="D1477" s="184" t="s">
        <v>1333</v>
      </c>
      <c r="E1477" s="184" t="s">
        <v>1333</v>
      </c>
      <c r="F1477" s="184"/>
      <c r="G1477" s="184"/>
      <c r="H1477" s="185">
        <v>15050</v>
      </c>
      <c r="I1477" t="s">
        <v>113</v>
      </c>
      <c r="J1477" s="185" t="s">
        <v>36</v>
      </c>
      <c r="K1477" s="185" t="s">
        <v>36</v>
      </c>
      <c r="L1477" s="185" t="s">
        <v>36</v>
      </c>
      <c r="M1477" s="185" t="s">
        <v>37</v>
      </c>
      <c r="N1477" s="185" t="s">
        <v>113</v>
      </c>
      <c r="O1477" s="185" t="s">
        <v>37</v>
      </c>
      <c r="P1477" s="185"/>
      <c r="Q1477" s="184" t="s">
        <v>1333</v>
      </c>
      <c r="R1477" s="185">
        <v>15050</v>
      </c>
      <c r="S1477" s="185" t="s">
        <v>114</v>
      </c>
      <c r="T1477">
        <v>5</v>
      </c>
      <c r="U1477" s="185" t="s">
        <v>37</v>
      </c>
      <c r="V1477" s="185" t="s">
        <v>37</v>
      </c>
      <c r="W1477" t="b">
        <v>0</v>
      </c>
    </row>
    <row r="1478" spans="4:23" x14ac:dyDescent="0.25">
      <c r="D1478" s="184" t="s">
        <v>3926</v>
      </c>
      <c r="E1478" s="184" t="s">
        <v>3926</v>
      </c>
      <c r="F1478" s="184"/>
      <c r="G1478" s="184"/>
      <c r="H1478" s="185">
        <v>17610</v>
      </c>
      <c r="I1478" t="s">
        <v>3502</v>
      </c>
      <c r="J1478" s="185" t="s">
        <v>36</v>
      </c>
      <c r="K1478" s="185" t="s">
        <v>36</v>
      </c>
      <c r="L1478" s="185" t="s">
        <v>36</v>
      </c>
      <c r="M1478" s="185" t="s">
        <v>37</v>
      </c>
      <c r="N1478" s="185" t="s">
        <v>3504</v>
      </c>
      <c r="O1478" s="185" t="s">
        <v>37</v>
      </c>
      <c r="P1478" s="185"/>
      <c r="Q1478" s="184" t="s">
        <v>3926</v>
      </c>
      <c r="R1478" s="185">
        <v>17610</v>
      </c>
      <c r="S1478" s="185" t="s">
        <v>314</v>
      </c>
      <c r="T1478">
        <v>1</v>
      </c>
      <c r="U1478" s="185" t="s">
        <v>37</v>
      </c>
      <c r="V1478" s="185" t="s">
        <v>37</v>
      </c>
      <c r="W1478" t="b">
        <v>1</v>
      </c>
    </row>
    <row r="1479" spans="4:23" x14ac:dyDescent="0.25">
      <c r="D1479" s="184" t="s">
        <v>1334</v>
      </c>
      <c r="E1479" s="184" t="s">
        <v>1334</v>
      </c>
      <c r="F1479" s="184"/>
      <c r="G1479" s="184"/>
      <c r="H1479" s="185">
        <v>13960</v>
      </c>
      <c r="I1479" t="s">
        <v>3491</v>
      </c>
      <c r="J1479" s="185" t="s">
        <v>36</v>
      </c>
      <c r="K1479" s="185" t="s">
        <v>36</v>
      </c>
      <c r="L1479" s="185" t="s">
        <v>36</v>
      </c>
      <c r="M1479" s="185" t="s">
        <v>37</v>
      </c>
      <c r="N1479" s="185" t="s">
        <v>3501</v>
      </c>
      <c r="O1479" s="185" t="s">
        <v>37</v>
      </c>
      <c r="P1479" s="185"/>
      <c r="Q1479" s="184" t="s">
        <v>1334</v>
      </c>
      <c r="R1479" s="185">
        <v>13960</v>
      </c>
      <c r="S1479" s="185" t="s">
        <v>234</v>
      </c>
      <c r="T1479">
        <v>2</v>
      </c>
      <c r="U1479" s="185" t="s">
        <v>37</v>
      </c>
      <c r="V1479" s="185" t="s">
        <v>37</v>
      </c>
      <c r="W1479" t="b">
        <v>1</v>
      </c>
    </row>
    <row r="1480" spans="4:23" x14ac:dyDescent="0.25">
      <c r="D1480" s="184" t="s">
        <v>1335</v>
      </c>
      <c r="E1480" s="184" t="s">
        <v>1335</v>
      </c>
      <c r="F1480" s="184"/>
      <c r="G1480" s="184"/>
      <c r="H1480" s="185">
        <v>10010</v>
      </c>
      <c r="I1480" t="s">
        <v>3486</v>
      </c>
      <c r="J1480" s="185" t="s">
        <v>36</v>
      </c>
      <c r="K1480" s="185" t="s">
        <v>36</v>
      </c>
      <c r="L1480" s="185" t="s">
        <v>36</v>
      </c>
      <c r="M1480" s="185" t="s">
        <v>37</v>
      </c>
      <c r="N1480" s="185" t="s">
        <v>35</v>
      </c>
      <c r="O1480" s="185" t="s">
        <v>37</v>
      </c>
      <c r="P1480" s="185"/>
      <c r="Q1480" s="184" t="s">
        <v>1335</v>
      </c>
      <c r="R1480" s="185">
        <v>10010</v>
      </c>
      <c r="S1480" s="185" t="s">
        <v>38</v>
      </c>
      <c r="T1480">
        <v>1</v>
      </c>
      <c r="U1480" s="185" t="s">
        <v>37</v>
      </c>
      <c r="V1480" s="185" t="s">
        <v>37</v>
      </c>
      <c r="W1480" t="b">
        <v>1</v>
      </c>
    </row>
    <row r="1481" spans="4:23" x14ac:dyDescent="0.25">
      <c r="D1481" s="184" t="s">
        <v>1336</v>
      </c>
      <c r="E1481" s="184" t="s">
        <v>1336</v>
      </c>
      <c r="F1481" s="184"/>
      <c r="G1481" s="184"/>
      <c r="H1481" s="185">
        <v>10010</v>
      </c>
      <c r="I1481" t="s">
        <v>3486</v>
      </c>
      <c r="J1481" s="185" t="s">
        <v>36</v>
      </c>
      <c r="K1481" s="185" t="s">
        <v>36</v>
      </c>
      <c r="L1481" s="185" t="s">
        <v>36</v>
      </c>
      <c r="M1481" s="185" t="s">
        <v>37</v>
      </c>
      <c r="N1481" s="185" t="s">
        <v>35</v>
      </c>
      <c r="O1481" s="185" t="s">
        <v>37</v>
      </c>
      <c r="P1481" s="185"/>
      <c r="Q1481" s="184" t="s">
        <v>1336</v>
      </c>
      <c r="R1481" s="185">
        <v>10010</v>
      </c>
      <c r="S1481" s="185" t="s">
        <v>38</v>
      </c>
      <c r="T1481">
        <v>1</v>
      </c>
      <c r="U1481" s="185" t="s">
        <v>37</v>
      </c>
      <c r="V1481" s="185" t="s">
        <v>37</v>
      </c>
      <c r="W1481" t="b">
        <v>1</v>
      </c>
    </row>
    <row r="1482" spans="4:23" x14ac:dyDescent="0.25">
      <c r="D1482" s="184" t="s">
        <v>1337</v>
      </c>
      <c r="E1482" s="184" t="s">
        <v>1337</v>
      </c>
      <c r="F1482" s="184"/>
      <c r="G1482" s="184"/>
      <c r="H1482" s="185">
        <v>10010</v>
      </c>
      <c r="I1482" t="s">
        <v>3486</v>
      </c>
      <c r="J1482" s="185" t="s">
        <v>36</v>
      </c>
      <c r="K1482" s="185" t="s">
        <v>36</v>
      </c>
      <c r="L1482" s="185" t="s">
        <v>36</v>
      </c>
      <c r="M1482" s="185" t="s">
        <v>37</v>
      </c>
      <c r="N1482" s="185" t="s">
        <v>35</v>
      </c>
      <c r="O1482" s="185" t="s">
        <v>37</v>
      </c>
      <c r="P1482" s="185"/>
      <c r="Q1482" s="184" t="s">
        <v>1337</v>
      </c>
      <c r="R1482" s="185">
        <v>10010</v>
      </c>
      <c r="S1482" s="185" t="s">
        <v>38</v>
      </c>
      <c r="T1482">
        <v>1</v>
      </c>
      <c r="U1482" s="185" t="s">
        <v>37</v>
      </c>
      <c r="V1482" s="185" t="s">
        <v>37</v>
      </c>
      <c r="W1482" t="b">
        <v>1</v>
      </c>
    </row>
    <row r="1483" spans="4:23" x14ac:dyDescent="0.25">
      <c r="D1483" s="184" t="s">
        <v>1338</v>
      </c>
      <c r="E1483" s="184" t="s">
        <v>1338</v>
      </c>
      <c r="F1483" s="184"/>
      <c r="G1483" s="184"/>
      <c r="H1483" s="185">
        <v>11030</v>
      </c>
      <c r="I1483" t="s">
        <v>3491</v>
      </c>
      <c r="J1483" s="185" t="s">
        <v>36</v>
      </c>
      <c r="K1483" s="185" t="s">
        <v>36</v>
      </c>
      <c r="L1483" s="185" t="s">
        <v>36</v>
      </c>
      <c r="M1483" s="185" t="s">
        <v>37</v>
      </c>
      <c r="N1483" s="185" t="s">
        <v>35</v>
      </c>
      <c r="O1483" s="185" t="s">
        <v>37</v>
      </c>
      <c r="P1483" s="185"/>
      <c r="Q1483" s="184" t="s">
        <v>1338</v>
      </c>
      <c r="R1483" s="185">
        <v>11030</v>
      </c>
      <c r="S1483" s="185" t="s">
        <v>750</v>
      </c>
      <c r="T1483">
        <v>3</v>
      </c>
      <c r="U1483" s="185" t="s">
        <v>37</v>
      </c>
      <c r="V1483" s="185" t="s">
        <v>37</v>
      </c>
      <c r="W1483" t="b">
        <v>1</v>
      </c>
    </row>
    <row r="1484" spans="4:23" x14ac:dyDescent="0.25">
      <c r="D1484" s="184" t="s">
        <v>3927</v>
      </c>
      <c r="E1484" s="184" t="s">
        <v>3927</v>
      </c>
      <c r="F1484" s="184"/>
      <c r="G1484" s="184"/>
      <c r="H1484" s="185">
        <v>90360</v>
      </c>
      <c r="I1484" t="s">
        <v>3496</v>
      </c>
      <c r="J1484" s="185" t="s">
        <v>36</v>
      </c>
      <c r="K1484" s="185" t="s">
        <v>36</v>
      </c>
      <c r="L1484" s="185" t="s">
        <v>36</v>
      </c>
      <c r="M1484" s="185" t="s">
        <v>36</v>
      </c>
      <c r="N1484" s="185" t="s">
        <v>35</v>
      </c>
      <c r="O1484" s="185" t="s">
        <v>37</v>
      </c>
      <c r="P1484" s="185"/>
      <c r="Q1484" s="184" t="s">
        <v>3927</v>
      </c>
      <c r="R1484" s="185">
        <v>90360</v>
      </c>
      <c r="S1484" s="185" t="s">
        <v>3701</v>
      </c>
      <c r="T1484">
        <v>4</v>
      </c>
      <c r="U1484" s="185" t="s">
        <v>36</v>
      </c>
      <c r="V1484" s="185" t="s">
        <v>36</v>
      </c>
      <c r="W1484" t="b">
        <v>1</v>
      </c>
    </row>
    <row r="1485" spans="4:23" x14ac:dyDescent="0.25">
      <c r="D1485" s="184" t="s">
        <v>3928</v>
      </c>
      <c r="E1485" s="184" t="s">
        <v>3928</v>
      </c>
      <c r="F1485" s="184"/>
      <c r="G1485" s="184"/>
      <c r="H1485" s="185">
        <v>16070</v>
      </c>
      <c r="I1485" t="s">
        <v>3496</v>
      </c>
      <c r="J1485" s="185" t="s">
        <v>36</v>
      </c>
      <c r="K1485" s="185" t="s">
        <v>36</v>
      </c>
      <c r="L1485" s="185" t="s">
        <v>36</v>
      </c>
      <c r="M1485" s="185" t="s">
        <v>37</v>
      </c>
      <c r="N1485" s="185" t="s">
        <v>35</v>
      </c>
      <c r="O1485" s="185" t="s">
        <v>37</v>
      </c>
      <c r="P1485" s="185"/>
      <c r="Q1485" s="184" t="s">
        <v>3928</v>
      </c>
      <c r="R1485" s="185">
        <v>16070</v>
      </c>
      <c r="S1485" s="185" t="s">
        <v>3524</v>
      </c>
      <c r="T1485">
        <v>1</v>
      </c>
      <c r="U1485" s="185" t="s">
        <v>37</v>
      </c>
      <c r="V1485" s="185" t="s">
        <v>37</v>
      </c>
      <c r="W1485" t="b">
        <v>1</v>
      </c>
    </row>
    <row r="1486" spans="4:23" x14ac:dyDescent="0.25">
      <c r="D1486" s="184" t="s">
        <v>3929</v>
      </c>
      <c r="E1486" s="184" t="s">
        <v>3929</v>
      </c>
      <c r="F1486" s="184"/>
      <c r="G1486" s="184"/>
      <c r="H1486" s="185">
        <v>15500</v>
      </c>
      <c r="I1486" t="s">
        <v>3496</v>
      </c>
      <c r="J1486" s="185" t="s">
        <v>36</v>
      </c>
      <c r="K1486" s="185" t="s">
        <v>36</v>
      </c>
      <c r="L1486" s="185" t="s">
        <v>36</v>
      </c>
      <c r="M1486" s="185" t="s">
        <v>37</v>
      </c>
      <c r="N1486" s="185" t="s">
        <v>35</v>
      </c>
      <c r="O1486" s="185" t="s">
        <v>37</v>
      </c>
      <c r="P1486" s="185"/>
      <c r="Q1486" s="184" t="s">
        <v>3929</v>
      </c>
      <c r="R1486" s="185">
        <v>15500</v>
      </c>
      <c r="S1486" s="185" t="s">
        <v>3526</v>
      </c>
      <c r="T1486">
        <v>1</v>
      </c>
      <c r="U1486" s="185" t="s">
        <v>37</v>
      </c>
      <c r="V1486" s="185" t="s">
        <v>37</v>
      </c>
      <c r="W1486" t="b">
        <v>1</v>
      </c>
    </row>
    <row r="1487" spans="4:23" x14ac:dyDescent="0.25">
      <c r="D1487" s="184" t="s">
        <v>1339</v>
      </c>
      <c r="E1487" s="184" t="s">
        <v>1339</v>
      </c>
      <c r="F1487" s="184"/>
      <c r="G1487" s="184"/>
      <c r="H1487" s="185">
        <v>15450</v>
      </c>
      <c r="I1487" t="s">
        <v>3496</v>
      </c>
      <c r="J1487" s="185" t="s">
        <v>36</v>
      </c>
      <c r="K1487" s="185" t="s">
        <v>36</v>
      </c>
      <c r="L1487" s="185" t="s">
        <v>36</v>
      </c>
      <c r="M1487" s="185" t="s">
        <v>37</v>
      </c>
      <c r="N1487" s="185" t="s">
        <v>35</v>
      </c>
      <c r="O1487" s="185" t="s">
        <v>37</v>
      </c>
      <c r="P1487" s="185"/>
      <c r="Q1487" s="184" t="s">
        <v>1339</v>
      </c>
      <c r="R1487" s="185">
        <v>15450</v>
      </c>
      <c r="S1487" s="185" t="s">
        <v>80</v>
      </c>
      <c r="T1487">
        <v>1</v>
      </c>
      <c r="U1487" s="185" t="s">
        <v>37</v>
      </c>
      <c r="V1487" s="185" t="s">
        <v>37</v>
      </c>
      <c r="W1487" t="b">
        <v>1</v>
      </c>
    </row>
    <row r="1488" spans="4:23" x14ac:dyDescent="0.25">
      <c r="D1488" s="184" t="s">
        <v>1181</v>
      </c>
      <c r="E1488" s="184" t="s">
        <v>1181</v>
      </c>
      <c r="F1488" s="184"/>
      <c r="G1488" s="184"/>
      <c r="H1488" s="185">
        <v>13060</v>
      </c>
      <c r="I1488" t="s">
        <v>3491</v>
      </c>
      <c r="J1488" s="185" t="s">
        <v>36</v>
      </c>
      <c r="K1488" s="185" t="s">
        <v>36</v>
      </c>
      <c r="L1488" s="185" t="s">
        <v>36</v>
      </c>
      <c r="M1488" s="185" t="s">
        <v>37</v>
      </c>
      <c r="N1488" s="185" t="s">
        <v>3501</v>
      </c>
      <c r="O1488" s="185" t="s">
        <v>37</v>
      </c>
      <c r="P1488" s="185"/>
      <c r="Q1488" s="184" t="s">
        <v>1181</v>
      </c>
      <c r="R1488" s="185">
        <v>13060</v>
      </c>
      <c r="S1488" s="185" t="s">
        <v>1181</v>
      </c>
      <c r="T1488">
        <v>2</v>
      </c>
      <c r="U1488" s="185" t="s">
        <v>37</v>
      </c>
      <c r="V1488" s="185" t="s">
        <v>37</v>
      </c>
      <c r="W1488" t="b">
        <v>1</v>
      </c>
    </row>
    <row r="1489" spans="4:23" x14ac:dyDescent="0.25">
      <c r="D1489" s="184" t="s">
        <v>3930</v>
      </c>
      <c r="E1489" s="184" t="s">
        <v>3930</v>
      </c>
      <c r="F1489" s="184"/>
      <c r="G1489" s="184"/>
      <c r="H1489" s="185">
        <v>18393</v>
      </c>
      <c r="I1489" t="s">
        <v>3510</v>
      </c>
      <c r="J1489" s="185" t="s">
        <v>36</v>
      </c>
      <c r="K1489" s="185" t="s">
        <v>36</v>
      </c>
      <c r="L1489" s="185" t="s">
        <v>36</v>
      </c>
      <c r="M1489" s="185" t="s">
        <v>37</v>
      </c>
      <c r="N1489" s="185" t="s">
        <v>3514</v>
      </c>
      <c r="O1489" s="185" t="s">
        <v>37</v>
      </c>
      <c r="P1489" s="185"/>
      <c r="Q1489" s="184" t="s">
        <v>3930</v>
      </c>
      <c r="R1489" s="185">
        <v>18393</v>
      </c>
      <c r="S1489" s="185" t="s">
        <v>3799</v>
      </c>
      <c r="T1489">
        <v>1</v>
      </c>
      <c r="U1489" s="185" t="s">
        <v>37</v>
      </c>
      <c r="V1489" s="185" t="s">
        <v>37</v>
      </c>
      <c r="W1489" t="b">
        <v>1</v>
      </c>
    </row>
    <row r="1490" spans="4:23" x14ac:dyDescent="0.25">
      <c r="D1490" s="184" t="s">
        <v>3931</v>
      </c>
      <c r="E1490" s="184" t="s">
        <v>3931</v>
      </c>
      <c r="F1490" s="184"/>
      <c r="G1490" s="184"/>
      <c r="H1490" s="185">
        <v>18392</v>
      </c>
      <c r="I1490" t="s">
        <v>3510</v>
      </c>
      <c r="J1490" s="185" t="s">
        <v>36</v>
      </c>
      <c r="K1490" s="185" t="s">
        <v>36</v>
      </c>
      <c r="L1490" s="185" t="s">
        <v>36</v>
      </c>
      <c r="M1490" s="185" t="s">
        <v>37</v>
      </c>
      <c r="N1490" s="185" t="s">
        <v>3514</v>
      </c>
      <c r="O1490" s="185" t="s">
        <v>37</v>
      </c>
      <c r="P1490" s="185"/>
      <c r="Q1490" s="184" t="s">
        <v>3931</v>
      </c>
      <c r="R1490" s="185">
        <v>18392</v>
      </c>
      <c r="S1490" s="185" t="s">
        <v>3932</v>
      </c>
      <c r="T1490">
        <v>1</v>
      </c>
      <c r="U1490" s="185" t="s">
        <v>37</v>
      </c>
      <c r="V1490" s="185" t="s">
        <v>37</v>
      </c>
      <c r="W1490" t="b">
        <v>1</v>
      </c>
    </row>
    <row r="1491" spans="4:23" x14ac:dyDescent="0.25">
      <c r="D1491" s="184" t="s">
        <v>3933</v>
      </c>
      <c r="E1491" s="184" t="s">
        <v>3933</v>
      </c>
      <c r="F1491" s="184"/>
      <c r="G1491" s="184"/>
      <c r="H1491" s="185">
        <v>18391</v>
      </c>
      <c r="I1491" t="s">
        <v>3510</v>
      </c>
      <c r="J1491" s="185" t="s">
        <v>36</v>
      </c>
      <c r="K1491" s="185" t="s">
        <v>36</v>
      </c>
      <c r="L1491" s="185" t="s">
        <v>36</v>
      </c>
      <c r="M1491" s="185" t="s">
        <v>37</v>
      </c>
      <c r="N1491" s="185" t="s">
        <v>3514</v>
      </c>
      <c r="O1491" s="185" t="s">
        <v>37</v>
      </c>
      <c r="P1491" s="185"/>
      <c r="Q1491" s="184" t="s">
        <v>3933</v>
      </c>
      <c r="R1491" s="185">
        <v>18391</v>
      </c>
      <c r="S1491" s="185" t="s">
        <v>3934</v>
      </c>
      <c r="T1491">
        <v>1</v>
      </c>
      <c r="U1491" s="185" t="s">
        <v>37</v>
      </c>
      <c r="V1491" s="185" t="s">
        <v>37</v>
      </c>
      <c r="W1491" t="b">
        <v>1</v>
      </c>
    </row>
    <row r="1492" spans="4:23" x14ac:dyDescent="0.25">
      <c r="D1492" s="184" t="s">
        <v>1340</v>
      </c>
      <c r="E1492" s="184" t="s">
        <v>1340</v>
      </c>
      <c r="F1492" s="184"/>
      <c r="G1492" s="184"/>
      <c r="H1492" s="185">
        <v>16640</v>
      </c>
      <c r="I1492" t="s">
        <v>3486</v>
      </c>
      <c r="J1492" s="185" t="s">
        <v>36</v>
      </c>
      <c r="K1492" s="185" t="s">
        <v>36</v>
      </c>
      <c r="L1492" s="185" t="s">
        <v>36</v>
      </c>
      <c r="M1492" s="185" t="s">
        <v>37</v>
      </c>
      <c r="N1492" s="185" t="s">
        <v>3489</v>
      </c>
      <c r="O1492" s="185" t="s">
        <v>37</v>
      </c>
      <c r="P1492" s="185"/>
      <c r="Q1492" s="184" t="s">
        <v>1340</v>
      </c>
      <c r="R1492" s="185">
        <v>16640</v>
      </c>
      <c r="S1492" s="185" t="s">
        <v>242</v>
      </c>
      <c r="T1492">
        <v>3</v>
      </c>
      <c r="U1492" s="185" t="s">
        <v>37</v>
      </c>
      <c r="V1492" s="185" t="s">
        <v>37</v>
      </c>
      <c r="W1492" t="b">
        <v>1</v>
      </c>
    </row>
    <row r="1493" spans="4:23" x14ac:dyDescent="0.25">
      <c r="D1493" s="184" t="s">
        <v>3935</v>
      </c>
      <c r="E1493" s="184" t="s">
        <v>3935</v>
      </c>
      <c r="F1493" s="184"/>
      <c r="G1493" s="184"/>
      <c r="H1493" s="185">
        <v>10080</v>
      </c>
      <c r="I1493" t="s">
        <v>3486</v>
      </c>
      <c r="J1493" s="185" t="s">
        <v>36</v>
      </c>
      <c r="K1493" s="185" t="s">
        <v>36</v>
      </c>
      <c r="L1493" s="185" t="s">
        <v>36</v>
      </c>
      <c r="M1493" s="185" t="s">
        <v>37</v>
      </c>
      <c r="N1493" s="185" t="s">
        <v>3490</v>
      </c>
      <c r="O1493" s="185" t="s">
        <v>37</v>
      </c>
      <c r="P1493" s="185"/>
      <c r="Q1493" s="184" t="s">
        <v>3935</v>
      </c>
      <c r="R1493" s="185">
        <v>10080</v>
      </c>
      <c r="S1493" s="185" t="s">
        <v>86</v>
      </c>
      <c r="T1493">
        <v>1</v>
      </c>
      <c r="U1493" s="185" t="s">
        <v>37</v>
      </c>
      <c r="V1493" s="185" t="s">
        <v>37</v>
      </c>
      <c r="W1493" t="b">
        <v>1</v>
      </c>
    </row>
    <row r="1494" spans="4:23" x14ac:dyDescent="0.25">
      <c r="D1494" s="184" t="s">
        <v>1341</v>
      </c>
      <c r="E1494" s="184" t="s">
        <v>1341</v>
      </c>
      <c r="F1494" s="184"/>
      <c r="G1494" s="184"/>
      <c r="H1494" s="185">
        <v>13960</v>
      </c>
      <c r="I1494" t="s">
        <v>3491</v>
      </c>
      <c r="J1494" s="185" t="s">
        <v>36</v>
      </c>
      <c r="K1494" s="185" t="s">
        <v>36</v>
      </c>
      <c r="L1494" s="185" t="s">
        <v>36</v>
      </c>
      <c r="M1494" s="185" t="s">
        <v>37</v>
      </c>
      <c r="N1494" s="185" t="s">
        <v>3501</v>
      </c>
      <c r="O1494" s="185" t="s">
        <v>37</v>
      </c>
      <c r="P1494" s="185"/>
      <c r="Q1494" s="184" t="s">
        <v>1341</v>
      </c>
      <c r="R1494" s="185">
        <v>13960</v>
      </c>
      <c r="S1494" s="185" t="s">
        <v>234</v>
      </c>
      <c r="T1494">
        <v>2</v>
      </c>
      <c r="U1494" s="185" t="s">
        <v>37</v>
      </c>
      <c r="V1494" s="185" t="s">
        <v>37</v>
      </c>
      <c r="W1494" t="b">
        <v>1</v>
      </c>
    </row>
    <row r="1495" spans="4:23" x14ac:dyDescent="0.25">
      <c r="D1495" s="184" t="s">
        <v>1342</v>
      </c>
      <c r="E1495" s="184" t="s">
        <v>1342</v>
      </c>
      <c r="F1495" s="184"/>
      <c r="G1495" s="184"/>
      <c r="H1495" s="185">
        <v>13960</v>
      </c>
      <c r="I1495" t="s">
        <v>3491</v>
      </c>
      <c r="J1495" s="185" t="s">
        <v>36</v>
      </c>
      <c r="K1495" s="185" t="s">
        <v>36</v>
      </c>
      <c r="L1495" s="185" t="s">
        <v>36</v>
      </c>
      <c r="M1495" s="185" t="s">
        <v>37</v>
      </c>
      <c r="N1495" s="185" t="s">
        <v>3501</v>
      </c>
      <c r="O1495" s="185" t="s">
        <v>37</v>
      </c>
      <c r="P1495" s="185"/>
      <c r="Q1495" s="184" t="s">
        <v>1342</v>
      </c>
      <c r="R1495" s="185">
        <v>13960</v>
      </c>
      <c r="S1495" s="185" t="s">
        <v>234</v>
      </c>
      <c r="T1495">
        <v>2</v>
      </c>
      <c r="U1495" s="185" t="s">
        <v>37</v>
      </c>
      <c r="V1495" s="185" t="s">
        <v>37</v>
      </c>
      <c r="W1495" t="b">
        <v>1</v>
      </c>
    </row>
    <row r="1496" spans="4:23" x14ac:dyDescent="0.25">
      <c r="D1496" s="184" t="s">
        <v>1343</v>
      </c>
      <c r="E1496" s="184" t="s">
        <v>1343</v>
      </c>
      <c r="F1496" s="184"/>
      <c r="G1496" s="184"/>
      <c r="H1496" s="185">
        <v>15610</v>
      </c>
      <c r="I1496" t="s">
        <v>3496</v>
      </c>
      <c r="J1496" s="185" t="s">
        <v>36</v>
      </c>
      <c r="K1496" s="185" t="s">
        <v>36</v>
      </c>
      <c r="L1496" s="185" t="s">
        <v>36</v>
      </c>
      <c r="M1496" s="185" t="s">
        <v>37</v>
      </c>
      <c r="N1496" s="185" t="s">
        <v>3498</v>
      </c>
      <c r="O1496" s="185" t="s">
        <v>37</v>
      </c>
      <c r="P1496" s="185"/>
      <c r="Q1496" s="184" t="s">
        <v>1343</v>
      </c>
      <c r="R1496" s="185">
        <v>15610</v>
      </c>
      <c r="S1496" s="185" t="s">
        <v>212</v>
      </c>
      <c r="T1496">
        <v>1</v>
      </c>
      <c r="U1496" s="185" t="s">
        <v>37</v>
      </c>
      <c r="V1496" s="185" t="s">
        <v>37</v>
      </c>
      <c r="W1496" t="b">
        <v>1</v>
      </c>
    </row>
    <row r="1497" spans="4:23" x14ac:dyDescent="0.25">
      <c r="D1497" s="184" t="s">
        <v>1344</v>
      </c>
      <c r="E1497" s="184" t="s">
        <v>1344</v>
      </c>
      <c r="F1497" s="184"/>
      <c r="G1497" s="184"/>
      <c r="H1497" s="185">
        <v>15620</v>
      </c>
      <c r="I1497" t="s">
        <v>3491</v>
      </c>
      <c r="J1497" s="185" t="s">
        <v>36</v>
      </c>
      <c r="K1497" s="185" t="s">
        <v>36</v>
      </c>
      <c r="L1497" s="185" t="s">
        <v>36</v>
      </c>
      <c r="M1497" s="185" t="s">
        <v>37</v>
      </c>
      <c r="N1497" s="185" t="s">
        <v>3503</v>
      </c>
      <c r="O1497" s="185" t="s">
        <v>37</v>
      </c>
      <c r="P1497" s="185"/>
      <c r="Q1497" s="184" t="s">
        <v>1344</v>
      </c>
      <c r="R1497" s="185">
        <v>15620</v>
      </c>
      <c r="S1497" s="185" t="s">
        <v>1126</v>
      </c>
      <c r="T1497">
        <v>1</v>
      </c>
      <c r="U1497" s="185" t="s">
        <v>37</v>
      </c>
      <c r="V1497" s="185" t="s">
        <v>37</v>
      </c>
      <c r="W1497" t="b">
        <v>1</v>
      </c>
    </row>
    <row r="1498" spans="4:23" x14ac:dyDescent="0.25">
      <c r="D1498" s="184" t="s">
        <v>1345</v>
      </c>
      <c r="E1498" s="184" t="s">
        <v>1345</v>
      </c>
      <c r="F1498" s="184"/>
      <c r="G1498" s="184"/>
      <c r="H1498" s="185">
        <v>90088</v>
      </c>
      <c r="I1498" t="s">
        <v>3500</v>
      </c>
      <c r="J1498" s="185" t="s">
        <v>36</v>
      </c>
      <c r="K1498" s="185" t="s">
        <v>36</v>
      </c>
      <c r="L1498" s="185" t="s">
        <v>37</v>
      </c>
      <c r="M1498" s="185" t="s">
        <v>37</v>
      </c>
      <c r="N1498" s="185" t="s">
        <v>3489</v>
      </c>
      <c r="O1498" s="185" t="s">
        <v>37</v>
      </c>
      <c r="P1498" s="185"/>
      <c r="Q1498" s="184" t="s">
        <v>1345</v>
      </c>
      <c r="R1498" s="185">
        <v>90088</v>
      </c>
      <c r="S1498" s="185" t="s">
        <v>1027</v>
      </c>
      <c r="T1498">
        <v>2</v>
      </c>
      <c r="U1498" s="185" t="s">
        <v>37</v>
      </c>
      <c r="V1498" s="185" t="s">
        <v>37</v>
      </c>
      <c r="W1498" t="b">
        <v>1</v>
      </c>
    </row>
    <row r="1499" spans="4:23" x14ac:dyDescent="0.25">
      <c r="D1499" s="184" t="s">
        <v>1346</v>
      </c>
      <c r="E1499" s="184" t="s">
        <v>1346</v>
      </c>
      <c r="F1499" s="184"/>
      <c r="G1499" s="184"/>
      <c r="H1499" s="185">
        <v>13810</v>
      </c>
      <c r="I1499" t="s">
        <v>3491</v>
      </c>
      <c r="J1499" s="185" t="s">
        <v>36</v>
      </c>
      <c r="K1499" s="185" t="s">
        <v>36</v>
      </c>
      <c r="L1499" s="185" t="s">
        <v>36</v>
      </c>
      <c r="M1499" s="185" t="s">
        <v>37</v>
      </c>
      <c r="N1499" s="185" t="s">
        <v>3501</v>
      </c>
      <c r="O1499" s="185" t="s">
        <v>37</v>
      </c>
      <c r="P1499" s="185"/>
      <c r="Q1499" s="184" t="s">
        <v>1346</v>
      </c>
      <c r="R1499" s="185">
        <v>13810</v>
      </c>
      <c r="S1499" s="185" t="s">
        <v>1264</v>
      </c>
      <c r="T1499">
        <v>3</v>
      </c>
      <c r="U1499" s="185" t="s">
        <v>37</v>
      </c>
      <c r="V1499" s="185" t="s">
        <v>37</v>
      </c>
      <c r="W1499" t="b">
        <v>1</v>
      </c>
    </row>
    <row r="1500" spans="4:23" x14ac:dyDescent="0.25">
      <c r="D1500" s="184" t="s">
        <v>1347</v>
      </c>
      <c r="E1500" s="184" t="s">
        <v>1347</v>
      </c>
      <c r="F1500" s="184"/>
      <c r="G1500" s="184"/>
      <c r="H1500" s="185">
        <v>13930</v>
      </c>
      <c r="I1500" t="s">
        <v>3491</v>
      </c>
      <c r="J1500" s="185" t="s">
        <v>36</v>
      </c>
      <c r="K1500" s="185" t="s">
        <v>36</v>
      </c>
      <c r="L1500" s="185" t="s">
        <v>36</v>
      </c>
      <c r="M1500" s="185" t="s">
        <v>37</v>
      </c>
      <c r="N1500" s="185" t="s">
        <v>3501</v>
      </c>
      <c r="O1500" s="185" t="s">
        <v>37</v>
      </c>
      <c r="P1500" s="185"/>
      <c r="Q1500" s="184" t="s">
        <v>1347</v>
      </c>
      <c r="R1500" s="185">
        <v>13930</v>
      </c>
      <c r="S1500" s="185" t="s">
        <v>1285</v>
      </c>
      <c r="T1500">
        <v>2</v>
      </c>
      <c r="U1500" s="185" t="s">
        <v>37</v>
      </c>
      <c r="V1500" s="185" t="s">
        <v>37</v>
      </c>
      <c r="W1500" t="b">
        <v>1</v>
      </c>
    </row>
    <row r="1501" spans="4:23" x14ac:dyDescent="0.25">
      <c r="D1501" s="184" t="s">
        <v>1348</v>
      </c>
      <c r="E1501" s="184" t="s">
        <v>1348</v>
      </c>
      <c r="F1501" s="184"/>
      <c r="G1501" s="184"/>
      <c r="H1501" s="185">
        <v>13930</v>
      </c>
      <c r="I1501" t="s">
        <v>3491</v>
      </c>
      <c r="J1501" s="185" t="s">
        <v>36</v>
      </c>
      <c r="K1501" s="185" t="s">
        <v>36</v>
      </c>
      <c r="L1501" s="185" t="s">
        <v>36</v>
      </c>
      <c r="M1501" s="185" t="s">
        <v>37</v>
      </c>
      <c r="N1501" s="185" t="s">
        <v>3501</v>
      </c>
      <c r="O1501" s="185" t="s">
        <v>37</v>
      </c>
      <c r="P1501" s="185"/>
      <c r="Q1501" s="184" t="s">
        <v>1348</v>
      </c>
      <c r="R1501" s="185">
        <v>13930</v>
      </c>
      <c r="S1501" s="185" t="s">
        <v>1285</v>
      </c>
      <c r="T1501">
        <v>2</v>
      </c>
      <c r="U1501" s="185" t="s">
        <v>37</v>
      </c>
      <c r="V1501" s="185" t="s">
        <v>37</v>
      </c>
      <c r="W1501" t="b">
        <v>1</v>
      </c>
    </row>
    <row r="1502" spans="4:23" x14ac:dyDescent="0.25">
      <c r="D1502" s="184" t="s">
        <v>1349</v>
      </c>
      <c r="E1502" s="184" t="s">
        <v>1349</v>
      </c>
      <c r="F1502" s="184"/>
      <c r="G1502" s="184"/>
      <c r="H1502" s="185">
        <v>13930</v>
      </c>
      <c r="I1502" t="s">
        <v>3491</v>
      </c>
      <c r="J1502" s="185" t="s">
        <v>36</v>
      </c>
      <c r="K1502" s="185" t="s">
        <v>36</v>
      </c>
      <c r="L1502" s="185" t="s">
        <v>36</v>
      </c>
      <c r="M1502" s="185" t="s">
        <v>37</v>
      </c>
      <c r="N1502" s="185" t="s">
        <v>3501</v>
      </c>
      <c r="O1502" s="185" t="s">
        <v>37</v>
      </c>
      <c r="P1502" s="185"/>
      <c r="Q1502" s="184" t="s">
        <v>1349</v>
      </c>
      <c r="R1502" s="185">
        <v>13930</v>
      </c>
      <c r="S1502" s="185" t="s">
        <v>1285</v>
      </c>
      <c r="T1502">
        <v>2</v>
      </c>
      <c r="U1502" s="185" t="s">
        <v>37</v>
      </c>
      <c r="V1502" s="185" t="s">
        <v>37</v>
      </c>
      <c r="W1502" t="b">
        <v>1</v>
      </c>
    </row>
    <row r="1503" spans="4:23" x14ac:dyDescent="0.25">
      <c r="D1503" s="184" t="s">
        <v>1350</v>
      </c>
      <c r="E1503" s="184" t="s">
        <v>1350</v>
      </c>
      <c r="F1503" s="184"/>
      <c r="G1503" s="184"/>
      <c r="H1503" s="185">
        <v>13960</v>
      </c>
      <c r="I1503" t="s">
        <v>3491</v>
      </c>
      <c r="J1503" s="185" t="s">
        <v>36</v>
      </c>
      <c r="K1503" s="185" t="s">
        <v>36</v>
      </c>
      <c r="L1503" s="185" t="s">
        <v>36</v>
      </c>
      <c r="M1503" s="185" t="s">
        <v>37</v>
      </c>
      <c r="N1503" s="185" t="s">
        <v>3528</v>
      </c>
      <c r="O1503" s="185" t="s">
        <v>37</v>
      </c>
      <c r="P1503" s="185"/>
      <c r="Q1503" s="184" t="s">
        <v>1350</v>
      </c>
      <c r="R1503" s="185">
        <v>13960</v>
      </c>
      <c r="S1503" s="185" t="s">
        <v>234</v>
      </c>
      <c r="T1503">
        <v>1</v>
      </c>
      <c r="U1503" s="185" t="s">
        <v>37</v>
      </c>
      <c r="V1503" s="185" t="s">
        <v>37</v>
      </c>
      <c r="W1503" t="b">
        <v>1</v>
      </c>
    </row>
    <row r="1504" spans="4:23" x14ac:dyDescent="0.25">
      <c r="D1504" s="184" t="s">
        <v>986</v>
      </c>
      <c r="E1504" s="184" t="s">
        <v>986</v>
      </c>
      <c r="F1504" s="184"/>
      <c r="G1504" s="184"/>
      <c r="H1504" s="185">
        <v>17630</v>
      </c>
      <c r="I1504" t="s">
        <v>3502</v>
      </c>
      <c r="J1504" s="185" t="s">
        <v>36</v>
      </c>
      <c r="K1504" s="185" t="s">
        <v>36</v>
      </c>
      <c r="L1504" s="185" t="s">
        <v>36</v>
      </c>
      <c r="M1504" s="185" t="s">
        <v>37</v>
      </c>
      <c r="N1504" s="185" t="s">
        <v>3528</v>
      </c>
      <c r="O1504" s="185" t="s">
        <v>37</v>
      </c>
      <c r="P1504" s="185"/>
      <c r="Q1504" s="184" t="s">
        <v>986</v>
      </c>
      <c r="R1504" s="185">
        <v>17630</v>
      </c>
      <c r="S1504" s="185" t="s">
        <v>986</v>
      </c>
      <c r="T1504">
        <v>1</v>
      </c>
      <c r="U1504" s="185" t="s">
        <v>37</v>
      </c>
      <c r="V1504" s="185" t="s">
        <v>37</v>
      </c>
      <c r="W1504" t="b">
        <v>1</v>
      </c>
    </row>
    <row r="1505" spans="4:23" x14ac:dyDescent="0.25">
      <c r="D1505" s="184" t="s">
        <v>1351</v>
      </c>
      <c r="E1505" s="184" t="s">
        <v>1351</v>
      </c>
      <c r="F1505" s="184"/>
      <c r="G1505" s="184"/>
      <c r="H1505" s="185">
        <v>17630</v>
      </c>
      <c r="I1505" t="s">
        <v>3502</v>
      </c>
      <c r="J1505" s="185" t="s">
        <v>36</v>
      </c>
      <c r="K1505" s="185" t="s">
        <v>36</v>
      </c>
      <c r="L1505" s="185" t="s">
        <v>36</v>
      </c>
      <c r="M1505" s="185" t="s">
        <v>37</v>
      </c>
      <c r="N1505" s="185" t="s">
        <v>3528</v>
      </c>
      <c r="O1505" s="185" t="s">
        <v>37</v>
      </c>
      <c r="P1505" s="185"/>
      <c r="Q1505" s="184" t="s">
        <v>1351</v>
      </c>
      <c r="R1505" s="185">
        <v>17630</v>
      </c>
      <c r="S1505" s="185" t="s">
        <v>986</v>
      </c>
      <c r="T1505">
        <v>1</v>
      </c>
      <c r="U1505" s="185" t="s">
        <v>37</v>
      </c>
      <c r="V1505" s="185" t="s">
        <v>37</v>
      </c>
      <c r="W1505" t="b">
        <v>1</v>
      </c>
    </row>
    <row r="1506" spans="4:23" x14ac:dyDescent="0.25">
      <c r="D1506" s="184" t="s">
        <v>1352</v>
      </c>
      <c r="E1506" s="184" t="s">
        <v>1352</v>
      </c>
      <c r="F1506" s="184"/>
      <c r="G1506" s="184"/>
      <c r="H1506" s="185">
        <v>90151</v>
      </c>
      <c r="I1506" t="s">
        <v>3491</v>
      </c>
      <c r="J1506" s="185" t="s">
        <v>36</v>
      </c>
      <c r="K1506" s="185" t="s">
        <v>36</v>
      </c>
      <c r="L1506" s="185" t="s">
        <v>36</v>
      </c>
      <c r="M1506" s="185" t="s">
        <v>37</v>
      </c>
      <c r="N1506" s="185" t="s">
        <v>3503</v>
      </c>
      <c r="O1506" s="185" t="s">
        <v>37</v>
      </c>
      <c r="P1506" s="185"/>
      <c r="Q1506" s="184" t="s">
        <v>1352</v>
      </c>
      <c r="R1506" s="185">
        <v>90151</v>
      </c>
      <c r="S1506" s="185" t="s">
        <v>1352</v>
      </c>
      <c r="T1506">
        <v>1</v>
      </c>
      <c r="U1506" s="185" t="s">
        <v>37</v>
      </c>
      <c r="V1506" s="185" t="s">
        <v>37</v>
      </c>
      <c r="W1506" t="b">
        <v>1</v>
      </c>
    </row>
    <row r="1507" spans="4:23" x14ac:dyDescent="0.25">
      <c r="D1507" s="184" t="s">
        <v>1353</v>
      </c>
      <c r="E1507" s="184" t="s">
        <v>1353</v>
      </c>
      <c r="F1507" s="184"/>
      <c r="G1507" s="184"/>
      <c r="H1507" s="185">
        <v>17630</v>
      </c>
      <c r="I1507" t="s">
        <v>3502</v>
      </c>
      <c r="J1507" s="185" t="s">
        <v>36</v>
      </c>
      <c r="K1507" s="185" t="s">
        <v>36</v>
      </c>
      <c r="L1507" s="185" t="s">
        <v>36</v>
      </c>
      <c r="M1507" s="185" t="s">
        <v>37</v>
      </c>
      <c r="N1507" s="185" t="s">
        <v>3528</v>
      </c>
      <c r="O1507" s="185" t="s">
        <v>37</v>
      </c>
      <c r="P1507" s="185"/>
      <c r="Q1507" s="184" t="s">
        <v>1353</v>
      </c>
      <c r="R1507" s="185">
        <v>17630</v>
      </c>
      <c r="S1507" s="185" t="s">
        <v>986</v>
      </c>
      <c r="T1507">
        <v>1</v>
      </c>
      <c r="U1507" s="185" t="s">
        <v>37</v>
      </c>
      <c r="V1507" s="185" t="s">
        <v>37</v>
      </c>
      <c r="W1507" t="b">
        <v>1</v>
      </c>
    </row>
    <row r="1508" spans="4:23" x14ac:dyDescent="0.25">
      <c r="D1508" s="184" t="s">
        <v>1354</v>
      </c>
      <c r="E1508" s="184" t="s">
        <v>1354</v>
      </c>
      <c r="F1508" s="184"/>
      <c r="G1508" s="184"/>
      <c r="H1508" s="185">
        <v>13540</v>
      </c>
      <c r="I1508" t="s">
        <v>3491</v>
      </c>
      <c r="J1508" s="185" t="s">
        <v>36</v>
      </c>
      <c r="K1508" s="185" t="s">
        <v>36</v>
      </c>
      <c r="L1508" s="185" t="s">
        <v>36</v>
      </c>
      <c r="M1508" s="185" t="s">
        <v>37</v>
      </c>
      <c r="N1508" s="185" t="s">
        <v>3501</v>
      </c>
      <c r="O1508" s="185" t="s">
        <v>37</v>
      </c>
      <c r="P1508" s="185"/>
      <c r="Q1508" s="184" t="s">
        <v>1354</v>
      </c>
      <c r="R1508" s="185">
        <v>13540</v>
      </c>
      <c r="S1508" s="185" t="s">
        <v>1355</v>
      </c>
      <c r="T1508">
        <v>3</v>
      </c>
      <c r="U1508" s="185" t="s">
        <v>37</v>
      </c>
      <c r="V1508" s="185" t="s">
        <v>37</v>
      </c>
      <c r="W1508" t="b">
        <v>1</v>
      </c>
    </row>
    <row r="1509" spans="4:23" x14ac:dyDescent="0.25">
      <c r="D1509" s="184" t="s">
        <v>1356</v>
      </c>
      <c r="E1509" s="184" t="s">
        <v>1356</v>
      </c>
      <c r="F1509" s="184"/>
      <c r="G1509" s="184"/>
      <c r="H1509" s="185">
        <v>13930</v>
      </c>
      <c r="I1509" t="s">
        <v>3491</v>
      </c>
      <c r="J1509" s="185" t="s">
        <v>36</v>
      </c>
      <c r="K1509" s="185" t="s">
        <v>36</v>
      </c>
      <c r="L1509" s="185" t="s">
        <v>36</v>
      </c>
      <c r="M1509" s="185" t="s">
        <v>37</v>
      </c>
      <c r="N1509" s="185" t="s">
        <v>3501</v>
      </c>
      <c r="O1509" s="185" t="s">
        <v>37</v>
      </c>
      <c r="P1509" s="185"/>
      <c r="Q1509" s="184" t="s">
        <v>1356</v>
      </c>
      <c r="R1509" s="185">
        <v>13930</v>
      </c>
      <c r="S1509" s="185" t="s">
        <v>1285</v>
      </c>
      <c r="T1509">
        <v>2</v>
      </c>
      <c r="U1509" s="185" t="s">
        <v>37</v>
      </c>
      <c r="V1509" s="185" t="s">
        <v>37</v>
      </c>
      <c r="W1509" t="b">
        <v>1</v>
      </c>
    </row>
    <row r="1510" spans="4:23" x14ac:dyDescent="0.25">
      <c r="D1510" s="184" t="s">
        <v>1357</v>
      </c>
      <c r="E1510" s="184" t="s">
        <v>1357</v>
      </c>
      <c r="F1510" s="184"/>
      <c r="G1510" s="184"/>
      <c r="H1510" s="185">
        <v>13940</v>
      </c>
      <c r="I1510" t="s">
        <v>3491</v>
      </c>
      <c r="J1510" s="185" t="s">
        <v>36</v>
      </c>
      <c r="K1510" s="185" t="s">
        <v>36</v>
      </c>
      <c r="L1510" s="185" t="s">
        <v>36</v>
      </c>
      <c r="M1510" s="185" t="s">
        <v>37</v>
      </c>
      <c r="N1510" s="185" t="s">
        <v>3501</v>
      </c>
      <c r="O1510" s="185" t="s">
        <v>37</v>
      </c>
      <c r="P1510" s="185"/>
      <c r="Q1510" s="184" t="s">
        <v>1357</v>
      </c>
      <c r="R1510" s="185">
        <v>13940</v>
      </c>
      <c r="S1510" s="185" t="s">
        <v>1357</v>
      </c>
      <c r="T1510">
        <v>1</v>
      </c>
      <c r="U1510" s="185" t="s">
        <v>37</v>
      </c>
      <c r="V1510" s="185" t="s">
        <v>37</v>
      </c>
      <c r="W1510" t="b">
        <v>1</v>
      </c>
    </row>
    <row r="1511" spans="4:23" x14ac:dyDescent="0.25">
      <c r="D1511" s="184" t="s">
        <v>1358</v>
      </c>
      <c r="E1511" s="184" t="s">
        <v>1358</v>
      </c>
      <c r="F1511" s="184"/>
      <c r="G1511" s="184"/>
      <c r="H1511" s="185">
        <v>13810</v>
      </c>
      <c r="I1511" t="s">
        <v>3491</v>
      </c>
      <c r="J1511" s="185" t="s">
        <v>36</v>
      </c>
      <c r="K1511" s="185" t="s">
        <v>36</v>
      </c>
      <c r="L1511" s="185" t="s">
        <v>36</v>
      </c>
      <c r="M1511" s="185" t="s">
        <v>37</v>
      </c>
      <c r="N1511" s="185" t="s">
        <v>3501</v>
      </c>
      <c r="O1511" s="185" t="s">
        <v>37</v>
      </c>
      <c r="P1511" s="185"/>
      <c r="Q1511" s="184" t="s">
        <v>1358</v>
      </c>
      <c r="R1511" s="185">
        <v>13810</v>
      </c>
      <c r="S1511" s="185" t="s">
        <v>1264</v>
      </c>
      <c r="T1511">
        <v>3</v>
      </c>
      <c r="U1511" s="185" t="s">
        <v>37</v>
      </c>
      <c r="V1511" s="185" t="s">
        <v>37</v>
      </c>
      <c r="W1511" t="b">
        <v>1</v>
      </c>
    </row>
    <row r="1512" spans="4:23" x14ac:dyDescent="0.25">
      <c r="D1512" s="184" t="s">
        <v>3936</v>
      </c>
      <c r="E1512" s="184" t="s">
        <v>3936</v>
      </c>
      <c r="F1512" s="184"/>
      <c r="G1512" s="184"/>
      <c r="H1512" s="185">
        <v>13960</v>
      </c>
      <c r="I1512" t="s">
        <v>3500</v>
      </c>
      <c r="J1512" s="185" t="s">
        <v>36</v>
      </c>
      <c r="K1512" s="185" t="s">
        <v>36</v>
      </c>
      <c r="L1512" s="185" t="s">
        <v>36</v>
      </c>
      <c r="M1512" s="185" t="s">
        <v>37</v>
      </c>
      <c r="N1512" s="185" t="s">
        <v>35</v>
      </c>
      <c r="O1512" s="185" t="s">
        <v>37</v>
      </c>
      <c r="P1512" s="185"/>
      <c r="Q1512" s="184" t="s">
        <v>3936</v>
      </c>
      <c r="R1512" s="185">
        <v>13960</v>
      </c>
      <c r="S1512" s="185" t="s">
        <v>234</v>
      </c>
      <c r="T1512">
        <v>1</v>
      </c>
      <c r="U1512" s="185" t="s">
        <v>37</v>
      </c>
      <c r="V1512" s="185" t="s">
        <v>37</v>
      </c>
      <c r="W1512" t="b">
        <v>1</v>
      </c>
    </row>
    <row r="1513" spans="4:23" x14ac:dyDescent="0.25">
      <c r="D1513" s="184" t="s">
        <v>1359</v>
      </c>
      <c r="E1513" s="184" t="s">
        <v>1359</v>
      </c>
      <c r="F1513" s="184"/>
      <c r="G1513" s="184"/>
      <c r="H1513" s="185">
        <v>13960</v>
      </c>
      <c r="I1513" t="s">
        <v>3491</v>
      </c>
      <c r="J1513" s="185" t="s">
        <v>36</v>
      </c>
      <c r="K1513" s="185" t="s">
        <v>36</v>
      </c>
      <c r="L1513" s="185" t="s">
        <v>36</v>
      </c>
      <c r="M1513" s="185" t="s">
        <v>37</v>
      </c>
      <c r="N1513" s="185" t="s">
        <v>3498</v>
      </c>
      <c r="O1513" s="185" t="s">
        <v>37</v>
      </c>
      <c r="P1513" s="185"/>
      <c r="Q1513" s="184" t="s">
        <v>1359</v>
      </c>
      <c r="R1513" s="185">
        <v>13960</v>
      </c>
      <c r="S1513" s="185" t="s">
        <v>234</v>
      </c>
      <c r="T1513">
        <v>1</v>
      </c>
      <c r="U1513" s="185" t="s">
        <v>37</v>
      </c>
      <c r="V1513" s="185" t="s">
        <v>37</v>
      </c>
      <c r="W1513" t="b">
        <v>1</v>
      </c>
    </row>
    <row r="1514" spans="4:23" x14ac:dyDescent="0.25">
      <c r="D1514" s="184" t="s">
        <v>1360</v>
      </c>
      <c r="E1514" s="184" t="s">
        <v>1360</v>
      </c>
      <c r="F1514" s="184"/>
      <c r="G1514" s="184"/>
      <c r="H1514" s="185">
        <v>13810</v>
      </c>
      <c r="I1514" t="s">
        <v>3491</v>
      </c>
      <c r="J1514" s="185" t="s">
        <v>36</v>
      </c>
      <c r="K1514" s="185" t="s">
        <v>36</v>
      </c>
      <c r="L1514" s="185" t="s">
        <v>36</v>
      </c>
      <c r="M1514" s="185" t="s">
        <v>37</v>
      </c>
      <c r="N1514" s="185" t="s">
        <v>3501</v>
      </c>
      <c r="O1514" s="185" t="s">
        <v>37</v>
      </c>
      <c r="P1514" s="185"/>
      <c r="Q1514" s="184" t="s">
        <v>1360</v>
      </c>
      <c r="R1514" s="185">
        <v>13810</v>
      </c>
      <c r="S1514" s="185" t="s">
        <v>1264</v>
      </c>
      <c r="T1514">
        <v>3</v>
      </c>
      <c r="U1514" s="185" t="s">
        <v>37</v>
      </c>
      <c r="V1514" s="185" t="s">
        <v>37</v>
      </c>
      <c r="W1514" t="b">
        <v>1</v>
      </c>
    </row>
    <row r="1515" spans="4:23" x14ac:dyDescent="0.25">
      <c r="D1515" s="184" t="s">
        <v>1361</v>
      </c>
      <c r="E1515" s="184" t="s">
        <v>1361</v>
      </c>
      <c r="F1515" s="184"/>
      <c r="G1515" s="184"/>
      <c r="H1515" s="185">
        <v>15610</v>
      </c>
      <c r="I1515" t="s">
        <v>3496</v>
      </c>
      <c r="J1515" s="185" t="s">
        <v>36</v>
      </c>
      <c r="K1515" s="185" t="s">
        <v>36</v>
      </c>
      <c r="L1515" s="185" t="s">
        <v>36</v>
      </c>
      <c r="M1515" s="185" t="s">
        <v>37</v>
      </c>
      <c r="N1515" s="185" t="s">
        <v>3498</v>
      </c>
      <c r="O1515" s="185" t="s">
        <v>37</v>
      </c>
      <c r="P1515" s="185"/>
      <c r="Q1515" s="184" t="s">
        <v>1361</v>
      </c>
      <c r="R1515" s="185">
        <v>15610</v>
      </c>
      <c r="S1515" s="185" t="s">
        <v>212</v>
      </c>
      <c r="T1515">
        <v>1</v>
      </c>
      <c r="U1515" s="185" t="s">
        <v>37</v>
      </c>
      <c r="V1515" s="185" t="s">
        <v>37</v>
      </c>
      <c r="W1515" t="b">
        <v>1</v>
      </c>
    </row>
    <row r="1516" spans="4:23" x14ac:dyDescent="0.25">
      <c r="D1516" s="184" t="s">
        <v>1362</v>
      </c>
      <c r="E1516" s="184" t="s">
        <v>1362</v>
      </c>
      <c r="F1516" s="184"/>
      <c r="G1516" s="184"/>
      <c r="H1516" s="185">
        <v>13960</v>
      </c>
      <c r="I1516" t="s">
        <v>3491</v>
      </c>
      <c r="J1516" s="185" t="s">
        <v>36</v>
      </c>
      <c r="K1516" s="185" t="s">
        <v>36</v>
      </c>
      <c r="L1516" s="185" t="s">
        <v>36</v>
      </c>
      <c r="M1516" s="185" t="s">
        <v>37</v>
      </c>
      <c r="N1516" s="185" t="s">
        <v>3503</v>
      </c>
      <c r="O1516" s="185" t="s">
        <v>37</v>
      </c>
      <c r="P1516" s="185"/>
      <c r="Q1516" s="184" t="s">
        <v>1362</v>
      </c>
      <c r="R1516" s="185">
        <v>13960</v>
      </c>
      <c r="S1516" s="185" t="s">
        <v>234</v>
      </c>
      <c r="T1516">
        <v>1</v>
      </c>
      <c r="U1516" s="185" t="s">
        <v>37</v>
      </c>
      <c r="V1516" s="185" t="s">
        <v>37</v>
      </c>
      <c r="W1516" t="b">
        <v>1</v>
      </c>
    </row>
    <row r="1517" spans="4:23" x14ac:dyDescent="0.25">
      <c r="D1517" s="184" t="s">
        <v>3937</v>
      </c>
      <c r="E1517" s="184" t="s">
        <v>3937</v>
      </c>
      <c r="F1517" s="184"/>
      <c r="G1517" s="184"/>
      <c r="H1517" s="185">
        <v>16640</v>
      </c>
      <c r="I1517" t="s">
        <v>3487</v>
      </c>
      <c r="J1517" s="185" t="s">
        <v>36</v>
      </c>
      <c r="K1517" s="185" t="s">
        <v>36</v>
      </c>
      <c r="L1517" s="185" t="s">
        <v>36</v>
      </c>
      <c r="M1517" s="185" t="s">
        <v>36</v>
      </c>
      <c r="N1517" s="185" t="s">
        <v>3514</v>
      </c>
      <c r="O1517" s="185" t="s">
        <v>37</v>
      </c>
      <c r="P1517" s="185"/>
      <c r="Q1517" s="184" t="s">
        <v>3937</v>
      </c>
      <c r="R1517" s="185">
        <v>16640</v>
      </c>
      <c r="S1517" s="185" t="s">
        <v>242</v>
      </c>
      <c r="T1517">
        <v>4</v>
      </c>
      <c r="U1517" s="185" t="s">
        <v>37</v>
      </c>
      <c r="V1517" s="185" t="s">
        <v>37</v>
      </c>
      <c r="W1517" t="b">
        <v>1</v>
      </c>
    </row>
    <row r="1518" spans="4:23" x14ac:dyDescent="0.25">
      <c r="D1518" s="184" t="s">
        <v>1363</v>
      </c>
      <c r="E1518" s="184" t="s">
        <v>1363</v>
      </c>
      <c r="F1518" s="184"/>
      <c r="G1518" s="184"/>
      <c r="H1518" s="185">
        <v>13930</v>
      </c>
      <c r="I1518" t="s">
        <v>3491</v>
      </c>
      <c r="J1518" s="185" t="s">
        <v>36</v>
      </c>
      <c r="K1518" s="185" t="s">
        <v>36</v>
      </c>
      <c r="L1518" s="185" t="s">
        <v>36</v>
      </c>
      <c r="M1518" s="185" t="s">
        <v>37</v>
      </c>
      <c r="N1518" s="185" t="s">
        <v>3501</v>
      </c>
      <c r="O1518" s="185" t="s">
        <v>37</v>
      </c>
      <c r="P1518" s="185"/>
      <c r="Q1518" s="184" t="s">
        <v>1363</v>
      </c>
      <c r="R1518" s="185">
        <v>13930</v>
      </c>
      <c r="S1518" s="185" t="s">
        <v>1285</v>
      </c>
      <c r="T1518">
        <v>2</v>
      </c>
      <c r="U1518" s="185" t="s">
        <v>37</v>
      </c>
      <c r="V1518" s="185" t="s">
        <v>37</v>
      </c>
      <c r="W1518" t="b">
        <v>1</v>
      </c>
    </row>
    <row r="1519" spans="4:23" x14ac:dyDescent="0.25">
      <c r="D1519" s="184" t="s">
        <v>1364</v>
      </c>
      <c r="E1519" s="184" t="s">
        <v>1364</v>
      </c>
      <c r="F1519" s="184"/>
      <c r="G1519" s="184"/>
      <c r="H1519" s="185">
        <v>13810</v>
      </c>
      <c r="I1519" t="s">
        <v>3491</v>
      </c>
      <c r="J1519" s="185" t="s">
        <v>36</v>
      </c>
      <c r="K1519" s="185" t="s">
        <v>36</v>
      </c>
      <c r="L1519" s="185" t="s">
        <v>36</v>
      </c>
      <c r="M1519" s="185" t="s">
        <v>37</v>
      </c>
      <c r="N1519" s="185" t="s">
        <v>3501</v>
      </c>
      <c r="O1519" s="185" t="s">
        <v>37</v>
      </c>
      <c r="P1519" s="185"/>
      <c r="Q1519" s="184" t="s">
        <v>1364</v>
      </c>
      <c r="R1519" s="185">
        <v>13810</v>
      </c>
      <c r="S1519" s="185" t="s">
        <v>1264</v>
      </c>
      <c r="T1519">
        <v>3</v>
      </c>
      <c r="U1519" s="185" t="s">
        <v>37</v>
      </c>
      <c r="V1519" s="185" t="s">
        <v>37</v>
      </c>
      <c r="W1519" t="b">
        <v>1</v>
      </c>
    </row>
    <row r="1520" spans="4:23" x14ac:dyDescent="0.25">
      <c r="D1520" s="184" t="s">
        <v>1365</v>
      </c>
      <c r="E1520" s="184" t="s">
        <v>1365</v>
      </c>
      <c r="F1520" s="184"/>
      <c r="G1520" s="184"/>
      <c r="H1520" s="185">
        <v>13960</v>
      </c>
      <c r="I1520" t="s">
        <v>3491</v>
      </c>
      <c r="J1520" s="185" t="s">
        <v>36</v>
      </c>
      <c r="K1520" s="185" t="s">
        <v>36</v>
      </c>
      <c r="L1520" s="185" t="s">
        <v>36</v>
      </c>
      <c r="M1520" s="185" t="s">
        <v>37</v>
      </c>
      <c r="N1520" s="185" t="s">
        <v>3501</v>
      </c>
      <c r="O1520" s="185" t="s">
        <v>37</v>
      </c>
      <c r="P1520" s="185"/>
      <c r="Q1520" s="184" t="s">
        <v>1365</v>
      </c>
      <c r="R1520" s="185">
        <v>13960</v>
      </c>
      <c r="S1520" s="185" t="s">
        <v>234</v>
      </c>
      <c r="T1520">
        <v>2</v>
      </c>
      <c r="U1520" s="185" t="s">
        <v>37</v>
      </c>
      <c r="V1520" s="185" t="s">
        <v>37</v>
      </c>
      <c r="W1520" t="b">
        <v>1</v>
      </c>
    </row>
    <row r="1521" spans="4:23" x14ac:dyDescent="0.25">
      <c r="D1521" s="184" t="s">
        <v>3938</v>
      </c>
      <c r="E1521" s="184" t="s">
        <v>3938</v>
      </c>
      <c r="F1521" s="184"/>
      <c r="G1521" s="184"/>
      <c r="H1521" s="185">
        <v>18392</v>
      </c>
      <c r="I1521" t="s">
        <v>3510</v>
      </c>
      <c r="J1521" s="185" t="s">
        <v>36</v>
      </c>
      <c r="K1521" s="185" t="s">
        <v>36</v>
      </c>
      <c r="L1521" s="185" t="s">
        <v>36</v>
      </c>
      <c r="M1521" s="185" t="s">
        <v>37</v>
      </c>
      <c r="N1521" s="185" t="s">
        <v>3514</v>
      </c>
      <c r="O1521" s="185" t="s">
        <v>37</v>
      </c>
      <c r="P1521" s="185"/>
      <c r="Q1521" s="184" t="s">
        <v>3938</v>
      </c>
      <c r="R1521" s="185">
        <v>18392</v>
      </c>
      <c r="S1521" s="185" t="s">
        <v>3932</v>
      </c>
      <c r="T1521">
        <v>1</v>
      </c>
      <c r="U1521" s="185" t="s">
        <v>37</v>
      </c>
      <c r="V1521" s="185" t="s">
        <v>37</v>
      </c>
      <c r="W1521" t="b">
        <v>1</v>
      </c>
    </row>
    <row r="1522" spans="4:23" x14ac:dyDescent="0.25">
      <c r="D1522" s="184" t="s">
        <v>3939</v>
      </c>
      <c r="E1522" s="184" t="s">
        <v>3939</v>
      </c>
      <c r="F1522" s="184"/>
      <c r="G1522" s="184"/>
      <c r="H1522" s="185">
        <v>18391</v>
      </c>
      <c r="I1522" t="s">
        <v>3510</v>
      </c>
      <c r="J1522" s="185" t="s">
        <v>36</v>
      </c>
      <c r="K1522" s="185" t="s">
        <v>36</v>
      </c>
      <c r="L1522" s="185" t="s">
        <v>36</v>
      </c>
      <c r="M1522" s="185" t="s">
        <v>37</v>
      </c>
      <c r="N1522" s="185" t="s">
        <v>3514</v>
      </c>
      <c r="O1522" s="185" t="s">
        <v>37</v>
      </c>
      <c r="P1522" s="185"/>
      <c r="Q1522" s="184" t="s">
        <v>3939</v>
      </c>
      <c r="R1522" s="185">
        <v>18391</v>
      </c>
      <c r="S1522" s="185" t="s">
        <v>3934</v>
      </c>
      <c r="T1522">
        <v>1</v>
      </c>
      <c r="U1522" s="185" t="s">
        <v>37</v>
      </c>
      <c r="V1522" s="185" t="s">
        <v>37</v>
      </c>
      <c r="W1522" t="b">
        <v>1</v>
      </c>
    </row>
    <row r="1523" spans="4:23" x14ac:dyDescent="0.25">
      <c r="D1523" s="184" t="s">
        <v>3940</v>
      </c>
      <c r="E1523" s="184" t="s">
        <v>3940</v>
      </c>
      <c r="F1523" s="184"/>
      <c r="G1523" s="184"/>
      <c r="H1523" s="185">
        <v>18392</v>
      </c>
      <c r="I1523" t="s">
        <v>3510</v>
      </c>
      <c r="J1523" s="185" t="s">
        <v>36</v>
      </c>
      <c r="K1523" s="185" t="s">
        <v>36</v>
      </c>
      <c r="L1523" s="185" t="s">
        <v>36</v>
      </c>
      <c r="M1523" s="185" t="s">
        <v>37</v>
      </c>
      <c r="N1523" s="185" t="s">
        <v>3514</v>
      </c>
      <c r="O1523" s="185" t="s">
        <v>37</v>
      </c>
      <c r="P1523" s="185"/>
      <c r="Q1523" s="184" t="s">
        <v>3940</v>
      </c>
      <c r="R1523" s="185">
        <v>18392</v>
      </c>
      <c r="S1523" s="185" t="s">
        <v>3932</v>
      </c>
      <c r="T1523">
        <v>1</v>
      </c>
      <c r="U1523" s="185" t="s">
        <v>37</v>
      </c>
      <c r="V1523" s="185" t="s">
        <v>37</v>
      </c>
      <c r="W1523" t="b">
        <v>1</v>
      </c>
    </row>
    <row r="1524" spans="4:23" x14ac:dyDescent="0.25">
      <c r="D1524" s="184" t="s">
        <v>3941</v>
      </c>
      <c r="E1524" s="184" t="s">
        <v>3941</v>
      </c>
      <c r="F1524" s="184"/>
      <c r="G1524" s="184"/>
      <c r="H1524" s="185">
        <v>18393</v>
      </c>
      <c r="I1524" t="s">
        <v>3510</v>
      </c>
      <c r="J1524" s="185" t="s">
        <v>36</v>
      </c>
      <c r="K1524" s="185" t="s">
        <v>36</v>
      </c>
      <c r="L1524" s="185" t="s">
        <v>36</v>
      </c>
      <c r="M1524" s="185" t="s">
        <v>37</v>
      </c>
      <c r="N1524" s="185" t="s">
        <v>3514</v>
      </c>
      <c r="O1524" s="185" t="s">
        <v>37</v>
      </c>
      <c r="P1524" s="185"/>
      <c r="Q1524" s="184" t="s">
        <v>3941</v>
      </c>
      <c r="R1524" s="185">
        <v>18393</v>
      </c>
      <c r="S1524" s="185" t="s">
        <v>3799</v>
      </c>
      <c r="T1524">
        <v>1</v>
      </c>
      <c r="U1524" s="185" t="s">
        <v>37</v>
      </c>
      <c r="V1524" s="185" t="s">
        <v>37</v>
      </c>
      <c r="W1524" t="b">
        <v>1</v>
      </c>
    </row>
    <row r="1525" spans="4:23" x14ac:dyDescent="0.25">
      <c r="D1525" s="184" t="s">
        <v>3942</v>
      </c>
      <c r="E1525" s="184" t="s">
        <v>3942</v>
      </c>
      <c r="F1525" s="184"/>
      <c r="G1525" s="184"/>
      <c r="H1525" s="185">
        <v>18393</v>
      </c>
      <c r="I1525" t="s">
        <v>3510</v>
      </c>
      <c r="J1525" s="185" t="s">
        <v>36</v>
      </c>
      <c r="K1525" s="185" t="s">
        <v>36</v>
      </c>
      <c r="L1525" s="185" t="s">
        <v>36</v>
      </c>
      <c r="M1525" s="185" t="s">
        <v>37</v>
      </c>
      <c r="N1525" s="185" t="s">
        <v>3514</v>
      </c>
      <c r="O1525" s="185" t="s">
        <v>37</v>
      </c>
      <c r="P1525" s="185"/>
      <c r="Q1525" s="184" t="s">
        <v>3942</v>
      </c>
      <c r="R1525" s="185">
        <v>18393</v>
      </c>
      <c r="S1525" s="185" t="s">
        <v>3799</v>
      </c>
      <c r="T1525">
        <v>1</v>
      </c>
      <c r="U1525" s="185" t="s">
        <v>37</v>
      </c>
      <c r="V1525" s="185" t="s">
        <v>37</v>
      </c>
      <c r="W1525" t="b">
        <v>1</v>
      </c>
    </row>
    <row r="1526" spans="4:23" x14ac:dyDescent="0.25">
      <c r="D1526" s="184" t="s">
        <v>3943</v>
      </c>
      <c r="E1526" s="184" t="s">
        <v>3943</v>
      </c>
      <c r="F1526" s="184"/>
      <c r="G1526" s="184"/>
      <c r="H1526" s="185">
        <v>18999</v>
      </c>
      <c r="I1526" t="s">
        <v>3510</v>
      </c>
      <c r="J1526" s="185" t="s">
        <v>36</v>
      </c>
      <c r="K1526" s="185" t="s">
        <v>36</v>
      </c>
      <c r="L1526" s="185" t="s">
        <v>36</v>
      </c>
      <c r="M1526" s="185" t="s">
        <v>36</v>
      </c>
      <c r="N1526" s="185" t="s">
        <v>3514</v>
      </c>
      <c r="O1526" s="185" t="s">
        <v>37</v>
      </c>
      <c r="P1526" s="185"/>
      <c r="Q1526" s="184" t="s">
        <v>3943</v>
      </c>
      <c r="R1526" s="185">
        <v>18999</v>
      </c>
      <c r="S1526" s="185" t="s">
        <v>3944</v>
      </c>
      <c r="T1526">
        <v>0</v>
      </c>
      <c r="U1526" s="185" t="s">
        <v>36</v>
      </c>
      <c r="V1526" s="185" t="s">
        <v>36</v>
      </c>
      <c r="W1526" t="b">
        <v>1</v>
      </c>
    </row>
    <row r="1527" spans="4:23" x14ac:dyDescent="0.25">
      <c r="D1527" s="184" t="s">
        <v>1366</v>
      </c>
      <c r="E1527" s="184" t="s">
        <v>1366</v>
      </c>
      <c r="F1527" s="184"/>
      <c r="G1527" s="184"/>
      <c r="H1527" s="185">
        <v>13930</v>
      </c>
      <c r="I1527" t="s">
        <v>3491</v>
      </c>
      <c r="J1527" s="185" t="s">
        <v>36</v>
      </c>
      <c r="K1527" s="185" t="s">
        <v>36</v>
      </c>
      <c r="L1527" s="185" t="s">
        <v>36</v>
      </c>
      <c r="M1527" s="185" t="s">
        <v>37</v>
      </c>
      <c r="N1527" s="185" t="s">
        <v>3501</v>
      </c>
      <c r="O1527" s="185" t="s">
        <v>37</v>
      </c>
      <c r="P1527" s="185"/>
      <c r="Q1527" s="184" t="s">
        <v>1366</v>
      </c>
      <c r="R1527" s="185">
        <v>13930</v>
      </c>
      <c r="S1527" s="185" t="s">
        <v>1285</v>
      </c>
      <c r="T1527">
        <v>2</v>
      </c>
      <c r="U1527" s="185" t="s">
        <v>37</v>
      </c>
      <c r="V1527" s="185" t="s">
        <v>37</v>
      </c>
      <c r="W1527" t="b">
        <v>1</v>
      </c>
    </row>
    <row r="1528" spans="4:23" x14ac:dyDescent="0.25">
      <c r="D1528" s="184" t="s">
        <v>1367</v>
      </c>
      <c r="E1528" s="184" t="s">
        <v>1367</v>
      </c>
      <c r="F1528" s="184"/>
      <c r="G1528" s="184"/>
      <c r="H1528" s="185">
        <v>13930</v>
      </c>
      <c r="I1528" t="s">
        <v>3491</v>
      </c>
      <c r="J1528" s="185" t="s">
        <v>36</v>
      </c>
      <c r="K1528" s="185" t="s">
        <v>36</v>
      </c>
      <c r="L1528" s="185" t="s">
        <v>36</v>
      </c>
      <c r="M1528" s="185" t="s">
        <v>37</v>
      </c>
      <c r="N1528" s="185" t="s">
        <v>3501</v>
      </c>
      <c r="O1528" s="185" t="s">
        <v>37</v>
      </c>
      <c r="P1528" s="185"/>
      <c r="Q1528" s="184" t="s">
        <v>1367</v>
      </c>
      <c r="R1528" s="185">
        <v>13930</v>
      </c>
      <c r="S1528" s="185" t="s">
        <v>1285</v>
      </c>
      <c r="T1528">
        <v>2</v>
      </c>
      <c r="U1528" s="185" t="s">
        <v>37</v>
      </c>
      <c r="V1528" s="185" t="s">
        <v>37</v>
      </c>
      <c r="W1528" t="b">
        <v>1</v>
      </c>
    </row>
    <row r="1529" spans="4:23" x14ac:dyDescent="0.25">
      <c r="D1529" s="184" t="s">
        <v>1368</v>
      </c>
      <c r="E1529" s="184" t="s">
        <v>1368</v>
      </c>
      <c r="F1529" s="184"/>
      <c r="G1529" s="184"/>
      <c r="H1529" s="185">
        <v>13930</v>
      </c>
      <c r="I1529" t="s">
        <v>3491</v>
      </c>
      <c r="J1529" s="185" t="s">
        <v>36</v>
      </c>
      <c r="K1529" s="185" t="s">
        <v>36</v>
      </c>
      <c r="L1529" s="185" t="s">
        <v>36</v>
      </c>
      <c r="M1529" s="185" t="s">
        <v>37</v>
      </c>
      <c r="N1529" s="185" t="s">
        <v>3501</v>
      </c>
      <c r="O1529" s="185" t="s">
        <v>37</v>
      </c>
      <c r="P1529" s="185"/>
      <c r="Q1529" s="184" t="s">
        <v>1368</v>
      </c>
      <c r="R1529" s="185">
        <v>13930</v>
      </c>
      <c r="S1529" s="185" t="s">
        <v>1285</v>
      </c>
      <c r="T1529">
        <v>2</v>
      </c>
      <c r="U1529" s="185" t="s">
        <v>37</v>
      </c>
      <c r="V1529" s="185" t="s">
        <v>37</v>
      </c>
      <c r="W1529" t="b">
        <v>1</v>
      </c>
    </row>
    <row r="1530" spans="4:23" x14ac:dyDescent="0.25">
      <c r="D1530" s="184" t="s">
        <v>1369</v>
      </c>
      <c r="E1530" s="184" t="s">
        <v>1369</v>
      </c>
      <c r="F1530" s="184"/>
      <c r="G1530" s="184"/>
      <c r="H1530" s="185">
        <v>17060</v>
      </c>
      <c r="I1530" t="s">
        <v>3502</v>
      </c>
      <c r="J1530" s="185" t="s">
        <v>36</v>
      </c>
      <c r="K1530" s="185" t="s">
        <v>36</v>
      </c>
      <c r="L1530" s="185" t="s">
        <v>36</v>
      </c>
      <c r="M1530" s="185" t="s">
        <v>37</v>
      </c>
      <c r="N1530" s="185" t="s">
        <v>3528</v>
      </c>
      <c r="O1530" s="185" t="s">
        <v>37</v>
      </c>
      <c r="P1530" s="185"/>
      <c r="Q1530" s="184" t="s">
        <v>1369</v>
      </c>
      <c r="R1530" s="185">
        <v>17060</v>
      </c>
      <c r="S1530" s="185" t="s">
        <v>1079</v>
      </c>
      <c r="T1530">
        <v>1</v>
      </c>
      <c r="U1530" s="185" t="s">
        <v>37</v>
      </c>
      <c r="V1530" s="185" t="s">
        <v>37</v>
      </c>
      <c r="W1530" t="b">
        <v>1</v>
      </c>
    </row>
    <row r="1531" spans="4:23" x14ac:dyDescent="0.25">
      <c r="D1531" s="184" t="s">
        <v>1370</v>
      </c>
      <c r="E1531" s="184" t="s">
        <v>1370</v>
      </c>
      <c r="F1531" s="184"/>
      <c r="G1531" s="184"/>
      <c r="H1531" s="185">
        <v>15020</v>
      </c>
      <c r="I1531" t="s">
        <v>113</v>
      </c>
      <c r="J1531" s="185" t="s">
        <v>36</v>
      </c>
      <c r="K1531" s="185" t="s">
        <v>36</v>
      </c>
      <c r="L1531" s="185" t="s">
        <v>36</v>
      </c>
      <c r="M1531" s="185" t="s">
        <v>37</v>
      </c>
      <c r="N1531" s="185" t="s">
        <v>113</v>
      </c>
      <c r="O1531" s="185" t="s">
        <v>37</v>
      </c>
      <c r="P1531" s="185"/>
      <c r="Q1531" s="184" t="s">
        <v>1370</v>
      </c>
      <c r="R1531" s="185">
        <v>15020</v>
      </c>
      <c r="S1531" s="185" t="s">
        <v>88</v>
      </c>
      <c r="T1531">
        <v>5</v>
      </c>
      <c r="U1531" s="185" t="s">
        <v>37</v>
      </c>
      <c r="V1531" s="185" t="s">
        <v>37</v>
      </c>
      <c r="W1531" t="b">
        <v>0</v>
      </c>
    </row>
    <row r="1532" spans="4:23" x14ac:dyDescent="0.25">
      <c r="D1532" s="184" t="s">
        <v>1371</v>
      </c>
      <c r="E1532" s="184" t="s">
        <v>1371</v>
      </c>
      <c r="F1532" s="184"/>
      <c r="G1532" s="184"/>
      <c r="H1532" s="185">
        <v>15020</v>
      </c>
      <c r="I1532" t="s">
        <v>113</v>
      </c>
      <c r="J1532" s="185" t="s">
        <v>36</v>
      </c>
      <c r="K1532" s="185" t="s">
        <v>36</v>
      </c>
      <c r="L1532" s="185" t="s">
        <v>36</v>
      </c>
      <c r="M1532" s="185" t="s">
        <v>37</v>
      </c>
      <c r="N1532" s="185" t="s">
        <v>113</v>
      </c>
      <c r="O1532" s="185" t="s">
        <v>37</v>
      </c>
      <c r="P1532" s="185"/>
      <c r="Q1532" s="184" t="s">
        <v>1371</v>
      </c>
      <c r="R1532" s="185">
        <v>15020</v>
      </c>
      <c r="S1532" s="185" t="s">
        <v>88</v>
      </c>
      <c r="T1532">
        <v>5</v>
      </c>
      <c r="U1532" s="185" t="s">
        <v>37</v>
      </c>
      <c r="V1532" s="185" t="s">
        <v>37</v>
      </c>
      <c r="W1532" t="b">
        <v>0</v>
      </c>
    </row>
    <row r="1533" spans="4:23" x14ac:dyDescent="0.25">
      <c r="D1533" s="184" t="s">
        <v>1372</v>
      </c>
      <c r="E1533" s="184" t="s">
        <v>1372</v>
      </c>
      <c r="F1533" s="184"/>
      <c r="G1533" s="184"/>
      <c r="H1533" s="185">
        <v>13220</v>
      </c>
      <c r="I1533" t="s">
        <v>3491</v>
      </c>
      <c r="J1533" s="185" t="s">
        <v>36</v>
      </c>
      <c r="K1533" s="185" t="s">
        <v>36</v>
      </c>
      <c r="L1533" s="185" t="s">
        <v>36</v>
      </c>
      <c r="M1533" s="185" t="s">
        <v>37</v>
      </c>
      <c r="N1533" s="185" t="s">
        <v>3501</v>
      </c>
      <c r="O1533" s="185" t="s">
        <v>37</v>
      </c>
      <c r="P1533" s="185"/>
      <c r="Q1533" s="184" t="s">
        <v>1372</v>
      </c>
      <c r="R1533" s="185">
        <v>13220</v>
      </c>
      <c r="S1533" s="185" t="s">
        <v>94</v>
      </c>
      <c r="T1533">
        <v>2</v>
      </c>
      <c r="U1533" s="185" t="s">
        <v>37</v>
      </c>
      <c r="V1533" s="185" t="s">
        <v>37</v>
      </c>
      <c r="W1533" t="b">
        <v>1</v>
      </c>
    </row>
    <row r="1534" spans="4:23" x14ac:dyDescent="0.25">
      <c r="D1534" s="184" t="s">
        <v>1373</v>
      </c>
      <c r="E1534" s="184" t="s">
        <v>1373</v>
      </c>
      <c r="F1534" s="184"/>
      <c r="G1534" s="184"/>
      <c r="H1534" s="185">
        <v>15430</v>
      </c>
      <c r="I1534" t="s">
        <v>3507</v>
      </c>
      <c r="J1534" s="185" t="s">
        <v>36</v>
      </c>
      <c r="K1534" s="185" t="s">
        <v>36</v>
      </c>
      <c r="L1534" s="185" t="s">
        <v>36</v>
      </c>
      <c r="M1534" s="185" t="s">
        <v>37</v>
      </c>
      <c r="N1534" s="185" t="s">
        <v>35</v>
      </c>
      <c r="O1534" s="185" t="s">
        <v>37</v>
      </c>
      <c r="P1534" s="185"/>
      <c r="Q1534" s="184" t="s">
        <v>1373</v>
      </c>
      <c r="R1534" s="185">
        <v>15430</v>
      </c>
      <c r="S1534" s="185" t="s">
        <v>1310</v>
      </c>
      <c r="T1534">
        <v>6</v>
      </c>
      <c r="U1534" s="185" t="s">
        <v>37</v>
      </c>
      <c r="V1534" s="185" t="s">
        <v>37</v>
      </c>
      <c r="W1534" t="b">
        <v>1</v>
      </c>
    </row>
    <row r="1535" spans="4:23" x14ac:dyDescent="0.25">
      <c r="D1535" s="184" t="s">
        <v>1374</v>
      </c>
      <c r="E1535" s="184" t="s">
        <v>1374</v>
      </c>
      <c r="F1535" s="184"/>
      <c r="G1535" s="184"/>
      <c r="H1535" s="185">
        <v>16020</v>
      </c>
      <c r="I1535" t="s">
        <v>3496</v>
      </c>
      <c r="J1535" s="185" t="s">
        <v>36</v>
      </c>
      <c r="K1535" s="185" t="s">
        <v>36</v>
      </c>
      <c r="L1535" s="185" t="s">
        <v>36</v>
      </c>
      <c r="M1535" s="185" t="s">
        <v>37</v>
      </c>
      <c r="N1535" s="185" t="s">
        <v>3506</v>
      </c>
      <c r="O1535" s="185" t="s">
        <v>37</v>
      </c>
      <c r="P1535" s="185"/>
      <c r="Q1535" s="184" t="s">
        <v>1374</v>
      </c>
      <c r="R1535" s="185">
        <v>16020</v>
      </c>
      <c r="S1535" s="185" t="s">
        <v>297</v>
      </c>
      <c r="T1535">
        <v>2</v>
      </c>
      <c r="U1535" s="185" t="s">
        <v>37</v>
      </c>
      <c r="V1535" s="185" t="s">
        <v>37</v>
      </c>
      <c r="W1535" t="b">
        <v>1</v>
      </c>
    </row>
    <row r="1536" spans="4:23" x14ac:dyDescent="0.25">
      <c r="D1536" s="184" t="s">
        <v>1375</v>
      </c>
      <c r="E1536" s="184" t="s">
        <v>1375</v>
      </c>
      <c r="F1536" s="184"/>
      <c r="G1536" s="184"/>
      <c r="H1536" s="185">
        <v>16010</v>
      </c>
      <c r="I1536" t="s">
        <v>3496</v>
      </c>
      <c r="J1536" s="185" t="s">
        <v>36</v>
      </c>
      <c r="K1536" s="185" t="s">
        <v>36</v>
      </c>
      <c r="L1536" s="185" t="s">
        <v>36</v>
      </c>
      <c r="M1536" s="185" t="s">
        <v>37</v>
      </c>
      <c r="N1536" s="185" t="s">
        <v>3506</v>
      </c>
      <c r="O1536" s="185" t="s">
        <v>37</v>
      </c>
      <c r="P1536" s="185"/>
      <c r="Q1536" s="184" t="s">
        <v>1375</v>
      </c>
      <c r="R1536" s="185">
        <v>16010</v>
      </c>
      <c r="S1536" s="185" t="s">
        <v>170</v>
      </c>
      <c r="T1536">
        <v>2</v>
      </c>
      <c r="U1536" s="185" t="s">
        <v>37</v>
      </c>
      <c r="V1536" s="185" t="s">
        <v>37</v>
      </c>
      <c r="W1536" t="b">
        <v>1</v>
      </c>
    </row>
    <row r="1537" spans="4:23" x14ac:dyDescent="0.25">
      <c r="D1537" s="184" t="s">
        <v>1376</v>
      </c>
      <c r="E1537" s="184" t="s">
        <v>1376</v>
      </c>
      <c r="F1537" s="184"/>
      <c r="G1537" s="184"/>
      <c r="H1537" s="185">
        <v>17210</v>
      </c>
      <c r="I1537" t="s">
        <v>3502</v>
      </c>
      <c r="J1537" s="185" t="s">
        <v>36</v>
      </c>
      <c r="K1537" s="185" t="s">
        <v>36</v>
      </c>
      <c r="L1537" s="185" t="s">
        <v>36</v>
      </c>
      <c r="M1537" s="185" t="s">
        <v>37</v>
      </c>
      <c r="N1537" s="185" t="s">
        <v>3504</v>
      </c>
      <c r="O1537" s="185" t="s">
        <v>37</v>
      </c>
      <c r="P1537" s="185"/>
      <c r="Q1537" s="184" t="s">
        <v>1376</v>
      </c>
      <c r="R1537" s="185">
        <v>17210</v>
      </c>
      <c r="S1537" s="185" t="s">
        <v>733</v>
      </c>
      <c r="T1537">
        <v>1</v>
      </c>
      <c r="U1537" s="185" t="s">
        <v>37</v>
      </c>
      <c r="V1537" s="185" t="s">
        <v>37</v>
      </c>
      <c r="W1537" t="b">
        <v>1</v>
      </c>
    </row>
    <row r="1538" spans="4:23" x14ac:dyDescent="0.25">
      <c r="D1538" s="184" t="s">
        <v>1377</v>
      </c>
      <c r="E1538" s="184" t="s">
        <v>1377</v>
      </c>
      <c r="F1538" s="184"/>
      <c r="G1538" s="184"/>
      <c r="H1538" s="185">
        <v>17220</v>
      </c>
      <c r="I1538" t="s">
        <v>3502</v>
      </c>
      <c r="J1538" s="185" t="s">
        <v>36</v>
      </c>
      <c r="K1538" s="185" t="s">
        <v>36</v>
      </c>
      <c r="L1538" s="185" t="s">
        <v>36</v>
      </c>
      <c r="M1538" s="185" t="s">
        <v>37</v>
      </c>
      <c r="N1538" s="185" t="s">
        <v>3528</v>
      </c>
      <c r="O1538" s="185" t="s">
        <v>37</v>
      </c>
      <c r="P1538" s="185"/>
      <c r="Q1538" s="184" t="s">
        <v>1377</v>
      </c>
      <c r="R1538" s="185">
        <v>17220</v>
      </c>
      <c r="S1538" s="185" t="s">
        <v>734</v>
      </c>
      <c r="T1538">
        <v>1</v>
      </c>
      <c r="U1538" s="185" t="s">
        <v>37</v>
      </c>
      <c r="V1538" s="185" t="s">
        <v>37</v>
      </c>
      <c r="W1538" t="b">
        <v>1</v>
      </c>
    </row>
    <row r="1539" spans="4:23" x14ac:dyDescent="0.25">
      <c r="D1539" s="186" t="s">
        <v>3945</v>
      </c>
      <c r="E1539" s="186" t="s">
        <v>3945</v>
      </c>
      <c r="F1539" s="186"/>
      <c r="G1539" s="186"/>
      <c r="H1539" s="185"/>
      <c r="I1539" s="186" t="s">
        <v>3500</v>
      </c>
      <c r="J1539" s="186" t="s">
        <v>36</v>
      </c>
      <c r="K1539" s="186" t="s">
        <v>36</v>
      </c>
      <c r="L1539" s="186" t="s">
        <v>36</v>
      </c>
      <c r="M1539" s="186" t="s">
        <v>37</v>
      </c>
      <c r="N1539" s="186" t="s">
        <v>3498</v>
      </c>
      <c r="O1539" s="186" t="s">
        <v>37</v>
      </c>
      <c r="P1539" s="186"/>
      <c r="Q1539" s="186" t="s">
        <v>3945</v>
      </c>
      <c r="R1539" s="185"/>
      <c r="S1539" s="185"/>
      <c r="T1539">
        <v>1</v>
      </c>
      <c r="U1539" s="186" t="s">
        <v>37</v>
      </c>
      <c r="V1539" s="186" t="s">
        <v>37</v>
      </c>
      <c r="W1539" t="b">
        <v>1</v>
      </c>
    </row>
    <row r="1540" spans="4:23" x14ac:dyDescent="0.25">
      <c r="D1540" s="184" t="s">
        <v>1378</v>
      </c>
      <c r="E1540" s="184" t="s">
        <v>1378</v>
      </c>
      <c r="F1540" s="184"/>
      <c r="G1540" s="184"/>
      <c r="H1540" s="185">
        <v>13110</v>
      </c>
      <c r="I1540" t="s">
        <v>3491</v>
      </c>
      <c r="J1540" s="185" t="s">
        <v>36</v>
      </c>
      <c r="K1540" s="185" t="s">
        <v>36</v>
      </c>
      <c r="L1540" s="185" t="s">
        <v>36</v>
      </c>
      <c r="M1540" s="185" t="s">
        <v>37</v>
      </c>
      <c r="N1540" s="185" t="s">
        <v>3498</v>
      </c>
      <c r="O1540" s="185" t="s">
        <v>37</v>
      </c>
      <c r="P1540" s="185"/>
      <c r="Q1540" s="184" t="s">
        <v>1378</v>
      </c>
      <c r="R1540" s="185">
        <v>13110</v>
      </c>
      <c r="S1540" s="185" t="s">
        <v>358</v>
      </c>
      <c r="T1540">
        <v>1</v>
      </c>
      <c r="U1540" s="185" t="s">
        <v>37</v>
      </c>
      <c r="V1540" s="185" t="s">
        <v>37</v>
      </c>
      <c r="W1540" t="b">
        <v>1</v>
      </c>
    </row>
    <row r="1541" spans="4:23" x14ac:dyDescent="0.25">
      <c r="D1541" s="184" t="s">
        <v>1379</v>
      </c>
      <c r="E1541" s="184" t="s">
        <v>1379</v>
      </c>
      <c r="F1541" s="184"/>
      <c r="G1541" s="184"/>
      <c r="H1541" s="185">
        <v>15050</v>
      </c>
      <c r="I1541" t="s">
        <v>3507</v>
      </c>
      <c r="J1541" s="185" t="s">
        <v>36</v>
      </c>
      <c r="K1541" s="185" t="s">
        <v>36</v>
      </c>
      <c r="L1541" s="185" t="s">
        <v>36</v>
      </c>
      <c r="M1541" s="185" t="s">
        <v>37</v>
      </c>
      <c r="N1541" s="185" t="s">
        <v>35</v>
      </c>
      <c r="O1541" s="185" t="s">
        <v>37</v>
      </c>
      <c r="P1541" s="185"/>
      <c r="Q1541" s="184" t="s">
        <v>1379</v>
      </c>
      <c r="R1541" s="185">
        <v>15050</v>
      </c>
      <c r="S1541" s="185" t="s">
        <v>114</v>
      </c>
      <c r="T1541">
        <v>5</v>
      </c>
      <c r="U1541" s="185" t="s">
        <v>37</v>
      </c>
      <c r="V1541" s="185" t="s">
        <v>37</v>
      </c>
      <c r="W1541" t="b">
        <v>1</v>
      </c>
    </row>
    <row r="1542" spans="4:23" x14ac:dyDescent="0.25">
      <c r="D1542" s="184" t="s">
        <v>1380</v>
      </c>
      <c r="E1542" s="184" t="s">
        <v>1380</v>
      </c>
      <c r="F1542" s="184"/>
      <c r="G1542" s="184"/>
      <c r="H1542" s="185">
        <v>16380</v>
      </c>
      <c r="I1542" t="s">
        <v>3496</v>
      </c>
      <c r="J1542" s="185" t="s">
        <v>36</v>
      </c>
      <c r="K1542" s="185" t="s">
        <v>36</v>
      </c>
      <c r="L1542" s="185" t="s">
        <v>36</v>
      </c>
      <c r="M1542" s="185" t="s">
        <v>37</v>
      </c>
      <c r="N1542" s="185" t="s">
        <v>3498</v>
      </c>
      <c r="O1542" s="185" t="s">
        <v>37</v>
      </c>
      <c r="P1542" s="185"/>
      <c r="Q1542" s="184" t="s">
        <v>1380</v>
      </c>
      <c r="R1542" s="185">
        <v>16380</v>
      </c>
      <c r="S1542" s="185" t="s">
        <v>174</v>
      </c>
      <c r="T1542">
        <v>1</v>
      </c>
      <c r="U1542" s="185" t="s">
        <v>37</v>
      </c>
      <c r="V1542" s="185" t="s">
        <v>37</v>
      </c>
      <c r="W1542" t="b">
        <v>1</v>
      </c>
    </row>
    <row r="1543" spans="4:23" x14ac:dyDescent="0.25">
      <c r="D1543" s="184" t="s">
        <v>1381</v>
      </c>
      <c r="E1543" s="184" t="s">
        <v>1381</v>
      </c>
      <c r="F1543" s="184"/>
      <c r="G1543" s="184"/>
      <c r="H1543" s="185">
        <v>16380</v>
      </c>
      <c r="I1543" t="s">
        <v>3502</v>
      </c>
      <c r="J1543" s="185" t="s">
        <v>36</v>
      </c>
      <c r="K1543" s="185" t="s">
        <v>36</v>
      </c>
      <c r="L1543" s="185" t="s">
        <v>36</v>
      </c>
      <c r="M1543" s="185" t="s">
        <v>37</v>
      </c>
      <c r="N1543" s="185" t="s">
        <v>3504</v>
      </c>
      <c r="O1543" s="185" t="s">
        <v>37</v>
      </c>
      <c r="P1543" s="185"/>
      <c r="Q1543" s="184" t="s">
        <v>1381</v>
      </c>
      <c r="R1543" s="185">
        <v>16380</v>
      </c>
      <c r="S1543" s="185" t="s">
        <v>174</v>
      </c>
      <c r="T1543">
        <v>1</v>
      </c>
      <c r="U1543" s="185" t="s">
        <v>37</v>
      </c>
      <c r="V1543" s="185" t="s">
        <v>37</v>
      </c>
      <c r="W1543" t="b">
        <v>1</v>
      </c>
    </row>
    <row r="1544" spans="4:23" x14ac:dyDescent="0.25">
      <c r="D1544" s="184" t="s">
        <v>1382</v>
      </c>
      <c r="E1544" s="184" t="s">
        <v>1382</v>
      </c>
      <c r="F1544" s="184"/>
      <c r="G1544" s="184"/>
      <c r="H1544" s="185">
        <v>16380</v>
      </c>
      <c r="I1544" t="s">
        <v>3496</v>
      </c>
      <c r="J1544" s="185" t="s">
        <v>36</v>
      </c>
      <c r="K1544" s="185" t="s">
        <v>36</v>
      </c>
      <c r="L1544" s="185" t="s">
        <v>36</v>
      </c>
      <c r="M1544" s="185" t="s">
        <v>37</v>
      </c>
      <c r="N1544" s="185" t="s">
        <v>3498</v>
      </c>
      <c r="O1544" s="185" t="s">
        <v>37</v>
      </c>
      <c r="P1544" s="185"/>
      <c r="Q1544" s="184" t="s">
        <v>1382</v>
      </c>
      <c r="R1544" s="185">
        <v>16380</v>
      </c>
      <c r="S1544" s="185" t="s">
        <v>174</v>
      </c>
      <c r="T1544">
        <v>1</v>
      </c>
      <c r="U1544" s="185" t="s">
        <v>37</v>
      </c>
      <c r="V1544" s="185" t="s">
        <v>37</v>
      </c>
      <c r="W1544" t="b">
        <v>1</v>
      </c>
    </row>
    <row r="1545" spans="4:23" x14ac:dyDescent="0.25">
      <c r="D1545" s="184" t="s">
        <v>1383</v>
      </c>
      <c r="E1545" s="184" t="s">
        <v>1383</v>
      </c>
      <c r="F1545" s="184"/>
      <c r="G1545" s="184"/>
      <c r="H1545" s="185">
        <v>15090</v>
      </c>
      <c r="I1545" t="s">
        <v>3493</v>
      </c>
      <c r="J1545" s="185" t="s">
        <v>36</v>
      </c>
      <c r="K1545" s="185" t="s">
        <v>36</v>
      </c>
      <c r="L1545" s="185" t="s">
        <v>36</v>
      </c>
      <c r="M1545" s="185" t="s">
        <v>37</v>
      </c>
      <c r="N1545" s="185" t="s">
        <v>3498</v>
      </c>
      <c r="O1545" s="185" t="s">
        <v>37</v>
      </c>
      <c r="P1545" s="185"/>
      <c r="Q1545" s="184" t="s">
        <v>1383</v>
      </c>
      <c r="R1545" s="185">
        <v>15090</v>
      </c>
      <c r="S1545" s="185" t="s">
        <v>955</v>
      </c>
      <c r="T1545">
        <v>1</v>
      </c>
      <c r="U1545" s="185" t="s">
        <v>37</v>
      </c>
      <c r="V1545" s="185" t="s">
        <v>37</v>
      </c>
      <c r="W1545" t="b">
        <v>1</v>
      </c>
    </row>
    <row r="1546" spans="4:23" x14ac:dyDescent="0.25">
      <c r="D1546" s="184" t="s">
        <v>1384</v>
      </c>
      <c r="E1546" s="184" t="s">
        <v>1384</v>
      </c>
      <c r="F1546" s="184"/>
      <c r="G1546" s="184"/>
      <c r="H1546" s="185">
        <v>16380</v>
      </c>
      <c r="I1546" t="s">
        <v>3496</v>
      </c>
      <c r="J1546" s="185" t="s">
        <v>36</v>
      </c>
      <c r="K1546" s="185" t="s">
        <v>36</v>
      </c>
      <c r="L1546" s="185" t="s">
        <v>36</v>
      </c>
      <c r="M1546" s="185" t="s">
        <v>37</v>
      </c>
      <c r="N1546" s="185" t="s">
        <v>3498</v>
      </c>
      <c r="O1546" s="185" t="s">
        <v>37</v>
      </c>
      <c r="P1546" s="185"/>
      <c r="Q1546" s="184" t="s">
        <v>1384</v>
      </c>
      <c r="R1546" s="185">
        <v>16380</v>
      </c>
      <c r="S1546" s="185" t="s">
        <v>174</v>
      </c>
      <c r="T1546">
        <v>1</v>
      </c>
      <c r="U1546" s="185" t="s">
        <v>37</v>
      </c>
      <c r="V1546" s="185" t="s">
        <v>37</v>
      </c>
      <c r="W1546" t="b">
        <v>1</v>
      </c>
    </row>
    <row r="1547" spans="4:23" x14ac:dyDescent="0.25">
      <c r="D1547" s="184" t="s">
        <v>1385</v>
      </c>
      <c r="E1547" s="184" t="s">
        <v>1385</v>
      </c>
      <c r="F1547" s="184"/>
      <c r="G1547" s="184"/>
      <c r="H1547" s="185">
        <v>17110</v>
      </c>
      <c r="I1547" t="s">
        <v>3502</v>
      </c>
      <c r="J1547" s="185" t="s">
        <v>36</v>
      </c>
      <c r="K1547" s="185" t="s">
        <v>36</v>
      </c>
      <c r="L1547" s="185" t="s">
        <v>36</v>
      </c>
      <c r="M1547" s="185" t="s">
        <v>37</v>
      </c>
      <c r="N1547" s="185" t="s">
        <v>3504</v>
      </c>
      <c r="O1547" s="185" t="s">
        <v>37</v>
      </c>
      <c r="P1547" s="185"/>
      <c r="Q1547" s="184" t="s">
        <v>1385</v>
      </c>
      <c r="R1547" s="185">
        <v>17110</v>
      </c>
      <c r="S1547" s="185" t="s">
        <v>176</v>
      </c>
      <c r="T1547">
        <v>1</v>
      </c>
      <c r="U1547" s="185" t="s">
        <v>37</v>
      </c>
      <c r="V1547" s="185" t="s">
        <v>37</v>
      </c>
      <c r="W1547" t="b">
        <v>1</v>
      </c>
    </row>
    <row r="1548" spans="4:23" x14ac:dyDescent="0.25">
      <c r="D1548" s="184" t="s">
        <v>1386</v>
      </c>
      <c r="E1548" s="184" t="s">
        <v>1386</v>
      </c>
      <c r="F1548" s="184"/>
      <c r="G1548" s="184"/>
      <c r="H1548" s="185">
        <v>13680</v>
      </c>
      <c r="I1548" t="s">
        <v>3491</v>
      </c>
      <c r="J1548" s="185" t="s">
        <v>36</v>
      </c>
      <c r="K1548" s="185" t="s">
        <v>36</v>
      </c>
      <c r="L1548" s="185" t="s">
        <v>36</v>
      </c>
      <c r="M1548" s="185" t="s">
        <v>37</v>
      </c>
      <c r="N1548" s="185" t="s">
        <v>3503</v>
      </c>
      <c r="O1548" s="185" t="s">
        <v>37</v>
      </c>
      <c r="P1548" s="185"/>
      <c r="Q1548" s="184" t="s">
        <v>1386</v>
      </c>
      <c r="R1548" s="185">
        <v>13680</v>
      </c>
      <c r="S1548" s="185" t="s">
        <v>178</v>
      </c>
      <c r="T1548">
        <v>1</v>
      </c>
      <c r="U1548" s="185" t="s">
        <v>37</v>
      </c>
      <c r="V1548" s="185" t="s">
        <v>37</v>
      </c>
      <c r="W1548" t="b">
        <v>1</v>
      </c>
    </row>
    <row r="1549" spans="4:23" x14ac:dyDescent="0.25">
      <c r="D1549" s="184" t="s">
        <v>1387</v>
      </c>
      <c r="E1549" s="184" t="s">
        <v>1387</v>
      </c>
      <c r="F1549" s="184"/>
      <c r="G1549" s="184"/>
      <c r="H1549" s="185">
        <v>11020</v>
      </c>
      <c r="I1549" t="s">
        <v>3491</v>
      </c>
      <c r="J1549" s="185" t="s">
        <v>36</v>
      </c>
      <c r="K1549" s="185" t="s">
        <v>36</v>
      </c>
      <c r="L1549" s="185" t="s">
        <v>36</v>
      </c>
      <c r="M1549" s="185" t="s">
        <v>37</v>
      </c>
      <c r="N1549" s="185" t="s">
        <v>35</v>
      </c>
      <c r="O1549" s="185" t="s">
        <v>37</v>
      </c>
      <c r="P1549" s="185"/>
      <c r="Q1549" s="184" t="s">
        <v>1387</v>
      </c>
      <c r="R1549" s="185">
        <v>11020</v>
      </c>
      <c r="S1549" s="185" t="s">
        <v>127</v>
      </c>
      <c r="T1549">
        <v>3</v>
      </c>
      <c r="U1549" s="185" t="s">
        <v>37</v>
      </c>
      <c r="V1549" s="185" t="s">
        <v>37</v>
      </c>
      <c r="W1549" t="b">
        <v>1</v>
      </c>
    </row>
    <row r="1550" spans="4:23" x14ac:dyDescent="0.25">
      <c r="D1550" s="184" t="s">
        <v>1388</v>
      </c>
      <c r="E1550" s="184" t="s">
        <v>1388</v>
      </c>
      <c r="F1550" s="184"/>
      <c r="G1550" s="184"/>
      <c r="H1550" s="185">
        <v>11030</v>
      </c>
      <c r="I1550" t="s">
        <v>3491</v>
      </c>
      <c r="J1550" s="185" t="s">
        <v>36</v>
      </c>
      <c r="K1550" s="185" t="s">
        <v>36</v>
      </c>
      <c r="L1550" s="185" t="s">
        <v>36</v>
      </c>
      <c r="M1550" s="185" t="s">
        <v>37</v>
      </c>
      <c r="N1550" s="185" t="s">
        <v>35</v>
      </c>
      <c r="O1550" s="185" t="s">
        <v>37</v>
      </c>
      <c r="P1550" s="185"/>
      <c r="Q1550" s="184" t="s">
        <v>1388</v>
      </c>
      <c r="R1550" s="185">
        <v>11030</v>
      </c>
      <c r="S1550" s="185" t="s">
        <v>750</v>
      </c>
      <c r="T1550">
        <v>3</v>
      </c>
      <c r="U1550" s="185" t="s">
        <v>37</v>
      </c>
      <c r="V1550" s="185" t="s">
        <v>37</v>
      </c>
      <c r="W1550" t="b">
        <v>1</v>
      </c>
    </row>
    <row r="1551" spans="4:23" x14ac:dyDescent="0.25">
      <c r="D1551" s="184" t="s">
        <v>1389</v>
      </c>
      <c r="E1551" s="184" t="s">
        <v>1389</v>
      </c>
      <c r="F1551" s="184"/>
      <c r="G1551" s="184"/>
      <c r="H1551" s="185">
        <v>13810</v>
      </c>
      <c r="I1551" t="s">
        <v>3491</v>
      </c>
      <c r="J1551" s="185" t="s">
        <v>36</v>
      </c>
      <c r="K1551" s="185" t="s">
        <v>36</v>
      </c>
      <c r="L1551" s="185" t="s">
        <v>36</v>
      </c>
      <c r="M1551" s="185" t="s">
        <v>37</v>
      </c>
      <c r="N1551" s="185" t="s">
        <v>3501</v>
      </c>
      <c r="O1551" s="185" t="s">
        <v>37</v>
      </c>
      <c r="P1551" s="185"/>
      <c r="Q1551" s="184" t="s">
        <v>1389</v>
      </c>
      <c r="R1551" s="185">
        <v>13810</v>
      </c>
      <c r="S1551" s="185" t="s">
        <v>1264</v>
      </c>
      <c r="T1551">
        <v>3</v>
      </c>
      <c r="U1551" s="185" t="s">
        <v>37</v>
      </c>
      <c r="V1551" s="185" t="s">
        <v>37</v>
      </c>
      <c r="W1551" t="b">
        <v>1</v>
      </c>
    </row>
    <row r="1552" spans="4:23" x14ac:dyDescent="0.25">
      <c r="D1552" s="184" t="s">
        <v>1390</v>
      </c>
      <c r="E1552" s="184" t="s">
        <v>1390</v>
      </c>
      <c r="F1552" s="184"/>
      <c r="G1552" s="184"/>
      <c r="H1552" s="185">
        <v>17270</v>
      </c>
      <c r="I1552" t="s">
        <v>3502</v>
      </c>
      <c r="J1552" s="185" t="s">
        <v>36</v>
      </c>
      <c r="K1552" s="185" t="s">
        <v>36</v>
      </c>
      <c r="L1552" s="185" t="s">
        <v>36</v>
      </c>
      <c r="M1552" s="185" t="s">
        <v>37</v>
      </c>
      <c r="N1552" s="185" t="s">
        <v>3504</v>
      </c>
      <c r="O1552" s="185" t="s">
        <v>37</v>
      </c>
      <c r="P1552" s="185"/>
      <c r="Q1552" s="184" t="s">
        <v>1390</v>
      </c>
      <c r="R1552" s="185">
        <v>17270</v>
      </c>
      <c r="S1552" s="185" t="s">
        <v>163</v>
      </c>
      <c r="T1552">
        <v>1</v>
      </c>
      <c r="U1552" s="185" t="s">
        <v>37</v>
      </c>
      <c r="V1552" s="185" t="s">
        <v>37</v>
      </c>
      <c r="W1552" t="b">
        <v>1</v>
      </c>
    </row>
    <row r="1553" spans="4:23" x14ac:dyDescent="0.25">
      <c r="D1553" s="184" t="s">
        <v>1391</v>
      </c>
      <c r="E1553" s="184" t="s">
        <v>1391</v>
      </c>
      <c r="F1553" s="184"/>
      <c r="G1553" s="184"/>
      <c r="H1553" s="185">
        <v>16040</v>
      </c>
      <c r="I1553" t="s">
        <v>3496</v>
      </c>
      <c r="J1553" s="185" t="s">
        <v>36</v>
      </c>
      <c r="K1553" s="185" t="s">
        <v>36</v>
      </c>
      <c r="L1553" s="185" t="s">
        <v>36</v>
      </c>
      <c r="M1553" s="185" t="s">
        <v>37</v>
      </c>
      <c r="N1553" s="185" t="s">
        <v>3506</v>
      </c>
      <c r="O1553" s="185" t="s">
        <v>37</v>
      </c>
      <c r="P1553" s="185"/>
      <c r="Q1553" s="184" t="s">
        <v>1391</v>
      </c>
      <c r="R1553" s="185">
        <v>16040</v>
      </c>
      <c r="S1553" s="185" t="s">
        <v>960</v>
      </c>
      <c r="T1553">
        <v>1</v>
      </c>
      <c r="U1553" s="185" t="s">
        <v>37</v>
      </c>
      <c r="V1553" s="185" t="s">
        <v>37</v>
      </c>
      <c r="W1553" t="b">
        <v>1</v>
      </c>
    </row>
    <row r="1554" spans="4:23" x14ac:dyDescent="0.25">
      <c r="D1554" s="184" t="s">
        <v>1392</v>
      </c>
      <c r="E1554" s="184" t="s">
        <v>1392</v>
      </c>
      <c r="F1554" s="184"/>
      <c r="G1554" s="184"/>
      <c r="H1554" s="185">
        <v>16050</v>
      </c>
      <c r="I1554" t="s">
        <v>3496</v>
      </c>
      <c r="J1554" s="185" t="s">
        <v>36</v>
      </c>
      <c r="K1554" s="185" t="s">
        <v>36</v>
      </c>
      <c r="L1554" s="185" t="s">
        <v>36</v>
      </c>
      <c r="M1554" s="185" t="s">
        <v>37</v>
      </c>
      <c r="N1554" s="185" t="s">
        <v>3506</v>
      </c>
      <c r="O1554" s="185" t="s">
        <v>37</v>
      </c>
      <c r="P1554" s="185"/>
      <c r="Q1554" s="184" t="s">
        <v>1392</v>
      </c>
      <c r="R1554" s="185">
        <v>16050</v>
      </c>
      <c r="S1554" s="185" t="s">
        <v>958</v>
      </c>
      <c r="T1554">
        <v>1</v>
      </c>
      <c r="U1554" s="185" t="s">
        <v>37</v>
      </c>
      <c r="V1554" s="185" t="s">
        <v>37</v>
      </c>
      <c r="W1554" t="b">
        <v>1</v>
      </c>
    </row>
    <row r="1555" spans="4:23" x14ac:dyDescent="0.25">
      <c r="D1555" s="184" t="s">
        <v>1393</v>
      </c>
      <c r="E1555" s="184" t="s">
        <v>1393</v>
      </c>
      <c r="F1555" s="184"/>
      <c r="G1555" s="184"/>
      <c r="H1555" s="185">
        <v>16040</v>
      </c>
      <c r="I1555" t="s">
        <v>3496</v>
      </c>
      <c r="J1555" s="185" t="s">
        <v>36</v>
      </c>
      <c r="K1555" s="185" t="s">
        <v>36</v>
      </c>
      <c r="L1555" s="185" t="s">
        <v>36</v>
      </c>
      <c r="M1555" s="185" t="s">
        <v>37</v>
      </c>
      <c r="N1555" s="185" t="s">
        <v>3506</v>
      </c>
      <c r="O1555" s="185" t="s">
        <v>37</v>
      </c>
      <c r="P1555" s="185"/>
      <c r="Q1555" s="184" t="s">
        <v>1393</v>
      </c>
      <c r="R1555" s="185">
        <v>16040</v>
      </c>
      <c r="S1555" s="185" t="s">
        <v>960</v>
      </c>
      <c r="T1555">
        <v>1</v>
      </c>
      <c r="U1555" s="185" t="s">
        <v>37</v>
      </c>
      <c r="V1555" s="185" t="s">
        <v>37</v>
      </c>
      <c r="W1555" t="b">
        <v>1</v>
      </c>
    </row>
    <row r="1556" spans="4:23" x14ac:dyDescent="0.25">
      <c r="D1556" s="184" t="s">
        <v>1394</v>
      </c>
      <c r="E1556" s="184" t="s">
        <v>1394</v>
      </c>
      <c r="F1556" s="184"/>
      <c r="G1556" s="184"/>
      <c r="H1556" s="185">
        <v>16060</v>
      </c>
      <c r="I1556" t="s">
        <v>3496</v>
      </c>
      <c r="J1556" s="185" t="s">
        <v>36</v>
      </c>
      <c r="K1556" s="185" t="s">
        <v>36</v>
      </c>
      <c r="L1556" s="185" t="s">
        <v>36</v>
      </c>
      <c r="M1556" s="185" t="s">
        <v>37</v>
      </c>
      <c r="N1556" s="185" t="s">
        <v>3506</v>
      </c>
      <c r="O1556" s="185" t="s">
        <v>37</v>
      </c>
      <c r="P1556" s="185"/>
      <c r="Q1556" s="184" t="s">
        <v>1394</v>
      </c>
      <c r="R1556" s="185">
        <v>16060</v>
      </c>
      <c r="S1556" s="185" t="s">
        <v>962</v>
      </c>
      <c r="T1556">
        <v>1</v>
      </c>
      <c r="U1556" s="185" t="s">
        <v>37</v>
      </c>
      <c r="V1556" s="185" t="s">
        <v>37</v>
      </c>
      <c r="W1556" t="b">
        <v>1</v>
      </c>
    </row>
    <row r="1557" spans="4:23" x14ac:dyDescent="0.25">
      <c r="D1557" s="184" t="s">
        <v>437</v>
      </c>
      <c r="E1557" s="184" t="s">
        <v>437</v>
      </c>
      <c r="F1557" s="184"/>
      <c r="G1557" s="184"/>
      <c r="H1557" s="185">
        <v>90002</v>
      </c>
      <c r="I1557" t="s">
        <v>3500</v>
      </c>
      <c r="J1557" s="185" t="s">
        <v>36</v>
      </c>
      <c r="K1557" s="185" t="s">
        <v>36</v>
      </c>
      <c r="L1557" s="185" t="s">
        <v>37</v>
      </c>
      <c r="M1557" s="185" t="s">
        <v>37</v>
      </c>
      <c r="N1557" s="185" t="s">
        <v>3498</v>
      </c>
      <c r="O1557" s="185" t="s">
        <v>37</v>
      </c>
      <c r="P1557" s="185"/>
      <c r="Q1557" s="184" t="s">
        <v>437</v>
      </c>
      <c r="R1557" s="185">
        <v>90002</v>
      </c>
      <c r="S1557" s="185" t="s">
        <v>437</v>
      </c>
      <c r="T1557">
        <v>1</v>
      </c>
      <c r="U1557" s="185" t="s">
        <v>37</v>
      </c>
      <c r="V1557" s="185" t="s">
        <v>37</v>
      </c>
      <c r="W1557" t="b">
        <v>1</v>
      </c>
    </row>
    <row r="1558" spans="4:23" x14ac:dyDescent="0.25">
      <c r="D1558" s="184" t="s">
        <v>1395</v>
      </c>
      <c r="E1558" s="184" t="s">
        <v>1395</v>
      </c>
      <c r="F1558" s="184"/>
      <c r="G1558" s="184"/>
      <c r="H1558" s="185">
        <v>15310</v>
      </c>
      <c r="I1558" t="s">
        <v>3897</v>
      </c>
      <c r="J1558" s="185" t="s">
        <v>36</v>
      </c>
      <c r="K1558" s="185" t="s">
        <v>36</v>
      </c>
      <c r="L1558" s="185" t="s">
        <v>36</v>
      </c>
      <c r="M1558" s="185" t="s">
        <v>37</v>
      </c>
      <c r="N1558" s="185" t="s">
        <v>35</v>
      </c>
      <c r="O1558" s="185" t="s">
        <v>37</v>
      </c>
      <c r="P1558" s="185"/>
      <c r="Q1558" s="184" t="s">
        <v>1395</v>
      </c>
      <c r="R1558" s="185">
        <v>15310</v>
      </c>
      <c r="S1558" s="185" t="s">
        <v>180</v>
      </c>
      <c r="T1558">
        <v>1</v>
      </c>
      <c r="U1558" s="185" t="s">
        <v>37</v>
      </c>
      <c r="V1558" s="185" t="s">
        <v>37</v>
      </c>
      <c r="W1558" t="b">
        <v>1</v>
      </c>
    </row>
    <row r="1559" spans="4:23" x14ac:dyDescent="0.25">
      <c r="D1559" s="186" t="s">
        <v>3946</v>
      </c>
      <c r="E1559" s="186" t="s">
        <v>3946</v>
      </c>
      <c r="F1559" s="186"/>
      <c r="G1559" s="186"/>
      <c r="H1559" s="185"/>
      <c r="I1559" s="186" t="s">
        <v>3513</v>
      </c>
      <c r="J1559" s="186" t="s">
        <v>36</v>
      </c>
      <c r="K1559" s="186" t="s">
        <v>36</v>
      </c>
      <c r="L1559" s="186" t="s">
        <v>36</v>
      </c>
      <c r="M1559" s="186" t="s">
        <v>37</v>
      </c>
      <c r="N1559" s="186" t="s">
        <v>3514</v>
      </c>
      <c r="O1559" s="186" t="s">
        <v>37</v>
      </c>
      <c r="P1559" s="186"/>
      <c r="Q1559" s="186" t="s">
        <v>3946</v>
      </c>
      <c r="R1559" s="185"/>
      <c r="S1559" s="185"/>
      <c r="T1559">
        <v>2</v>
      </c>
      <c r="U1559" s="186" t="s">
        <v>37</v>
      </c>
      <c r="V1559" s="186" t="s">
        <v>37</v>
      </c>
      <c r="W1559" t="b">
        <v>0</v>
      </c>
    </row>
    <row r="1560" spans="4:23" x14ac:dyDescent="0.25">
      <c r="D1560" s="184" t="s">
        <v>3947</v>
      </c>
      <c r="E1560" s="184" t="s">
        <v>3947</v>
      </c>
      <c r="F1560" s="184"/>
      <c r="G1560" s="184"/>
      <c r="H1560" s="185">
        <v>15310</v>
      </c>
      <c r="I1560" t="s">
        <v>3897</v>
      </c>
      <c r="J1560" s="185" t="s">
        <v>36</v>
      </c>
      <c r="K1560" s="185" t="s">
        <v>36</v>
      </c>
      <c r="L1560" s="185" t="s">
        <v>36</v>
      </c>
      <c r="M1560" s="185" t="s">
        <v>37</v>
      </c>
      <c r="N1560" s="185" t="s">
        <v>3514</v>
      </c>
      <c r="O1560" s="185" t="s">
        <v>37</v>
      </c>
      <c r="P1560" s="185"/>
      <c r="Q1560" s="184" t="s">
        <v>3947</v>
      </c>
      <c r="R1560" s="185">
        <v>15310</v>
      </c>
      <c r="S1560" s="185" t="s">
        <v>180</v>
      </c>
      <c r="T1560">
        <v>1</v>
      </c>
      <c r="U1560" s="185" t="s">
        <v>37</v>
      </c>
      <c r="V1560" s="185" t="s">
        <v>37</v>
      </c>
      <c r="W1560" t="b">
        <v>1</v>
      </c>
    </row>
    <row r="1561" spans="4:23" x14ac:dyDescent="0.25">
      <c r="D1561" s="186" t="s">
        <v>3948</v>
      </c>
      <c r="E1561" s="186" t="s">
        <v>3948</v>
      </c>
      <c r="F1561" s="186"/>
      <c r="G1561" s="186"/>
      <c r="H1561" s="185"/>
      <c r="I1561" s="186" t="s">
        <v>3513</v>
      </c>
      <c r="J1561" s="186" t="s">
        <v>36</v>
      </c>
      <c r="K1561" s="186" t="s">
        <v>36</v>
      </c>
      <c r="L1561" s="186" t="s">
        <v>36</v>
      </c>
      <c r="M1561" s="186" t="s">
        <v>37</v>
      </c>
      <c r="N1561" s="186" t="s">
        <v>3514</v>
      </c>
      <c r="O1561" s="186" t="s">
        <v>37</v>
      </c>
      <c r="P1561" s="186"/>
      <c r="Q1561" s="186" t="s">
        <v>3948</v>
      </c>
      <c r="R1561" s="185"/>
      <c r="S1561" s="185"/>
      <c r="T1561">
        <v>2</v>
      </c>
      <c r="U1561" s="186" t="s">
        <v>37</v>
      </c>
      <c r="V1561" s="186" t="s">
        <v>37</v>
      </c>
      <c r="W1561" t="b">
        <v>0</v>
      </c>
    </row>
    <row r="1562" spans="4:23" x14ac:dyDescent="0.25">
      <c r="D1562" s="184" t="s">
        <v>1396</v>
      </c>
      <c r="E1562" s="184" t="s">
        <v>1396</v>
      </c>
      <c r="F1562" s="184"/>
      <c r="G1562" s="184"/>
      <c r="H1562" s="185">
        <v>15310</v>
      </c>
      <c r="I1562" t="s">
        <v>3897</v>
      </c>
      <c r="J1562" s="185" t="s">
        <v>36</v>
      </c>
      <c r="K1562" s="185" t="s">
        <v>36</v>
      </c>
      <c r="L1562" s="185" t="s">
        <v>36</v>
      </c>
      <c r="M1562" s="185" t="s">
        <v>37</v>
      </c>
      <c r="N1562" s="185" t="s">
        <v>35</v>
      </c>
      <c r="O1562" s="185" t="s">
        <v>37</v>
      </c>
      <c r="P1562" s="185"/>
      <c r="Q1562" s="184" t="s">
        <v>1396</v>
      </c>
      <c r="R1562" s="185">
        <v>15310</v>
      </c>
      <c r="S1562" s="185" t="s">
        <v>180</v>
      </c>
      <c r="T1562">
        <v>1</v>
      </c>
      <c r="U1562" s="185" t="s">
        <v>37</v>
      </c>
      <c r="V1562" s="185" t="s">
        <v>37</v>
      </c>
      <c r="W1562" t="b">
        <v>1</v>
      </c>
    </row>
    <row r="1563" spans="4:23" x14ac:dyDescent="0.25">
      <c r="D1563" s="184" t="s">
        <v>3949</v>
      </c>
      <c r="E1563" s="184" t="s">
        <v>3949</v>
      </c>
      <c r="F1563" s="184"/>
      <c r="G1563" s="184"/>
      <c r="H1563" s="185">
        <v>15310</v>
      </c>
      <c r="I1563" t="s">
        <v>3897</v>
      </c>
      <c r="J1563" s="185" t="s">
        <v>36</v>
      </c>
      <c r="K1563" s="185" t="s">
        <v>36</v>
      </c>
      <c r="L1563" s="185" t="s">
        <v>36</v>
      </c>
      <c r="M1563" s="185" t="s">
        <v>37</v>
      </c>
      <c r="N1563" s="185" t="s">
        <v>3514</v>
      </c>
      <c r="O1563" s="185" t="s">
        <v>37</v>
      </c>
      <c r="P1563" s="185"/>
      <c r="Q1563" s="184" t="s">
        <v>3949</v>
      </c>
      <c r="R1563" s="185">
        <v>15310</v>
      </c>
      <c r="S1563" s="185" t="s">
        <v>180</v>
      </c>
      <c r="T1563">
        <v>1</v>
      </c>
      <c r="U1563" s="185" t="s">
        <v>37</v>
      </c>
      <c r="V1563" s="185" t="s">
        <v>37</v>
      </c>
      <c r="W1563" t="b">
        <v>1</v>
      </c>
    </row>
    <row r="1564" spans="4:23" x14ac:dyDescent="0.25">
      <c r="D1564" s="184" t="s">
        <v>3950</v>
      </c>
      <c r="E1564" s="184" t="s">
        <v>3950</v>
      </c>
      <c r="F1564" s="184"/>
      <c r="G1564" s="184"/>
      <c r="H1564" s="185">
        <v>15310</v>
      </c>
      <c r="I1564" t="s">
        <v>3897</v>
      </c>
      <c r="J1564" s="185" t="s">
        <v>36</v>
      </c>
      <c r="K1564" s="185" t="s">
        <v>36</v>
      </c>
      <c r="L1564" s="185" t="s">
        <v>36</v>
      </c>
      <c r="M1564" s="185" t="s">
        <v>37</v>
      </c>
      <c r="N1564" s="185" t="s">
        <v>3514</v>
      </c>
      <c r="O1564" s="185" t="s">
        <v>37</v>
      </c>
      <c r="P1564" s="185"/>
      <c r="Q1564" s="184" t="s">
        <v>3950</v>
      </c>
      <c r="R1564" s="185">
        <v>15310</v>
      </c>
      <c r="S1564" s="185" t="s">
        <v>180</v>
      </c>
      <c r="T1564">
        <v>1</v>
      </c>
      <c r="U1564" s="185" t="s">
        <v>37</v>
      </c>
      <c r="V1564" s="185" t="s">
        <v>37</v>
      </c>
      <c r="W1564" t="b">
        <v>1</v>
      </c>
    </row>
    <row r="1565" spans="4:23" x14ac:dyDescent="0.25">
      <c r="D1565" s="184" t="s">
        <v>1397</v>
      </c>
      <c r="E1565" s="184" t="s">
        <v>1397</v>
      </c>
      <c r="F1565" s="184"/>
      <c r="G1565" s="184"/>
      <c r="H1565" s="185">
        <v>15310</v>
      </c>
      <c r="I1565" t="s">
        <v>3897</v>
      </c>
      <c r="J1565" s="185" t="s">
        <v>36</v>
      </c>
      <c r="K1565" s="185" t="s">
        <v>36</v>
      </c>
      <c r="L1565" s="185" t="s">
        <v>36</v>
      </c>
      <c r="M1565" s="185" t="s">
        <v>37</v>
      </c>
      <c r="N1565" s="185" t="s">
        <v>3522</v>
      </c>
      <c r="O1565" s="185" t="s">
        <v>37</v>
      </c>
      <c r="P1565" s="185"/>
      <c r="Q1565" s="184" t="s">
        <v>1397</v>
      </c>
      <c r="R1565" s="185">
        <v>15310</v>
      </c>
      <c r="S1565" s="185" t="s">
        <v>180</v>
      </c>
      <c r="T1565">
        <v>1</v>
      </c>
      <c r="U1565" s="185" t="s">
        <v>37</v>
      </c>
      <c r="V1565" s="185" t="s">
        <v>37</v>
      </c>
      <c r="W1565" t="b">
        <v>1</v>
      </c>
    </row>
    <row r="1566" spans="4:23" x14ac:dyDescent="0.25">
      <c r="D1566" s="184" t="s">
        <v>1398</v>
      </c>
      <c r="E1566" s="184" t="s">
        <v>1398</v>
      </c>
      <c r="F1566" s="184"/>
      <c r="G1566" s="184"/>
      <c r="H1566" s="185">
        <v>16640</v>
      </c>
      <c r="I1566" t="s">
        <v>3486</v>
      </c>
      <c r="J1566" s="185" t="s">
        <v>36</v>
      </c>
      <c r="K1566" s="185" t="s">
        <v>36</v>
      </c>
      <c r="L1566" s="185" t="s">
        <v>36</v>
      </c>
      <c r="M1566" s="185" t="s">
        <v>37</v>
      </c>
      <c r="N1566" s="185" t="s">
        <v>3489</v>
      </c>
      <c r="O1566" s="185" t="s">
        <v>37</v>
      </c>
      <c r="P1566" s="185"/>
      <c r="Q1566" s="184" t="s">
        <v>1398</v>
      </c>
      <c r="R1566" s="185">
        <v>16640</v>
      </c>
      <c r="S1566" s="185" t="s">
        <v>242</v>
      </c>
      <c r="T1566">
        <v>3</v>
      </c>
      <c r="U1566" s="185" t="s">
        <v>37</v>
      </c>
      <c r="V1566" s="185" t="s">
        <v>37</v>
      </c>
      <c r="W1566" t="b">
        <v>1</v>
      </c>
    </row>
    <row r="1567" spans="4:23" x14ac:dyDescent="0.25">
      <c r="D1567" s="184" t="s">
        <v>1399</v>
      </c>
      <c r="E1567" s="184" t="s">
        <v>1399</v>
      </c>
      <c r="F1567" s="184"/>
      <c r="G1567" s="184"/>
      <c r="H1567" s="185">
        <v>13650</v>
      </c>
      <c r="I1567" t="s">
        <v>3491</v>
      </c>
      <c r="J1567" s="185" t="s">
        <v>36</v>
      </c>
      <c r="K1567" s="185" t="s">
        <v>36</v>
      </c>
      <c r="L1567" s="185" t="s">
        <v>36</v>
      </c>
      <c r="M1567" s="185" t="s">
        <v>37</v>
      </c>
      <c r="N1567" s="185" t="s">
        <v>3503</v>
      </c>
      <c r="O1567" s="185" t="s">
        <v>37</v>
      </c>
      <c r="P1567" s="185"/>
      <c r="Q1567" s="184" t="s">
        <v>1399</v>
      </c>
      <c r="R1567" s="185">
        <v>13650</v>
      </c>
      <c r="S1567" s="185" t="s">
        <v>172</v>
      </c>
      <c r="T1567">
        <v>3</v>
      </c>
      <c r="U1567" s="185" t="s">
        <v>37</v>
      </c>
      <c r="V1567" s="185" t="s">
        <v>37</v>
      </c>
      <c r="W1567" t="b">
        <v>1</v>
      </c>
    </row>
    <row r="1568" spans="4:23" x14ac:dyDescent="0.25">
      <c r="D1568" s="184" t="s">
        <v>1400</v>
      </c>
      <c r="E1568" s="184" t="s">
        <v>1400</v>
      </c>
      <c r="F1568" s="184"/>
      <c r="G1568" s="184"/>
      <c r="H1568" s="185">
        <v>13510</v>
      </c>
      <c r="I1568" t="s">
        <v>3491</v>
      </c>
      <c r="J1568" s="185" t="s">
        <v>36</v>
      </c>
      <c r="K1568" s="185" t="s">
        <v>36</v>
      </c>
      <c r="L1568" s="185" t="s">
        <v>36</v>
      </c>
      <c r="M1568" s="185" t="s">
        <v>37</v>
      </c>
      <c r="N1568" s="185" t="s">
        <v>3501</v>
      </c>
      <c r="O1568" s="185" t="s">
        <v>37</v>
      </c>
      <c r="P1568" s="185"/>
      <c r="Q1568" s="184" t="s">
        <v>1400</v>
      </c>
      <c r="R1568" s="185">
        <v>13510</v>
      </c>
      <c r="S1568" s="185" t="s">
        <v>103</v>
      </c>
      <c r="T1568">
        <v>3</v>
      </c>
      <c r="U1568" s="185" t="s">
        <v>37</v>
      </c>
      <c r="V1568" s="185" t="s">
        <v>37</v>
      </c>
      <c r="W1568" t="b">
        <v>1</v>
      </c>
    </row>
    <row r="1569" spans="4:23" x14ac:dyDescent="0.25">
      <c r="D1569" s="184" t="s">
        <v>1401</v>
      </c>
      <c r="E1569" s="184" t="s">
        <v>1401</v>
      </c>
      <c r="F1569" s="184"/>
      <c r="G1569" s="184"/>
      <c r="H1569" s="185">
        <v>16220</v>
      </c>
      <c r="I1569" t="s">
        <v>3496</v>
      </c>
      <c r="J1569" s="185" t="s">
        <v>36</v>
      </c>
      <c r="K1569" s="185" t="s">
        <v>36</v>
      </c>
      <c r="L1569" s="185" t="s">
        <v>36</v>
      </c>
      <c r="M1569" s="185" t="s">
        <v>36</v>
      </c>
      <c r="N1569" s="185" t="s">
        <v>3498</v>
      </c>
      <c r="O1569" s="185" t="s">
        <v>37</v>
      </c>
      <c r="P1569" s="185"/>
      <c r="Q1569" s="184" t="s">
        <v>1401</v>
      </c>
      <c r="R1569" s="185">
        <v>16220</v>
      </c>
      <c r="S1569" s="185" t="s">
        <v>289</v>
      </c>
      <c r="T1569">
        <v>4</v>
      </c>
      <c r="U1569" s="185" t="s">
        <v>37</v>
      </c>
      <c r="V1569" s="185" t="s">
        <v>37</v>
      </c>
      <c r="W1569" t="b">
        <v>1</v>
      </c>
    </row>
    <row r="1570" spans="4:23" x14ac:dyDescent="0.25">
      <c r="D1570" s="184" t="s">
        <v>1402</v>
      </c>
      <c r="E1570" s="184" t="s">
        <v>1402</v>
      </c>
      <c r="F1570" s="184"/>
      <c r="G1570" s="184"/>
      <c r="H1570" s="185">
        <v>10060</v>
      </c>
      <c r="I1570" t="s">
        <v>3486</v>
      </c>
      <c r="J1570" s="185" t="s">
        <v>36</v>
      </c>
      <c r="K1570" s="185" t="s">
        <v>36</v>
      </c>
      <c r="L1570" s="185" t="s">
        <v>36</v>
      </c>
      <c r="M1570" s="185" t="s">
        <v>37</v>
      </c>
      <c r="N1570" s="185" t="s">
        <v>3489</v>
      </c>
      <c r="O1570" s="185" t="s">
        <v>37</v>
      </c>
      <c r="P1570" s="185"/>
      <c r="Q1570" s="184" t="s">
        <v>1402</v>
      </c>
      <c r="R1570" s="185">
        <v>10060</v>
      </c>
      <c r="S1570" s="185" t="s">
        <v>154</v>
      </c>
      <c r="T1570">
        <v>1</v>
      </c>
      <c r="U1570" s="185" t="s">
        <v>37</v>
      </c>
      <c r="V1570" s="185" t="s">
        <v>37</v>
      </c>
      <c r="W1570" t="b">
        <v>1</v>
      </c>
    </row>
    <row r="1571" spans="4:23" x14ac:dyDescent="0.25">
      <c r="D1571" s="186" t="s">
        <v>3951</v>
      </c>
      <c r="E1571" s="186" t="s">
        <v>3951</v>
      </c>
      <c r="F1571" s="186"/>
      <c r="G1571" s="186"/>
      <c r="H1571" s="185"/>
      <c r="I1571" s="186" t="s">
        <v>3486</v>
      </c>
      <c r="J1571" s="186" t="s">
        <v>36</v>
      </c>
      <c r="K1571" s="186" t="s">
        <v>36</v>
      </c>
      <c r="L1571" s="186" t="s">
        <v>36</v>
      </c>
      <c r="M1571" s="186" t="s">
        <v>37</v>
      </c>
      <c r="N1571" s="186" t="s">
        <v>3498</v>
      </c>
      <c r="O1571" s="186" t="s">
        <v>37</v>
      </c>
      <c r="P1571" s="186"/>
      <c r="Q1571" s="186" t="s">
        <v>3951</v>
      </c>
      <c r="R1571" s="185"/>
      <c r="S1571" s="185"/>
      <c r="T1571">
        <v>3</v>
      </c>
      <c r="U1571" s="186" t="s">
        <v>37</v>
      </c>
      <c r="V1571" s="186" t="s">
        <v>37</v>
      </c>
      <c r="W1571" t="b">
        <v>1</v>
      </c>
    </row>
    <row r="1572" spans="4:23" x14ac:dyDescent="0.25">
      <c r="D1572" s="186" t="s">
        <v>3952</v>
      </c>
      <c r="E1572" s="186" t="s">
        <v>3952</v>
      </c>
      <c r="F1572" s="186"/>
      <c r="G1572" s="186"/>
      <c r="H1572" s="185"/>
      <c r="I1572" s="186" t="s">
        <v>3486</v>
      </c>
      <c r="J1572" s="186" t="s">
        <v>36</v>
      </c>
      <c r="K1572" s="186" t="s">
        <v>36</v>
      </c>
      <c r="L1572" s="186" t="s">
        <v>36</v>
      </c>
      <c r="M1572" s="186" t="s">
        <v>37</v>
      </c>
      <c r="N1572" s="186" t="s">
        <v>3489</v>
      </c>
      <c r="O1572" s="186" t="s">
        <v>37</v>
      </c>
      <c r="P1572" s="186"/>
      <c r="Q1572" s="186" t="s">
        <v>3952</v>
      </c>
      <c r="R1572" s="185"/>
      <c r="S1572" s="185"/>
      <c r="T1572">
        <v>3</v>
      </c>
      <c r="U1572" s="186" t="s">
        <v>37</v>
      </c>
      <c r="V1572" s="186" t="s">
        <v>37</v>
      </c>
      <c r="W1572" t="b">
        <v>1</v>
      </c>
    </row>
    <row r="1573" spans="4:23" x14ac:dyDescent="0.25">
      <c r="D1573" s="184" t="s">
        <v>1403</v>
      </c>
      <c r="E1573" s="184" t="s">
        <v>1403</v>
      </c>
      <c r="F1573" s="184"/>
      <c r="G1573" s="184"/>
      <c r="H1573" s="185">
        <v>16660</v>
      </c>
      <c r="I1573" t="s">
        <v>3493</v>
      </c>
      <c r="J1573" s="185" t="s">
        <v>36</v>
      </c>
      <c r="K1573" s="185" t="s">
        <v>36</v>
      </c>
      <c r="L1573" s="185" t="s">
        <v>36</v>
      </c>
      <c r="M1573" s="185" t="s">
        <v>37</v>
      </c>
      <c r="N1573" s="185" t="s">
        <v>3490</v>
      </c>
      <c r="O1573" s="185" t="s">
        <v>37</v>
      </c>
      <c r="P1573" s="185"/>
      <c r="Q1573" s="184" t="s">
        <v>1403</v>
      </c>
      <c r="R1573" s="185">
        <v>16660</v>
      </c>
      <c r="S1573" s="185" t="s">
        <v>577</v>
      </c>
      <c r="T1573">
        <v>2</v>
      </c>
      <c r="U1573" s="185" t="s">
        <v>37</v>
      </c>
      <c r="V1573" s="185" t="s">
        <v>37</v>
      </c>
      <c r="W1573" t="b">
        <v>1</v>
      </c>
    </row>
    <row r="1574" spans="4:23" x14ac:dyDescent="0.25">
      <c r="D1574" s="186" t="s">
        <v>3953</v>
      </c>
      <c r="E1574" s="186" t="s">
        <v>3953</v>
      </c>
      <c r="F1574" s="186"/>
      <c r="G1574" s="186"/>
      <c r="H1574" s="185"/>
      <c r="I1574" s="186" t="s">
        <v>3486</v>
      </c>
      <c r="J1574" s="186" t="s">
        <v>36</v>
      </c>
      <c r="K1574" s="186" t="s">
        <v>36</v>
      </c>
      <c r="L1574" s="186" t="s">
        <v>36</v>
      </c>
      <c r="M1574" s="186" t="s">
        <v>37</v>
      </c>
      <c r="N1574" s="186" t="s">
        <v>3489</v>
      </c>
      <c r="O1574" s="186" t="s">
        <v>37</v>
      </c>
      <c r="P1574" s="186"/>
      <c r="Q1574" s="186" t="s">
        <v>3953</v>
      </c>
      <c r="R1574" s="185"/>
      <c r="S1574" s="185"/>
      <c r="T1574">
        <v>1</v>
      </c>
      <c r="U1574" s="186" t="s">
        <v>37</v>
      </c>
      <c r="V1574" s="186" t="s">
        <v>37</v>
      </c>
      <c r="W1574" t="b">
        <v>1</v>
      </c>
    </row>
    <row r="1575" spans="4:23" x14ac:dyDescent="0.25">
      <c r="D1575" s="186" t="s">
        <v>3954</v>
      </c>
      <c r="E1575" s="186" t="s">
        <v>3954</v>
      </c>
      <c r="F1575" s="186"/>
      <c r="G1575" s="186"/>
      <c r="H1575" s="185"/>
      <c r="I1575" s="186" t="s">
        <v>3493</v>
      </c>
      <c r="J1575" s="186" t="s">
        <v>36</v>
      </c>
      <c r="K1575" s="186" t="s">
        <v>36</v>
      </c>
      <c r="L1575" s="186" t="s">
        <v>37</v>
      </c>
      <c r="M1575" s="186" t="s">
        <v>37</v>
      </c>
      <c r="N1575" s="186" t="s">
        <v>35</v>
      </c>
      <c r="O1575" s="186" t="s">
        <v>37</v>
      </c>
      <c r="P1575" s="186"/>
      <c r="Q1575" s="186" t="s">
        <v>3954</v>
      </c>
      <c r="R1575" s="185"/>
      <c r="S1575" s="185"/>
      <c r="T1575">
        <v>1</v>
      </c>
      <c r="U1575" s="186" t="s">
        <v>37</v>
      </c>
      <c r="V1575" s="186" t="s">
        <v>37</v>
      </c>
      <c r="W1575" t="b">
        <v>1</v>
      </c>
    </row>
    <row r="1576" spans="4:23" x14ac:dyDescent="0.25">
      <c r="D1576" s="184" t="s">
        <v>1404</v>
      </c>
      <c r="E1576" s="184" t="s">
        <v>1404</v>
      </c>
      <c r="F1576" s="184"/>
      <c r="G1576" s="184"/>
      <c r="H1576" s="185">
        <v>13230</v>
      </c>
      <c r="I1576" t="s">
        <v>3491</v>
      </c>
      <c r="J1576" s="185" t="s">
        <v>36</v>
      </c>
      <c r="K1576" s="185" t="s">
        <v>36</v>
      </c>
      <c r="L1576" s="185" t="s">
        <v>36</v>
      </c>
      <c r="M1576" s="185" t="s">
        <v>37</v>
      </c>
      <c r="N1576" s="185" t="s">
        <v>3501</v>
      </c>
      <c r="O1576" s="185" t="s">
        <v>37</v>
      </c>
      <c r="P1576" s="185"/>
      <c r="Q1576" s="184" t="s">
        <v>1404</v>
      </c>
      <c r="R1576" s="185">
        <v>13230</v>
      </c>
      <c r="S1576" s="185" t="s">
        <v>570</v>
      </c>
      <c r="T1576">
        <v>1</v>
      </c>
      <c r="U1576" s="185" t="s">
        <v>37</v>
      </c>
      <c r="V1576" s="185" t="s">
        <v>37</v>
      </c>
      <c r="W1576" t="b">
        <v>1</v>
      </c>
    </row>
    <row r="1577" spans="4:23" x14ac:dyDescent="0.25">
      <c r="D1577" s="184" t="s">
        <v>1405</v>
      </c>
      <c r="E1577" s="184" t="s">
        <v>1405</v>
      </c>
      <c r="F1577" s="184"/>
      <c r="G1577" s="184"/>
      <c r="H1577" s="185">
        <v>15210</v>
      </c>
      <c r="I1577" t="s">
        <v>3493</v>
      </c>
      <c r="J1577" s="185" t="s">
        <v>36</v>
      </c>
      <c r="K1577" s="185" t="s">
        <v>36</v>
      </c>
      <c r="L1577" s="185" t="s">
        <v>36</v>
      </c>
      <c r="M1577" s="185" t="s">
        <v>37</v>
      </c>
      <c r="N1577" s="185" t="s">
        <v>3522</v>
      </c>
      <c r="O1577" s="185" t="s">
        <v>37</v>
      </c>
      <c r="P1577" s="185"/>
      <c r="Q1577" s="184" t="s">
        <v>1405</v>
      </c>
      <c r="R1577" s="185">
        <v>15210</v>
      </c>
      <c r="S1577" s="185" t="s">
        <v>186</v>
      </c>
      <c r="T1577">
        <v>1</v>
      </c>
      <c r="U1577" s="185" t="s">
        <v>37</v>
      </c>
      <c r="V1577" s="185" t="s">
        <v>37</v>
      </c>
      <c r="W1577" t="b">
        <v>0</v>
      </c>
    </row>
    <row r="1578" spans="4:23" x14ac:dyDescent="0.25">
      <c r="D1578" s="184" t="s">
        <v>1406</v>
      </c>
      <c r="E1578" s="184" t="s">
        <v>1406</v>
      </c>
      <c r="F1578" s="184"/>
      <c r="G1578" s="184"/>
      <c r="H1578" s="185">
        <v>15210</v>
      </c>
      <c r="I1578" t="s">
        <v>3493</v>
      </c>
      <c r="J1578" s="185" t="s">
        <v>36</v>
      </c>
      <c r="K1578" s="185" t="s">
        <v>36</v>
      </c>
      <c r="L1578" s="185" t="s">
        <v>36</v>
      </c>
      <c r="M1578" s="185" t="s">
        <v>37</v>
      </c>
      <c r="N1578" s="185" t="s">
        <v>3522</v>
      </c>
      <c r="O1578" s="185" t="s">
        <v>37</v>
      </c>
      <c r="P1578" s="185"/>
      <c r="Q1578" s="184" t="s">
        <v>1406</v>
      </c>
      <c r="R1578" s="185">
        <v>15210</v>
      </c>
      <c r="S1578" s="185" t="s">
        <v>186</v>
      </c>
      <c r="T1578">
        <v>1</v>
      </c>
      <c r="U1578" s="185" t="s">
        <v>37</v>
      </c>
      <c r="V1578" s="185" t="s">
        <v>37</v>
      </c>
      <c r="W1578" t="b">
        <v>0</v>
      </c>
    </row>
    <row r="1579" spans="4:23" x14ac:dyDescent="0.25">
      <c r="D1579" s="184" t="s">
        <v>1407</v>
      </c>
      <c r="E1579" s="184" t="s">
        <v>1407</v>
      </c>
      <c r="F1579" s="184"/>
      <c r="G1579" s="184"/>
      <c r="H1579" s="185">
        <v>15210</v>
      </c>
      <c r="I1579" t="s">
        <v>3493</v>
      </c>
      <c r="J1579" s="185" t="s">
        <v>36</v>
      </c>
      <c r="K1579" s="185" t="s">
        <v>36</v>
      </c>
      <c r="L1579" s="185" t="s">
        <v>36</v>
      </c>
      <c r="M1579" s="185" t="s">
        <v>37</v>
      </c>
      <c r="N1579" s="185" t="s">
        <v>3522</v>
      </c>
      <c r="O1579" s="185" t="s">
        <v>37</v>
      </c>
      <c r="P1579" s="185"/>
      <c r="Q1579" s="184" t="s">
        <v>1407</v>
      </c>
      <c r="R1579" s="185">
        <v>15210</v>
      </c>
      <c r="S1579" s="185" t="s">
        <v>186</v>
      </c>
      <c r="T1579">
        <v>1</v>
      </c>
      <c r="U1579" s="185" t="s">
        <v>37</v>
      </c>
      <c r="V1579" s="185" t="s">
        <v>37</v>
      </c>
      <c r="W1579" t="b">
        <v>0</v>
      </c>
    </row>
    <row r="1580" spans="4:23" x14ac:dyDescent="0.25">
      <c r="D1580" s="184" t="s">
        <v>1408</v>
      </c>
      <c r="E1580" s="184" t="s">
        <v>1408</v>
      </c>
      <c r="F1580" s="184"/>
      <c r="G1580" s="184"/>
      <c r="H1580" s="185">
        <v>15210</v>
      </c>
      <c r="I1580" t="s">
        <v>3493</v>
      </c>
      <c r="J1580" s="185" t="s">
        <v>36</v>
      </c>
      <c r="K1580" s="185" t="s">
        <v>36</v>
      </c>
      <c r="L1580" s="185" t="s">
        <v>36</v>
      </c>
      <c r="M1580" s="185" t="s">
        <v>37</v>
      </c>
      <c r="N1580" s="185" t="s">
        <v>3522</v>
      </c>
      <c r="O1580" s="185" t="s">
        <v>37</v>
      </c>
      <c r="P1580" s="185"/>
      <c r="Q1580" s="184" t="s">
        <v>1408</v>
      </c>
      <c r="R1580" s="185">
        <v>15210</v>
      </c>
      <c r="S1580" s="185" t="s">
        <v>186</v>
      </c>
      <c r="T1580">
        <v>1</v>
      </c>
      <c r="U1580" s="185" t="s">
        <v>37</v>
      </c>
      <c r="V1580" s="185" t="s">
        <v>37</v>
      </c>
      <c r="W1580" t="b">
        <v>0</v>
      </c>
    </row>
    <row r="1581" spans="4:23" x14ac:dyDescent="0.25">
      <c r="D1581" s="184" t="s">
        <v>1409</v>
      </c>
      <c r="E1581" s="184" t="s">
        <v>1409</v>
      </c>
      <c r="F1581" s="184"/>
      <c r="G1581" s="184"/>
      <c r="H1581" s="185">
        <v>15210</v>
      </c>
      <c r="I1581" t="s">
        <v>3493</v>
      </c>
      <c r="J1581" s="185" t="s">
        <v>36</v>
      </c>
      <c r="K1581" s="185" t="s">
        <v>36</v>
      </c>
      <c r="L1581" s="185" t="s">
        <v>36</v>
      </c>
      <c r="M1581" s="185" t="s">
        <v>37</v>
      </c>
      <c r="N1581" s="185" t="s">
        <v>3522</v>
      </c>
      <c r="O1581" s="185" t="s">
        <v>37</v>
      </c>
      <c r="P1581" s="185"/>
      <c r="Q1581" s="184" t="s">
        <v>1409</v>
      </c>
      <c r="R1581" s="185">
        <v>15210</v>
      </c>
      <c r="S1581" s="185" t="s">
        <v>186</v>
      </c>
      <c r="T1581">
        <v>1</v>
      </c>
      <c r="U1581" s="185" t="s">
        <v>37</v>
      </c>
      <c r="V1581" s="185" t="s">
        <v>37</v>
      </c>
      <c r="W1581" t="b">
        <v>0</v>
      </c>
    </row>
    <row r="1582" spans="4:23" x14ac:dyDescent="0.25">
      <c r="D1582" s="184" t="s">
        <v>1410</v>
      </c>
      <c r="E1582" s="184" t="s">
        <v>1410</v>
      </c>
      <c r="F1582" s="184"/>
      <c r="G1582" s="184"/>
      <c r="H1582" s="185">
        <v>15210</v>
      </c>
      <c r="I1582" t="s">
        <v>3493</v>
      </c>
      <c r="J1582" s="185" t="s">
        <v>36</v>
      </c>
      <c r="K1582" s="185" t="s">
        <v>36</v>
      </c>
      <c r="L1582" s="185" t="s">
        <v>36</v>
      </c>
      <c r="M1582" s="185" t="s">
        <v>37</v>
      </c>
      <c r="N1582" s="185" t="s">
        <v>3522</v>
      </c>
      <c r="O1582" s="185" t="s">
        <v>37</v>
      </c>
      <c r="P1582" s="185"/>
      <c r="Q1582" s="184" t="s">
        <v>1410</v>
      </c>
      <c r="R1582" s="185">
        <v>15210</v>
      </c>
      <c r="S1582" s="185" t="s">
        <v>186</v>
      </c>
      <c r="T1582">
        <v>1</v>
      </c>
      <c r="U1582" s="185" t="s">
        <v>37</v>
      </c>
      <c r="V1582" s="185" t="s">
        <v>37</v>
      </c>
      <c r="W1582" t="b">
        <v>0</v>
      </c>
    </row>
    <row r="1583" spans="4:23" x14ac:dyDescent="0.25">
      <c r="D1583" s="184" t="s">
        <v>1411</v>
      </c>
      <c r="E1583" s="184" t="s">
        <v>1411</v>
      </c>
      <c r="F1583" s="184"/>
      <c r="G1583" s="184"/>
      <c r="H1583" s="185">
        <v>15310</v>
      </c>
      <c r="I1583" t="s">
        <v>3493</v>
      </c>
      <c r="J1583" s="185" t="s">
        <v>36</v>
      </c>
      <c r="K1583" s="185" t="s">
        <v>36</v>
      </c>
      <c r="L1583" s="185" t="s">
        <v>36</v>
      </c>
      <c r="M1583" s="185" t="s">
        <v>37</v>
      </c>
      <c r="N1583" s="185" t="s">
        <v>35</v>
      </c>
      <c r="O1583" s="185" t="s">
        <v>37</v>
      </c>
      <c r="P1583" s="185"/>
      <c r="Q1583" s="184" t="s">
        <v>1411</v>
      </c>
      <c r="R1583" s="185">
        <v>15310</v>
      </c>
      <c r="S1583" s="185" t="s">
        <v>180</v>
      </c>
      <c r="T1583">
        <v>3</v>
      </c>
      <c r="U1583" s="185" t="s">
        <v>37</v>
      </c>
      <c r="V1583" s="185" t="s">
        <v>37</v>
      </c>
      <c r="W1583" t="b">
        <v>1</v>
      </c>
    </row>
    <row r="1584" spans="4:23" x14ac:dyDescent="0.25">
      <c r="D1584" s="184" t="s">
        <v>1412</v>
      </c>
      <c r="E1584" s="184" t="s">
        <v>1412</v>
      </c>
      <c r="F1584" s="184"/>
      <c r="G1584" s="184"/>
      <c r="H1584" s="185">
        <v>15210</v>
      </c>
      <c r="I1584" t="s">
        <v>3493</v>
      </c>
      <c r="J1584" s="185" t="s">
        <v>36</v>
      </c>
      <c r="K1584" s="185" t="s">
        <v>36</v>
      </c>
      <c r="L1584" s="185" t="s">
        <v>36</v>
      </c>
      <c r="M1584" s="185" t="s">
        <v>37</v>
      </c>
      <c r="N1584" s="185" t="s">
        <v>3522</v>
      </c>
      <c r="O1584" s="185" t="s">
        <v>37</v>
      </c>
      <c r="P1584" s="185"/>
      <c r="Q1584" s="184" t="s">
        <v>1412</v>
      </c>
      <c r="R1584" s="185">
        <v>15210</v>
      </c>
      <c r="S1584" s="185" t="s">
        <v>186</v>
      </c>
      <c r="T1584">
        <v>1</v>
      </c>
      <c r="U1584" s="185" t="s">
        <v>37</v>
      </c>
      <c r="V1584" s="185" t="s">
        <v>37</v>
      </c>
      <c r="W1584" t="b">
        <v>0</v>
      </c>
    </row>
    <row r="1585" spans="4:23" x14ac:dyDescent="0.25">
      <c r="D1585" s="184" t="s">
        <v>1413</v>
      </c>
      <c r="E1585" s="184" t="s">
        <v>1413</v>
      </c>
      <c r="F1585" s="184"/>
      <c r="G1585" s="184"/>
      <c r="H1585" s="185">
        <v>90371</v>
      </c>
      <c r="I1585" t="s">
        <v>3493</v>
      </c>
      <c r="J1585" s="185" t="s">
        <v>36</v>
      </c>
      <c r="K1585" s="185" t="s">
        <v>36</v>
      </c>
      <c r="L1585" s="185" t="s">
        <v>36</v>
      </c>
      <c r="M1585" s="185" t="s">
        <v>37</v>
      </c>
      <c r="N1585" s="185" t="s">
        <v>3514</v>
      </c>
      <c r="O1585" s="185" t="s">
        <v>37</v>
      </c>
      <c r="P1585" s="185"/>
      <c r="Q1585" s="184" t="s">
        <v>1413</v>
      </c>
      <c r="R1585" s="185">
        <v>90371</v>
      </c>
      <c r="S1585" s="185" t="s">
        <v>148</v>
      </c>
      <c r="T1585">
        <v>1</v>
      </c>
      <c r="U1585" s="185" t="s">
        <v>37</v>
      </c>
      <c r="V1585" s="185" t="s">
        <v>37</v>
      </c>
      <c r="W1585" t="b">
        <v>1</v>
      </c>
    </row>
    <row r="1586" spans="4:23" x14ac:dyDescent="0.25">
      <c r="D1586" s="184" t="s">
        <v>1414</v>
      </c>
      <c r="E1586" s="184" t="s">
        <v>1414</v>
      </c>
      <c r="F1586" s="184"/>
      <c r="G1586" s="184"/>
      <c r="H1586" s="185">
        <v>16820</v>
      </c>
      <c r="I1586" t="s">
        <v>3493</v>
      </c>
      <c r="J1586" s="185" t="s">
        <v>36</v>
      </c>
      <c r="K1586" s="185" t="s">
        <v>36</v>
      </c>
      <c r="L1586" s="185" t="s">
        <v>36</v>
      </c>
      <c r="M1586" s="185" t="s">
        <v>37</v>
      </c>
      <c r="N1586" s="185" t="s">
        <v>3498</v>
      </c>
      <c r="O1586" s="185" t="s">
        <v>37</v>
      </c>
      <c r="P1586" s="185"/>
      <c r="Q1586" s="184" t="s">
        <v>1414</v>
      </c>
      <c r="R1586" s="185">
        <v>16820</v>
      </c>
      <c r="S1586" s="185" t="s">
        <v>616</v>
      </c>
      <c r="T1586">
        <v>3</v>
      </c>
      <c r="U1586" s="185" t="s">
        <v>37</v>
      </c>
      <c r="V1586" s="185" t="s">
        <v>37</v>
      </c>
      <c r="W1586" t="b">
        <v>1</v>
      </c>
    </row>
    <row r="1587" spans="4:23" x14ac:dyDescent="0.25">
      <c r="D1587" s="184" t="s">
        <v>1415</v>
      </c>
      <c r="E1587" s="184" t="s">
        <v>1415</v>
      </c>
      <c r="F1587" s="184"/>
      <c r="G1587" s="184"/>
      <c r="H1587" s="185">
        <v>15120</v>
      </c>
      <c r="I1587" t="s">
        <v>3493</v>
      </c>
      <c r="J1587" s="185" t="s">
        <v>36</v>
      </c>
      <c r="K1587" s="185" t="s">
        <v>36</v>
      </c>
      <c r="L1587" s="185" t="s">
        <v>36</v>
      </c>
      <c r="M1587" s="185" t="s">
        <v>37</v>
      </c>
      <c r="N1587" s="185" t="s">
        <v>35</v>
      </c>
      <c r="O1587" s="185" t="s">
        <v>37</v>
      </c>
      <c r="P1587" s="185"/>
      <c r="Q1587" s="184" t="s">
        <v>1415</v>
      </c>
      <c r="R1587" s="185">
        <v>15120</v>
      </c>
      <c r="S1587" s="185" t="s">
        <v>413</v>
      </c>
      <c r="T1587">
        <v>3</v>
      </c>
      <c r="U1587" s="185" t="s">
        <v>37</v>
      </c>
      <c r="V1587" s="185" t="s">
        <v>37</v>
      </c>
      <c r="W1587" t="b">
        <v>1</v>
      </c>
    </row>
    <row r="1588" spans="4:23" x14ac:dyDescent="0.25">
      <c r="D1588" s="186" t="s">
        <v>3955</v>
      </c>
      <c r="E1588" s="186" t="s">
        <v>3955</v>
      </c>
      <c r="F1588" s="186"/>
      <c r="G1588" s="186"/>
      <c r="H1588" s="185"/>
      <c r="I1588" s="186" t="s">
        <v>3493</v>
      </c>
      <c r="J1588" s="186" t="s">
        <v>36</v>
      </c>
      <c r="K1588" s="186" t="s">
        <v>36</v>
      </c>
      <c r="L1588" s="186" t="s">
        <v>36</v>
      </c>
      <c r="M1588" s="186" t="s">
        <v>37</v>
      </c>
      <c r="N1588" s="186" t="s">
        <v>35</v>
      </c>
      <c r="O1588" s="186" t="s">
        <v>37</v>
      </c>
      <c r="P1588" s="186"/>
      <c r="Q1588" s="186" t="s">
        <v>3955</v>
      </c>
      <c r="R1588" s="185"/>
      <c r="S1588" s="185"/>
      <c r="T1588">
        <v>4</v>
      </c>
      <c r="U1588" s="186" t="s">
        <v>37</v>
      </c>
      <c r="V1588" s="186" t="s">
        <v>37</v>
      </c>
      <c r="W1588" t="b">
        <v>1</v>
      </c>
    </row>
    <row r="1589" spans="4:23" x14ac:dyDescent="0.25">
      <c r="D1589" s="184" t="s">
        <v>1416</v>
      </c>
      <c r="E1589" s="184" t="s">
        <v>1416</v>
      </c>
      <c r="F1589" s="184"/>
      <c r="G1589" s="184"/>
      <c r="H1589" s="185">
        <v>15450</v>
      </c>
      <c r="I1589" t="s">
        <v>3496</v>
      </c>
      <c r="J1589" s="185" t="s">
        <v>36</v>
      </c>
      <c r="K1589" s="185" t="s">
        <v>36</v>
      </c>
      <c r="L1589" s="185" t="s">
        <v>36</v>
      </c>
      <c r="M1589" s="185" t="s">
        <v>37</v>
      </c>
      <c r="N1589" s="185" t="s">
        <v>35</v>
      </c>
      <c r="O1589" s="185" t="s">
        <v>37</v>
      </c>
      <c r="P1589" s="185"/>
      <c r="Q1589" s="184" t="s">
        <v>1416</v>
      </c>
      <c r="R1589" s="185">
        <v>15450</v>
      </c>
      <c r="S1589" s="185" t="s">
        <v>80</v>
      </c>
      <c r="T1589">
        <v>1</v>
      </c>
      <c r="U1589" s="185" t="s">
        <v>37</v>
      </c>
      <c r="V1589" s="185" t="s">
        <v>37</v>
      </c>
      <c r="W1589" t="b">
        <v>1</v>
      </c>
    </row>
    <row r="1590" spans="4:23" x14ac:dyDescent="0.25">
      <c r="D1590" s="184" t="s">
        <v>1417</v>
      </c>
      <c r="E1590" s="184" t="s">
        <v>1417</v>
      </c>
      <c r="F1590" s="184"/>
      <c r="G1590" s="184"/>
      <c r="H1590" s="185">
        <v>16030</v>
      </c>
      <c r="I1590" t="s">
        <v>3496</v>
      </c>
      <c r="J1590" s="185" t="s">
        <v>36</v>
      </c>
      <c r="K1590" s="185" t="s">
        <v>36</v>
      </c>
      <c r="L1590" s="185" t="s">
        <v>36</v>
      </c>
      <c r="M1590" s="185" t="s">
        <v>37</v>
      </c>
      <c r="N1590" s="185" t="s">
        <v>3506</v>
      </c>
      <c r="O1590" s="185" t="s">
        <v>37</v>
      </c>
      <c r="P1590" s="185"/>
      <c r="Q1590" s="184" t="s">
        <v>1417</v>
      </c>
      <c r="R1590" s="185">
        <v>16030</v>
      </c>
      <c r="S1590" s="185" t="s">
        <v>107</v>
      </c>
      <c r="T1590">
        <v>1</v>
      </c>
      <c r="U1590" s="185" t="s">
        <v>37</v>
      </c>
      <c r="V1590" s="185" t="s">
        <v>37</v>
      </c>
      <c r="W1590" t="b">
        <v>1</v>
      </c>
    </row>
    <row r="1591" spans="4:23" x14ac:dyDescent="0.25">
      <c r="D1591" s="186" t="s">
        <v>3956</v>
      </c>
      <c r="E1591" s="186" t="s">
        <v>3956</v>
      </c>
      <c r="F1591" s="186"/>
      <c r="G1591" s="186"/>
      <c r="H1591" s="185"/>
      <c r="I1591" s="186" t="s">
        <v>3502</v>
      </c>
      <c r="J1591" s="186" t="s">
        <v>36</v>
      </c>
      <c r="K1591" s="186" t="s">
        <v>36</v>
      </c>
      <c r="L1591" s="186" t="s">
        <v>36</v>
      </c>
      <c r="M1591" s="186" t="s">
        <v>37</v>
      </c>
      <c r="N1591" s="186" t="s">
        <v>3646</v>
      </c>
      <c r="O1591" s="186" t="s">
        <v>37</v>
      </c>
      <c r="P1591" s="186"/>
      <c r="Q1591" s="186" t="s">
        <v>3956</v>
      </c>
      <c r="R1591" s="185"/>
      <c r="S1591" s="185"/>
      <c r="T1591">
        <v>2</v>
      </c>
      <c r="U1591" s="186" t="s">
        <v>37</v>
      </c>
      <c r="V1591" s="186" t="s">
        <v>37</v>
      </c>
      <c r="W1591" t="b">
        <v>1</v>
      </c>
    </row>
    <row r="1592" spans="4:23" x14ac:dyDescent="0.25">
      <c r="D1592" s="184" t="s">
        <v>1418</v>
      </c>
      <c r="E1592" s="184" t="s">
        <v>1418</v>
      </c>
      <c r="F1592" s="184"/>
      <c r="G1592" s="184"/>
      <c r="H1592" s="185">
        <v>15290</v>
      </c>
      <c r="I1592" t="s">
        <v>3493</v>
      </c>
      <c r="J1592" s="185" t="s">
        <v>36</v>
      </c>
      <c r="K1592" s="185" t="s">
        <v>36</v>
      </c>
      <c r="L1592" s="185" t="s">
        <v>36</v>
      </c>
      <c r="M1592" s="185" t="s">
        <v>37</v>
      </c>
      <c r="N1592" s="185" t="s">
        <v>3646</v>
      </c>
      <c r="O1592" s="185" t="s">
        <v>37</v>
      </c>
      <c r="P1592" s="185"/>
      <c r="Q1592" s="184" t="s">
        <v>1418</v>
      </c>
      <c r="R1592" s="185">
        <v>15290</v>
      </c>
      <c r="S1592" s="185" t="s">
        <v>654</v>
      </c>
      <c r="T1592">
        <v>2</v>
      </c>
      <c r="U1592" s="185" t="s">
        <v>37</v>
      </c>
      <c r="V1592" s="185" t="s">
        <v>37</v>
      </c>
      <c r="W1592" t="b">
        <v>1</v>
      </c>
    </row>
    <row r="1593" spans="4:23" x14ac:dyDescent="0.25">
      <c r="D1593" s="184" t="s">
        <v>1419</v>
      </c>
      <c r="E1593" s="184" t="s">
        <v>1419</v>
      </c>
      <c r="F1593" s="184"/>
      <c r="G1593" s="184"/>
      <c r="H1593" s="185">
        <v>15050</v>
      </c>
      <c r="I1593" t="s">
        <v>113</v>
      </c>
      <c r="J1593" s="185" t="s">
        <v>36</v>
      </c>
      <c r="K1593" s="185" t="s">
        <v>36</v>
      </c>
      <c r="L1593" s="185" t="s">
        <v>36</v>
      </c>
      <c r="M1593" s="185" t="s">
        <v>37</v>
      </c>
      <c r="N1593" s="185" t="s">
        <v>113</v>
      </c>
      <c r="O1593" s="185" t="s">
        <v>37</v>
      </c>
      <c r="P1593" s="185"/>
      <c r="Q1593" s="184" t="s">
        <v>1419</v>
      </c>
      <c r="R1593" s="185">
        <v>15050</v>
      </c>
      <c r="S1593" s="185" t="s">
        <v>114</v>
      </c>
      <c r="T1593">
        <v>5</v>
      </c>
      <c r="U1593" s="185" t="s">
        <v>37</v>
      </c>
      <c r="V1593" s="185" t="s">
        <v>37</v>
      </c>
      <c r="W1593" t="b">
        <v>0</v>
      </c>
    </row>
    <row r="1594" spans="4:23" x14ac:dyDescent="0.25">
      <c r="D1594" s="184" t="s">
        <v>3957</v>
      </c>
      <c r="E1594" s="184" t="s">
        <v>3957</v>
      </c>
      <c r="F1594" s="184"/>
      <c r="G1594" s="184"/>
      <c r="H1594" s="185">
        <v>15330</v>
      </c>
      <c r="I1594" t="s">
        <v>3513</v>
      </c>
      <c r="J1594" s="185" t="s">
        <v>36</v>
      </c>
      <c r="K1594" s="185" t="s">
        <v>36</v>
      </c>
      <c r="L1594" s="185" t="s">
        <v>36</v>
      </c>
      <c r="M1594" s="185" t="s">
        <v>36</v>
      </c>
      <c r="N1594" s="185" t="s">
        <v>3514</v>
      </c>
      <c r="O1594" s="185" t="s">
        <v>37</v>
      </c>
      <c r="P1594" s="185"/>
      <c r="Q1594" s="184" t="s">
        <v>3957</v>
      </c>
      <c r="R1594" s="185">
        <v>15330</v>
      </c>
      <c r="S1594" s="185" t="s">
        <v>307</v>
      </c>
      <c r="T1594">
        <v>4</v>
      </c>
      <c r="U1594" s="185" t="s">
        <v>36</v>
      </c>
      <c r="V1594" s="185" t="s">
        <v>36</v>
      </c>
      <c r="W1594" t="b">
        <v>1</v>
      </c>
    </row>
    <row r="1595" spans="4:23" x14ac:dyDescent="0.25">
      <c r="D1595" s="184" t="s">
        <v>3958</v>
      </c>
      <c r="E1595" s="184" t="s">
        <v>3958</v>
      </c>
      <c r="F1595" s="184"/>
      <c r="G1595" s="184"/>
      <c r="H1595" s="185">
        <v>15330</v>
      </c>
      <c r="I1595" t="s">
        <v>3513</v>
      </c>
      <c r="J1595" s="185" t="s">
        <v>36</v>
      </c>
      <c r="K1595" s="185" t="s">
        <v>36</v>
      </c>
      <c r="L1595" s="185" t="s">
        <v>36</v>
      </c>
      <c r="M1595" s="185" t="s">
        <v>36</v>
      </c>
      <c r="N1595" s="185" t="s">
        <v>3514</v>
      </c>
      <c r="O1595" s="185" t="s">
        <v>37</v>
      </c>
      <c r="P1595" s="185"/>
      <c r="Q1595" s="184" t="s">
        <v>3958</v>
      </c>
      <c r="R1595" s="185">
        <v>15330</v>
      </c>
      <c r="S1595" s="185" t="s">
        <v>307</v>
      </c>
      <c r="T1595">
        <v>4</v>
      </c>
      <c r="U1595" s="185" t="s">
        <v>36</v>
      </c>
      <c r="V1595" s="185" t="s">
        <v>36</v>
      </c>
      <c r="W1595" t="b">
        <v>1</v>
      </c>
    </row>
    <row r="1596" spans="4:23" x14ac:dyDescent="0.25">
      <c r="D1596" s="184" t="s">
        <v>1420</v>
      </c>
      <c r="E1596" s="184" t="s">
        <v>1420</v>
      </c>
      <c r="F1596" s="184"/>
      <c r="G1596" s="184"/>
      <c r="H1596" s="185">
        <v>16410</v>
      </c>
      <c r="I1596" t="s">
        <v>3496</v>
      </c>
      <c r="J1596" s="185" t="s">
        <v>36</v>
      </c>
      <c r="K1596" s="185" t="s">
        <v>36</v>
      </c>
      <c r="L1596" s="185" t="s">
        <v>36</v>
      </c>
      <c r="M1596" s="185" t="s">
        <v>37</v>
      </c>
      <c r="N1596" s="185" t="s">
        <v>35</v>
      </c>
      <c r="O1596" s="185" t="s">
        <v>37</v>
      </c>
      <c r="P1596" s="185"/>
      <c r="Q1596" s="184" t="s">
        <v>1420</v>
      </c>
      <c r="R1596" s="185">
        <v>16410</v>
      </c>
      <c r="S1596" s="185" t="s">
        <v>70</v>
      </c>
      <c r="T1596">
        <v>2</v>
      </c>
      <c r="U1596" s="185" t="s">
        <v>37</v>
      </c>
      <c r="V1596" s="185" t="s">
        <v>37</v>
      </c>
      <c r="W1596" t="b">
        <v>0</v>
      </c>
    </row>
    <row r="1597" spans="4:23" x14ac:dyDescent="0.25">
      <c r="D1597" s="184" t="s">
        <v>1421</v>
      </c>
      <c r="E1597" s="184" t="s">
        <v>1421</v>
      </c>
      <c r="F1597" s="184"/>
      <c r="G1597" s="184"/>
      <c r="H1597" s="185">
        <v>13470</v>
      </c>
      <c r="I1597" t="s">
        <v>3491</v>
      </c>
      <c r="J1597" s="185" t="s">
        <v>36</v>
      </c>
      <c r="K1597" s="185" t="s">
        <v>36</v>
      </c>
      <c r="L1597" s="185" t="s">
        <v>36</v>
      </c>
      <c r="M1597" s="185" t="s">
        <v>37</v>
      </c>
      <c r="N1597" s="185" t="s">
        <v>3501</v>
      </c>
      <c r="O1597" s="185" t="s">
        <v>37</v>
      </c>
      <c r="P1597" s="185"/>
      <c r="Q1597" s="184" t="s">
        <v>1421</v>
      </c>
      <c r="R1597" s="185">
        <v>13470</v>
      </c>
      <c r="S1597" s="185" t="s">
        <v>352</v>
      </c>
      <c r="T1597">
        <v>3</v>
      </c>
      <c r="U1597" s="185" t="s">
        <v>37</v>
      </c>
      <c r="V1597" s="185" t="s">
        <v>37</v>
      </c>
      <c r="W1597" t="b">
        <v>1</v>
      </c>
    </row>
    <row r="1598" spans="4:23" x14ac:dyDescent="0.25">
      <c r="D1598" s="184" t="s">
        <v>1422</v>
      </c>
      <c r="E1598" s="184" t="s">
        <v>1422</v>
      </c>
      <c r="F1598" s="184"/>
      <c r="G1598" s="184"/>
      <c r="H1598" s="185">
        <v>13410</v>
      </c>
      <c r="I1598" t="s">
        <v>3491</v>
      </c>
      <c r="J1598" s="185" t="s">
        <v>36</v>
      </c>
      <c r="K1598" s="185" t="s">
        <v>36</v>
      </c>
      <c r="L1598" s="185" t="s">
        <v>36</v>
      </c>
      <c r="M1598" s="185" t="s">
        <v>37</v>
      </c>
      <c r="N1598" s="185" t="s">
        <v>3501</v>
      </c>
      <c r="O1598" s="185" t="s">
        <v>37</v>
      </c>
      <c r="P1598" s="185"/>
      <c r="Q1598" s="184" t="s">
        <v>1422</v>
      </c>
      <c r="R1598" s="185">
        <v>13410</v>
      </c>
      <c r="S1598" s="185" t="s">
        <v>131</v>
      </c>
      <c r="T1598">
        <v>2</v>
      </c>
      <c r="U1598" s="185" t="s">
        <v>37</v>
      </c>
      <c r="V1598" s="185" t="s">
        <v>37</v>
      </c>
      <c r="W1598" t="b">
        <v>1</v>
      </c>
    </row>
    <row r="1599" spans="4:23" x14ac:dyDescent="0.25">
      <c r="D1599" s="184" t="s">
        <v>1423</v>
      </c>
      <c r="E1599" s="184" t="s">
        <v>1423</v>
      </c>
      <c r="F1599" s="184"/>
      <c r="G1599" s="184"/>
      <c r="H1599" s="185">
        <v>10080</v>
      </c>
      <c r="I1599" t="s">
        <v>3486</v>
      </c>
      <c r="J1599" s="185" t="s">
        <v>36</v>
      </c>
      <c r="K1599" s="185" t="s">
        <v>36</v>
      </c>
      <c r="L1599" s="185" t="s">
        <v>36</v>
      </c>
      <c r="M1599" s="185" t="s">
        <v>37</v>
      </c>
      <c r="N1599" s="185" t="s">
        <v>3490</v>
      </c>
      <c r="O1599" s="185" t="s">
        <v>37</v>
      </c>
      <c r="P1599" s="185"/>
      <c r="Q1599" s="184" t="s">
        <v>1423</v>
      </c>
      <c r="R1599" s="185">
        <v>10080</v>
      </c>
      <c r="S1599" s="185" t="s">
        <v>86</v>
      </c>
      <c r="T1599">
        <v>1</v>
      </c>
      <c r="U1599" s="185" t="s">
        <v>37</v>
      </c>
      <c r="V1599" s="185" t="s">
        <v>37</v>
      </c>
      <c r="W1599" t="b">
        <v>1</v>
      </c>
    </row>
    <row r="1600" spans="4:23" x14ac:dyDescent="0.25">
      <c r="D1600" s="184" t="s">
        <v>3959</v>
      </c>
      <c r="E1600" s="184" t="s">
        <v>3959</v>
      </c>
      <c r="F1600" s="184"/>
      <c r="G1600" s="184"/>
      <c r="H1600" s="185">
        <v>13260</v>
      </c>
      <c r="I1600" t="s">
        <v>3491</v>
      </c>
      <c r="J1600" s="185" t="s">
        <v>36</v>
      </c>
      <c r="K1600" s="185" t="s">
        <v>36</v>
      </c>
      <c r="L1600" s="185" t="s">
        <v>36</v>
      </c>
      <c r="M1600" s="185" t="s">
        <v>37</v>
      </c>
      <c r="N1600" s="185" t="s">
        <v>3501</v>
      </c>
      <c r="O1600" s="185" t="s">
        <v>37</v>
      </c>
      <c r="P1600" s="185"/>
      <c r="Q1600" s="184" t="s">
        <v>3959</v>
      </c>
      <c r="R1600" s="185">
        <v>13260</v>
      </c>
      <c r="S1600" s="185" t="s">
        <v>775</v>
      </c>
      <c r="T1600">
        <v>2</v>
      </c>
      <c r="U1600" s="185" t="s">
        <v>37</v>
      </c>
      <c r="V1600" s="185" t="s">
        <v>37</v>
      </c>
      <c r="W1600" t="b">
        <v>1</v>
      </c>
    </row>
    <row r="1601" spans="4:23" x14ac:dyDescent="0.25">
      <c r="D1601" s="184" t="s">
        <v>1424</v>
      </c>
      <c r="E1601" s="184" t="s">
        <v>1424</v>
      </c>
      <c r="F1601" s="184"/>
      <c r="G1601" s="184"/>
      <c r="H1601" s="185">
        <v>13470</v>
      </c>
      <c r="I1601" t="s">
        <v>3491</v>
      </c>
      <c r="J1601" s="185" t="s">
        <v>36</v>
      </c>
      <c r="K1601" s="185" t="s">
        <v>36</v>
      </c>
      <c r="L1601" s="185" t="s">
        <v>36</v>
      </c>
      <c r="M1601" s="185" t="s">
        <v>37</v>
      </c>
      <c r="N1601" s="185" t="s">
        <v>3501</v>
      </c>
      <c r="O1601" s="185" t="s">
        <v>37</v>
      </c>
      <c r="P1601" s="185"/>
      <c r="Q1601" s="184" t="s">
        <v>1424</v>
      </c>
      <c r="R1601" s="185">
        <v>13470</v>
      </c>
      <c r="S1601" s="185" t="s">
        <v>352</v>
      </c>
      <c r="T1601">
        <v>3</v>
      </c>
      <c r="U1601" s="185" t="s">
        <v>37</v>
      </c>
      <c r="V1601" s="185" t="s">
        <v>37</v>
      </c>
      <c r="W1601" t="b">
        <v>1</v>
      </c>
    </row>
    <row r="1602" spans="4:23" x14ac:dyDescent="0.25">
      <c r="D1602" s="184" t="s">
        <v>1425</v>
      </c>
      <c r="E1602" s="184" t="s">
        <v>1425</v>
      </c>
      <c r="F1602" s="184"/>
      <c r="G1602" s="184"/>
      <c r="H1602" s="185">
        <v>13410</v>
      </c>
      <c r="I1602" t="s">
        <v>3491</v>
      </c>
      <c r="J1602" s="185" t="s">
        <v>36</v>
      </c>
      <c r="K1602" s="185" t="s">
        <v>36</v>
      </c>
      <c r="L1602" s="185" t="s">
        <v>36</v>
      </c>
      <c r="M1602" s="185" t="s">
        <v>37</v>
      </c>
      <c r="N1602" s="185" t="s">
        <v>35</v>
      </c>
      <c r="O1602" s="185" t="s">
        <v>37</v>
      </c>
      <c r="P1602" s="185"/>
      <c r="Q1602" s="184" t="s">
        <v>1425</v>
      </c>
      <c r="R1602" s="185">
        <v>13410</v>
      </c>
      <c r="S1602" s="185" t="s">
        <v>131</v>
      </c>
      <c r="T1602">
        <v>2</v>
      </c>
      <c r="U1602" s="185" t="s">
        <v>37</v>
      </c>
      <c r="V1602" s="185" t="s">
        <v>37</v>
      </c>
      <c r="W1602" t="b">
        <v>1</v>
      </c>
    </row>
    <row r="1603" spans="4:23" x14ac:dyDescent="0.25">
      <c r="D1603" s="184" t="s">
        <v>1426</v>
      </c>
      <c r="E1603" s="184" t="s">
        <v>1426</v>
      </c>
      <c r="F1603" s="184"/>
      <c r="G1603" s="184"/>
      <c r="H1603" s="185">
        <v>15280</v>
      </c>
      <c r="I1603" t="s">
        <v>3493</v>
      </c>
      <c r="J1603" s="185" t="s">
        <v>36</v>
      </c>
      <c r="K1603" s="185" t="s">
        <v>36</v>
      </c>
      <c r="L1603" s="185" t="s">
        <v>36</v>
      </c>
      <c r="M1603" s="185" t="s">
        <v>37</v>
      </c>
      <c r="N1603" s="185" t="s">
        <v>3646</v>
      </c>
      <c r="O1603" s="185" t="s">
        <v>37</v>
      </c>
      <c r="P1603" s="185"/>
      <c r="Q1603" s="184" t="s">
        <v>1426</v>
      </c>
      <c r="R1603" s="185">
        <v>15280</v>
      </c>
      <c r="S1603" s="185" t="s">
        <v>633</v>
      </c>
      <c r="T1603">
        <v>1</v>
      </c>
      <c r="U1603" s="185" t="s">
        <v>37</v>
      </c>
      <c r="V1603" s="185" t="s">
        <v>37</v>
      </c>
      <c r="W1603" t="b">
        <v>1</v>
      </c>
    </row>
    <row r="1604" spans="4:23" x14ac:dyDescent="0.25">
      <c r="D1604" s="184" t="s">
        <v>1427</v>
      </c>
      <c r="E1604" s="184" t="s">
        <v>1427</v>
      </c>
      <c r="F1604" s="184"/>
      <c r="G1604" s="184"/>
      <c r="H1604" s="185">
        <v>15280</v>
      </c>
      <c r="I1604" t="s">
        <v>3493</v>
      </c>
      <c r="J1604" s="185" t="s">
        <v>36</v>
      </c>
      <c r="K1604" s="185" t="s">
        <v>36</v>
      </c>
      <c r="L1604" s="185" t="s">
        <v>36</v>
      </c>
      <c r="M1604" s="185" t="s">
        <v>37</v>
      </c>
      <c r="N1604" s="185" t="s">
        <v>3646</v>
      </c>
      <c r="O1604" s="185" t="s">
        <v>37</v>
      </c>
      <c r="P1604" s="185"/>
      <c r="Q1604" s="184" t="s">
        <v>1427</v>
      </c>
      <c r="R1604" s="185">
        <v>15280</v>
      </c>
      <c r="S1604" s="185" t="s">
        <v>633</v>
      </c>
      <c r="T1604">
        <v>1</v>
      </c>
      <c r="U1604" s="185" t="s">
        <v>37</v>
      </c>
      <c r="V1604" s="185" t="s">
        <v>37</v>
      </c>
      <c r="W1604" t="b">
        <v>1</v>
      </c>
    </row>
    <row r="1605" spans="4:23" x14ac:dyDescent="0.25">
      <c r="D1605" s="184" t="s">
        <v>1428</v>
      </c>
      <c r="E1605" s="184" t="s">
        <v>1428</v>
      </c>
      <c r="F1605" s="184"/>
      <c r="G1605" s="184"/>
      <c r="H1605" s="185">
        <v>13960</v>
      </c>
      <c r="I1605" t="s">
        <v>3491</v>
      </c>
      <c r="J1605" s="185" t="s">
        <v>36</v>
      </c>
      <c r="K1605" s="185" t="s">
        <v>36</v>
      </c>
      <c r="L1605" s="185" t="s">
        <v>36</v>
      </c>
      <c r="M1605" s="185" t="s">
        <v>37</v>
      </c>
      <c r="N1605" s="185" t="s">
        <v>35</v>
      </c>
      <c r="O1605" s="185" t="s">
        <v>37</v>
      </c>
      <c r="P1605" s="185"/>
      <c r="Q1605" s="184" t="s">
        <v>1428</v>
      </c>
      <c r="R1605" s="185">
        <v>13960</v>
      </c>
      <c r="S1605" s="185" t="s">
        <v>234</v>
      </c>
      <c r="T1605">
        <v>2</v>
      </c>
      <c r="U1605" s="185" t="s">
        <v>37</v>
      </c>
      <c r="V1605" s="185" t="s">
        <v>37</v>
      </c>
      <c r="W1605" t="b">
        <v>1</v>
      </c>
    </row>
    <row r="1606" spans="4:23" x14ac:dyDescent="0.25">
      <c r="D1606" s="184" t="s">
        <v>1429</v>
      </c>
      <c r="E1606" s="184" t="s">
        <v>1429</v>
      </c>
      <c r="F1606" s="184"/>
      <c r="G1606" s="184"/>
      <c r="H1606" s="185">
        <v>13410</v>
      </c>
      <c r="I1606" t="s">
        <v>3491</v>
      </c>
      <c r="J1606" s="185" t="s">
        <v>36</v>
      </c>
      <c r="K1606" s="185" t="s">
        <v>36</v>
      </c>
      <c r="L1606" s="185" t="s">
        <v>36</v>
      </c>
      <c r="M1606" s="185" t="s">
        <v>37</v>
      </c>
      <c r="N1606" s="185" t="s">
        <v>35</v>
      </c>
      <c r="O1606" s="185" t="s">
        <v>37</v>
      </c>
      <c r="P1606" s="185"/>
      <c r="Q1606" s="184" t="s">
        <v>1429</v>
      </c>
      <c r="R1606" s="185">
        <v>13410</v>
      </c>
      <c r="S1606" s="185" t="s">
        <v>131</v>
      </c>
      <c r="T1606">
        <v>2</v>
      </c>
      <c r="U1606" s="185" t="s">
        <v>37</v>
      </c>
      <c r="V1606" s="185" t="s">
        <v>37</v>
      </c>
      <c r="W1606" t="b">
        <v>1</v>
      </c>
    </row>
    <row r="1607" spans="4:23" x14ac:dyDescent="0.25">
      <c r="D1607" s="184" t="s">
        <v>1430</v>
      </c>
      <c r="E1607" s="184" t="s">
        <v>1430</v>
      </c>
      <c r="F1607" s="184"/>
      <c r="G1607" s="184"/>
      <c r="H1607" s="185">
        <v>13140</v>
      </c>
      <c r="I1607" t="s">
        <v>3491</v>
      </c>
      <c r="J1607" s="185" t="s">
        <v>36</v>
      </c>
      <c r="K1607" s="185" t="s">
        <v>36</v>
      </c>
      <c r="L1607" s="185" t="s">
        <v>36</v>
      </c>
      <c r="M1607" s="185" t="s">
        <v>37</v>
      </c>
      <c r="N1607" s="185" t="s">
        <v>35</v>
      </c>
      <c r="O1607" s="185" t="s">
        <v>37</v>
      </c>
      <c r="P1607" s="185"/>
      <c r="Q1607" s="184" t="s">
        <v>1430</v>
      </c>
      <c r="R1607" s="185">
        <v>13140</v>
      </c>
      <c r="S1607" s="185" t="s">
        <v>78</v>
      </c>
      <c r="T1607">
        <v>2</v>
      </c>
      <c r="U1607" s="185" t="s">
        <v>37</v>
      </c>
      <c r="V1607" s="185" t="s">
        <v>37</v>
      </c>
      <c r="W1607" t="b">
        <v>1</v>
      </c>
    </row>
    <row r="1608" spans="4:23" x14ac:dyDescent="0.25">
      <c r="D1608" s="184" t="s">
        <v>1431</v>
      </c>
      <c r="E1608" s="184" t="s">
        <v>1431</v>
      </c>
      <c r="F1608" s="184"/>
      <c r="G1608" s="184"/>
      <c r="H1608" s="185">
        <v>13430</v>
      </c>
      <c r="I1608" t="s">
        <v>3491</v>
      </c>
      <c r="J1608" s="185" t="s">
        <v>36</v>
      </c>
      <c r="K1608" s="185" t="s">
        <v>36</v>
      </c>
      <c r="L1608" s="185" t="s">
        <v>36</v>
      </c>
      <c r="M1608" s="185" t="s">
        <v>37</v>
      </c>
      <c r="N1608" s="185" t="s">
        <v>35</v>
      </c>
      <c r="O1608" s="185" t="s">
        <v>37</v>
      </c>
      <c r="P1608" s="185"/>
      <c r="Q1608" s="184" t="s">
        <v>1431</v>
      </c>
      <c r="R1608" s="185">
        <v>13430</v>
      </c>
      <c r="S1608" s="185" t="s">
        <v>507</v>
      </c>
      <c r="T1608">
        <v>2</v>
      </c>
      <c r="U1608" s="185" t="s">
        <v>37</v>
      </c>
      <c r="V1608" s="185" t="s">
        <v>37</v>
      </c>
      <c r="W1608" t="b">
        <v>1</v>
      </c>
    </row>
    <row r="1609" spans="4:23" x14ac:dyDescent="0.25">
      <c r="D1609" s="184" t="s">
        <v>1432</v>
      </c>
      <c r="E1609" s="184" t="s">
        <v>1432</v>
      </c>
      <c r="F1609" s="184"/>
      <c r="G1609" s="184"/>
      <c r="H1609" s="185">
        <v>17110</v>
      </c>
      <c r="I1609" t="s">
        <v>3502</v>
      </c>
      <c r="J1609" s="185" t="s">
        <v>36</v>
      </c>
      <c r="K1609" s="185" t="s">
        <v>36</v>
      </c>
      <c r="L1609" s="185" t="s">
        <v>36</v>
      </c>
      <c r="M1609" s="185" t="s">
        <v>37</v>
      </c>
      <c r="N1609" s="185" t="s">
        <v>3504</v>
      </c>
      <c r="O1609" s="185" t="s">
        <v>37</v>
      </c>
      <c r="P1609" s="185"/>
      <c r="Q1609" s="184" t="s">
        <v>1432</v>
      </c>
      <c r="R1609" s="185">
        <v>17110</v>
      </c>
      <c r="S1609" s="185" t="s">
        <v>176</v>
      </c>
      <c r="T1609">
        <v>1</v>
      </c>
      <c r="U1609" s="185" t="s">
        <v>37</v>
      </c>
      <c r="V1609" s="185" t="s">
        <v>37</v>
      </c>
      <c r="W1609" t="b">
        <v>1</v>
      </c>
    </row>
    <row r="1610" spans="4:23" x14ac:dyDescent="0.25">
      <c r="D1610" s="184" t="s">
        <v>1433</v>
      </c>
      <c r="E1610" s="184" t="s">
        <v>1433</v>
      </c>
      <c r="F1610" s="184"/>
      <c r="G1610" s="184"/>
      <c r="H1610" s="185">
        <v>13140</v>
      </c>
      <c r="I1610" t="s">
        <v>3491</v>
      </c>
      <c r="J1610" s="185" t="s">
        <v>36</v>
      </c>
      <c r="K1610" s="185" t="s">
        <v>36</v>
      </c>
      <c r="L1610" s="185" t="s">
        <v>36</v>
      </c>
      <c r="M1610" s="185" t="s">
        <v>37</v>
      </c>
      <c r="N1610" s="185" t="s">
        <v>3501</v>
      </c>
      <c r="O1610" s="185" t="s">
        <v>37</v>
      </c>
      <c r="P1610" s="185"/>
      <c r="Q1610" s="184" t="s">
        <v>1433</v>
      </c>
      <c r="R1610" s="185">
        <v>13140</v>
      </c>
      <c r="S1610" s="185" t="s">
        <v>78</v>
      </c>
      <c r="T1610">
        <v>1</v>
      </c>
      <c r="U1610" s="185" t="s">
        <v>37</v>
      </c>
      <c r="V1610" s="185" t="s">
        <v>37</v>
      </c>
      <c r="W1610" t="b">
        <v>1</v>
      </c>
    </row>
    <row r="1611" spans="4:23" x14ac:dyDescent="0.25">
      <c r="D1611" s="184" t="s">
        <v>3960</v>
      </c>
      <c r="E1611" s="184" t="s">
        <v>3960</v>
      </c>
      <c r="F1611" s="184"/>
      <c r="G1611" s="184"/>
      <c r="H1611" s="185">
        <v>10080</v>
      </c>
      <c r="I1611" t="s">
        <v>3486</v>
      </c>
      <c r="J1611" s="185" t="s">
        <v>36</v>
      </c>
      <c r="K1611" s="185" t="s">
        <v>36</v>
      </c>
      <c r="L1611" s="185" t="s">
        <v>36</v>
      </c>
      <c r="M1611" s="185" t="s">
        <v>37</v>
      </c>
      <c r="N1611" s="185" t="s">
        <v>3489</v>
      </c>
      <c r="O1611" s="185" t="s">
        <v>37</v>
      </c>
      <c r="P1611" s="185"/>
      <c r="Q1611" s="184" t="s">
        <v>3960</v>
      </c>
      <c r="R1611" s="185">
        <v>10080</v>
      </c>
      <c r="S1611" s="185" t="s">
        <v>86</v>
      </c>
      <c r="T1611">
        <v>1</v>
      </c>
      <c r="U1611" s="185" t="s">
        <v>37</v>
      </c>
      <c r="V1611" s="185" t="s">
        <v>37</v>
      </c>
      <c r="W1611" t="b">
        <v>1</v>
      </c>
    </row>
    <row r="1612" spans="4:23" x14ac:dyDescent="0.25">
      <c r="D1612" s="184" t="s">
        <v>1434</v>
      </c>
      <c r="E1612" s="184" t="s">
        <v>1434</v>
      </c>
      <c r="F1612" s="184"/>
      <c r="G1612" s="184"/>
      <c r="H1612" s="185">
        <v>17610</v>
      </c>
      <c r="I1612" t="s">
        <v>3502</v>
      </c>
      <c r="J1612" s="185" t="s">
        <v>36</v>
      </c>
      <c r="K1612" s="185" t="s">
        <v>36</v>
      </c>
      <c r="L1612" s="185" t="s">
        <v>36</v>
      </c>
      <c r="M1612" s="185" t="s">
        <v>37</v>
      </c>
      <c r="N1612" s="185" t="s">
        <v>3489</v>
      </c>
      <c r="O1612" s="185" t="s">
        <v>37</v>
      </c>
      <c r="P1612" s="185"/>
      <c r="Q1612" s="184" t="s">
        <v>1434</v>
      </c>
      <c r="R1612" s="185">
        <v>17610</v>
      </c>
      <c r="S1612" s="185" t="s">
        <v>314</v>
      </c>
      <c r="T1612">
        <v>1</v>
      </c>
      <c r="U1612" s="185" t="s">
        <v>37</v>
      </c>
      <c r="V1612" s="185" t="s">
        <v>37</v>
      </c>
      <c r="W1612" t="b">
        <v>1</v>
      </c>
    </row>
    <row r="1613" spans="4:23" x14ac:dyDescent="0.25">
      <c r="D1613" s="184" t="s">
        <v>1435</v>
      </c>
      <c r="E1613" s="184" t="s">
        <v>1435</v>
      </c>
      <c r="F1613" s="184"/>
      <c r="G1613" s="184"/>
      <c r="H1613" s="185">
        <v>90158</v>
      </c>
      <c r="I1613" t="s">
        <v>3502</v>
      </c>
      <c r="J1613" s="185" t="s">
        <v>36</v>
      </c>
      <c r="K1613" s="185" t="s">
        <v>36</v>
      </c>
      <c r="L1613" s="185" t="s">
        <v>36</v>
      </c>
      <c r="M1613" s="185" t="s">
        <v>37</v>
      </c>
      <c r="N1613" s="185" t="s">
        <v>3504</v>
      </c>
      <c r="O1613" s="185" t="s">
        <v>37</v>
      </c>
      <c r="P1613" s="185"/>
      <c r="Q1613" s="184" t="s">
        <v>1435</v>
      </c>
      <c r="R1613" s="185">
        <v>90158</v>
      </c>
      <c r="S1613" s="185" t="s">
        <v>1436</v>
      </c>
      <c r="T1613">
        <v>1</v>
      </c>
      <c r="U1613" s="185" t="s">
        <v>37</v>
      </c>
      <c r="V1613" s="185" t="s">
        <v>37</v>
      </c>
      <c r="W1613" t="b">
        <v>1</v>
      </c>
    </row>
    <row r="1614" spans="4:23" x14ac:dyDescent="0.25">
      <c r="D1614" s="184" t="s">
        <v>1437</v>
      </c>
      <c r="E1614" s="184" t="s">
        <v>1437</v>
      </c>
      <c r="F1614" s="184"/>
      <c r="G1614" s="184"/>
      <c r="H1614" s="185">
        <v>13960</v>
      </c>
      <c r="I1614" t="s">
        <v>3491</v>
      </c>
      <c r="J1614" s="185" t="s">
        <v>36</v>
      </c>
      <c r="K1614" s="185" t="s">
        <v>36</v>
      </c>
      <c r="L1614" s="185" t="s">
        <v>36</v>
      </c>
      <c r="M1614" s="185" t="s">
        <v>37</v>
      </c>
      <c r="N1614" s="185" t="s">
        <v>3501</v>
      </c>
      <c r="O1614" s="185" t="s">
        <v>37</v>
      </c>
      <c r="P1614" s="185"/>
      <c r="Q1614" s="184" t="s">
        <v>1437</v>
      </c>
      <c r="R1614" s="185">
        <v>13960</v>
      </c>
      <c r="S1614" s="185" t="s">
        <v>234</v>
      </c>
      <c r="T1614">
        <v>1</v>
      </c>
      <c r="U1614" s="185" t="s">
        <v>37</v>
      </c>
      <c r="V1614" s="185" t="s">
        <v>37</v>
      </c>
      <c r="W1614" t="b">
        <v>1</v>
      </c>
    </row>
    <row r="1615" spans="4:23" x14ac:dyDescent="0.25">
      <c r="D1615" s="184" t="s">
        <v>1438</v>
      </c>
      <c r="E1615" s="184" t="s">
        <v>1438</v>
      </c>
      <c r="F1615" s="184"/>
      <c r="G1615" s="184"/>
      <c r="H1615" s="185">
        <v>13410</v>
      </c>
      <c r="I1615" t="s">
        <v>3491</v>
      </c>
      <c r="J1615" s="185" t="s">
        <v>36</v>
      </c>
      <c r="K1615" s="185" t="s">
        <v>36</v>
      </c>
      <c r="L1615" s="185" t="s">
        <v>36</v>
      </c>
      <c r="M1615" s="185" t="s">
        <v>37</v>
      </c>
      <c r="N1615" s="185" t="s">
        <v>3501</v>
      </c>
      <c r="O1615" s="185" t="s">
        <v>37</v>
      </c>
      <c r="P1615" s="185"/>
      <c r="Q1615" s="184" t="s">
        <v>1438</v>
      </c>
      <c r="R1615" s="185">
        <v>13410</v>
      </c>
      <c r="S1615" s="185" t="s">
        <v>131</v>
      </c>
      <c r="T1615">
        <v>1</v>
      </c>
      <c r="U1615" s="185" t="s">
        <v>37</v>
      </c>
      <c r="V1615" s="185" t="s">
        <v>37</v>
      </c>
      <c r="W1615" t="b">
        <v>1</v>
      </c>
    </row>
    <row r="1616" spans="4:23" x14ac:dyDescent="0.25">
      <c r="D1616" s="184" t="s">
        <v>1439</v>
      </c>
      <c r="E1616" s="184" t="s">
        <v>1439</v>
      </c>
      <c r="F1616" s="184"/>
      <c r="G1616" s="184"/>
      <c r="H1616" s="185">
        <v>17110</v>
      </c>
      <c r="I1616" t="s">
        <v>3502</v>
      </c>
      <c r="J1616" s="185" t="s">
        <v>36</v>
      </c>
      <c r="K1616" s="185" t="s">
        <v>36</v>
      </c>
      <c r="L1616" s="185" t="s">
        <v>36</v>
      </c>
      <c r="M1616" s="185" t="s">
        <v>37</v>
      </c>
      <c r="N1616" s="185" t="s">
        <v>3504</v>
      </c>
      <c r="O1616" s="185" t="s">
        <v>37</v>
      </c>
      <c r="P1616" s="185"/>
      <c r="Q1616" s="184" t="s">
        <v>1439</v>
      </c>
      <c r="R1616" s="185">
        <v>17110</v>
      </c>
      <c r="S1616" s="185" t="s">
        <v>176</v>
      </c>
      <c r="T1616">
        <v>1</v>
      </c>
      <c r="U1616" s="185" t="s">
        <v>37</v>
      </c>
      <c r="V1616" s="185" t="s">
        <v>37</v>
      </c>
      <c r="W1616" t="b">
        <v>1</v>
      </c>
    </row>
    <row r="1617" spans="4:23" x14ac:dyDescent="0.25">
      <c r="D1617" s="184" t="s">
        <v>3961</v>
      </c>
      <c r="E1617" s="184" t="s">
        <v>3961</v>
      </c>
      <c r="F1617" s="184"/>
      <c r="G1617" s="184"/>
      <c r="H1617" s="185">
        <v>16070</v>
      </c>
      <c r="I1617" t="s">
        <v>3496</v>
      </c>
      <c r="J1617" s="185" t="s">
        <v>36</v>
      </c>
      <c r="K1617" s="185" t="s">
        <v>36</v>
      </c>
      <c r="L1617" s="185" t="s">
        <v>36</v>
      </c>
      <c r="M1617" s="185" t="s">
        <v>37</v>
      </c>
      <c r="N1617" s="185" t="s">
        <v>35</v>
      </c>
      <c r="O1617" s="185" t="s">
        <v>37</v>
      </c>
      <c r="P1617" s="185"/>
      <c r="Q1617" s="184" t="s">
        <v>3961</v>
      </c>
      <c r="R1617" s="185">
        <v>16070</v>
      </c>
      <c r="S1617" s="185" t="s">
        <v>3524</v>
      </c>
      <c r="T1617">
        <v>1</v>
      </c>
      <c r="U1617" s="185" t="s">
        <v>37</v>
      </c>
      <c r="V1617" s="185" t="s">
        <v>37</v>
      </c>
      <c r="W1617" t="b">
        <v>1</v>
      </c>
    </row>
    <row r="1618" spans="4:23" x14ac:dyDescent="0.25">
      <c r="D1618" s="184" t="s">
        <v>3962</v>
      </c>
      <c r="E1618" s="184" t="s">
        <v>3962</v>
      </c>
      <c r="F1618" s="184"/>
      <c r="G1618" s="184"/>
      <c r="H1618" s="185">
        <v>15500</v>
      </c>
      <c r="I1618" t="s">
        <v>3496</v>
      </c>
      <c r="J1618" s="185" t="s">
        <v>36</v>
      </c>
      <c r="K1618" s="185" t="s">
        <v>36</v>
      </c>
      <c r="L1618" s="185" t="s">
        <v>36</v>
      </c>
      <c r="M1618" s="185" t="s">
        <v>37</v>
      </c>
      <c r="N1618" s="185" t="s">
        <v>35</v>
      </c>
      <c r="O1618" s="185" t="s">
        <v>37</v>
      </c>
      <c r="P1618" s="185"/>
      <c r="Q1618" s="184" t="s">
        <v>3962</v>
      </c>
      <c r="R1618" s="185">
        <v>15500</v>
      </c>
      <c r="S1618" s="185" t="s">
        <v>3526</v>
      </c>
      <c r="T1618">
        <v>1</v>
      </c>
      <c r="U1618" s="185" t="s">
        <v>37</v>
      </c>
      <c r="V1618" s="185" t="s">
        <v>37</v>
      </c>
      <c r="W1618" t="b">
        <v>1</v>
      </c>
    </row>
    <row r="1619" spans="4:23" x14ac:dyDescent="0.25">
      <c r="D1619" s="184" t="s">
        <v>1440</v>
      </c>
      <c r="E1619" s="184" t="s">
        <v>1440</v>
      </c>
      <c r="F1619" s="184"/>
      <c r="G1619" s="184"/>
      <c r="H1619" s="185">
        <v>15310</v>
      </c>
      <c r="I1619" t="s">
        <v>3496</v>
      </c>
      <c r="J1619" s="185" t="s">
        <v>36</v>
      </c>
      <c r="K1619" s="185" t="s">
        <v>36</v>
      </c>
      <c r="L1619" s="185" t="s">
        <v>36</v>
      </c>
      <c r="M1619" s="185" t="s">
        <v>37</v>
      </c>
      <c r="N1619" s="185" t="s">
        <v>35</v>
      </c>
      <c r="O1619" s="185" t="s">
        <v>37</v>
      </c>
      <c r="P1619" s="185"/>
      <c r="Q1619" s="184" t="s">
        <v>1440</v>
      </c>
      <c r="R1619" s="185">
        <v>15310</v>
      </c>
      <c r="S1619" s="185" t="s">
        <v>180</v>
      </c>
      <c r="T1619">
        <v>2</v>
      </c>
      <c r="U1619" s="185" t="s">
        <v>37</v>
      </c>
      <c r="V1619" s="185" t="s">
        <v>37</v>
      </c>
      <c r="W1619" t="b">
        <v>1</v>
      </c>
    </row>
    <row r="1620" spans="4:23" x14ac:dyDescent="0.25">
      <c r="D1620" s="184" t="s">
        <v>3963</v>
      </c>
      <c r="E1620" s="184" t="s">
        <v>3963</v>
      </c>
      <c r="F1620" s="184"/>
      <c r="G1620" s="184"/>
      <c r="H1620" s="185">
        <v>16070</v>
      </c>
      <c r="I1620" t="s">
        <v>3496</v>
      </c>
      <c r="J1620" s="185" t="s">
        <v>36</v>
      </c>
      <c r="K1620" s="185" t="s">
        <v>36</v>
      </c>
      <c r="L1620" s="185" t="s">
        <v>36</v>
      </c>
      <c r="M1620" s="185" t="s">
        <v>37</v>
      </c>
      <c r="N1620" s="185" t="s">
        <v>35</v>
      </c>
      <c r="O1620" s="185" t="s">
        <v>37</v>
      </c>
      <c r="P1620" s="185"/>
      <c r="Q1620" s="184" t="s">
        <v>3963</v>
      </c>
      <c r="R1620" s="185">
        <v>16070</v>
      </c>
      <c r="S1620" s="185" t="s">
        <v>3524</v>
      </c>
      <c r="T1620">
        <v>1</v>
      </c>
      <c r="U1620" s="185" t="s">
        <v>37</v>
      </c>
      <c r="V1620" s="185" t="s">
        <v>37</v>
      </c>
      <c r="W1620" t="b">
        <v>1</v>
      </c>
    </row>
    <row r="1621" spans="4:23" x14ac:dyDescent="0.25">
      <c r="D1621" s="184" t="s">
        <v>3964</v>
      </c>
      <c r="E1621" s="184" t="s">
        <v>3964</v>
      </c>
      <c r="F1621" s="184"/>
      <c r="G1621" s="184"/>
      <c r="H1621" s="185">
        <v>15500</v>
      </c>
      <c r="I1621" t="s">
        <v>3496</v>
      </c>
      <c r="J1621" s="185" t="s">
        <v>36</v>
      </c>
      <c r="K1621" s="185" t="s">
        <v>36</v>
      </c>
      <c r="L1621" s="185" t="s">
        <v>36</v>
      </c>
      <c r="M1621" s="185" t="s">
        <v>37</v>
      </c>
      <c r="N1621" s="185" t="s">
        <v>35</v>
      </c>
      <c r="O1621" s="185" t="s">
        <v>37</v>
      </c>
      <c r="P1621" s="185"/>
      <c r="Q1621" s="184" t="s">
        <v>3964</v>
      </c>
      <c r="R1621" s="185">
        <v>15500</v>
      </c>
      <c r="S1621" s="185" t="s">
        <v>3526</v>
      </c>
      <c r="T1621">
        <v>1</v>
      </c>
      <c r="U1621" s="185" t="s">
        <v>37</v>
      </c>
      <c r="V1621" s="185" t="s">
        <v>37</v>
      </c>
      <c r="W1621" t="b">
        <v>1</v>
      </c>
    </row>
    <row r="1622" spans="4:23" x14ac:dyDescent="0.25">
      <c r="D1622" s="184" t="s">
        <v>1441</v>
      </c>
      <c r="E1622" s="184" t="s">
        <v>1441</v>
      </c>
      <c r="F1622" s="184"/>
      <c r="G1622" s="184"/>
      <c r="H1622" s="185">
        <v>15410</v>
      </c>
      <c r="I1622" t="s">
        <v>3496</v>
      </c>
      <c r="J1622" s="185" t="s">
        <v>36</v>
      </c>
      <c r="K1622" s="185" t="s">
        <v>36</v>
      </c>
      <c r="L1622" s="185" t="s">
        <v>36</v>
      </c>
      <c r="M1622" s="185" t="s">
        <v>37</v>
      </c>
      <c r="N1622" s="185" t="s">
        <v>35</v>
      </c>
      <c r="O1622" s="185" t="s">
        <v>37</v>
      </c>
      <c r="P1622" s="185"/>
      <c r="Q1622" s="184" t="s">
        <v>1441</v>
      </c>
      <c r="R1622" s="185">
        <v>15410</v>
      </c>
      <c r="S1622" s="185" t="s">
        <v>1442</v>
      </c>
      <c r="T1622">
        <v>1</v>
      </c>
      <c r="U1622" s="185" t="s">
        <v>37</v>
      </c>
      <c r="V1622" s="185" t="s">
        <v>37</v>
      </c>
      <c r="W1622" t="b">
        <v>1</v>
      </c>
    </row>
    <row r="1623" spans="4:23" x14ac:dyDescent="0.25">
      <c r="D1623" s="184" t="s">
        <v>1443</v>
      </c>
      <c r="E1623" s="184" t="s">
        <v>1443</v>
      </c>
      <c r="F1623" s="184"/>
      <c r="G1623" s="184"/>
      <c r="H1623" s="185">
        <v>15410</v>
      </c>
      <c r="I1623" t="s">
        <v>3496</v>
      </c>
      <c r="J1623" s="185" t="s">
        <v>36</v>
      </c>
      <c r="K1623" s="185" t="s">
        <v>36</v>
      </c>
      <c r="L1623" s="185" t="s">
        <v>36</v>
      </c>
      <c r="M1623" s="185" t="s">
        <v>37</v>
      </c>
      <c r="N1623" s="185" t="s">
        <v>3506</v>
      </c>
      <c r="O1623" s="185" t="s">
        <v>37</v>
      </c>
      <c r="P1623" s="185"/>
      <c r="Q1623" s="184" t="s">
        <v>1443</v>
      </c>
      <c r="R1623" s="185">
        <v>15410</v>
      </c>
      <c r="S1623" s="185" t="s">
        <v>1442</v>
      </c>
      <c r="T1623">
        <v>1</v>
      </c>
      <c r="U1623" s="185" t="s">
        <v>37</v>
      </c>
      <c r="V1623" s="185" t="s">
        <v>37</v>
      </c>
      <c r="W1623" t="b">
        <v>1</v>
      </c>
    </row>
    <row r="1624" spans="4:23" x14ac:dyDescent="0.25">
      <c r="D1624" s="184" t="s">
        <v>1444</v>
      </c>
      <c r="E1624" s="184" t="s">
        <v>1444</v>
      </c>
      <c r="F1624" s="184"/>
      <c r="G1624" s="184"/>
      <c r="H1624" s="185">
        <v>15410</v>
      </c>
      <c r="I1624" t="s">
        <v>3496</v>
      </c>
      <c r="J1624" s="185" t="s">
        <v>36</v>
      </c>
      <c r="K1624" s="185" t="s">
        <v>36</v>
      </c>
      <c r="L1624" s="185" t="s">
        <v>36</v>
      </c>
      <c r="M1624" s="185" t="s">
        <v>37</v>
      </c>
      <c r="N1624" s="185" t="s">
        <v>35</v>
      </c>
      <c r="O1624" s="185" t="s">
        <v>37</v>
      </c>
      <c r="P1624" s="185"/>
      <c r="Q1624" s="184" t="s">
        <v>1444</v>
      </c>
      <c r="R1624" s="185">
        <v>15410</v>
      </c>
      <c r="S1624" s="185" t="s">
        <v>1442</v>
      </c>
      <c r="T1624">
        <v>1</v>
      </c>
      <c r="U1624" s="185" t="s">
        <v>37</v>
      </c>
      <c r="V1624" s="185" t="s">
        <v>37</v>
      </c>
      <c r="W1624" t="b">
        <v>1</v>
      </c>
    </row>
    <row r="1625" spans="4:23" x14ac:dyDescent="0.25">
      <c r="D1625" s="184" t="s">
        <v>1445</v>
      </c>
      <c r="E1625" s="184" t="s">
        <v>1445</v>
      </c>
      <c r="F1625" s="184"/>
      <c r="G1625" s="184"/>
      <c r="H1625" s="185">
        <v>17810</v>
      </c>
      <c r="I1625" t="s">
        <v>3502</v>
      </c>
      <c r="J1625" s="185" t="s">
        <v>36</v>
      </c>
      <c r="K1625" s="185" t="s">
        <v>36</v>
      </c>
      <c r="L1625" s="185" t="s">
        <v>36</v>
      </c>
      <c r="M1625" s="185" t="s">
        <v>37</v>
      </c>
      <c r="N1625" s="185" t="s">
        <v>3504</v>
      </c>
      <c r="O1625" s="185" t="s">
        <v>37</v>
      </c>
      <c r="P1625" s="185"/>
      <c r="Q1625" s="184" t="s">
        <v>1445</v>
      </c>
      <c r="R1625" s="185">
        <v>17810</v>
      </c>
      <c r="S1625" s="185" t="s">
        <v>441</v>
      </c>
      <c r="T1625">
        <v>1</v>
      </c>
      <c r="U1625" s="185" t="s">
        <v>37</v>
      </c>
      <c r="V1625" s="185" t="s">
        <v>37</v>
      </c>
      <c r="W1625" t="b">
        <v>1</v>
      </c>
    </row>
    <row r="1626" spans="4:23" x14ac:dyDescent="0.25">
      <c r="D1626" s="184" t="s">
        <v>1446</v>
      </c>
      <c r="E1626" s="184" t="s">
        <v>1446</v>
      </c>
      <c r="F1626" s="184"/>
      <c r="G1626" s="184"/>
      <c r="H1626" s="185">
        <v>17810</v>
      </c>
      <c r="I1626" t="s">
        <v>3502</v>
      </c>
      <c r="J1626" s="185" t="s">
        <v>36</v>
      </c>
      <c r="K1626" s="185" t="s">
        <v>36</v>
      </c>
      <c r="L1626" s="185" t="s">
        <v>36</v>
      </c>
      <c r="M1626" s="185" t="s">
        <v>37</v>
      </c>
      <c r="N1626" s="185" t="s">
        <v>3528</v>
      </c>
      <c r="O1626" s="185" t="s">
        <v>37</v>
      </c>
      <c r="P1626" s="185"/>
      <c r="Q1626" s="184" t="s">
        <v>1446</v>
      </c>
      <c r="R1626" s="185">
        <v>17810</v>
      </c>
      <c r="S1626" s="185" t="s">
        <v>441</v>
      </c>
      <c r="T1626">
        <v>1</v>
      </c>
      <c r="U1626" s="185" t="s">
        <v>37</v>
      </c>
      <c r="V1626" s="185" t="s">
        <v>37</v>
      </c>
      <c r="W1626" t="b">
        <v>1</v>
      </c>
    </row>
    <row r="1627" spans="4:23" x14ac:dyDescent="0.25">
      <c r="D1627" s="184" t="s">
        <v>1447</v>
      </c>
      <c r="E1627" s="184" t="s">
        <v>1447</v>
      </c>
      <c r="F1627" s="184"/>
      <c r="G1627" s="184"/>
      <c r="H1627" s="185">
        <v>13160</v>
      </c>
      <c r="I1627" t="s">
        <v>3491</v>
      </c>
      <c r="J1627" s="185" t="s">
        <v>36</v>
      </c>
      <c r="K1627" s="185" t="s">
        <v>36</v>
      </c>
      <c r="L1627" s="185" t="s">
        <v>36</v>
      </c>
      <c r="M1627" s="185" t="s">
        <v>37</v>
      </c>
      <c r="N1627" s="185" t="s">
        <v>3503</v>
      </c>
      <c r="O1627" s="185" t="s">
        <v>37</v>
      </c>
      <c r="P1627" s="185"/>
      <c r="Q1627" s="184" t="s">
        <v>1447</v>
      </c>
      <c r="R1627" s="185">
        <v>13160</v>
      </c>
      <c r="S1627" s="185" t="s">
        <v>444</v>
      </c>
      <c r="T1627">
        <v>1</v>
      </c>
      <c r="U1627" s="185" t="s">
        <v>37</v>
      </c>
      <c r="V1627" s="185" t="s">
        <v>37</v>
      </c>
      <c r="W1627" t="b">
        <v>1</v>
      </c>
    </row>
    <row r="1628" spans="4:23" x14ac:dyDescent="0.25">
      <c r="D1628" s="184" t="s">
        <v>1448</v>
      </c>
      <c r="E1628" s="184" t="s">
        <v>1448</v>
      </c>
      <c r="F1628" s="184"/>
      <c r="G1628" s="184"/>
      <c r="H1628" s="185">
        <v>16310</v>
      </c>
      <c r="I1628" t="s">
        <v>3496</v>
      </c>
      <c r="J1628" s="185" t="s">
        <v>36</v>
      </c>
      <c r="K1628" s="185" t="s">
        <v>36</v>
      </c>
      <c r="L1628" s="185" t="s">
        <v>36</v>
      </c>
      <c r="M1628" s="185" t="s">
        <v>37</v>
      </c>
      <c r="N1628" s="185" t="s">
        <v>35</v>
      </c>
      <c r="O1628" s="185" t="s">
        <v>37</v>
      </c>
      <c r="P1628" s="185"/>
      <c r="Q1628" s="184" t="s">
        <v>1448</v>
      </c>
      <c r="R1628" s="185">
        <v>16310</v>
      </c>
      <c r="S1628" s="185" t="s">
        <v>1449</v>
      </c>
      <c r="T1628">
        <v>1</v>
      </c>
      <c r="U1628" s="185" t="s">
        <v>37</v>
      </c>
      <c r="V1628" s="185" t="s">
        <v>37</v>
      </c>
      <c r="W1628" t="b">
        <v>1</v>
      </c>
    </row>
    <row r="1629" spans="4:23" x14ac:dyDescent="0.25">
      <c r="D1629" s="184" t="s">
        <v>1450</v>
      </c>
      <c r="E1629" s="184" t="s">
        <v>1450</v>
      </c>
      <c r="F1629" s="184"/>
      <c r="G1629" s="184"/>
      <c r="H1629" s="185">
        <v>16120</v>
      </c>
      <c r="I1629" t="s">
        <v>3496</v>
      </c>
      <c r="J1629" s="185" t="s">
        <v>36</v>
      </c>
      <c r="K1629" s="185" t="s">
        <v>36</v>
      </c>
      <c r="L1629" s="185" t="s">
        <v>36</v>
      </c>
      <c r="M1629" s="185" t="s">
        <v>37</v>
      </c>
      <c r="N1629" s="185" t="s">
        <v>35</v>
      </c>
      <c r="O1629" s="185" t="s">
        <v>37</v>
      </c>
      <c r="P1629" s="185"/>
      <c r="Q1629" s="184" t="s">
        <v>1450</v>
      </c>
      <c r="R1629" s="185">
        <v>16120</v>
      </c>
      <c r="S1629" s="185" t="s">
        <v>285</v>
      </c>
      <c r="T1629">
        <v>2</v>
      </c>
      <c r="U1629" s="185" t="s">
        <v>37</v>
      </c>
      <c r="V1629" s="185" t="s">
        <v>37</v>
      </c>
      <c r="W1629" t="b">
        <v>1</v>
      </c>
    </row>
    <row r="1630" spans="4:23" x14ac:dyDescent="0.25">
      <c r="D1630" s="184" t="s">
        <v>3965</v>
      </c>
      <c r="E1630" s="184" t="s">
        <v>3965</v>
      </c>
      <c r="F1630" s="184"/>
      <c r="G1630" s="184"/>
      <c r="H1630" s="185">
        <v>18323</v>
      </c>
      <c r="I1630" t="s">
        <v>3510</v>
      </c>
      <c r="J1630" s="185" t="s">
        <v>36</v>
      </c>
      <c r="K1630" s="185" t="s">
        <v>36</v>
      </c>
      <c r="L1630" s="185" t="s">
        <v>36</v>
      </c>
      <c r="M1630" s="185" t="s">
        <v>37</v>
      </c>
      <c r="N1630" s="185" t="s">
        <v>3514</v>
      </c>
      <c r="O1630" s="185" t="s">
        <v>37</v>
      </c>
      <c r="P1630" s="185"/>
      <c r="Q1630" s="184" t="s">
        <v>3965</v>
      </c>
      <c r="R1630" s="185">
        <v>18323</v>
      </c>
      <c r="S1630" s="185" t="s">
        <v>3598</v>
      </c>
      <c r="T1630">
        <v>1</v>
      </c>
      <c r="U1630" s="185" t="s">
        <v>37</v>
      </c>
      <c r="V1630" s="185" t="s">
        <v>37</v>
      </c>
      <c r="W1630" t="b">
        <v>1</v>
      </c>
    </row>
    <row r="1631" spans="4:23" x14ac:dyDescent="0.25">
      <c r="D1631" s="184" t="s">
        <v>3966</v>
      </c>
      <c r="E1631" s="184" t="s">
        <v>3966</v>
      </c>
      <c r="F1631" s="184"/>
      <c r="G1631" s="184"/>
      <c r="H1631" s="185">
        <v>18323</v>
      </c>
      <c r="I1631" t="s">
        <v>3510</v>
      </c>
      <c r="J1631" s="185" t="s">
        <v>36</v>
      </c>
      <c r="K1631" s="185" t="s">
        <v>36</v>
      </c>
      <c r="L1631" s="185" t="s">
        <v>36</v>
      </c>
      <c r="M1631" s="185" t="s">
        <v>37</v>
      </c>
      <c r="N1631" s="185" t="s">
        <v>3514</v>
      </c>
      <c r="O1631" s="185" t="s">
        <v>37</v>
      </c>
      <c r="P1631" s="185"/>
      <c r="Q1631" s="184" t="s">
        <v>3966</v>
      </c>
      <c r="R1631" s="185">
        <v>18323</v>
      </c>
      <c r="S1631" s="185" t="s">
        <v>3598</v>
      </c>
      <c r="T1631">
        <v>1</v>
      </c>
      <c r="U1631" s="185" t="s">
        <v>37</v>
      </c>
      <c r="V1631" s="185" t="s">
        <v>37</v>
      </c>
      <c r="W1631" t="b">
        <v>1</v>
      </c>
    </row>
    <row r="1632" spans="4:23" x14ac:dyDescent="0.25">
      <c r="D1632" s="184" t="s">
        <v>3967</v>
      </c>
      <c r="E1632" s="184" t="s">
        <v>3967</v>
      </c>
      <c r="F1632" s="184"/>
      <c r="G1632" s="184"/>
      <c r="H1632" s="185">
        <v>18323</v>
      </c>
      <c r="I1632" t="s">
        <v>3510</v>
      </c>
      <c r="J1632" s="185" t="s">
        <v>36</v>
      </c>
      <c r="K1632" s="185" t="s">
        <v>36</v>
      </c>
      <c r="L1632" s="185" t="s">
        <v>36</v>
      </c>
      <c r="M1632" s="185" t="s">
        <v>37</v>
      </c>
      <c r="N1632" s="185" t="s">
        <v>3514</v>
      </c>
      <c r="O1632" s="185" t="s">
        <v>37</v>
      </c>
      <c r="P1632" s="185"/>
      <c r="Q1632" s="184" t="s">
        <v>3967</v>
      </c>
      <c r="R1632" s="185">
        <v>18323</v>
      </c>
      <c r="S1632" s="185" t="s">
        <v>3598</v>
      </c>
      <c r="T1632">
        <v>1</v>
      </c>
      <c r="U1632" s="185" t="s">
        <v>37</v>
      </c>
      <c r="V1632" s="185" t="s">
        <v>37</v>
      </c>
      <c r="W1632" t="b">
        <v>1</v>
      </c>
    </row>
    <row r="1633" spans="4:23" x14ac:dyDescent="0.25">
      <c r="D1633" s="184" t="s">
        <v>3968</v>
      </c>
      <c r="E1633" s="184" t="s">
        <v>3968</v>
      </c>
      <c r="F1633" s="184"/>
      <c r="G1633" s="184"/>
      <c r="H1633" s="185">
        <v>18321</v>
      </c>
      <c r="I1633" t="s">
        <v>3510</v>
      </c>
      <c r="J1633" s="185" t="s">
        <v>36</v>
      </c>
      <c r="K1633" s="185" t="s">
        <v>36</v>
      </c>
      <c r="L1633" s="185" t="s">
        <v>36</v>
      </c>
      <c r="M1633" s="185" t="s">
        <v>37</v>
      </c>
      <c r="N1633" s="185" t="s">
        <v>3514</v>
      </c>
      <c r="O1633" s="185" t="s">
        <v>37</v>
      </c>
      <c r="P1633" s="185"/>
      <c r="Q1633" s="184" t="s">
        <v>3968</v>
      </c>
      <c r="R1633" s="185">
        <v>18321</v>
      </c>
      <c r="S1633" s="185" t="s">
        <v>3600</v>
      </c>
      <c r="T1633">
        <v>1</v>
      </c>
      <c r="U1633" s="185" t="s">
        <v>37</v>
      </c>
      <c r="V1633" s="185" t="s">
        <v>37</v>
      </c>
      <c r="W1633" t="b">
        <v>1</v>
      </c>
    </row>
    <row r="1634" spans="4:23" x14ac:dyDescent="0.25">
      <c r="D1634" s="184" t="s">
        <v>3969</v>
      </c>
      <c r="E1634" s="184" t="s">
        <v>3969</v>
      </c>
      <c r="F1634" s="184"/>
      <c r="G1634" s="184"/>
      <c r="H1634" s="185">
        <v>18322</v>
      </c>
      <c r="I1634" t="s">
        <v>3510</v>
      </c>
      <c r="J1634" s="185" t="s">
        <v>36</v>
      </c>
      <c r="K1634" s="185" t="s">
        <v>36</v>
      </c>
      <c r="L1634" s="185" t="s">
        <v>36</v>
      </c>
      <c r="M1634" s="185" t="s">
        <v>37</v>
      </c>
      <c r="N1634" s="185" t="s">
        <v>3514</v>
      </c>
      <c r="O1634" s="185" t="s">
        <v>37</v>
      </c>
      <c r="P1634" s="185"/>
      <c r="Q1634" s="184" t="s">
        <v>3969</v>
      </c>
      <c r="R1634" s="185">
        <v>18322</v>
      </c>
      <c r="S1634" s="185" t="s">
        <v>3602</v>
      </c>
      <c r="T1634">
        <v>1</v>
      </c>
      <c r="U1634" s="185" t="s">
        <v>37</v>
      </c>
      <c r="V1634" s="185" t="s">
        <v>37</v>
      </c>
      <c r="W1634" t="b">
        <v>1</v>
      </c>
    </row>
    <row r="1635" spans="4:23" x14ac:dyDescent="0.25">
      <c r="D1635" s="184" t="s">
        <v>3970</v>
      </c>
      <c r="E1635" s="184" t="s">
        <v>3970</v>
      </c>
      <c r="F1635" s="184"/>
      <c r="G1635" s="184"/>
      <c r="H1635" s="185">
        <v>18323</v>
      </c>
      <c r="I1635" t="s">
        <v>3510</v>
      </c>
      <c r="J1635" s="185" t="s">
        <v>36</v>
      </c>
      <c r="K1635" s="185" t="s">
        <v>36</v>
      </c>
      <c r="L1635" s="185" t="s">
        <v>36</v>
      </c>
      <c r="M1635" s="185" t="s">
        <v>37</v>
      </c>
      <c r="N1635" s="185" t="s">
        <v>3514</v>
      </c>
      <c r="O1635" s="185" t="s">
        <v>37</v>
      </c>
      <c r="P1635" s="185"/>
      <c r="Q1635" s="184" t="s">
        <v>3970</v>
      </c>
      <c r="R1635" s="185">
        <v>18323</v>
      </c>
      <c r="S1635" s="185" t="s">
        <v>3598</v>
      </c>
      <c r="T1635">
        <v>1</v>
      </c>
      <c r="U1635" s="185" t="s">
        <v>37</v>
      </c>
      <c r="V1635" s="185" t="s">
        <v>37</v>
      </c>
      <c r="W1635" t="b">
        <v>1</v>
      </c>
    </row>
    <row r="1636" spans="4:23" x14ac:dyDescent="0.25">
      <c r="D1636" s="184" t="s">
        <v>1451</v>
      </c>
      <c r="E1636" s="184" t="s">
        <v>1451</v>
      </c>
      <c r="F1636" s="184"/>
      <c r="G1636" s="184"/>
      <c r="H1636" s="185">
        <v>13260</v>
      </c>
      <c r="I1636" t="s">
        <v>3491</v>
      </c>
      <c r="J1636" s="185" t="s">
        <v>36</v>
      </c>
      <c r="K1636" s="185" t="s">
        <v>36</v>
      </c>
      <c r="L1636" s="185" t="s">
        <v>36</v>
      </c>
      <c r="M1636" s="185" t="s">
        <v>37</v>
      </c>
      <c r="N1636" s="185" t="s">
        <v>3501</v>
      </c>
      <c r="O1636" s="185" t="s">
        <v>37</v>
      </c>
      <c r="P1636" s="185"/>
      <c r="Q1636" s="184" t="s">
        <v>1451</v>
      </c>
      <c r="R1636" s="185">
        <v>13260</v>
      </c>
      <c r="S1636" s="185" t="s">
        <v>775</v>
      </c>
      <c r="T1636">
        <v>2</v>
      </c>
      <c r="U1636" s="185" t="s">
        <v>37</v>
      </c>
      <c r="V1636" s="185" t="s">
        <v>37</v>
      </c>
      <c r="W1636" t="b">
        <v>1</v>
      </c>
    </row>
    <row r="1637" spans="4:23" x14ac:dyDescent="0.25">
      <c r="D1637" s="186" t="s">
        <v>3971</v>
      </c>
      <c r="E1637" s="186" t="s">
        <v>3971</v>
      </c>
      <c r="F1637" s="186"/>
      <c r="G1637" s="186"/>
      <c r="H1637" s="185"/>
      <c r="I1637" s="186" t="s">
        <v>3486</v>
      </c>
      <c r="J1637" s="186" t="s">
        <v>36</v>
      </c>
      <c r="K1637" s="186" t="s">
        <v>36</v>
      </c>
      <c r="L1637" s="186" t="s">
        <v>36</v>
      </c>
      <c r="M1637" s="186" t="s">
        <v>37</v>
      </c>
      <c r="N1637" s="186" t="s">
        <v>35</v>
      </c>
      <c r="O1637" s="186" t="s">
        <v>37</v>
      </c>
      <c r="P1637" s="186"/>
      <c r="Q1637" s="186" t="s">
        <v>3971</v>
      </c>
      <c r="R1637" s="185"/>
      <c r="S1637" s="185"/>
      <c r="T1637">
        <v>1</v>
      </c>
      <c r="U1637" s="186" t="s">
        <v>37</v>
      </c>
      <c r="V1637" s="186" t="s">
        <v>37</v>
      </c>
      <c r="W1637" t="b">
        <v>1</v>
      </c>
    </row>
    <row r="1638" spans="4:23" x14ac:dyDescent="0.25">
      <c r="D1638" s="184" t="s">
        <v>3972</v>
      </c>
      <c r="E1638" s="184" t="s">
        <v>3972</v>
      </c>
      <c r="F1638" s="184"/>
      <c r="G1638" s="184"/>
      <c r="H1638" s="185">
        <v>18321</v>
      </c>
      <c r="I1638" t="s">
        <v>3510</v>
      </c>
      <c r="J1638" s="185" t="s">
        <v>36</v>
      </c>
      <c r="K1638" s="185" t="s">
        <v>36</v>
      </c>
      <c r="L1638" s="185" t="s">
        <v>36</v>
      </c>
      <c r="M1638" s="185" t="s">
        <v>37</v>
      </c>
      <c r="N1638" s="185" t="s">
        <v>3514</v>
      </c>
      <c r="O1638" s="185" t="s">
        <v>37</v>
      </c>
      <c r="P1638" s="185"/>
      <c r="Q1638" s="184" t="s">
        <v>3972</v>
      </c>
      <c r="R1638" s="185">
        <v>18321</v>
      </c>
      <c r="S1638" s="185" t="s">
        <v>3600</v>
      </c>
      <c r="T1638">
        <v>1</v>
      </c>
      <c r="U1638" s="185" t="s">
        <v>37</v>
      </c>
      <c r="V1638" s="185" t="s">
        <v>37</v>
      </c>
      <c r="W1638" t="b">
        <v>1</v>
      </c>
    </row>
    <row r="1639" spans="4:23" x14ac:dyDescent="0.25">
      <c r="D1639" s="186" t="s">
        <v>3973</v>
      </c>
      <c r="E1639" s="186" t="s">
        <v>3973</v>
      </c>
      <c r="F1639" s="186"/>
      <c r="G1639" s="186"/>
      <c r="H1639" s="185"/>
      <c r="I1639" s="186" t="s">
        <v>3486</v>
      </c>
      <c r="J1639" s="186" t="s">
        <v>36</v>
      </c>
      <c r="K1639" s="186" t="s">
        <v>36</v>
      </c>
      <c r="L1639" s="186" t="s">
        <v>36</v>
      </c>
      <c r="M1639" s="186" t="s">
        <v>37</v>
      </c>
      <c r="N1639" s="186" t="s">
        <v>35</v>
      </c>
      <c r="O1639" s="186" t="s">
        <v>37</v>
      </c>
      <c r="P1639" s="186"/>
      <c r="Q1639" s="186" t="s">
        <v>3973</v>
      </c>
      <c r="R1639" s="185"/>
      <c r="S1639" s="185"/>
      <c r="T1639">
        <v>1</v>
      </c>
      <c r="U1639" s="186" t="s">
        <v>37</v>
      </c>
      <c r="V1639" s="186" t="s">
        <v>37</v>
      </c>
      <c r="W1639" t="b">
        <v>1</v>
      </c>
    </row>
    <row r="1640" spans="4:23" x14ac:dyDescent="0.25">
      <c r="D1640" s="184" t="s">
        <v>1452</v>
      </c>
      <c r="E1640" s="184" t="s">
        <v>1452</v>
      </c>
      <c r="F1640" s="184"/>
      <c r="G1640" s="184"/>
      <c r="H1640" s="185">
        <v>16550</v>
      </c>
      <c r="I1640" t="s">
        <v>3510</v>
      </c>
      <c r="J1640" s="185" t="s">
        <v>36</v>
      </c>
      <c r="K1640" s="185" t="s">
        <v>36</v>
      </c>
      <c r="L1640" s="185" t="s">
        <v>36</v>
      </c>
      <c r="M1640" s="185" t="s">
        <v>36</v>
      </c>
      <c r="N1640" s="185" t="s">
        <v>35</v>
      </c>
      <c r="O1640" s="185" t="s">
        <v>37</v>
      </c>
      <c r="P1640" s="185"/>
      <c r="Q1640" s="184" t="s">
        <v>1452</v>
      </c>
      <c r="R1640" s="185">
        <v>16550</v>
      </c>
      <c r="S1640" s="185" t="s">
        <v>400</v>
      </c>
      <c r="T1640">
        <v>4</v>
      </c>
      <c r="U1640" s="185" t="s">
        <v>37</v>
      </c>
      <c r="V1640" s="185" t="s">
        <v>37</v>
      </c>
      <c r="W1640" t="b">
        <v>1</v>
      </c>
    </row>
    <row r="1641" spans="4:23" x14ac:dyDescent="0.25">
      <c r="D1641" s="184" t="s">
        <v>1453</v>
      </c>
      <c r="E1641" s="184" t="s">
        <v>1453</v>
      </c>
      <c r="F1641" s="184"/>
      <c r="G1641" s="184"/>
      <c r="H1641" s="185">
        <v>13040</v>
      </c>
      <c r="I1641" t="s">
        <v>3491</v>
      </c>
      <c r="J1641" s="185" t="s">
        <v>36</v>
      </c>
      <c r="K1641" s="185" t="s">
        <v>36</v>
      </c>
      <c r="L1641" s="185" t="s">
        <v>36</v>
      </c>
      <c r="M1641" s="185" t="s">
        <v>37</v>
      </c>
      <c r="N1641" s="185" t="s">
        <v>3501</v>
      </c>
      <c r="O1641" s="185" t="s">
        <v>37</v>
      </c>
      <c r="P1641" s="185"/>
      <c r="Q1641" s="184" t="s">
        <v>1453</v>
      </c>
      <c r="R1641" s="185">
        <v>13040</v>
      </c>
      <c r="S1641" s="185" t="s">
        <v>890</v>
      </c>
      <c r="T1641">
        <v>2</v>
      </c>
      <c r="U1641" s="185" t="s">
        <v>37</v>
      </c>
      <c r="V1641" s="185" t="s">
        <v>37</v>
      </c>
      <c r="W1641" t="b">
        <v>1</v>
      </c>
    </row>
    <row r="1642" spans="4:23" x14ac:dyDescent="0.25">
      <c r="D1642" s="184" t="s">
        <v>1454</v>
      </c>
      <c r="E1642" s="184" t="s">
        <v>1454</v>
      </c>
      <c r="F1642" s="184"/>
      <c r="G1642" s="184"/>
      <c r="H1642" s="185">
        <v>10080</v>
      </c>
      <c r="I1642" t="s">
        <v>3486</v>
      </c>
      <c r="J1642" s="185" t="s">
        <v>36</v>
      </c>
      <c r="K1642" s="185" t="s">
        <v>36</v>
      </c>
      <c r="L1642" s="185" t="s">
        <v>36</v>
      </c>
      <c r="M1642" s="185" t="s">
        <v>37</v>
      </c>
      <c r="N1642" s="185" t="s">
        <v>3489</v>
      </c>
      <c r="O1642" s="185" t="s">
        <v>37</v>
      </c>
      <c r="P1642" s="185"/>
      <c r="Q1642" s="184" t="s">
        <v>1454</v>
      </c>
      <c r="R1642" s="185">
        <v>10080</v>
      </c>
      <c r="S1642" s="185" t="s">
        <v>86</v>
      </c>
      <c r="T1642">
        <v>1</v>
      </c>
      <c r="U1642" s="185" t="s">
        <v>37</v>
      </c>
      <c r="V1642" s="185" t="s">
        <v>37</v>
      </c>
      <c r="W1642" t="b">
        <v>1</v>
      </c>
    </row>
    <row r="1643" spans="4:23" x14ac:dyDescent="0.25">
      <c r="D1643" s="184" t="s">
        <v>3974</v>
      </c>
      <c r="E1643" s="184" t="s">
        <v>3974</v>
      </c>
      <c r="F1643" s="184"/>
      <c r="G1643" s="184"/>
      <c r="H1643" s="185">
        <v>18412</v>
      </c>
      <c r="I1643" t="s">
        <v>3510</v>
      </c>
      <c r="J1643" s="185" t="s">
        <v>36</v>
      </c>
      <c r="K1643" s="185" t="s">
        <v>36</v>
      </c>
      <c r="L1643" s="185" t="s">
        <v>36</v>
      </c>
      <c r="M1643" s="185" t="s">
        <v>37</v>
      </c>
      <c r="N1643" s="185" t="s">
        <v>3514</v>
      </c>
      <c r="O1643" s="185" t="s">
        <v>37</v>
      </c>
      <c r="P1643" s="185"/>
      <c r="Q1643" s="184" t="s">
        <v>3974</v>
      </c>
      <c r="R1643" s="185">
        <v>18412</v>
      </c>
      <c r="S1643" s="185" t="s">
        <v>3811</v>
      </c>
      <c r="T1643">
        <v>1</v>
      </c>
      <c r="U1643" s="185" t="s">
        <v>37</v>
      </c>
      <c r="V1643" s="185" t="s">
        <v>37</v>
      </c>
      <c r="W1643" t="b">
        <v>1</v>
      </c>
    </row>
    <row r="1644" spans="4:23" x14ac:dyDescent="0.25">
      <c r="D1644" s="184" t="s">
        <v>3975</v>
      </c>
      <c r="E1644" s="184" t="s">
        <v>3975</v>
      </c>
      <c r="F1644" s="184"/>
      <c r="G1644" s="184"/>
      <c r="H1644" s="185">
        <v>18411</v>
      </c>
      <c r="I1644" t="s">
        <v>3510</v>
      </c>
      <c r="J1644" s="185" t="s">
        <v>36</v>
      </c>
      <c r="K1644" s="185" t="s">
        <v>36</v>
      </c>
      <c r="L1644" s="185" t="s">
        <v>36</v>
      </c>
      <c r="M1644" s="185" t="s">
        <v>37</v>
      </c>
      <c r="N1644" s="185" t="s">
        <v>3514</v>
      </c>
      <c r="O1644" s="185" t="s">
        <v>37</v>
      </c>
      <c r="P1644" s="185"/>
      <c r="Q1644" s="184" t="s">
        <v>3975</v>
      </c>
      <c r="R1644" s="185">
        <v>18411</v>
      </c>
      <c r="S1644" s="185" t="s">
        <v>3807</v>
      </c>
      <c r="T1644">
        <v>1</v>
      </c>
      <c r="U1644" s="185" t="s">
        <v>37</v>
      </c>
      <c r="V1644" s="185" t="s">
        <v>37</v>
      </c>
      <c r="W1644" t="b">
        <v>1</v>
      </c>
    </row>
    <row r="1645" spans="4:23" x14ac:dyDescent="0.25">
      <c r="D1645" s="184" t="s">
        <v>3976</v>
      </c>
      <c r="E1645" s="184" t="s">
        <v>3976</v>
      </c>
      <c r="F1645" s="184"/>
      <c r="G1645" s="184"/>
      <c r="H1645" s="185">
        <v>18412</v>
      </c>
      <c r="I1645" t="s">
        <v>3510</v>
      </c>
      <c r="J1645" s="185" t="s">
        <v>36</v>
      </c>
      <c r="K1645" s="185" t="s">
        <v>36</v>
      </c>
      <c r="L1645" s="185" t="s">
        <v>36</v>
      </c>
      <c r="M1645" s="185" t="s">
        <v>37</v>
      </c>
      <c r="N1645" s="185" t="s">
        <v>3514</v>
      </c>
      <c r="O1645" s="185" t="s">
        <v>37</v>
      </c>
      <c r="P1645" s="185"/>
      <c r="Q1645" s="184" t="s">
        <v>3976</v>
      </c>
      <c r="R1645" s="185">
        <v>18412</v>
      </c>
      <c r="S1645" s="185" t="s">
        <v>3811</v>
      </c>
      <c r="T1645">
        <v>1</v>
      </c>
      <c r="U1645" s="185" t="s">
        <v>37</v>
      </c>
      <c r="V1645" s="185" t="s">
        <v>37</v>
      </c>
      <c r="W1645" t="b">
        <v>1</v>
      </c>
    </row>
    <row r="1646" spans="4:23" x14ac:dyDescent="0.25">
      <c r="D1646" s="184" t="s">
        <v>3977</v>
      </c>
      <c r="E1646" s="184" t="s">
        <v>3977</v>
      </c>
      <c r="F1646" s="184"/>
      <c r="G1646" s="184"/>
      <c r="H1646" s="185">
        <v>18413</v>
      </c>
      <c r="I1646" t="s">
        <v>3510</v>
      </c>
      <c r="J1646" s="185" t="s">
        <v>36</v>
      </c>
      <c r="K1646" s="185" t="s">
        <v>36</v>
      </c>
      <c r="L1646" s="185" t="s">
        <v>36</v>
      </c>
      <c r="M1646" s="185" t="s">
        <v>37</v>
      </c>
      <c r="N1646" s="185" t="s">
        <v>3514</v>
      </c>
      <c r="O1646" s="185" t="s">
        <v>37</v>
      </c>
      <c r="P1646" s="185"/>
      <c r="Q1646" s="184" t="s">
        <v>3977</v>
      </c>
      <c r="R1646" s="185">
        <v>18413</v>
      </c>
      <c r="S1646" s="185" t="s">
        <v>3813</v>
      </c>
      <c r="T1646">
        <v>1</v>
      </c>
      <c r="U1646" s="185" t="s">
        <v>37</v>
      </c>
      <c r="V1646" s="185" t="s">
        <v>37</v>
      </c>
      <c r="W1646" t="b">
        <v>1</v>
      </c>
    </row>
    <row r="1647" spans="4:23" x14ac:dyDescent="0.25">
      <c r="D1647" s="184" t="s">
        <v>3978</v>
      </c>
      <c r="E1647" s="184" t="s">
        <v>3978</v>
      </c>
      <c r="F1647" s="184"/>
      <c r="G1647" s="184"/>
      <c r="H1647" s="185">
        <v>18411</v>
      </c>
      <c r="I1647" t="s">
        <v>3510</v>
      </c>
      <c r="J1647" s="185" t="s">
        <v>36</v>
      </c>
      <c r="K1647" s="185" t="s">
        <v>36</v>
      </c>
      <c r="L1647" s="185" t="s">
        <v>36</v>
      </c>
      <c r="M1647" s="185" t="s">
        <v>37</v>
      </c>
      <c r="N1647" s="185" t="s">
        <v>3514</v>
      </c>
      <c r="O1647" s="185" t="s">
        <v>37</v>
      </c>
      <c r="P1647" s="185"/>
      <c r="Q1647" s="184" t="s">
        <v>3978</v>
      </c>
      <c r="R1647" s="185">
        <v>18411</v>
      </c>
      <c r="S1647" s="185" t="s">
        <v>3807</v>
      </c>
      <c r="T1647">
        <v>1</v>
      </c>
      <c r="U1647" s="185" t="s">
        <v>37</v>
      </c>
      <c r="V1647" s="185" t="s">
        <v>37</v>
      </c>
      <c r="W1647" t="b">
        <v>1</v>
      </c>
    </row>
    <row r="1648" spans="4:23" x14ac:dyDescent="0.25">
      <c r="D1648" s="184" t="s">
        <v>3979</v>
      </c>
      <c r="E1648" s="184" t="s">
        <v>3979</v>
      </c>
      <c r="F1648" s="184"/>
      <c r="G1648" s="184"/>
      <c r="H1648" s="185">
        <v>18412</v>
      </c>
      <c r="I1648" t="s">
        <v>3510</v>
      </c>
      <c r="J1648" s="185" t="s">
        <v>36</v>
      </c>
      <c r="K1648" s="185" t="s">
        <v>36</v>
      </c>
      <c r="L1648" s="185" t="s">
        <v>36</v>
      </c>
      <c r="M1648" s="185" t="s">
        <v>37</v>
      </c>
      <c r="N1648" s="185" t="s">
        <v>3514</v>
      </c>
      <c r="O1648" s="185" t="s">
        <v>37</v>
      </c>
      <c r="P1648" s="185"/>
      <c r="Q1648" s="184" t="s">
        <v>3979</v>
      </c>
      <c r="R1648" s="185">
        <v>18412</v>
      </c>
      <c r="S1648" s="185" t="s">
        <v>3811</v>
      </c>
      <c r="T1648">
        <v>1</v>
      </c>
      <c r="U1648" s="185" t="s">
        <v>37</v>
      </c>
      <c r="V1648" s="185" t="s">
        <v>37</v>
      </c>
      <c r="W1648" t="b">
        <v>1</v>
      </c>
    </row>
    <row r="1649" spans="4:23" x14ac:dyDescent="0.25">
      <c r="D1649" s="184" t="s">
        <v>1455</v>
      </c>
      <c r="E1649" s="184" t="s">
        <v>1455</v>
      </c>
      <c r="F1649" s="184"/>
      <c r="G1649" s="184"/>
      <c r="H1649" s="185">
        <v>14230</v>
      </c>
      <c r="I1649" t="s">
        <v>3491</v>
      </c>
      <c r="J1649" s="185" t="s">
        <v>36</v>
      </c>
      <c r="K1649" s="185" t="s">
        <v>36</v>
      </c>
      <c r="L1649" s="185" t="s">
        <v>36</v>
      </c>
      <c r="M1649" s="185" t="s">
        <v>37</v>
      </c>
      <c r="N1649" s="185" t="s">
        <v>3505</v>
      </c>
      <c r="O1649" s="185" t="s">
        <v>37</v>
      </c>
      <c r="P1649" s="185"/>
      <c r="Q1649" s="184" t="s">
        <v>1455</v>
      </c>
      <c r="R1649" s="185">
        <v>14230</v>
      </c>
      <c r="S1649" s="185" t="s">
        <v>822</v>
      </c>
      <c r="T1649">
        <v>2</v>
      </c>
      <c r="U1649" s="185" t="s">
        <v>37</v>
      </c>
      <c r="V1649" s="185" t="s">
        <v>37</v>
      </c>
      <c r="W1649" t="b">
        <v>1</v>
      </c>
    </row>
    <row r="1650" spans="4:23" x14ac:dyDescent="0.25">
      <c r="D1650" s="184" t="s">
        <v>1456</v>
      </c>
      <c r="E1650" s="184" t="s">
        <v>1456</v>
      </c>
      <c r="F1650" s="184"/>
      <c r="G1650" s="184"/>
      <c r="H1650" s="185">
        <v>15270</v>
      </c>
      <c r="I1650" t="s">
        <v>3493</v>
      </c>
      <c r="J1650" s="185" t="s">
        <v>36</v>
      </c>
      <c r="K1650" s="185" t="s">
        <v>36</v>
      </c>
      <c r="L1650" s="185" t="s">
        <v>36</v>
      </c>
      <c r="M1650" s="185" t="s">
        <v>37</v>
      </c>
      <c r="N1650" s="185" t="s">
        <v>35</v>
      </c>
      <c r="O1650" s="185" t="s">
        <v>37</v>
      </c>
      <c r="P1650" s="185"/>
      <c r="Q1650" s="184" t="s">
        <v>1456</v>
      </c>
      <c r="R1650" s="185">
        <v>15270</v>
      </c>
      <c r="S1650" s="185" t="s">
        <v>1457</v>
      </c>
      <c r="T1650">
        <v>2</v>
      </c>
      <c r="U1650" s="185" t="s">
        <v>37</v>
      </c>
      <c r="V1650" s="185" t="s">
        <v>37</v>
      </c>
      <c r="W1650" t="b">
        <v>1</v>
      </c>
    </row>
    <row r="1651" spans="4:23" x14ac:dyDescent="0.25">
      <c r="D1651" s="184" t="s">
        <v>1458</v>
      </c>
      <c r="E1651" s="184" t="s">
        <v>1458</v>
      </c>
      <c r="F1651" s="184"/>
      <c r="G1651" s="184"/>
      <c r="H1651" s="185">
        <v>16080</v>
      </c>
      <c r="I1651" t="s">
        <v>3496</v>
      </c>
      <c r="J1651" s="185" t="s">
        <v>36</v>
      </c>
      <c r="K1651" s="185" t="s">
        <v>36</v>
      </c>
      <c r="L1651" s="185" t="s">
        <v>36</v>
      </c>
      <c r="M1651" s="185" t="s">
        <v>37</v>
      </c>
      <c r="N1651" s="185" t="s">
        <v>3506</v>
      </c>
      <c r="O1651" s="185" t="s">
        <v>37</v>
      </c>
      <c r="P1651" s="185"/>
      <c r="Q1651" s="184" t="s">
        <v>1458</v>
      </c>
      <c r="R1651" s="185">
        <v>16080</v>
      </c>
      <c r="S1651" s="185" t="s">
        <v>268</v>
      </c>
      <c r="T1651">
        <v>1</v>
      </c>
      <c r="U1651" s="185" t="s">
        <v>37</v>
      </c>
      <c r="V1651" s="185" t="s">
        <v>37</v>
      </c>
      <c r="W1651" t="b">
        <v>1</v>
      </c>
    </row>
    <row r="1652" spans="4:23" x14ac:dyDescent="0.25">
      <c r="D1652" s="184" t="s">
        <v>1459</v>
      </c>
      <c r="E1652" s="184" t="s">
        <v>1459</v>
      </c>
      <c r="F1652" s="184"/>
      <c r="G1652" s="184"/>
      <c r="H1652" s="185">
        <v>17010</v>
      </c>
      <c r="I1652" t="s">
        <v>3502</v>
      </c>
      <c r="J1652" s="185" t="s">
        <v>36</v>
      </c>
      <c r="K1652" s="185" t="s">
        <v>36</v>
      </c>
      <c r="L1652" s="185" t="s">
        <v>36</v>
      </c>
      <c r="M1652" s="185" t="s">
        <v>37</v>
      </c>
      <c r="N1652" s="185" t="s">
        <v>3504</v>
      </c>
      <c r="O1652" s="185" t="s">
        <v>37</v>
      </c>
      <c r="P1652" s="185"/>
      <c r="Q1652" s="184" t="s">
        <v>1459</v>
      </c>
      <c r="R1652" s="185">
        <v>17010</v>
      </c>
      <c r="S1652" s="185" t="s">
        <v>465</v>
      </c>
      <c r="T1652">
        <v>1</v>
      </c>
      <c r="U1652" s="185" t="s">
        <v>37</v>
      </c>
      <c r="V1652" s="185" t="s">
        <v>37</v>
      </c>
      <c r="W1652" t="b">
        <v>1</v>
      </c>
    </row>
    <row r="1653" spans="4:23" x14ac:dyDescent="0.25">
      <c r="D1653" s="184" t="s">
        <v>1460</v>
      </c>
      <c r="E1653" s="184" t="s">
        <v>1460</v>
      </c>
      <c r="F1653" s="184"/>
      <c r="G1653" s="184"/>
      <c r="H1653" s="185">
        <v>14230</v>
      </c>
      <c r="I1653" t="s">
        <v>3491</v>
      </c>
      <c r="J1653" s="185" t="s">
        <v>36</v>
      </c>
      <c r="K1653" s="185" t="s">
        <v>36</v>
      </c>
      <c r="L1653" s="185" t="s">
        <v>36</v>
      </c>
      <c r="M1653" s="185" t="s">
        <v>37</v>
      </c>
      <c r="N1653" s="185" t="s">
        <v>3505</v>
      </c>
      <c r="O1653" s="185" t="s">
        <v>37</v>
      </c>
      <c r="P1653" s="185"/>
      <c r="Q1653" s="184" t="s">
        <v>1460</v>
      </c>
      <c r="R1653" s="185">
        <v>14230</v>
      </c>
      <c r="S1653" s="185" t="s">
        <v>822</v>
      </c>
      <c r="T1653">
        <v>2</v>
      </c>
      <c r="U1653" s="185" t="s">
        <v>37</v>
      </c>
      <c r="V1653" s="185" t="s">
        <v>37</v>
      </c>
      <c r="W1653" t="b">
        <v>1</v>
      </c>
    </row>
    <row r="1654" spans="4:23" x14ac:dyDescent="0.25">
      <c r="D1654" s="184" t="s">
        <v>1461</v>
      </c>
      <c r="E1654" s="184" t="s">
        <v>1461</v>
      </c>
      <c r="F1654" s="184"/>
      <c r="G1654" s="184"/>
      <c r="H1654" s="185">
        <v>14230</v>
      </c>
      <c r="I1654" t="s">
        <v>3491</v>
      </c>
      <c r="J1654" s="185" t="s">
        <v>36</v>
      </c>
      <c r="K1654" s="185" t="s">
        <v>36</v>
      </c>
      <c r="L1654" s="185" t="s">
        <v>36</v>
      </c>
      <c r="M1654" s="185" t="s">
        <v>37</v>
      </c>
      <c r="N1654" s="185" t="s">
        <v>3505</v>
      </c>
      <c r="O1654" s="185" t="s">
        <v>37</v>
      </c>
      <c r="P1654" s="185"/>
      <c r="Q1654" s="184" t="s">
        <v>1461</v>
      </c>
      <c r="R1654" s="185">
        <v>14230</v>
      </c>
      <c r="S1654" s="185" t="s">
        <v>822</v>
      </c>
      <c r="T1654">
        <v>2</v>
      </c>
      <c r="U1654" s="185" t="s">
        <v>37</v>
      </c>
      <c r="V1654" s="185" t="s">
        <v>37</v>
      </c>
      <c r="W1654" t="b">
        <v>1</v>
      </c>
    </row>
    <row r="1655" spans="4:23" x14ac:dyDescent="0.25">
      <c r="D1655" s="184" t="s">
        <v>1462</v>
      </c>
      <c r="E1655" s="184" t="s">
        <v>1462</v>
      </c>
      <c r="F1655" s="184"/>
      <c r="G1655" s="184"/>
      <c r="H1655" s="185">
        <v>14230</v>
      </c>
      <c r="I1655" t="s">
        <v>3491</v>
      </c>
      <c r="J1655" s="185" t="s">
        <v>36</v>
      </c>
      <c r="K1655" s="185" t="s">
        <v>36</v>
      </c>
      <c r="L1655" s="185" t="s">
        <v>36</v>
      </c>
      <c r="M1655" s="185" t="s">
        <v>37</v>
      </c>
      <c r="N1655" s="185" t="s">
        <v>3505</v>
      </c>
      <c r="O1655" s="185" t="s">
        <v>37</v>
      </c>
      <c r="P1655" s="185"/>
      <c r="Q1655" s="184" t="s">
        <v>1462</v>
      </c>
      <c r="R1655" s="185">
        <v>14230</v>
      </c>
      <c r="S1655" s="185" t="s">
        <v>822</v>
      </c>
      <c r="T1655">
        <v>2</v>
      </c>
      <c r="U1655" s="185" t="s">
        <v>37</v>
      </c>
      <c r="V1655" s="185" t="s">
        <v>37</v>
      </c>
      <c r="W1655" t="b">
        <v>1</v>
      </c>
    </row>
    <row r="1656" spans="4:23" x14ac:dyDescent="0.25">
      <c r="D1656" s="184" t="s">
        <v>1463</v>
      </c>
      <c r="E1656" s="184" t="s">
        <v>1463</v>
      </c>
      <c r="F1656" s="184"/>
      <c r="G1656" s="184"/>
      <c r="H1656" s="185">
        <v>14230</v>
      </c>
      <c r="I1656" t="s">
        <v>3491</v>
      </c>
      <c r="J1656" s="185" t="s">
        <v>36</v>
      </c>
      <c r="K1656" s="185" t="s">
        <v>36</v>
      </c>
      <c r="L1656" s="185" t="s">
        <v>36</v>
      </c>
      <c r="M1656" s="185" t="s">
        <v>37</v>
      </c>
      <c r="N1656" s="185" t="s">
        <v>3505</v>
      </c>
      <c r="O1656" s="185" t="s">
        <v>37</v>
      </c>
      <c r="P1656" s="185"/>
      <c r="Q1656" s="184" t="s">
        <v>1463</v>
      </c>
      <c r="R1656" s="185">
        <v>14230</v>
      </c>
      <c r="S1656" s="185" t="s">
        <v>822</v>
      </c>
      <c r="T1656">
        <v>2</v>
      </c>
      <c r="U1656" s="185" t="s">
        <v>37</v>
      </c>
      <c r="V1656" s="185" t="s">
        <v>37</v>
      </c>
      <c r="W1656" t="b">
        <v>1</v>
      </c>
    </row>
    <row r="1657" spans="4:23" x14ac:dyDescent="0.25">
      <c r="D1657" s="184" t="s">
        <v>1464</v>
      </c>
      <c r="E1657" s="184" t="s">
        <v>1464</v>
      </c>
      <c r="F1657" s="184"/>
      <c r="G1657" s="184"/>
      <c r="H1657" s="185">
        <v>11060</v>
      </c>
      <c r="I1657" t="s">
        <v>3491</v>
      </c>
      <c r="J1657" s="185" t="s">
        <v>36</v>
      </c>
      <c r="K1657" s="185" t="s">
        <v>36</v>
      </c>
      <c r="L1657" s="185" t="s">
        <v>36</v>
      </c>
      <c r="M1657" s="185" t="s">
        <v>36</v>
      </c>
      <c r="N1657" s="185" t="s">
        <v>35</v>
      </c>
      <c r="O1657" s="185" t="s">
        <v>37</v>
      </c>
      <c r="P1657" s="185"/>
      <c r="Q1657" s="184" t="s">
        <v>1464</v>
      </c>
      <c r="R1657" s="185">
        <v>11060</v>
      </c>
      <c r="S1657" s="185" t="s">
        <v>1465</v>
      </c>
      <c r="T1657">
        <v>4</v>
      </c>
      <c r="U1657" s="185" t="s">
        <v>37</v>
      </c>
      <c r="V1657" s="185" t="s">
        <v>37</v>
      </c>
      <c r="W1657" t="b">
        <v>1</v>
      </c>
    </row>
    <row r="1658" spans="4:23" x14ac:dyDescent="0.25">
      <c r="D1658" s="184" t="s">
        <v>1466</v>
      </c>
      <c r="E1658" s="184" t="s">
        <v>1466</v>
      </c>
      <c r="F1658" s="184"/>
      <c r="G1658" s="184"/>
      <c r="H1658" s="185">
        <v>13820</v>
      </c>
      <c r="I1658" t="s">
        <v>3491</v>
      </c>
      <c r="J1658" s="185" t="s">
        <v>36</v>
      </c>
      <c r="K1658" s="185" t="s">
        <v>36</v>
      </c>
      <c r="L1658" s="185" t="s">
        <v>36</v>
      </c>
      <c r="M1658" s="185" t="s">
        <v>37</v>
      </c>
      <c r="N1658" s="185" t="s">
        <v>3501</v>
      </c>
      <c r="O1658" s="185" t="s">
        <v>37</v>
      </c>
      <c r="P1658" s="185"/>
      <c r="Q1658" s="184" t="s">
        <v>1466</v>
      </c>
      <c r="R1658" s="185">
        <v>13820</v>
      </c>
      <c r="S1658" s="185" t="s">
        <v>469</v>
      </c>
      <c r="T1658">
        <v>2</v>
      </c>
      <c r="U1658" s="185" t="s">
        <v>37</v>
      </c>
      <c r="V1658" s="185" t="s">
        <v>37</v>
      </c>
      <c r="W1658" t="b">
        <v>1</v>
      </c>
    </row>
    <row r="1659" spans="4:23" x14ac:dyDescent="0.25">
      <c r="D1659" s="184" t="s">
        <v>3980</v>
      </c>
      <c r="E1659" s="184" t="s">
        <v>3980</v>
      </c>
      <c r="F1659" s="184"/>
      <c r="G1659" s="184"/>
      <c r="H1659" s="185">
        <v>18301</v>
      </c>
      <c r="I1659" t="s">
        <v>3510</v>
      </c>
      <c r="J1659" s="185" t="s">
        <v>36</v>
      </c>
      <c r="K1659" s="185" t="s">
        <v>36</v>
      </c>
      <c r="L1659" s="185" t="s">
        <v>36</v>
      </c>
      <c r="M1659" s="185" t="s">
        <v>36</v>
      </c>
      <c r="N1659" s="185" t="s">
        <v>3514</v>
      </c>
      <c r="O1659" s="185" t="s">
        <v>37</v>
      </c>
      <c r="P1659" s="185"/>
      <c r="Q1659" s="184" t="s">
        <v>3980</v>
      </c>
      <c r="R1659" s="185">
        <v>18301</v>
      </c>
      <c r="S1659" s="185" t="s">
        <v>3736</v>
      </c>
      <c r="T1659">
        <v>0</v>
      </c>
      <c r="U1659" s="185" t="s">
        <v>36</v>
      </c>
      <c r="V1659" s="185" t="s">
        <v>36</v>
      </c>
      <c r="W1659" t="b">
        <v>1</v>
      </c>
    </row>
    <row r="1660" spans="4:23" x14ac:dyDescent="0.25">
      <c r="D1660" s="184" t="s">
        <v>3981</v>
      </c>
      <c r="E1660" s="184" t="s">
        <v>3981</v>
      </c>
      <c r="F1660" s="184"/>
      <c r="G1660" s="184"/>
      <c r="H1660" s="185">
        <v>18301</v>
      </c>
      <c r="I1660" t="s">
        <v>3510</v>
      </c>
      <c r="J1660" s="185" t="s">
        <v>36</v>
      </c>
      <c r="K1660" s="185" t="s">
        <v>36</v>
      </c>
      <c r="L1660" s="185" t="s">
        <v>36</v>
      </c>
      <c r="M1660" s="185" t="s">
        <v>37</v>
      </c>
      <c r="N1660" s="185" t="s">
        <v>3514</v>
      </c>
      <c r="O1660" s="185" t="s">
        <v>37</v>
      </c>
      <c r="P1660" s="185"/>
      <c r="Q1660" s="184" t="s">
        <v>3981</v>
      </c>
      <c r="R1660" s="185">
        <v>18301</v>
      </c>
      <c r="S1660" s="185" t="s">
        <v>3736</v>
      </c>
      <c r="T1660">
        <v>1</v>
      </c>
      <c r="U1660" s="185" t="s">
        <v>37</v>
      </c>
      <c r="V1660" s="185" t="s">
        <v>37</v>
      </c>
      <c r="W1660" t="b">
        <v>1</v>
      </c>
    </row>
    <row r="1661" spans="4:23" x14ac:dyDescent="0.25">
      <c r="D1661" s="184" t="s">
        <v>1467</v>
      </c>
      <c r="E1661" s="184" t="s">
        <v>1467</v>
      </c>
      <c r="F1661" s="184"/>
      <c r="G1661" s="184"/>
      <c r="H1661" s="185">
        <v>13010</v>
      </c>
      <c r="I1661" t="s">
        <v>3491</v>
      </c>
      <c r="J1661" s="185" t="s">
        <v>36</v>
      </c>
      <c r="K1661" s="185" t="s">
        <v>36</v>
      </c>
      <c r="L1661" s="185" t="s">
        <v>36</v>
      </c>
      <c r="M1661" s="185" t="s">
        <v>37</v>
      </c>
      <c r="N1661" s="185" t="s">
        <v>35</v>
      </c>
      <c r="O1661" s="185" t="s">
        <v>37</v>
      </c>
      <c r="P1661" s="185"/>
      <c r="Q1661" s="184" t="s">
        <v>1467</v>
      </c>
      <c r="R1661" s="185">
        <v>13010</v>
      </c>
      <c r="S1661" s="185" t="s">
        <v>367</v>
      </c>
      <c r="T1661">
        <v>3</v>
      </c>
      <c r="U1661" s="185" t="s">
        <v>37</v>
      </c>
      <c r="V1661" s="185" t="s">
        <v>37</v>
      </c>
      <c r="W1661" t="b">
        <v>1</v>
      </c>
    </row>
    <row r="1662" spans="4:23" x14ac:dyDescent="0.25">
      <c r="D1662" s="184" t="s">
        <v>1468</v>
      </c>
      <c r="E1662" s="184" t="s">
        <v>1468</v>
      </c>
      <c r="F1662" s="184"/>
      <c r="G1662" s="184"/>
      <c r="H1662" s="185">
        <v>13010</v>
      </c>
      <c r="I1662" t="s">
        <v>3491</v>
      </c>
      <c r="J1662" s="185" t="s">
        <v>36</v>
      </c>
      <c r="K1662" s="185" t="s">
        <v>36</v>
      </c>
      <c r="L1662" s="185" t="s">
        <v>36</v>
      </c>
      <c r="M1662" s="185" t="s">
        <v>37</v>
      </c>
      <c r="N1662" s="185" t="s">
        <v>3501</v>
      </c>
      <c r="O1662" s="185" t="s">
        <v>37</v>
      </c>
      <c r="P1662" s="185"/>
      <c r="Q1662" s="184" t="s">
        <v>1468</v>
      </c>
      <c r="R1662" s="185">
        <v>13010</v>
      </c>
      <c r="S1662" s="185" t="s">
        <v>367</v>
      </c>
      <c r="T1662">
        <v>3</v>
      </c>
      <c r="U1662" s="185" t="s">
        <v>37</v>
      </c>
      <c r="V1662" s="185" t="s">
        <v>37</v>
      </c>
      <c r="W1662" t="b">
        <v>1</v>
      </c>
    </row>
    <row r="1663" spans="4:23" x14ac:dyDescent="0.25">
      <c r="D1663" s="184" t="s">
        <v>1469</v>
      </c>
      <c r="E1663" s="184" t="s">
        <v>1469</v>
      </c>
      <c r="F1663" s="184"/>
      <c r="G1663" s="184"/>
      <c r="H1663" s="185">
        <v>13020</v>
      </c>
      <c r="I1663" t="s">
        <v>3491</v>
      </c>
      <c r="J1663" s="185" t="s">
        <v>36</v>
      </c>
      <c r="K1663" s="185" t="s">
        <v>36</v>
      </c>
      <c r="L1663" s="185" t="s">
        <v>36</v>
      </c>
      <c r="M1663" s="185" t="s">
        <v>37</v>
      </c>
      <c r="N1663" s="185" t="s">
        <v>3501</v>
      </c>
      <c r="O1663" s="185" t="s">
        <v>37</v>
      </c>
      <c r="P1663" s="185"/>
      <c r="Q1663" s="184" t="s">
        <v>1469</v>
      </c>
      <c r="R1663" s="185">
        <v>13020</v>
      </c>
      <c r="S1663" s="185" t="s">
        <v>90</v>
      </c>
      <c r="T1663">
        <v>2</v>
      </c>
      <c r="U1663" s="185" t="s">
        <v>37</v>
      </c>
      <c r="V1663" s="185" t="s">
        <v>37</v>
      </c>
      <c r="W1663" t="b">
        <v>1</v>
      </c>
    </row>
    <row r="1664" spans="4:23" x14ac:dyDescent="0.25">
      <c r="D1664" s="184" t="s">
        <v>3982</v>
      </c>
      <c r="E1664" s="184" t="s">
        <v>3982</v>
      </c>
      <c r="F1664" s="184"/>
      <c r="G1664" s="184"/>
      <c r="H1664" s="185">
        <v>10030</v>
      </c>
      <c r="I1664" t="s">
        <v>3491</v>
      </c>
      <c r="J1664" s="185" t="s">
        <v>36</v>
      </c>
      <c r="K1664" s="185" t="s">
        <v>36</v>
      </c>
      <c r="L1664" s="185" t="s">
        <v>36</v>
      </c>
      <c r="M1664" s="185" t="s">
        <v>37</v>
      </c>
      <c r="N1664" s="185" t="s">
        <v>3514</v>
      </c>
      <c r="O1664" s="185" t="s">
        <v>37</v>
      </c>
      <c r="P1664" s="185"/>
      <c r="Q1664" s="184" t="s">
        <v>3982</v>
      </c>
      <c r="R1664" s="185">
        <v>10030</v>
      </c>
      <c r="S1664" s="185" t="s">
        <v>60</v>
      </c>
      <c r="T1664">
        <v>1</v>
      </c>
      <c r="U1664" s="185" t="s">
        <v>37</v>
      </c>
      <c r="V1664" s="185" t="s">
        <v>37</v>
      </c>
      <c r="W1664" t="b">
        <v>1</v>
      </c>
    </row>
    <row r="1665" spans="4:23" x14ac:dyDescent="0.25">
      <c r="D1665" s="184" t="s">
        <v>1470</v>
      </c>
      <c r="E1665" s="184" t="s">
        <v>1470</v>
      </c>
      <c r="F1665" s="184"/>
      <c r="G1665" s="184"/>
      <c r="H1665" s="185">
        <v>11030</v>
      </c>
      <c r="I1665" t="s">
        <v>3491</v>
      </c>
      <c r="J1665" s="185" t="s">
        <v>36</v>
      </c>
      <c r="K1665" s="185" t="s">
        <v>36</v>
      </c>
      <c r="L1665" s="185" t="s">
        <v>36</v>
      </c>
      <c r="M1665" s="185" t="s">
        <v>37</v>
      </c>
      <c r="N1665" s="185" t="s">
        <v>3501</v>
      </c>
      <c r="O1665" s="185" t="s">
        <v>37</v>
      </c>
      <c r="P1665" s="185"/>
      <c r="Q1665" s="184" t="s">
        <v>1470</v>
      </c>
      <c r="R1665" s="185">
        <v>11030</v>
      </c>
      <c r="S1665" s="185" t="s">
        <v>750</v>
      </c>
      <c r="T1665">
        <v>3</v>
      </c>
      <c r="U1665" s="185" t="s">
        <v>37</v>
      </c>
      <c r="V1665" s="185" t="s">
        <v>37</v>
      </c>
      <c r="W1665" t="b">
        <v>1</v>
      </c>
    </row>
    <row r="1666" spans="4:23" x14ac:dyDescent="0.25">
      <c r="D1666" s="186" t="s">
        <v>3983</v>
      </c>
      <c r="E1666" s="186" t="s">
        <v>3983</v>
      </c>
      <c r="F1666" s="186"/>
      <c r="G1666" s="186"/>
      <c r="H1666" s="185"/>
      <c r="I1666" s="186" t="s">
        <v>3486</v>
      </c>
      <c r="J1666" s="186" t="s">
        <v>36</v>
      </c>
      <c r="K1666" s="186" t="s">
        <v>36</v>
      </c>
      <c r="L1666" s="186" t="s">
        <v>36</v>
      </c>
      <c r="M1666" s="186" t="s">
        <v>37</v>
      </c>
      <c r="N1666" s="186" t="s">
        <v>3498</v>
      </c>
      <c r="O1666" s="186" t="s">
        <v>37</v>
      </c>
      <c r="P1666" s="186"/>
      <c r="Q1666" s="186" t="s">
        <v>3983</v>
      </c>
      <c r="R1666" s="185"/>
      <c r="S1666" s="185"/>
      <c r="T1666">
        <v>1</v>
      </c>
      <c r="U1666" s="186" t="s">
        <v>37</v>
      </c>
      <c r="V1666" s="186" t="s">
        <v>37</v>
      </c>
      <c r="W1666" t="b">
        <v>1</v>
      </c>
    </row>
    <row r="1667" spans="4:23" x14ac:dyDescent="0.25">
      <c r="D1667" s="184" t="s">
        <v>1471</v>
      </c>
      <c r="E1667" s="184" t="s">
        <v>1471</v>
      </c>
      <c r="F1667" s="184"/>
      <c r="G1667" s="184"/>
      <c r="H1667" s="185">
        <v>17610</v>
      </c>
      <c r="I1667" t="s">
        <v>3502</v>
      </c>
      <c r="J1667" s="185" t="s">
        <v>36</v>
      </c>
      <c r="K1667" s="185" t="s">
        <v>36</v>
      </c>
      <c r="L1667" s="185" t="s">
        <v>36</v>
      </c>
      <c r="M1667" s="185" t="s">
        <v>37</v>
      </c>
      <c r="N1667" s="185" t="s">
        <v>3504</v>
      </c>
      <c r="O1667" s="185" t="s">
        <v>37</v>
      </c>
      <c r="P1667" s="185"/>
      <c r="Q1667" s="184" t="s">
        <v>1471</v>
      </c>
      <c r="R1667" s="185">
        <v>17610</v>
      </c>
      <c r="S1667" s="185" t="s">
        <v>314</v>
      </c>
      <c r="T1667">
        <v>1</v>
      </c>
      <c r="U1667" s="185" t="s">
        <v>37</v>
      </c>
      <c r="V1667" s="185" t="s">
        <v>37</v>
      </c>
      <c r="W1667" t="b">
        <v>1</v>
      </c>
    </row>
    <row r="1668" spans="4:23" x14ac:dyDescent="0.25">
      <c r="D1668" s="184" t="s">
        <v>1472</v>
      </c>
      <c r="E1668" s="184" t="s">
        <v>1472</v>
      </c>
      <c r="F1668" s="184"/>
      <c r="G1668" s="184"/>
      <c r="H1668" s="185">
        <v>15310</v>
      </c>
      <c r="I1668" t="s">
        <v>3493</v>
      </c>
      <c r="J1668" s="185" t="s">
        <v>36</v>
      </c>
      <c r="K1668" s="185" t="s">
        <v>36</v>
      </c>
      <c r="L1668" s="185" t="s">
        <v>36</v>
      </c>
      <c r="M1668" s="185" t="s">
        <v>37</v>
      </c>
      <c r="N1668" s="185" t="s">
        <v>3489</v>
      </c>
      <c r="O1668" s="185" t="s">
        <v>37</v>
      </c>
      <c r="P1668" s="185"/>
      <c r="Q1668" s="184" t="s">
        <v>1472</v>
      </c>
      <c r="R1668" s="185">
        <v>15310</v>
      </c>
      <c r="S1668" s="185" t="s">
        <v>180</v>
      </c>
      <c r="T1668">
        <v>1</v>
      </c>
      <c r="U1668" s="185" t="s">
        <v>37</v>
      </c>
      <c r="V1668" s="185" t="s">
        <v>37</v>
      </c>
      <c r="W1668" t="b">
        <v>1</v>
      </c>
    </row>
    <row r="1669" spans="4:23" x14ac:dyDescent="0.25">
      <c r="D1669" s="184" t="s">
        <v>1473</v>
      </c>
      <c r="E1669" s="184" t="s">
        <v>1473</v>
      </c>
      <c r="F1669" s="184"/>
      <c r="G1669" s="184"/>
      <c r="H1669" s="185">
        <v>17510</v>
      </c>
      <c r="I1669" t="s">
        <v>3502</v>
      </c>
      <c r="J1669" s="185" t="s">
        <v>36</v>
      </c>
      <c r="K1669" s="185" t="s">
        <v>36</v>
      </c>
      <c r="L1669" s="185" t="s">
        <v>36</v>
      </c>
      <c r="M1669" s="185" t="s">
        <v>37</v>
      </c>
      <c r="N1669" s="185" t="s">
        <v>3504</v>
      </c>
      <c r="O1669" s="185" t="s">
        <v>37</v>
      </c>
      <c r="P1669" s="185"/>
      <c r="Q1669" s="184" t="s">
        <v>1473</v>
      </c>
      <c r="R1669" s="185">
        <v>17510</v>
      </c>
      <c r="S1669" s="185" t="s">
        <v>246</v>
      </c>
      <c r="T1669">
        <v>1</v>
      </c>
      <c r="U1669" s="185" t="s">
        <v>37</v>
      </c>
      <c r="V1669" s="185" t="s">
        <v>37</v>
      </c>
      <c r="W1669" t="b">
        <v>1</v>
      </c>
    </row>
    <row r="1670" spans="4:23" x14ac:dyDescent="0.25">
      <c r="D1670" s="184" t="s">
        <v>1474</v>
      </c>
      <c r="E1670" s="184" t="s">
        <v>1474</v>
      </c>
      <c r="F1670" s="184"/>
      <c r="G1670" s="184"/>
      <c r="H1670" s="185">
        <v>90161</v>
      </c>
      <c r="I1670" t="s">
        <v>3486</v>
      </c>
      <c r="J1670" s="185" t="s">
        <v>36</v>
      </c>
      <c r="K1670" s="185" t="s">
        <v>36</v>
      </c>
      <c r="L1670" s="185" t="s">
        <v>36</v>
      </c>
      <c r="M1670" s="185" t="s">
        <v>37</v>
      </c>
      <c r="N1670" s="185" t="s">
        <v>3490</v>
      </c>
      <c r="O1670" s="185" t="s">
        <v>37</v>
      </c>
      <c r="P1670" s="185"/>
      <c r="Q1670" s="184" t="s">
        <v>1474</v>
      </c>
      <c r="R1670" s="185">
        <v>90161</v>
      </c>
      <c r="S1670" s="185" t="s">
        <v>1474</v>
      </c>
      <c r="T1670">
        <v>1</v>
      </c>
      <c r="U1670" s="185" t="s">
        <v>37</v>
      </c>
      <c r="V1670" s="185" t="s">
        <v>37</v>
      </c>
      <c r="W1670" t="b">
        <v>1</v>
      </c>
    </row>
    <row r="1671" spans="4:23" x14ac:dyDescent="0.25">
      <c r="D1671" s="184" t="s">
        <v>1475</v>
      </c>
      <c r="E1671" s="184" t="s">
        <v>1475</v>
      </c>
      <c r="F1671" s="184"/>
      <c r="G1671" s="184"/>
      <c r="H1671" s="185">
        <v>16660</v>
      </c>
      <c r="I1671" t="s">
        <v>3493</v>
      </c>
      <c r="J1671" s="185" t="s">
        <v>36</v>
      </c>
      <c r="K1671" s="185" t="s">
        <v>36</v>
      </c>
      <c r="L1671" s="185" t="s">
        <v>36</v>
      </c>
      <c r="M1671" s="185" t="s">
        <v>37</v>
      </c>
      <c r="N1671" s="185" t="s">
        <v>3490</v>
      </c>
      <c r="O1671" s="185" t="s">
        <v>37</v>
      </c>
      <c r="P1671" s="185"/>
      <c r="Q1671" s="184" t="s">
        <v>1475</v>
      </c>
      <c r="R1671" s="185">
        <v>16660</v>
      </c>
      <c r="S1671" s="185" t="s">
        <v>577</v>
      </c>
      <c r="T1671">
        <v>3</v>
      </c>
      <c r="U1671" s="185" t="s">
        <v>37</v>
      </c>
      <c r="V1671" s="185" t="s">
        <v>37</v>
      </c>
      <c r="W1671" t="b">
        <v>1</v>
      </c>
    </row>
    <row r="1672" spans="4:23" x14ac:dyDescent="0.25">
      <c r="D1672" s="184" t="s">
        <v>1476</v>
      </c>
      <c r="E1672" s="184" t="s">
        <v>1476</v>
      </c>
      <c r="F1672" s="184"/>
      <c r="G1672" s="184"/>
      <c r="H1672" s="185">
        <v>13650</v>
      </c>
      <c r="I1672" t="s">
        <v>3491</v>
      </c>
      <c r="J1672" s="185" t="s">
        <v>36</v>
      </c>
      <c r="K1672" s="185" t="s">
        <v>36</v>
      </c>
      <c r="L1672" s="185" t="s">
        <v>36</v>
      </c>
      <c r="M1672" s="185" t="s">
        <v>37</v>
      </c>
      <c r="N1672" s="185" t="s">
        <v>3503</v>
      </c>
      <c r="O1672" s="185" t="s">
        <v>37</v>
      </c>
      <c r="P1672" s="185"/>
      <c r="Q1672" s="184" t="s">
        <v>1476</v>
      </c>
      <c r="R1672" s="185">
        <v>13650</v>
      </c>
      <c r="S1672" s="185" t="s">
        <v>172</v>
      </c>
      <c r="T1672">
        <v>1</v>
      </c>
      <c r="U1672" s="185" t="s">
        <v>37</v>
      </c>
      <c r="V1672" s="185" t="s">
        <v>37</v>
      </c>
      <c r="W1672" t="b">
        <v>1</v>
      </c>
    </row>
    <row r="1673" spans="4:23" x14ac:dyDescent="0.25">
      <c r="D1673" s="184" t="s">
        <v>1477</v>
      </c>
      <c r="E1673" s="184" t="s">
        <v>1477</v>
      </c>
      <c r="F1673" s="184"/>
      <c r="G1673" s="184"/>
      <c r="H1673" s="185">
        <v>13620</v>
      </c>
      <c r="I1673" t="s">
        <v>3491</v>
      </c>
      <c r="J1673" s="185" t="s">
        <v>36</v>
      </c>
      <c r="K1673" s="185" t="s">
        <v>36</v>
      </c>
      <c r="L1673" s="185" t="s">
        <v>36</v>
      </c>
      <c r="M1673" s="185" t="s">
        <v>37</v>
      </c>
      <c r="N1673" s="185" t="s">
        <v>3503</v>
      </c>
      <c r="O1673" s="185" t="s">
        <v>37</v>
      </c>
      <c r="P1673" s="185"/>
      <c r="Q1673" s="184" t="s">
        <v>1477</v>
      </c>
      <c r="R1673" s="185">
        <v>13620</v>
      </c>
      <c r="S1673" s="185" t="s">
        <v>312</v>
      </c>
      <c r="T1673">
        <v>1</v>
      </c>
      <c r="U1673" s="185" t="s">
        <v>37</v>
      </c>
      <c r="V1673" s="185" t="s">
        <v>37</v>
      </c>
      <c r="W1673" t="b">
        <v>1</v>
      </c>
    </row>
    <row r="1674" spans="4:23" x14ac:dyDescent="0.25">
      <c r="D1674" s="184" t="s">
        <v>1478</v>
      </c>
      <c r="E1674" s="184" t="s">
        <v>1478</v>
      </c>
      <c r="F1674" s="184"/>
      <c r="G1674" s="184"/>
      <c r="H1674" s="185">
        <v>13630</v>
      </c>
      <c r="I1674" t="s">
        <v>3491</v>
      </c>
      <c r="J1674" s="185" t="s">
        <v>36</v>
      </c>
      <c r="K1674" s="185" t="s">
        <v>36</v>
      </c>
      <c r="L1674" s="185" t="s">
        <v>36</v>
      </c>
      <c r="M1674" s="185" t="s">
        <v>37</v>
      </c>
      <c r="N1674" s="185" t="s">
        <v>3503</v>
      </c>
      <c r="O1674" s="185" t="s">
        <v>37</v>
      </c>
      <c r="P1674" s="185"/>
      <c r="Q1674" s="184" t="s">
        <v>1478</v>
      </c>
      <c r="R1674" s="185">
        <v>13630</v>
      </c>
      <c r="S1674" s="185" t="s">
        <v>348</v>
      </c>
      <c r="T1674">
        <v>1</v>
      </c>
      <c r="U1674" s="185" t="s">
        <v>37</v>
      </c>
      <c r="V1674" s="185" t="s">
        <v>37</v>
      </c>
      <c r="W1674" t="b">
        <v>1</v>
      </c>
    </row>
    <row r="1675" spans="4:23" x14ac:dyDescent="0.25">
      <c r="D1675" s="184" t="s">
        <v>1479</v>
      </c>
      <c r="E1675" s="184" t="s">
        <v>1479</v>
      </c>
      <c r="F1675" s="184"/>
      <c r="G1675" s="184"/>
      <c r="H1675" s="185">
        <v>16230</v>
      </c>
      <c r="I1675" t="s">
        <v>3496</v>
      </c>
      <c r="J1675" s="185" t="s">
        <v>36</v>
      </c>
      <c r="K1675" s="185" t="s">
        <v>36</v>
      </c>
      <c r="L1675" s="185" t="s">
        <v>36</v>
      </c>
      <c r="M1675" s="185" t="s">
        <v>37</v>
      </c>
      <c r="N1675" s="185" t="s">
        <v>3522</v>
      </c>
      <c r="O1675" s="185" t="s">
        <v>37</v>
      </c>
      <c r="P1675" s="185"/>
      <c r="Q1675" s="184" t="s">
        <v>1479</v>
      </c>
      <c r="R1675" s="185">
        <v>16230</v>
      </c>
      <c r="S1675" s="185" t="s">
        <v>973</v>
      </c>
      <c r="T1675">
        <v>1</v>
      </c>
      <c r="U1675" s="185" t="s">
        <v>37</v>
      </c>
      <c r="V1675" s="185" t="s">
        <v>37</v>
      </c>
      <c r="W1675" t="b">
        <v>1</v>
      </c>
    </row>
    <row r="1676" spans="4:23" x14ac:dyDescent="0.25">
      <c r="D1676" s="184" t="s">
        <v>1480</v>
      </c>
      <c r="E1676" s="184" t="s">
        <v>1480</v>
      </c>
      <c r="F1676" s="184"/>
      <c r="G1676" s="184"/>
      <c r="H1676" s="185">
        <v>10010</v>
      </c>
      <c r="I1676" t="s">
        <v>3486</v>
      </c>
      <c r="J1676" s="185" t="s">
        <v>36</v>
      </c>
      <c r="K1676" s="185" t="s">
        <v>36</v>
      </c>
      <c r="L1676" s="185" t="s">
        <v>36</v>
      </c>
      <c r="M1676" s="185" t="s">
        <v>37</v>
      </c>
      <c r="N1676" s="185" t="s">
        <v>35</v>
      </c>
      <c r="O1676" s="185" t="s">
        <v>37</v>
      </c>
      <c r="P1676" s="185"/>
      <c r="Q1676" s="184" t="s">
        <v>1480</v>
      </c>
      <c r="R1676" s="185">
        <v>10010</v>
      </c>
      <c r="S1676" s="185" t="s">
        <v>38</v>
      </c>
      <c r="T1676">
        <v>1</v>
      </c>
      <c r="U1676" s="185" t="s">
        <v>37</v>
      </c>
      <c r="V1676" s="185" t="s">
        <v>37</v>
      </c>
      <c r="W1676" t="b">
        <v>1</v>
      </c>
    </row>
    <row r="1677" spans="4:23" x14ac:dyDescent="0.25">
      <c r="D1677" s="184" t="s">
        <v>1481</v>
      </c>
      <c r="E1677" s="184" t="s">
        <v>1481</v>
      </c>
      <c r="F1677" s="184"/>
      <c r="G1677" s="184"/>
      <c r="H1677" s="185">
        <v>10010</v>
      </c>
      <c r="I1677" t="s">
        <v>3486</v>
      </c>
      <c r="J1677" s="185" t="s">
        <v>36</v>
      </c>
      <c r="K1677" s="185" t="s">
        <v>36</v>
      </c>
      <c r="L1677" s="185" t="s">
        <v>36</v>
      </c>
      <c r="M1677" s="185" t="s">
        <v>37</v>
      </c>
      <c r="N1677" s="185" t="s">
        <v>35</v>
      </c>
      <c r="O1677" s="185" t="s">
        <v>37</v>
      </c>
      <c r="P1677" s="185"/>
      <c r="Q1677" s="184" t="s">
        <v>1481</v>
      </c>
      <c r="R1677" s="185">
        <v>10010</v>
      </c>
      <c r="S1677" s="185" t="s">
        <v>38</v>
      </c>
      <c r="T1677">
        <v>1</v>
      </c>
      <c r="U1677" s="185" t="s">
        <v>37</v>
      </c>
      <c r="V1677" s="185" t="s">
        <v>37</v>
      </c>
      <c r="W1677" t="b">
        <v>1</v>
      </c>
    </row>
    <row r="1678" spans="4:23" x14ac:dyDescent="0.25">
      <c r="D1678" s="184" t="s">
        <v>1482</v>
      </c>
      <c r="E1678" s="184" t="s">
        <v>1482</v>
      </c>
      <c r="F1678" s="184"/>
      <c r="G1678" s="184"/>
      <c r="H1678" s="185">
        <v>10030</v>
      </c>
      <c r="I1678" t="s">
        <v>3486</v>
      </c>
      <c r="J1678" s="185" t="s">
        <v>36</v>
      </c>
      <c r="K1678" s="185" t="s">
        <v>36</v>
      </c>
      <c r="L1678" s="185" t="s">
        <v>36</v>
      </c>
      <c r="M1678" s="185" t="s">
        <v>37</v>
      </c>
      <c r="N1678" s="185" t="s">
        <v>3490</v>
      </c>
      <c r="O1678" s="185" t="s">
        <v>37</v>
      </c>
      <c r="P1678" s="185"/>
      <c r="Q1678" s="184" t="s">
        <v>1482</v>
      </c>
      <c r="R1678" s="185">
        <v>10030</v>
      </c>
      <c r="S1678" s="185" t="s">
        <v>60</v>
      </c>
      <c r="T1678">
        <v>3</v>
      </c>
      <c r="U1678" s="185" t="s">
        <v>37</v>
      </c>
      <c r="V1678" s="185" t="s">
        <v>37</v>
      </c>
      <c r="W1678" t="b">
        <v>1</v>
      </c>
    </row>
    <row r="1679" spans="4:23" x14ac:dyDescent="0.25">
      <c r="D1679" s="184" t="s">
        <v>1483</v>
      </c>
      <c r="E1679" s="184" t="s">
        <v>1483</v>
      </c>
      <c r="F1679" s="184"/>
      <c r="G1679" s="184"/>
      <c r="H1679" s="185">
        <v>16090</v>
      </c>
      <c r="I1679" t="s">
        <v>3496</v>
      </c>
      <c r="J1679" s="185" t="s">
        <v>36</v>
      </c>
      <c r="K1679" s="185" t="s">
        <v>36</v>
      </c>
      <c r="L1679" s="185" t="s">
        <v>36</v>
      </c>
      <c r="M1679" s="185" t="s">
        <v>37</v>
      </c>
      <c r="N1679" s="185" t="s">
        <v>3506</v>
      </c>
      <c r="O1679" s="185" t="s">
        <v>37</v>
      </c>
      <c r="P1679" s="185"/>
      <c r="Q1679" s="184" t="s">
        <v>1483</v>
      </c>
      <c r="R1679" s="185">
        <v>16090</v>
      </c>
      <c r="S1679" s="185" t="s">
        <v>421</v>
      </c>
      <c r="T1679">
        <v>2</v>
      </c>
      <c r="U1679" s="185" t="s">
        <v>37</v>
      </c>
      <c r="V1679" s="185" t="s">
        <v>37</v>
      </c>
      <c r="W1679" t="b">
        <v>1</v>
      </c>
    </row>
    <row r="1680" spans="4:23" x14ac:dyDescent="0.25">
      <c r="D1680" s="184" t="s">
        <v>1484</v>
      </c>
      <c r="E1680" s="184" t="s">
        <v>1484</v>
      </c>
      <c r="F1680" s="184"/>
      <c r="G1680" s="184"/>
      <c r="H1680" s="185">
        <v>16560</v>
      </c>
      <c r="I1680" t="s">
        <v>3493</v>
      </c>
      <c r="J1680" s="185" t="s">
        <v>36</v>
      </c>
      <c r="K1680" s="185" t="s">
        <v>36</v>
      </c>
      <c r="L1680" s="185" t="s">
        <v>36</v>
      </c>
      <c r="M1680" s="185" t="s">
        <v>37</v>
      </c>
      <c r="N1680" s="185" t="s">
        <v>3498</v>
      </c>
      <c r="O1680" s="185" t="s">
        <v>37</v>
      </c>
      <c r="P1680" s="185"/>
      <c r="Q1680" s="184" t="s">
        <v>1484</v>
      </c>
      <c r="R1680" s="185">
        <v>16560</v>
      </c>
      <c r="S1680" s="185" t="s">
        <v>150</v>
      </c>
      <c r="T1680">
        <v>2</v>
      </c>
      <c r="U1680" s="185" t="s">
        <v>37</v>
      </c>
      <c r="V1680" s="185" t="s">
        <v>37</v>
      </c>
      <c r="W1680" t="b">
        <v>1</v>
      </c>
    </row>
    <row r="1681" spans="4:23" x14ac:dyDescent="0.25">
      <c r="D1681" s="184" t="s">
        <v>1485</v>
      </c>
      <c r="E1681" s="184" t="s">
        <v>1485</v>
      </c>
      <c r="F1681" s="184"/>
      <c r="G1681" s="184"/>
      <c r="H1681" s="185">
        <v>11070</v>
      </c>
      <c r="I1681" t="s">
        <v>3491</v>
      </c>
      <c r="J1681" s="185" t="s">
        <v>36</v>
      </c>
      <c r="K1681" s="185" t="s">
        <v>36</v>
      </c>
      <c r="L1681" s="185" t="s">
        <v>36</v>
      </c>
      <c r="M1681" s="185" t="s">
        <v>37</v>
      </c>
      <c r="N1681" s="185" t="s">
        <v>35</v>
      </c>
      <c r="O1681" s="185" t="s">
        <v>37</v>
      </c>
      <c r="P1681" s="185"/>
      <c r="Q1681" s="184" t="s">
        <v>1485</v>
      </c>
      <c r="R1681" s="185">
        <v>11070</v>
      </c>
      <c r="S1681" s="185" t="s">
        <v>806</v>
      </c>
      <c r="T1681">
        <v>2</v>
      </c>
      <c r="U1681" s="185" t="s">
        <v>37</v>
      </c>
      <c r="V1681" s="185" t="s">
        <v>37</v>
      </c>
      <c r="W1681" t="b">
        <v>1</v>
      </c>
    </row>
    <row r="1682" spans="4:23" x14ac:dyDescent="0.25">
      <c r="D1682" s="184" t="s">
        <v>3984</v>
      </c>
      <c r="E1682" s="184" t="s">
        <v>3984</v>
      </c>
      <c r="F1682" s="184"/>
      <c r="G1682" s="184"/>
      <c r="H1682" s="185">
        <v>15480</v>
      </c>
      <c r="I1682" t="s">
        <v>3493</v>
      </c>
      <c r="J1682" s="185" t="s">
        <v>36</v>
      </c>
      <c r="K1682" s="185" t="s">
        <v>36</v>
      </c>
      <c r="L1682" s="185" t="s">
        <v>36</v>
      </c>
      <c r="M1682" s="185" t="s">
        <v>36</v>
      </c>
      <c r="N1682" s="185" t="s">
        <v>3514</v>
      </c>
      <c r="O1682" s="185" t="s">
        <v>37</v>
      </c>
      <c r="P1682" s="185"/>
      <c r="Q1682" s="184" t="s">
        <v>3984</v>
      </c>
      <c r="R1682" s="185">
        <v>15480</v>
      </c>
      <c r="S1682" s="185" t="s">
        <v>3985</v>
      </c>
      <c r="T1682">
        <v>4</v>
      </c>
      <c r="U1682" s="185" t="s">
        <v>36</v>
      </c>
      <c r="V1682" s="185" t="s">
        <v>36</v>
      </c>
      <c r="W1682" t="b">
        <v>1</v>
      </c>
    </row>
    <row r="1683" spans="4:23" x14ac:dyDescent="0.25">
      <c r="D1683" s="184" t="s">
        <v>3986</v>
      </c>
      <c r="E1683" s="184" t="s">
        <v>3986</v>
      </c>
      <c r="F1683" s="184"/>
      <c r="G1683" s="184"/>
      <c r="H1683" s="185">
        <v>15330</v>
      </c>
      <c r="I1683" t="s">
        <v>3513</v>
      </c>
      <c r="J1683" s="185" t="s">
        <v>36</v>
      </c>
      <c r="K1683" s="185" t="s">
        <v>36</v>
      </c>
      <c r="L1683" s="185" t="s">
        <v>36</v>
      </c>
      <c r="M1683" s="185" t="s">
        <v>36</v>
      </c>
      <c r="N1683" s="185" t="s">
        <v>3514</v>
      </c>
      <c r="O1683" s="185" t="s">
        <v>37</v>
      </c>
      <c r="P1683" s="185"/>
      <c r="Q1683" s="184" t="s">
        <v>3986</v>
      </c>
      <c r="R1683" s="185">
        <v>15330</v>
      </c>
      <c r="S1683" s="185" t="s">
        <v>307</v>
      </c>
      <c r="T1683">
        <v>4</v>
      </c>
      <c r="U1683" s="185" t="s">
        <v>36</v>
      </c>
      <c r="V1683" s="185" t="s">
        <v>36</v>
      </c>
      <c r="W1683" t="b">
        <v>1</v>
      </c>
    </row>
    <row r="1684" spans="4:23" x14ac:dyDescent="0.25">
      <c r="D1684" s="184" t="s">
        <v>3987</v>
      </c>
      <c r="E1684" s="184" t="s">
        <v>3987</v>
      </c>
      <c r="F1684" s="184"/>
      <c r="G1684" s="184"/>
      <c r="H1684" s="185">
        <v>16070</v>
      </c>
      <c r="I1684" t="s">
        <v>3496</v>
      </c>
      <c r="J1684" s="185" t="s">
        <v>36</v>
      </c>
      <c r="K1684" s="185" t="s">
        <v>36</v>
      </c>
      <c r="L1684" s="185" t="s">
        <v>36</v>
      </c>
      <c r="M1684" s="185" t="s">
        <v>37</v>
      </c>
      <c r="N1684" s="185" t="s">
        <v>35</v>
      </c>
      <c r="O1684" s="185" t="s">
        <v>37</v>
      </c>
      <c r="P1684" s="185"/>
      <c r="Q1684" s="184" t="s">
        <v>3987</v>
      </c>
      <c r="R1684" s="185">
        <v>16070</v>
      </c>
      <c r="S1684" s="185" t="s">
        <v>3524</v>
      </c>
      <c r="T1684">
        <v>1</v>
      </c>
      <c r="U1684" s="185" t="s">
        <v>37</v>
      </c>
      <c r="V1684" s="185" t="s">
        <v>37</v>
      </c>
      <c r="W1684" t="b">
        <v>1</v>
      </c>
    </row>
    <row r="1685" spans="4:23" x14ac:dyDescent="0.25">
      <c r="D1685" s="184" t="s">
        <v>3988</v>
      </c>
      <c r="E1685" s="184" t="s">
        <v>3988</v>
      </c>
      <c r="F1685" s="184"/>
      <c r="G1685" s="184"/>
      <c r="H1685" s="185">
        <v>15500</v>
      </c>
      <c r="I1685" t="s">
        <v>3496</v>
      </c>
      <c r="J1685" s="185" t="s">
        <v>36</v>
      </c>
      <c r="K1685" s="185" t="s">
        <v>36</v>
      </c>
      <c r="L1685" s="185" t="s">
        <v>36</v>
      </c>
      <c r="M1685" s="185" t="s">
        <v>37</v>
      </c>
      <c r="N1685" s="185" t="s">
        <v>35</v>
      </c>
      <c r="O1685" s="185" t="s">
        <v>37</v>
      </c>
      <c r="P1685" s="185"/>
      <c r="Q1685" s="184" t="s">
        <v>3988</v>
      </c>
      <c r="R1685" s="185">
        <v>15500</v>
      </c>
      <c r="S1685" s="185" t="s">
        <v>3526</v>
      </c>
      <c r="T1685">
        <v>1</v>
      </c>
      <c r="U1685" s="185" t="s">
        <v>37</v>
      </c>
      <c r="V1685" s="185" t="s">
        <v>37</v>
      </c>
      <c r="W1685" t="b">
        <v>1</v>
      </c>
    </row>
    <row r="1686" spans="4:23" x14ac:dyDescent="0.25">
      <c r="D1686" s="184" t="s">
        <v>1486</v>
      </c>
      <c r="E1686" s="184" t="s">
        <v>1486</v>
      </c>
      <c r="F1686" s="184"/>
      <c r="G1686" s="184"/>
      <c r="H1686" s="185">
        <v>15050</v>
      </c>
      <c r="I1686" t="s">
        <v>113</v>
      </c>
      <c r="J1686" s="185" t="s">
        <v>36</v>
      </c>
      <c r="K1686" s="185" t="s">
        <v>36</v>
      </c>
      <c r="L1686" s="185" t="s">
        <v>36</v>
      </c>
      <c r="M1686" s="185" t="s">
        <v>37</v>
      </c>
      <c r="N1686" s="185" t="s">
        <v>113</v>
      </c>
      <c r="O1686" s="185" t="s">
        <v>37</v>
      </c>
      <c r="P1686" s="185"/>
      <c r="Q1686" s="184" t="s">
        <v>1486</v>
      </c>
      <c r="R1686" s="185">
        <v>15050</v>
      </c>
      <c r="S1686" s="185" t="s">
        <v>114</v>
      </c>
      <c r="T1686">
        <v>5</v>
      </c>
      <c r="U1686" s="185" t="s">
        <v>37</v>
      </c>
      <c r="V1686" s="185" t="s">
        <v>37</v>
      </c>
      <c r="W1686" t="b">
        <v>0</v>
      </c>
    </row>
    <row r="1687" spans="4:23" x14ac:dyDescent="0.25">
      <c r="D1687" s="184" t="s">
        <v>1487</v>
      </c>
      <c r="E1687" s="184" t="s">
        <v>1487</v>
      </c>
      <c r="F1687" s="184"/>
      <c r="G1687" s="184"/>
      <c r="H1687" s="185">
        <v>15470</v>
      </c>
      <c r="I1687" t="s">
        <v>3507</v>
      </c>
      <c r="J1687" s="185" t="s">
        <v>36</v>
      </c>
      <c r="K1687" s="185" t="s">
        <v>36</v>
      </c>
      <c r="L1687" s="185" t="s">
        <v>36</v>
      </c>
      <c r="M1687" s="185" t="s">
        <v>37</v>
      </c>
      <c r="N1687" s="185" t="s">
        <v>35</v>
      </c>
      <c r="O1687" s="185" t="s">
        <v>37</v>
      </c>
      <c r="P1687" s="185"/>
      <c r="Q1687" s="184" t="s">
        <v>1487</v>
      </c>
      <c r="R1687" s="185">
        <v>15470</v>
      </c>
      <c r="S1687" s="185" t="s">
        <v>1135</v>
      </c>
      <c r="T1687">
        <v>1</v>
      </c>
      <c r="U1687" s="185" t="s">
        <v>37</v>
      </c>
      <c r="V1687" s="185" t="s">
        <v>37</v>
      </c>
      <c r="W1687" t="b">
        <v>1</v>
      </c>
    </row>
    <row r="1688" spans="4:23" x14ac:dyDescent="0.25">
      <c r="D1688" s="184" t="s">
        <v>1488</v>
      </c>
      <c r="E1688" s="184" t="s">
        <v>1488</v>
      </c>
      <c r="F1688" s="184"/>
      <c r="G1688" s="184"/>
      <c r="H1688" s="185">
        <v>17110</v>
      </c>
      <c r="I1688" t="s">
        <v>3502</v>
      </c>
      <c r="J1688" s="185" t="s">
        <v>36</v>
      </c>
      <c r="K1688" s="185" t="s">
        <v>36</v>
      </c>
      <c r="L1688" s="185" t="s">
        <v>36</v>
      </c>
      <c r="M1688" s="185" t="s">
        <v>37</v>
      </c>
      <c r="N1688" s="185" t="s">
        <v>3504</v>
      </c>
      <c r="O1688" s="185" t="s">
        <v>37</v>
      </c>
      <c r="P1688" s="185"/>
      <c r="Q1688" s="184" t="s">
        <v>1488</v>
      </c>
      <c r="R1688" s="185">
        <v>17110</v>
      </c>
      <c r="S1688" s="185" t="s">
        <v>176</v>
      </c>
      <c r="T1688">
        <v>1</v>
      </c>
      <c r="U1688" s="185" t="s">
        <v>37</v>
      </c>
      <c r="V1688" s="185" t="s">
        <v>37</v>
      </c>
      <c r="W1688" t="b">
        <v>1</v>
      </c>
    </row>
    <row r="1689" spans="4:23" x14ac:dyDescent="0.25">
      <c r="D1689" s="184" t="s">
        <v>3989</v>
      </c>
      <c r="E1689" s="184" t="s">
        <v>3989</v>
      </c>
      <c r="F1689" s="184"/>
      <c r="G1689" s="184"/>
      <c r="H1689" s="185">
        <v>90422</v>
      </c>
      <c r="I1689" t="s">
        <v>3493</v>
      </c>
      <c r="J1689" s="185" t="s">
        <v>36</v>
      </c>
      <c r="K1689" s="185" t="s">
        <v>36</v>
      </c>
      <c r="L1689" s="185" t="s">
        <v>36</v>
      </c>
      <c r="M1689" s="185" t="s">
        <v>37</v>
      </c>
      <c r="N1689" s="185" t="s">
        <v>35</v>
      </c>
      <c r="O1689" s="185" t="s">
        <v>37</v>
      </c>
      <c r="P1689" s="185"/>
      <c r="Q1689" s="184" t="s">
        <v>3989</v>
      </c>
      <c r="R1689" s="185">
        <v>90422</v>
      </c>
      <c r="S1689" s="185" t="s">
        <v>3851</v>
      </c>
      <c r="T1689">
        <v>4</v>
      </c>
      <c r="U1689" s="185" t="s">
        <v>36</v>
      </c>
      <c r="V1689" s="185" t="s">
        <v>37</v>
      </c>
      <c r="W1689" t="b">
        <v>1</v>
      </c>
    </row>
    <row r="1690" spans="4:23" x14ac:dyDescent="0.25">
      <c r="D1690" s="184" t="s">
        <v>3990</v>
      </c>
      <c r="E1690" s="184" t="s">
        <v>3990</v>
      </c>
      <c r="F1690" s="184"/>
      <c r="G1690" s="184"/>
      <c r="H1690" s="185">
        <v>16610</v>
      </c>
      <c r="I1690" t="s">
        <v>3491</v>
      </c>
      <c r="J1690" s="185" t="s">
        <v>36</v>
      </c>
      <c r="K1690" s="185" t="s">
        <v>36</v>
      </c>
      <c r="L1690" s="185" t="s">
        <v>36</v>
      </c>
      <c r="M1690" s="185" t="s">
        <v>37</v>
      </c>
      <c r="N1690" s="185" t="s">
        <v>3512</v>
      </c>
      <c r="O1690" s="185" t="s">
        <v>37</v>
      </c>
      <c r="P1690" s="185"/>
      <c r="Q1690" s="184" t="s">
        <v>3990</v>
      </c>
      <c r="R1690" s="185">
        <v>16610</v>
      </c>
      <c r="S1690" s="185" t="s">
        <v>229</v>
      </c>
      <c r="T1690">
        <v>1</v>
      </c>
      <c r="U1690" s="185" t="s">
        <v>37</v>
      </c>
      <c r="V1690" s="185" t="s">
        <v>37</v>
      </c>
      <c r="W1690" t="b">
        <v>1</v>
      </c>
    </row>
    <row r="1691" spans="4:23" x14ac:dyDescent="0.25">
      <c r="D1691" s="184" t="s">
        <v>1489</v>
      </c>
      <c r="E1691" s="184" t="s">
        <v>1489</v>
      </c>
      <c r="F1691" s="184"/>
      <c r="G1691" s="184"/>
      <c r="H1691" s="185">
        <v>13960</v>
      </c>
      <c r="I1691" t="s">
        <v>3491</v>
      </c>
      <c r="J1691" s="185" t="s">
        <v>36</v>
      </c>
      <c r="K1691" s="185" t="s">
        <v>36</v>
      </c>
      <c r="L1691" s="185" t="s">
        <v>36</v>
      </c>
      <c r="M1691" s="185" t="s">
        <v>37</v>
      </c>
      <c r="N1691" s="185" t="s">
        <v>3501</v>
      </c>
      <c r="O1691" s="185" t="s">
        <v>37</v>
      </c>
      <c r="P1691" s="185"/>
      <c r="Q1691" s="184" t="s">
        <v>1489</v>
      </c>
      <c r="R1691" s="185">
        <v>13960</v>
      </c>
      <c r="S1691" s="185" t="s">
        <v>234</v>
      </c>
      <c r="T1691">
        <v>2</v>
      </c>
      <c r="U1691" s="185" t="s">
        <v>37</v>
      </c>
      <c r="V1691" s="185" t="s">
        <v>37</v>
      </c>
      <c r="W1691" t="b">
        <v>1</v>
      </c>
    </row>
    <row r="1692" spans="4:23" x14ac:dyDescent="0.25">
      <c r="D1692" s="184" t="s">
        <v>1490</v>
      </c>
      <c r="E1692" s="184" t="s">
        <v>1490</v>
      </c>
      <c r="F1692" s="184"/>
      <c r="G1692" s="184"/>
      <c r="H1692" s="185">
        <v>13410</v>
      </c>
      <c r="I1692" t="s">
        <v>3491</v>
      </c>
      <c r="J1692" s="185" t="s">
        <v>36</v>
      </c>
      <c r="K1692" s="185" t="s">
        <v>36</v>
      </c>
      <c r="L1692" s="185" t="s">
        <v>36</v>
      </c>
      <c r="M1692" s="185" t="s">
        <v>37</v>
      </c>
      <c r="N1692" s="185" t="s">
        <v>3512</v>
      </c>
      <c r="O1692" s="185" t="s">
        <v>37</v>
      </c>
      <c r="P1692" s="185"/>
      <c r="Q1692" s="184" t="s">
        <v>1490</v>
      </c>
      <c r="R1692" s="185">
        <v>13410</v>
      </c>
      <c r="S1692" s="185" t="s">
        <v>131</v>
      </c>
      <c r="T1692">
        <v>1</v>
      </c>
      <c r="U1692" s="185" t="s">
        <v>37</v>
      </c>
      <c r="V1692" s="185" t="s">
        <v>37</v>
      </c>
      <c r="W1692" t="b">
        <v>1</v>
      </c>
    </row>
    <row r="1693" spans="4:23" x14ac:dyDescent="0.25">
      <c r="D1693" s="184" t="s">
        <v>1491</v>
      </c>
      <c r="E1693" s="184" t="s">
        <v>1491</v>
      </c>
      <c r="F1693" s="184"/>
      <c r="G1693" s="184"/>
      <c r="H1693" s="185">
        <v>13140</v>
      </c>
      <c r="I1693" t="s">
        <v>3491</v>
      </c>
      <c r="J1693" s="185" t="s">
        <v>36</v>
      </c>
      <c r="K1693" s="185" t="s">
        <v>36</v>
      </c>
      <c r="L1693" s="185" t="s">
        <v>36</v>
      </c>
      <c r="M1693" s="185" t="s">
        <v>37</v>
      </c>
      <c r="N1693" s="185" t="s">
        <v>3512</v>
      </c>
      <c r="O1693" s="185" t="s">
        <v>37</v>
      </c>
      <c r="P1693" s="185"/>
      <c r="Q1693" s="184" t="s">
        <v>1491</v>
      </c>
      <c r="R1693" s="185">
        <v>13140</v>
      </c>
      <c r="S1693" s="185" t="s">
        <v>78</v>
      </c>
      <c r="T1693">
        <v>1</v>
      </c>
      <c r="U1693" s="185" t="s">
        <v>37</v>
      </c>
      <c r="V1693" s="185" t="s">
        <v>37</v>
      </c>
      <c r="W1693" t="b">
        <v>1</v>
      </c>
    </row>
    <row r="1694" spans="4:23" x14ac:dyDescent="0.25">
      <c r="D1694" s="184" t="s">
        <v>1492</v>
      </c>
      <c r="E1694" s="184" t="s">
        <v>1492</v>
      </c>
      <c r="F1694" s="184"/>
      <c r="G1694" s="184"/>
      <c r="H1694" s="185">
        <v>13430</v>
      </c>
      <c r="I1694" t="s">
        <v>3491</v>
      </c>
      <c r="J1694" s="185" t="s">
        <v>36</v>
      </c>
      <c r="K1694" s="185" t="s">
        <v>36</v>
      </c>
      <c r="L1694" s="185" t="s">
        <v>36</v>
      </c>
      <c r="M1694" s="185" t="s">
        <v>37</v>
      </c>
      <c r="N1694" s="185" t="s">
        <v>3512</v>
      </c>
      <c r="O1694" s="185" t="s">
        <v>37</v>
      </c>
      <c r="P1694" s="185"/>
      <c r="Q1694" s="184" t="s">
        <v>1492</v>
      </c>
      <c r="R1694" s="185">
        <v>13430</v>
      </c>
      <c r="S1694" s="185" t="s">
        <v>507</v>
      </c>
      <c r="T1694">
        <v>2</v>
      </c>
      <c r="U1694" s="185" t="s">
        <v>37</v>
      </c>
      <c r="V1694" s="185" t="s">
        <v>37</v>
      </c>
      <c r="W1694" t="b">
        <v>1</v>
      </c>
    </row>
    <row r="1695" spans="4:23" x14ac:dyDescent="0.25">
      <c r="D1695" s="184" t="s">
        <v>1493</v>
      </c>
      <c r="E1695" s="184" t="s">
        <v>1493</v>
      </c>
      <c r="F1695" s="184"/>
      <c r="G1695" s="184"/>
      <c r="H1695" s="185">
        <v>16220</v>
      </c>
      <c r="I1695" t="s">
        <v>3496</v>
      </c>
      <c r="J1695" s="185" t="s">
        <v>36</v>
      </c>
      <c r="K1695" s="185" t="s">
        <v>36</v>
      </c>
      <c r="L1695" s="185" t="s">
        <v>36</v>
      </c>
      <c r="M1695" s="185" t="s">
        <v>36</v>
      </c>
      <c r="N1695" s="185" t="s">
        <v>3498</v>
      </c>
      <c r="O1695" s="185" t="s">
        <v>37</v>
      </c>
      <c r="P1695" s="185"/>
      <c r="Q1695" s="184" t="s">
        <v>1493</v>
      </c>
      <c r="R1695" s="185">
        <v>16220</v>
      </c>
      <c r="S1695" s="185" t="s">
        <v>289</v>
      </c>
      <c r="T1695">
        <v>4</v>
      </c>
      <c r="U1695" s="185" t="s">
        <v>37</v>
      </c>
      <c r="V1695" s="185" t="s">
        <v>37</v>
      </c>
      <c r="W1695" t="b">
        <v>1</v>
      </c>
    </row>
    <row r="1696" spans="4:23" x14ac:dyDescent="0.25">
      <c r="D1696" s="184" t="s">
        <v>1494</v>
      </c>
      <c r="E1696" s="184" t="s">
        <v>1494</v>
      </c>
      <c r="F1696" s="184"/>
      <c r="G1696" s="184"/>
      <c r="H1696" s="185">
        <v>16870</v>
      </c>
      <c r="I1696" t="s">
        <v>3496</v>
      </c>
      <c r="J1696" s="185" t="s">
        <v>36</v>
      </c>
      <c r="K1696" s="185" t="s">
        <v>36</v>
      </c>
      <c r="L1696" s="185" t="s">
        <v>36</v>
      </c>
      <c r="M1696" s="185" t="s">
        <v>37</v>
      </c>
      <c r="N1696" s="185" t="s">
        <v>35</v>
      </c>
      <c r="O1696" s="185" t="s">
        <v>37</v>
      </c>
      <c r="P1696" s="185"/>
      <c r="Q1696" s="184" t="s">
        <v>1494</v>
      </c>
      <c r="R1696" s="185">
        <v>16870</v>
      </c>
      <c r="S1696" s="185" t="s">
        <v>152</v>
      </c>
      <c r="T1696">
        <v>1</v>
      </c>
      <c r="U1696" s="185" t="s">
        <v>37</v>
      </c>
      <c r="V1696" s="185" t="s">
        <v>37</v>
      </c>
      <c r="W1696" t="b">
        <v>1</v>
      </c>
    </row>
    <row r="1697" spans="4:23" x14ac:dyDescent="0.25">
      <c r="D1697" s="184" t="s">
        <v>1495</v>
      </c>
      <c r="E1697" s="184" t="s">
        <v>1495</v>
      </c>
      <c r="F1697" s="184"/>
      <c r="G1697" s="184"/>
      <c r="H1697" s="185">
        <v>14150</v>
      </c>
      <c r="I1697" t="s">
        <v>3491</v>
      </c>
      <c r="J1697" s="185" t="s">
        <v>36</v>
      </c>
      <c r="K1697" s="185" t="s">
        <v>36</v>
      </c>
      <c r="L1697" s="185" t="s">
        <v>36</v>
      </c>
      <c r="M1697" s="185" t="s">
        <v>37</v>
      </c>
      <c r="N1697" s="185" t="s">
        <v>3505</v>
      </c>
      <c r="O1697" s="185" t="s">
        <v>37</v>
      </c>
      <c r="P1697" s="185"/>
      <c r="Q1697" s="184" t="s">
        <v>1495</v>
      </c>
      <c r="R1697" s="185">
        <v>14150</v>
      </c>
      <c r="S1697" s="185" t="s">
        <v>1496</v>
      </c>
      <c r="T1697">
        <v>1</v>
      </c>
      <c r="U1697" s="185" t="s">
        <v>37</v>
      </c>
      <c r="V1697" s="185" t="s">
        <v>37</v>
      </c>
      <c r="W1697" t="b">
        <v>1</v>
      </c>
    </row>
    <row r="1698" spans="4:23" x14ac:dyDescent="0.25">
      <c r="D1698" s="184" t="s">
        <v>1497</v>
      </c>
      <c r="E1698" s="184" t="s">
        <v>1497</v>
      </c>
      <c r="F1698" s="184"/>
      <c r="G1698" s="184"/>
      <c r="H1698" s="185">
        <v>14150</v>
      </c>
      <c r="I1698" t="s">
        <v>3491</v>
      </c>
      <c r="J1698" s="185" t="s">
        <v>36</v>
      </c>
      <c r="K1698" s="185" t="s">
        <v>36</v>
      </c>
      <c r="L1698" s="185" t="s">
        <v>36</v>
      </c>
      <c r="M1698" s="185" t="s">
        <v>37</v>
      </c>
      <c r="N1698" s="185" t="s">
        <v>3505</v>
      </c>
      <c r="O1698" s="185" t="s">
        <v>37</v>
      </c>
      <c r="P1698" s="185"/>
      <c r="Q1698" s="184" t="s">
        <v>1497</v>
      </c>
      <c r="R1698" s="185">
        <v>14150</v>
      </c>
      <c r="S1698" s="185" t="s">
        <v>1496</v>
      </c>
      <c r="T1698">
        <v>1</v>
      </c>
      <c r="U1698" s="185" t="s">
        <v>37</v>
      </c>
      <c r="V1698" s="185" t="s">
        <v>37</v>
      </c>
      <c r="W1698" t="b">
        <v>1</v>
      </c>
    </row>
    <row r="1699" spans="4:23" x14ac:dyDescent="0.25">
      <c r="D1699" s="184" t="s">
        <v>1496</v>
      </c>
      <c r="E1699" s="184" t="s">
        <v>1496</v>
      </c>
      <c r="F1699" s="184"/>
      <c r="G1699" s="184"/>
      <c r="H1699" s="185">
        <v>14150</v>
      </c>
      <c r="I1699" t="s">
        <v>3491</v>
      </c>
      <c r="J1699" s="185" t="s">
        <v>36</v>
      </c>
      <c r="K1699" s="185" t="s">
        <v>36</v>
      </c>
      <c r="L1699" s="185" t="s">
        <v>36</v>
      </c>
      <c r="M1699" s="185" t="s">
        <v>37</v>
      </c>
      <c r="N1699" s="185" t="s">
        <v>3505</v>
      </c>
      <c r="O1699" s="185" t="s">
        <v>37</v>
      </c>
      <c r="P1699" s="185"/>
      <c r="Q1699" s="184" t="s">
        <v>1496</v>
      </c>
      <c r="R1699" s="185">
        <v>14150</v>
      </c>
      <c r="S1699" s="185" t="s">
        <v>1496</v>
      </c>
      <c r="T1699">
        <v>1</v>
      </c>
      <c r="U1699" s="185" t="s">
        <v>37</v>
      </c>
      <c r="V1699" s="185" t="s">
        <v>37</v>
      </c>
      <c r="W1699" t="b">
        <v>1</v>
      </c>
    </row>
    <row r="1700" spans="4:23" x14ac:dyDescent="0.25">
      <c r="D1700" s="184" t="s">
        <v>1498</v>
      </c>
      <c r="E1700" s="184" t="s">
        <v>1498</v>
      </c>
      <c r="F1700" s="184"/>
      <c r="G1700" s="184"/>
      <c r="H1700" s="185">
        <v>14130</v>
      </c>
      <c r="I1700" t="s">
        <v>3491</v>
      </c>
      <c r="J1700" s="185" t="s">
        <v>36</v>
      </c>
      <c r="K1700" s="185" t="s">
        <v>36</v>
      </c>
      <c r="L1700" s="185" t="s">
        <v>36</v>
      </c>
      <c r="M1700" s="185" t="s">
        <v>37</v>
      </c>
      <c r="N1700" s="185" t="s">
        <v>3505</v>
      </c>
      <c r="O1700" s="185" t="s">
        <v>37</v>
      </c>
      <c r="P1700" s="185"/>
      <c r="Q1700" s="184" t="s">
        <v>1498</v>
      </c>
      <c r="R1700" s="185">
        <v>14130</v>
      </c>
      <c r="S1700" s="185" t="s">
        <v>1499</v>
      </c>
      <c r="T1700">
        <v>3</v>
      </c>
      <c r="U1700" s="185" t="s">
        <v>37</v>
      </c>
      <c r="V1700" s="185" t="s">
        <v>37</v>
      </c>
      <c r="W1700" t="b">
        <v>1</v>
      </c>
    </row>
    <row r="1701" spans="4:23" x14ac:dyDescent="0.25">
      <c r="D1701" s="184" t="s">
        <v>1500</v>
      </c>
      <c r="E1701" s="184" t="s">
        <v>1500</v>
      </c>
      <c r="F1701" s="184"/>
      <c r="G1701" s="184"/>
      <c r="H1701" s="185">
        <v>14130</v>
      </c>
      <c r="I1701" t="s">
        <v>3491</v>
      </c>
      <c r="J1701" s="185" t="s">
        <v>36</v>
      </c>
      <c r="K1701" s="185" t="s">
        <v>36</v>
      </c>
      <c r="L1701" s="185" t="s">
        <v>36</v>
      </c>
      <c r="M1701" s="185" t="s">
        <v>37</v>
      </c>
      <c r="N1701" s="185" t="s">
        <v>3505</v>
      </c>
      <c r="O1701" s="185" t="s">
        <v>37</v>
      </c>
      <c r="P1701" s="185"/>
      <c r="Q1701" s="184" t="s">
        <v>1500</v>
      </c>
      <c r="R1701" s="185">
        <v>14130</v>
      </c>
      <c r="S1701" s="185" t="s">
        <v>1499</v>
      </c>
      <c r="T1701">
        <v>3</v>
      </c>
      <c r="U1701" s="185" t="s">
        <v>37</v>
      </c>
      <c r="V1701" s="185" t="s">
        <v>37</v>
      </c>
      <c r="W1701" t="b">
        <v>1</v>
      </c>
    </row>
    <row r="1702" spans="4:23" x14ac:dyDescent="0.25">
      <c r="D1702" s="184" t="s">
        <v>1501</v>
      </c>
      <c r="E1702" s="184" t="s">
        <v>1501</v>
      </c>
      <c r="F1702" s="184"/>
      <c r="G1702" s="184"/>
      <c r="H1702" s="185">
        <v>13840</v>
      </c>
      <c r="I1702" t="s">
        <v>3493</v>
      </c>
      <c r="J1702" s="185" t="s">
        <v>36</v>
      </c>
      <c r="K1702" s="185" t="s">
        <v>36</v>
      </c>
      <c r="L1702" s="185" t="s">
        <v>36</v>
      </c>
      <c r="M1702" s="185" t="s">
        <v>37</v>
      </c>
      <c r="N1702" s="185" t="s">
        <v>3498</v>
      </c>
      <c r="O1702" s="185" t="s">
        <v>37</v>
      </c>
      <c r="P1702" s="185"/>
      <c r="Q1702" s="184" t="s">
        <v>1501</v>
      </c>
      <c r="R1702" s="185">
        <v>13840</v>
      </c>
      <c r="S1702" s="185" t="s">
        <v>72</v>
      </c>
      <c r="T1702">
        <v>1</v>
      </c>
      <c r="U1702" s="185" t="s">
        <v>37</v>
      </c>
      <c r="V1702" s="185" t="s">
        <v>37</v>
      </c>
      <c r="W1702" t="b">
        <v>1</v>
      </c>
    </row>
    <row r="1703" spans="4:23" x14ac:dyDescent="0.25">
      <c r="D1703" s="184" t="s">
        <v>1502</v>
      </c>
      <c r="E1703" s="184" t="s">
        <v>1502</v>
      </c>
      <c r="F1703" s="184"/>
      <c r="G1703" s="184"/>
      <c r="H1703" s="185">
        <v>13810</v>
      </c>
      <c r="I1703" t="s">
        <v>3491</v>
      </c>
      <c r="J1703" s="185" t="s">
        <v>36</v>
      </c>
      <c r="K1703" s="185" t="s">
        <v>36</v>
      </c>
      <c r="L1703" s="185" t="s">
        <v>36</v>
      </c>
      <c r="M1703" s="185" t="s">
        <v>37</v>
      </c>
      <c r="N1703" s="185" t="s">
        <v>3501</v>
      </c>
      <c r="O1703" s="185" t="s">
        <v>37</v>
      </c>
      <c r="P1703" s="185"/>
      <c r="Q1703" s="184" t="s">
        <v>1502</v>
      </c>
      <c r="R1703" s="185">
        <v>13810</v>
      </c>
      <c r="S1703" s="185" t="s">
        <v>1264</v>
      </c>
      <c r="T1703">
        <v>3</v>
      </c>
      <c r="U1703" s="185" t="s">
        <v>37</v>
      </c>
      <c r="V1703" s="185" t="s">
        <v>37</v>
      </c>
      <c r="W1703" t="b">
        <v>1</v>
      </c>
    </row>
    <row r="1704" spans="4:23" x14ac:dyDescent="0.25">
      <c r="D1704" s="184" t="s">
        <v>1503</v>
      </c>
      <c r="E1704" s="184" t="s">
        <v>1503</v>
      </c>
      <c r="F1704" s="184"/>
      <c r="G1704" s="184"/>
      <c r="H1704" s="185">
        <v>13820</v>
      </c>
      <c r="I1704" t="s">
        <v>3491</v>
      </c>
      <c r="J1704" s="185" t="s">
        <v>36</v>
      </c>
      <c r="K1704" s="185" t="s">
        <v>36</v>
      </c>
      <c r="L1704" s="185" t="s">
        <v>36</v>
      </c>
      <c r="M1704" s="185" t="s">
        <v>37</v>
      </c>
      <c r="N1704" s="185" t="s">
        <v>3501</v>
      </c>
      <c r="O1704" s="185" t="s">
        <v>37</v>
      </c>
      <c r="P1704" s="185"/>
      <c r="Q1704" s="184" t="s">
        <v>1503</v>
      </c>
      <c r="R1704" s="185">
        <v>13820</v>
      </c>
      <c r="S1704" s="185" t="s">
        <v>469</v>
      </c>
      <c r="T1704">
        <v>2</v>
      </c>
      <c r="U1704" s="185" t="s">
        <v>37</v>
      </c>
      <c r="V1704" s="185" t="s">
        <v>37</v>
      </c>
      <c r="W1704" t="b">
        <v>1</v>
      </c>
    </row>
    <row r="1705" spans="4:23" x14ac:dyDescent="0.25">
      <c r="D1705" s="184" t="s">
        <v>1504</v>
      </c>
      <c r="E1705" s="184" t="s">
        <v>1504</v>
      </c>
      <c r="F1705" s="184"/>
      <c r="G1705" s="184"/>
      <c r="H1705" s="185">
        <v>13810</v>
      </c>
      <c r="I1705" t="s">
        <v>3491</v>
      </c>
      <c r="J1705" s="185" t="s">
        <v>36</v>
      </c>
      <c r="K1705" s="185" t="s">
        <v>36</v>
      </c>
      <c r="L1705" s="185" t="s">
        <v>36</v>
      </c>
      <c r="M1705" s="185" t="s">
        <v>37</v>
      </c>
      <c r="N1705" s="185" t="s">
        <v>3501</v>
      </c>
      <c r="O1705" s="185" t="s">
        <v>37</v>
      </c>
      <c r="P1705" s="185"/>
      <c r="Q1705" s="184" t="s">
        <v>1504</v>
      </c>
      <c r="R1705" s="185">
        <v>13810</v>
      </c>
      <c r="S1705" s="185" t="s">
        <v>1264</v>
      </c>
      <c r="T1705">
        <v>3</v>
      </c>
      <c r="U1705" s="185" t="s">
        <v>37</v>
      </c>
      <c r="V1705" s="185" t="s">
        <v>37</v>
      </c>
      <c r="W1705" t="b">
        <v>1</v>
      </c>
    </row>
    <row r="1706" spans="4:23" x14ac:dyDescent="0.25">
      <c r="D1706" s="184" t="s">
        <v>1505</v>
      </c>
      <c r="E1706" s="184" t="s">
        <v>1505</v>
      </c>
      <c r="F1706" s="184"/>
      <c r="G1706" s="184"/>
      <c r="H1706" s="185">
        <v>13820</v>
      </c>
      <c r="I1706" t="s">
        <v>3491</v>
      </c>
      <c r="J1706" s="185" t="s">
        <v>36</v>
      </c>
      <c r="K1706" s="185" t="s">
        <v>36</v>
      </c>
      <c r="L1706" s="185" t="s">
        <v>36</v>
      </c>
      <c r="M1706" s="185" t="s">
        <v>37</v>
      </c>
      <c r="N1706" s="185" t="s">
        <v>3501</v>
      </c>
      <c r="O1706" s="185" t="s">
        <v>37</v>
      </c>
      <c r="P1706" s="185"/>
      <c r="Q1706" s="184" t="s">
        <v>1505</v>
      </c>
      <c r="R1706" s="185">
        <v>13820</v>
      </c>
      <c r="S1706" s="185" t="s">
        <v>469</v>
      </c>
      <c r="T1706">
        <v>2</v>
      </c>
      <c r="U1706" s="185" t="s">
        <v>37</v>
      </c>
      <c r="V1706" s="185" t="s">
        <v>37</v>
      </c>
      <c r="W1706" t="b">
        <v>1</v>
      </c>
    </row>
    <row r="1707" spans="4:23" x14ac:dyDescent="0.25">
      <c r="D1707" s="184" t="s">
        <v>1506</v>
      </c>
      <c r="E1707" s="184" t="s">
        <v>1506</v>
      </c>
      <c r="F1707" s="184"/>
      <c r="G1707" s="184"/>
      <c r="H1707" s="185">
        <v>16410</v>
      </c>
      <c r="I1707" t="s">
        <v>3496</v>
      </c>
      <c r="J1707" s="185" t="s">
        <v>36</v>
      </c>
      <c r="K1707" s="185" t="s">
        <v>36</v>
      </c>
      <c r="L1707" s="185" t="s">
        <v>36</v>
      </c>
      <c r="M1707" s="185" t="s">
        <v>36</v>
      </c>
      <c r="N1707" s="185" t="s">
        <v>35</v>
      </c>
      <c r="O1707" s="185" t="s">
        <v>37</v>
      </c>
      <c r="P1707" s="185"/>
      <c r="Q1707" s="184" t="s">
        <v>1506</v>
      </c>
      <c r="R1707" s="185">
        <v>16410</v>
      </c>
      <c r="S1707" s="185" t="s">
        <v>70</v>
      </c>
      <c r="T1707">
        <v>4</v>
      </c>
      <c r="U1707" s="185" t="s">
        <v>37</v>
      </c>
      <c r="V1707" s="185" t="s">
        <v>37</v>
      </c>
      <c r="W1707" t="b">
        <v>0</v>
      </c>
    </row>
    <row r="1708" spans="4:23" x14ac:dyDescent="0.25">
      <c r="D1708" s="184" t="s">
        <v>3991</v>
      </c>
      <c r="E1708" s="184" t="s">
        <v>3991</v>
      </c>
      <c r="F1708" s="184"/>
      <c r="G1708" s="184"/>
      <c r="H1708" s="185">
        <v>17010</v>
      </c>
      <c r="I1708" t="s">
        <v>3502</v>
      </c>
      <c r="J1708" s="185" t="s">
        <v>36</v>
      </c>
      <c r="K1708" s="185" t="s">
        <v>36</v>
      </c>
      <c r="L1708" s="185" t="s">
        <v>36</v>
      </c>
      <c r="M1708" s="185" t="s">
        <v>37</v>
      </c>
      <c r="N1708" s="185" t="s">
        <v>3514</v>
      </c>
      <c r="O1708" s="185" t="s">
        <v>37</v>
      </c>
      <c r="P1708" s="185"/>
      <c r="Q1708" s="184" t="s">
        <v>3991</v>
      </c>
      <c r="R1708" s="185">
        <v>17010</v>
      </c>
      <c r="S1708" s="185" t="s">
        <v>465</v>
      </c>
      <c r="T1708">
        <v>1</v>
      </c>
      <c r="U1708" s="185" t="s">
        <v>37</v>
      </c>
      <c r="V1708" s="185" t="s">
        <v>37</v>
      </c>
      <c r="W1708" t="b">
        <v>1</v>
      </c>
    </row>
    <row r="1709" spans="4:23" x14ac:dyDescent="0.25">
      <c r="D1709" s="184" t="s">
        <v>1507</v>
      </c>
      <c r="E1709" s="184" t="s">
        <v>1507</v>
      </c>
      <c r="F1709" s="184"/>
      <c r="G1709" s="184"/>
      <c r="H1709" s="185">
        <v>17010</v>
      </c>
      <c r="I1709" t="s">
        <v>3502</v>
      </c>
      <c r="J1709" s="185" t="s">
        <v>36</v>
      </c>
      <c r="K1709" s="185" t="s">
        <v>36</v>
      </c>
      <c r="L1709" s="185" t="s">
        <v>36</v>
      </c>
      <c r="M1709" s="185" t="s">
        <v>37</v>
      </c>
      <c r="N1709" s="185" t="s">
        <v>3504</v>
      </c>
      <c r="O1709" s="185" t="s">
        <v>37</v>
      </c>
      <c r="P1709" s="185"/>
      <c r="Q1709" s="184" t="s">
        <v>1507</v>
      </c>
      <c r="R1709" s="185">
        <v>17010</v>
      </c>
      <c r="S1709" s="185" t="s">
        <v>465</v>
      </c>
      <c r="T1709">
        <v>1</v>
      </c>
      <c r="U1709" s="185" t="s">
        <v>37</v>
      </c>
      <c r="V1709" s="185" t="s">
        <v>37</v>
      </c>
      <c r="W1709" t="b">
        <v>1</v>
      </c>
    </row>
    <row r="1710" spans="4:23" x14ac:dyDescent="0.25">
      <c r="D1710" s="184" t="s">
        <v>1508</v>
      </c>
      <c r="E1710" s="184" t="s">
        <v>1508</v>
      </c>
      <c r="F1710" s="184"/>
      <c r="G1710" s="184"/>
      <c r="H1710" s="185">
        <v>14220</v>
      </c>
      <c r="I1710" t="s">
        <v>3491</v>
      </c>
      <c r="J1710" s="185" t="s">
        <v>36</v>
      </c>
      <c r="K1710" s="185" t="s">
        <v>36</v>
      </c>
      <c r="L1710" s="185" t="s">
        <v>36</v>
      </c>
      <c r="M1710" s="185" t="s">
        <v>37</v>
      </c>
      <c r="N1710" s="185" t="s">
        <v>3536</v>
      </c>
      <c r="O1710" s="185" t="s">
        <v>37</v>
      </c>
      <c r="P1710" s="185"/>
      <c r="Q1710" s="184" t="s">
        <v>1508</v>
      </c>
      <c r="R1710" s="185">
        <v>14220</v>
      </c>
      <c r="S1710" s="185" t="s">
        <v>1509</v>
      </c>
      <c r="T1710">
        <v>3</v>
      </c>
      <c r="U1710" s="185" t="s">
        <v>37</v>
      </c>
      <c r="V1710" s="185" t="s">
        <v>37</v>
      </c>
      <c r="W1710" t="b">
        <v>1</v>
      </c>
    </row>
    <row r="1711" spans="4:23" x14ac:dyDescent="0.25">
      <c r="D1711" s="184" t="s">
        <v>1510</v>
      </c>
      <c r="E1711" s="184" t="s">
        <v>1510</v>
      </c>
      <c r="F1711" s="184"/>
      <c r="G1711" s="184"/>
      <c r="H1711" s="185">
        <v>16380</v>
      </c>
      <c r="I1711" t="s">
        <v>3502</v>
      </c>
      <c r="J1711" s="185" t="s">
        <v>36</v>
      </c>
      <c r="K1711" s="185" t="s">
        <v>36</v>
      </c>
      <c r="L1711" s="185" t="s">
        <v>36</v>
      </c>
      <c r="M1711" s="185" t="s">
        <v>37</v>
      </c>
      <c r="N1711" s="185" t="s">
        <v>3504</v>
      </c>
      <c r="O1711" s="185" t="s">
        <v>37</v>
      </c>
      <c r="P1711" s="185"/>
      <c r="Q1711" s="184" t="s">
        <v>1510</v>
      </c>
      <c r="R1711" s="185">
        <v>16380</v>
      </c>
      <c r="S1711" s="185" t="s">
        <v>174</v>
      </c>
      <c r="T1711">
        <v>1</v>
      </c>
      <c r="U1711" s="185" t="s">
        <v>37</v>
      </c>
      <c r="V1711" s="185" t="s">
        <v>37</v>
      </c>
      <c r="W1711" t="b">
        <v>1</v>
      </c>
    </row>
    <row r="1712" spans="4:23" x14ac:dyDescent="0.25">
      <c r="D1712" s="184" t="s">
        <v>1511</v>
      </c>
      <c r="E1712" s="184" t="s">
        <v>1511</v>
      </c>
      <c r="F1712" s="184"/>
      <c r="G1712" s="184"/>
      <c r="H1712" s="185">
        <v>16380</v>
      </c>
      <c r="I1712" t="s">
        <v>3496</v>
      </c>
      <c r="J1712" s="185" t="s">
        <v>36</v>
      </c>
      <c r="K1712" s="185" t="s">
        <v>36</v>
      </c>
      <c r="L1712" s="185" t="s">
        <v>36</v>
      </c>
      <c r="M1712" s="185" t="s">
        <v>37</v>
      </c>
      <c r="N1712" s="185" t="s">
        <v>3498</v>
      </c>
      <c r="O1712" s="185" t="s">
        <v>37</v>
      </c>
      <c r="P1712" s="185"/>
      <c r="Q1712" s="184" t="s">
        <v>1511</v>
      </c>
      <c r="R1712" s="185">
        <v>16380</v>
      </c>
      <c r="S1712" s="185" t="s">
        <v>174</v>
      </c>
      <c r="T1712">
        <v>1</v>
      </c>
      <c r="U1712" s="185" t="s">
        <v>37</v>
      </c>
      <c r="V1712" s="185" t="s">
        <v>37</v>
      </c>
      <c r="W1712" t="b">
        <v>1</v>
      </c>
    </row>
    <row r="1713" spans="4:23" x14ac:dyDescent="0.25">
      <c r="D1713" s="184" t="s">
        <v>1512</v>
      </c>
      <c r="E1713" s="184" t="s">
        <v>1512</v>
      </c>
      <c r="F1713" s="184"/>
      <c r="G1713" s="184"/>
      <c r="H1713" s="185">
        <v>15090</v>
      </c>
      <c r="I1713" t="s">
        <v>3493</v>
      </c>
      <c r="J1713" s="185" t="s">
        <v>36</v>
      </c>
      <c r="K1713" s="185" t="s">
        <v>36</v>
      </c>
      <c r="L1713" s="185" t="s">
        <v>36</v>
      </c>
      <c r="M1713" s="185" t="s">
        <v>37</v>
      </c>
      <c r="N1713" s="185" t="s">
        <v>3498</v>
      </c>
      <c r="O1713" s="185" t="s">
        <v>37</v>
      </c>
      <c r="P1713" s="185"/>
      <c r="Q1713" s="184" t="s">
        <v>1512</v>
      </c>
      <c r="R1713" s="185">
        <v>15090</v>
      </c>
      <c r="S1713" s="185" t="s">
        <v>955</v>
      </c>
      <c r="T1713">
        <v>1</v>
      </c>
      <c r="U1713" s="185" t="s">
        <v>37</v>
      </c>
      <c r="V1713" s="185" t="s">
        <v>37</v>
      </c>
      <c r="W1713" t="b">
        <v>1</v>
      </c>
    </row>
    <row r="1714" spans="4:23" x14ac:dyDescent="0.25">
      <c r="D1714" s="184" t="s">
        <v>1513</v>
      </c>
      <c r="E1714" s="184" t="s">
        <v>1513</v>
      </c>
      <c r="F1714" s="184"/>
      <c r="G1714" s="184"/>
      <c r="H1714" s="185">
        <v>17910</v>
      </c>
      <c r="I1714" t="s">
        <v>3502</v>
      </c>
      <c r="J1714" s="185" t="s">
        <v>36</v>
      </c>
      <c r="K1714" s="185" t="s">
        <v>36</v>
      </c>
      <c r="L1714" s="185" t="s">
        <v>36</v>
      </c>
      <c r="M1714" s="185" t="s">
        <v>37</v>
      </c>
      <c r="N1714" s="185" t="s">
        <v>35</v>
      </c>
      <c r="O1714" s="185" t="s">
        <v>37</v>
      </c>
      <c r="P1714" s="185"/>
      <c r="Q1714" s="184" t="s">
        <v>1513</v>
      </c>
      <c r="R1714" s="185">
        <v>17910</v>
      </c>
      <c r="S1714" s="185" t="s">
        <v>364</v>
      </c>
      <c r="T1714">
        <v>1</v>
      </c>
      <c r="U1714" s="185" t="s">
        <v>37</v>
      </c>
      <c r="V1714" s="185" t="s">
        <v>37</v>
      </c>
      <c r="W1714" t="b">
        <v>1</v>
      </c>
    </row>
    <row r="1715" spans="4:23" x14ac:dyDescent="0.25">
      <c r="D1715" s="184" t="s">
        <v>1514</v>
      </c>
      <c r="E1715" s="184" t="s">
        <v>1514</v>
      </c>
      <c r="F1715" s="184"/>
      <c r="G1715" s="184"/>
      <c r="H1715" s="185">
        <v>13470</v>
      </c>
      <c r="I1715" t="s">
        <v>3491</v>
      </c>
      <c r="J1715" s="185" t="s">
        <v>36</v>
      </c>
      <c r="K1715" s="185" t="s">
        <v>36</v>
      </c>
      <c r="L1715" s="185" t="s">
        <v>36</v>
      </c>
      <c r="M1715" s="185" t="s">
        <v>37</v>
      </c>
      <c r="N1715" s="185" t="s">
        <v>35</v>
      </c>
      <c r="O1715" s="185" t="s">
        <v>37</v>
      </c>
      <c r="P1715" s="185"/>
      <c r="Q1715" s="184" t="s">
        <v>1514</v>
      </c>
      <c r="R1715" s="185">
        <v>13470</v>
      </c>
      <c r="S1715" s="185" t="s">
        <v>352</v>
      </c>
      <c r="T1715">
        <v>3</v>
      </c>
      <c r="U1715" s="185" t="s">
        <v>37</v>
      </c>
      <c r="V1715" s="185" t="s">
        <v>37</v>
      </c>
      <c r="W1715" t="b">
        <v>1</v>
      </c>
    </row>
    <row r="1716" spans="4:23" x14ac:dyDescent="0.25">
      <c r="D1716" s="184" t="s">
        <v>3992</v>
      </c>
      <c r="E1716" s="184" t="s">
        <v>3992</v>
      </c>
      <c r="F1716" s="184"/>
      <c r="G1716" s="184"/>
      <c r="H1716" s="185">
        <v>16220</v>
      </c>
      <c r="I1716" t="s">
        <v>3496</v>
      </c>
      <c r="J1716" s="185" t="s">
        <v>36</v>
      </c>
      <c r="K1716" s="185" t="s">
        <v>36</v>
      </c>
      <c r="L1716" s="185" t="s">
        <v>36</v>
      </c>
      <c r="M1716" s="185" t="s">
        <v>37</v>
      </c>
      <c r="N1716" s="185" t="s">
        <v>3498</v>
      </c>
      <c r="O1716" s="185" t="s">
        <v>37</v>
      </c>
      <c r="P1716" s="185"/>
      <c r="Q1716" s="184" t="s">
        <v>3992</v>
      </c>
      <c r="R1716" s="185">
        <v>16220</v>
      </c>
      <c r="S1716" s="185" t="s">
        <v>289</v>
      </c>
      <c r="T1716">
        <v>1</v>
      </c>
      <c r="U1716" s="185" t="s">
        <v>37</v>
      </c>
      <c r="V1716" s="185" t="s">
        <v>37</v>
      </c>
      <c r="W1716" t="b">
        <v>1</v>
      </c>
    </row>
    <row r="1717" spans="4:23" x14ac:dyDescent="0.25">
      <c r="D1717" s="184" t="s">
        <v>1515</v>
      </c>
      <c r="E1717" s="184" t="s">
        <v>1515</v>
      </c>
      <c r="F1717" s="184"/>
      <c r="G1717" s="184"/>
      <c r="H1717" s="185">
        <v>16220</v>
      </c>
      <c r="I1717" t="s">
        <v>3496</v>
      </c>
      <c r="J1717" s="185" t="s">
        <v>36</v>
      </c>
      <c r="K1717" s="185" t="s">
        <v>36</v>
      </c>
      <c r="L1717" s="185" t="s">
        <v>36</v>
      </c>
      <c r="M1717" s="185" t="s">
        <v>37</v>
      </c>
      <c r="N1717" s="185" t="s">
        <v>3498</v>
      </c>
      <c r="O1717" s="185" t="s">
        <v>37</v>
      </c>
      <c r="P1717" s="185"/>
      <c r="Q1717" s="184" t="s">
        <v>1515</v>
      </c>
      <c r="R1717" s="185">
        <v>16220</v>
      </c>
      <c r="S1717" s="185" t="s">
        <v>289</v>
      </c>
      <c r="T1717">
        <v>1</v>
      </c>
      <c r="U1717" s="185" t="s">
        <v>37</v>
      </c>
      <c r="V1717" s="185" t="s">
        <v>37</v>
      </c>
      <c r="W1717" t="b">
        <v>1</v>
      </c>
    </row>
    <row r="1718" spans="4:23" x14ac:dyDescent="0.25">
      <c r="D1718" s="184" t="s">
        <v>3993</v>
      </c>
      <c r="E1718" s="184" t="s">
        <v>3993</v>
      </c>
      <c r="F1718" s="184"/>
      <c r="G1718" s="184"/>
      <c r="H1718" s="185">
        <v>16070</v>
      </c>
      <c r="I1718" t="s">
        <v>3496</v>
      </c>
      <c r="J1718" s="185" t="s">
        <v>36</v>
      </c>
      <c r="K1718" s="185" t="s">
        <v>36</v>
      </c>
      <c r="L1718" s="185" t="s">
        <v>36</v>
      </c>
      <c r="M1718" s="185" t="s">
        <v>37</v>
      </c>
      <c r="N1718" s="185" t="s">
        <v>35</v>
      </c>
      <c r="O1718" s="185" t="s">
        <v>37</v>
      </c>
      <c r="P1718" s="185"/>
      <c r="Q1718" s="184" t="s">
        <v>3993</v>
      </c>
      <c r="R1718" s="185">
        <v>16070</v>
      </c>
      <c r="S1718" s="185" t="s">
        <v>3524</v>
      </c>
      <c r="T1718">
        <v>1</v>
      </c>
      <c r="U1718" s="185" t="s">
        <v>37</v>
      </c>
      <c r="V1718" s="185" t="s">
        <v>37</v>
      </c>
      <c r="W1718" t="b">
        <v>1</v>
      </c>
    </row>
    <row r="1719" spans="4:23" x14ac:dyDescent="0.25">
      <c r="D1719" s="184" t="s">
        <v>3994</v>
      </c>
      <c r="E1719" s="184" t="s">
        <v>3994</v>
      </c>
      <c r="F1719" s="184"/>
      <c r="G1719" s="184"/>
      <c r="H1719" s="185">
        <v>15500</v>
      </c>
      <c r="I1719" t="s">
        <v>3496</v>
      </c>
      <c r="J1719" s="185" t="s">
        <v>36</v>
      </c>
      <c r="K1719" s="185" t="s">
        <v>36</v>
      </c>
      <c r="L1719" s="185" t="s">
        <v>36</v>
      </c>
      <c r="M1719" s="185" t="s">
        <v>37</v>
      </c>
      <c r="N1719" s="185" t="s">
        <v>35</v>
      </c>
      <c r="O1719" s="185" t="s">
        <v>37</v>
      </c>
      <c r="P1719" s="185"/>
      <c r="Q1719" s="184" t="s">
        <v>3994</v>
      </c>
      <c r="R1719" s="185">
        <v>15500</v>
      </c>
      <c r="S1719" s="185" t="s">
        <v>3526</v>
      </c>
      <c r="T1719">
        <v>1</v>
      </c>
      <c r="U1719" s="185" t="s">
        <v>37</v>
      </c>
      <c r="V1719" s="185" t="s">
        <v>37</v>
      </c>
      <c r="W1719" t="b">
        <v>1</v>
      </c>
    </row>
    <row r="1720" spans="4:23" x14ac:dyDescent="0.25">
      <c r="D1720" s="184" t="s">
        <v>1516</v>
      </c>
      <c r="E1720" s="184" t="s">
        <v>1516</v>
      </c>
      <c r="F1720" s="184"/>
      <c r="G1720" s="184"/>
      <c r="H1720" s="185">
        <v>14170</v>
      </c>
      <c r="I1720" t="s">
        <v>3491</v>
      </c>
      <c r="J1720" s="185" t="s">
        <v>36</v>
      </c>
      <c r="K1720" s="185" t="s">
        <v>36</v>
      </c>
      <c r="L1720" s="185" t="s">
        <v>36</v>
      </c>
      <c r="M1720" s="185" t="s">
        <v>37</v>
      </c>
      <c r="N1720" s="185" t="s">
        <v>3505</v>
      </c>
      <c r="O1720" s="185" t="s">
        <v>37</v>
      </c>
      <c r="P1720" s="185"/>
      <c r="Q1720" s="184" t="s">
        <v>1516</v>
      </c>
      <c r="R1720" s="185">
        <v>14170</v>
      </c>
      <c r="S1720" s="185" t="s">
        <v>270</v>
      </c>
      <c r="T1720">
        <v>3</v>
      </c>
      <c r="U1720" s="185" t="s">
        <v>37</v>
      </c>
      <c r="V1720" s="185" t="s">
        <v>37</v>
      </c>
      <c r="W1720" t="b">
        <v>1</v>
      </c>
    </row>
    <row r="1721" spans="4:23" x14ac:dyDescent="0.25">
      <c r="D1721" s="184" t="s">
        <v>1517</v>
      </c>
      <c r="E1721" s="184" t="s">
        <v>1517</v>
      </c>
      <c r="F1721" s="184"/>
      <c r="G1721" s="184"/>
      <c r="H1721" s="185">
        <v>14040</v>
      </c>
      <c r="I1721" t="s">
        <v>3491</v>
      </c>
      <c r="J1721" s="185" t="s">
        <v>36</v>
      </c>
      <c r="K1721" s="185" t="s">
        <v>36</v>
      </c>
      <c r="L1721" s="185" t="s">
        <v>36</v>
      </c>
      <c r="M1721" s="185" t="s">
        <v>37</v>
      </c>
      <c r="N1721" s="185" t="s">
        <v>3505</v>
      </c>
      <c r="O1721" s="185" t="s">
        <v>37</v>
      </c>
      <c r="P1721" s="185"/>
      <c r="Q1721" s="184" t="s">
        <v>1517</v>
      </c>
      <c r="R1721" s="185">
        <v>14040</v>
      </c>
      <c r="S1721" s="185" t="s">
        <v>110</v>
      </c>
      <c r="T1721">
        <v>2</v>
      </c>
      <c r="U1721" s="185" t="s">
        <v>37</v>
      </c>
      <c r="V1721" s="185" t="s">
        <v>37</v>
      </c>
      <c r="W1721" t="b">
        <v>1</v>
      </c>
    </row>
    <row r="1722" spans="4:23" x14ac:dyDescent="0.25">
      <c r="D1722" s="184" t="s">
        <v>1518</v>
      </c>
      <c r="E1722" s="184" t="s">
        <v>1518</v>
      </c>
      <c r="F1722" s="184"/>
      <c r="G1722" s="184"/>
      <c r="H1722" s="185">
        <v>16310</v>
      </c>
      <c r="I1722" t="s">
        <v>3496</v>
      </c>
      <c r="J1722" s="185" t="s">
        <v>36</v>
      </c>
      <c r="K1722" s="185" t="s">
        <v>36</v>
      </c>
      <c r="L1722" s="185" t="s">
        <v>36</v>
      </c>
      <c r="M1722" s="185" t="s">
        <v>37</v>
      </c>
      <c r="N1722" s="185" t="s">
        <v>35</v>
      </c>
      <c r="O1722" s="185" t="s">
        <v>37</v>
      </c>
      <c r="P1722" s="185"/>
      <c r="Q1722" s="184" t="s">
        <v>1518</v>
      </c>
      <c r="R1722" s="185">
        <v>16310</v>
      </c>
      <c r="S1722" s="185" t="s">
        <v>1449</v>
      </c>
      <c r="T1722">
        <v>1</v>
      </c>
      <c r="U1722" s="185" t="s">
        <v>37</v>
      </c>
      <c r="V1722" s="185" t="s">
        <v>37</v>
      </c>
      <c r="W1722" t="b">
        <v>1</v>
      </c>
    </row>
    <row r="1723" spans="4:23" x14ac:dyDescent="0.25">
      <c r="D1723" s="184" t="s">
        <v>1519</v>
      </c>
      <c r="E1723" s="184" t="s">
        <v>1519</v>
      </c>
      <c r="F1723" s="184"/>
      <c r="G1723" s="184"/>
      <c r="H1723" s="185">
        <v>14040</v>
      </c>
      <c r="I1723" t="s">
        <v>3491</v>
      </c>
      <c r="J1723" s="185" t="s">
        <v>36</v>
      </c>
      <c r="K1723" s="185" t="s">
        <v>36</v>
      </c>
      <c r="L1723" s="185" t="s">
        <v>36</v>
      </c>
      <c r="M1723" s="185" t="s">
        <v>37</v>
      </c>
      <c r="N1723" s="185" t="s">
        <v>3505</v>
      </c>
      <c r="O1723" s="185" t="s">
        <v>37</v>
      </c>
      <c r="P1723" s="185"/>
      <c r="Q1723" s="184" t="s">
        <v>1519</v>
      </c>
      <c r="R1723" s="185">
        <v>14040</v>
      </c>
      <c r="S1723" s="185" t="s">
        <v>110</v>
      </c>
      <c r="T1723">
        <v>2</v>
      </c>
      <c r="U1723" s="185" t="s">
        <v>37</v>
      </c>
      <c r="V1723" s="185" t="s">
        <v>37</v>
      </c>
      <c r="W1723" t="b">
        <v>1</v>
      </c>
    </row>
    <row r="1724" spans="4:23" x14ac:dyDescent="0.25">
      <c r="D1724" s="184" t="s">
        <v>3995</v>
      </c>
      <c r="E1724" s="184" t="s">
        <v>3995</v>
      </c>
      <c r="F1724" s="184"/>
      <c r="G1724" s="184"/>
      <c r="H1724" s="185">
        <v>18301</v>
      </c>
      <c r="I1724" t="s">
        <v>3510</v>
      </c>
      <c r="J1724" s="185" t="s">
        <v>36</v>
      </c>
      <c r="K1724" s="185" t="s">
        <v>36</v>
      </c>
      <c r="L1724" s="185" t="s">
        <v>36</v>
      </c>
      <c r="M1724" s="185" t="s">
        <v>37</v>
      </c>
      <c r="N1724" s="185" t="s">
        <v>3514</v>
      </c>
      <c r="O1724" s="185" t="s">
        <v>37</v>
      </c>
      <c r="P1724" s="185"/>
      <c r="Q1724" s="184" t="s">
        <v>3995</v>
      </c>
      <c r="R1724" s="185">
        <v>18301</v>
      </c>
      <c r="S1724" s="185" t="s">
        <v>3736</v>
      </c>
      <c r="T1724">
        <v>1</v>
      </c>
      <c r="U1724" s="185" t="s">
        <v>37</v>
      </c>
      <c r="V1724" s="185" t="s">
        <v>37</v>
      </c>
      <c r="W1724" t="b">
        <v>1</v>
      </c>
    </row>
    <row r="1725" spans="4:23" x14ac:dyDescent="0.25">
      <c r="D1725" s="184" t="s">
        <v>3996</v>
      </c>
      <c r="E1725" s="184" t="s">
        <v>3996</v>
      </c>
      <c r="F1725" s="184"/>
      <c r="G1725" s="184"/>
      <c r="H1725" s="185">
        <v>18301</v>
      </c>
      <c r="I1725" t="s">
        <v>3510</v>
      </c>
      <c r="J1725" s="185" t="s">
        <v>36</v>
      </c>
      <c r="K1725" s="185" t="s">
        <v>36</v>
      </c>
      <c r="L1725" s="185" t="s">
        <v>36</v>
      </c>
      <c r="M1725" s="185" t="s">
        <v>37</v>
      </c>
      <c r="N1725" s="185" t="s">
        <v>3514</v>
      </c>
      <c r="O1725" s="185" t="s">
        <v>37</v>
      </c>
      <c r="P1725" s="185"/>
      <c r="Q1725" s="184" t="s">
        <v>3996</v>
      </c>
      <c r="R1725" s="185">
        <v>18301</v>
      </c>
      <c r="S1725" s="185" t="s">
        <v>3736</v>
      </c>
      <c r="T1725">
        <v>1</v>
      </c>
      <c r="U1725" s="185" t="s">
        <v>37</v>
      </c>
      <c r="V1725" s="185" t="s">
        <v>37</v>
      </c>
      <c r="W1725" t="b">
        <v>1</v>
      </c>
    </row>
    <row r="1726" spans="4:23" x14ac:dyDescent="0.25">
      <c r="D1726" s="184" t="s">
        <v>3997</v>
      </c>
      <c r="E1726" s="184" t="s">
        <v>3997</v>
      </c>
      <c r="F1726" s="184"/>
      <c r="G1726" s="184"/>
      <c r="H1726" s="185">
        <v>18302</v>
      </c>
      <c r="I1726" t="s">
        <v>3510</v>
      </c>
      <c r="J1726" s="185" t="s">
        <v>36</v>
      </c>
      <c r="K1726" s="185" t="s">
        <v>36</v>
      </c>
      <c r="L1726" s="185" t="s">
        <v>36</v>
      </c>
      <c r="M1726" s="185" t="s">
        <v>37</v>
      </c>
      <c r="N1726" s="185" t="s">
        <v>3514</v>
      </c>
      <c r="O1726" s="185" t="s">
        <v>37</v>
      </c>
      <c r="P1726" s="185"/>
      <c r="Q1726" s="184" t="s">
        <v>3997</v>
      </c>
      <c r="R1726" s="185">
        <v>18302</v>
      </c>
      <c r="S1726" s="185" t="s">
        <v>3739</v>
      </c>
      <c r="T1726">
        <v>1</v>
      </c>
      <c r="U1726" s="185" t="s">
        <v>37</v>
      </c>
      <c r="V1726" s="185" t="s">
        <v>37</v>
      </c>
      <c r="W1726" t="b">
        <v>1</v>
      </c>
    </row>
    <row r="1727" spans="4:23" x14ac:dyDescent="0.25">
      <c r="D1727" s="184" t="s">
        <v>3998</v>
      </c>
      <c r="E1727" s="184" t="s">
        <v>3998</v>
      </c>
      <c r="F1727" s="184"/>
      <c r="G1727" s="184"/>
      <c r="H1727" s="185">
        <v>18303</v>
      </c>
      <c r="I1727" t="s">
        <v>3510</v>
      </c>
      <c r="J1727" s="185" t="s">
        <v>36</v>
      </c>
      <c r="K1727" s="185" t="s">
        <v>36</v>
      </c>
      <c r="L1727" s="185" t="s">
        <v>36</v>
      </c>
      <c r="M1727" s="185" t="s">
        <v>37</v>
      </c>
      <c r="N1727" s="185" t="s">
        <v>3514</v>
      </c>
      <c r="O1727" s="185" t="s">
        <v>37</v>
      </c>
      <c r="P1727" s="185"/>
      <c r="Q1727" s="184" t="s">
        <v>3998</v>
      </c>
      <c r="R1727" s="185">
        <v>18303</v>
      </c>
      <c r="S1727" s="185" t="s">
        <v>3741</v>
      </c>
      <c r="T1727">
        <v>1</v>
      </c>
      <c r="U1727" s="185" t="s">
        <v>37</v>
      </c>
      <c r="V1727" s="185" t="s">
        <v>37</v>
      </c>
      <c r="W1727" t="b">
        <v>1</v>
      </c>
    </row>
    <row r="1728" spans="4:23" x14ac:dyDescent="0.25">
      <c r="D1728" s="184" t="s">
        <v>3999</v>
      </c>
      <c r="E1728" s="184" t="s">
        <v>3999</v>
      </c>
      <c r="F1728" s="184"/>
      <c r="G1728" s="184"/>
      <c r="H1728" s="185">
        <v>18303</v>
      </c>
      <c r="I1728" t="s">
        <v>3510</v>
      </c>
      <c r="J1728" s="185" t="s">
        <v>36</v>
      </c>
      <c r="K1728" s="185" t="s">
        <v>36</v>
      </c>
      <c r="L1728" s="185" t="s">
        <v>36</v>
      </c>
      <c r="M1728" s="185" t="s">
        <v>37</v>
      </c>
      <c r="N1728" s="185" t="s">
        <v>3514</v>
      </c>
      <c r="O1728" s="185" t="s">
        <v>37</v>
      </c>
      <c r="P1728" s="185"/>
      <c r="Q1728" s="184" t="s">
        <v>3999</v>
      </c>
      <c r="R1728" s="185">
        <v>18303</v>
      </c>
      <c r="S1728" s="185" t="s">
        <v>3741</v>
      </c>
      <c r="T1728">
        <v>1</v>
      </c>
      <c r="U1728" s="185" t="s">
        <v>37</v>
      </c>
      <c r="V1728" s="185" t="s">
        <v>37</v>
      </c>
      <c r="W1728" t="b">
        <v>1</v>
      </c>
    </row>
    <row r="1729" spans="4:23" x14ac:dyDescent="0.25">
      <c r="D1729" s="184" t="s">
        <v>4000</v>
      </c>
      <c r="E1729" s="184" t="s">
        <v>4000</v>
      </c>
      <c r="F1729" s="184"/>
      <c r="G1729" s="184"/>
      <c r="H1729" s="185">
        <v>18301</v>
      </c>
      <c r="I1729" t="s">
        <v>3510</v>
      </c>
      <c r="J1729" s="185" t="s">
        <v>36</v>
      </c>
      <c r="K1729" s="185" t="s">
        <v>36</v>
      </c>
      <c r="L1729" s="185" t="s">
        <v>36</v>
      </c>
      <c r="M1729" s="185" t="s">
        <v>37</v>
      </c>
      <c r="N1729" s="185" t="s">
        <v>3514</v>
      </c>
      <c r="O1729" s="185" t="s">
        <v>37</v>
      </c>
      <c r="P1729" s="185"/>
      <c r="Q1729" s="184" t="s">
        <v>4000</v>
      </c>
      <c r="R1729" s="185">
        <v>18301</v>
      </c>
      <c r="S1729" s="185" t="s">
        <v>3736</v>
      </c>
      <c r="T1729">
        <v>1</v>
      </c>
      <c r="U1729" s="185" t="s">
        <v>37</v>
      </c>
      <c r="V1729" s="185" t="s">
        <v>37</v>
      </c>
      <c r="W1729" t="b">
        <v>1</v>
      </c>
    </row>
    <row r="1730" spans="4:23" x14ac:dyDescent="0.25">
      <c r="D1730" s="184" t="s">
        <v>4001</v>
      </c>
      <c r="E1730" s="184" t="s">
        <v>4001</v>
      </c>
      <c r="F1730" s="184"/>
      <c r="G1730" s="184"/>
      <c r="H1730" s="185">
        <v>18301</v>
      </c>
      <c r="I1730" t="s">
        <v>3510</v>
      </c>
      <c r="J1730" s="185" t="s">
        <v>36</v>
      </c>
      <c r="K1730" s="185" t="s">
        <v>36</v>
      </c>
      <c r="L1730" s="185" t="s">
        <v>36</v>
      </c>
      <c r="M1730" s="185" t="s">
        <v>37</v>
      </c>
      <c r="N1730" s="185" t="s">
        <v>3514</v>
      </c>
      <c r="O1730" s="185" t="s">
        <v>37</v>
      </c>
      <c r="P1730" s="185"/>
      <c r="Q1730" s="184" t="s">
        <v>4001</v>
      </c>
      <c r="R1730" s="185">
        <v>18301</v>
      </c>
      <c r="S1730" s="185" t="s">
        <v>3736</v>
      </c>
      <c r="T1730">
        <v>1</v>
      </c>
      <c r="U1730" s="185" t="s">
        <v>37</v>
      </c>
      <c r="V1730" s="185" t="s">
        <v>37</v>
      </c>
      <c r="W1730" t="b">
        <v>1</v>
      </c>
    </row>
    <row r="1731" spans="4:23" x14ac:dyDescent="0.25">
      <c r="D1731" s="184" t="s">
        <v>4002</v>
      </c>
      <c r="E1731" s="184" t="s">
        <v>4002</v>
      </c>
      <c r="F1731" s="184"/>
      <c r="G1731" s="184"/>
      <c r="H1731" s="185">
        <v>18302</v>
      </c>
      <c r="I1731" t="s">
        <v>3510</v>
      </c>
      <c r="J1731" s="185" t="s">
        <v>36</v>
      </c>
      <c r="K1731" s="185" t="s">
        <v>36</v>
      </c>
      <c r="L1731" s="185" t="s">
        <v>36</v>
      </c>
      <c r="M1731" s="185" t="s">
        <v>37</v>
      </c>
      <c r="N1731" s="185" t="s">
        <v>3514</v>
      </c>
      <c r="O1731" s="185" t="s">
        <v>37</v>
      </c>
      <c r="P1731" s="185"/>
      <c r="Q1731" s="184" t="s">
        <v>4002</v>
      </c>
      <c r="R1731" s="185">
        <v>18302</v>
      </c>
      <c r="S1731" s="185" t="s">
        <v>3739</v>
      </c>
      <c r="T1731">
        <v>1</v>
      </c>
      <c r="U1731" s="185" t="s">
        <v>37</v>
      </c>
      <c r="V1731" s="185" t="s">
        <v>37</v>
      </c>
      <c r="W1731" t="b">
        <v>1</v>
      </c>
    </row>
    <row r="1732" spans="4:23" x14ac:dyDescent="0.25">
      <c r="D1732" s="184" t="s">
        <v>4003</v>
      </c>
      <c r="E1732" s="184" t="s">
        <v>4003</v>
      </c>
      <c r="F1732" s="184"/>
      <c r="G1732" s="184"/>
      <c r="H1732" s="185">
        <v>18303</v>
      </c>
      <c r="I1732" t="s">
        <v>3510</v>
      </c>
      <c r="J1732" s="185" t="s">
        <v>36</v>
      </c>
      <c r="K1732" s="185" t="s">
        <v>36</v>
      </c>
      <c r="L1732" s="185" t="s">
        <v>36</v>
      </c>
      <c r="M1732" s="185" t="s">
        <v>37</v>
      </c>
      <c r="N1732" s="185" t="s">
        <v>3514</v>
      </c>
      <c r="O1732" s="185" t="s">
        <v>37</v>
      </c>
      <c r="P1732" s="185"/>
      <c r="Q1732" s="184" t="s">
        <v>4003</v>
      </c>
      <c r="R1732" s="185">
        <v>18303</v>
      </c>
      <c r="S1732" s="185" t="s">
        <v>3741</v>
      </c>
      <c r="T1732">
        <v>1</v>
      </c>
      <c r="U1732" s="185" t="s">
        <v>37</v>
      </c>
      <c r="V1732" s="185" t="s">
        <v>37</v>
      </c>
      <c r="W1732" t="b">
        <v>1</v>
      </c>
    </row>
    <row r="1733" spans="4:23" x14ac:dyDescent="0.25">
      <c r="D1733" s="184" t="s">
        <v>1520</v>
      </c>
      <c r="E1733" s="184" t="s">
        <v>1520</v>
      </c>
      <c r="F1733" s="184"/>
      <c r="G1733" s="184"/>
      <c r="H1733" s="185">
        <v>90164</v>
      </c>
      <c r="I1733" t="s">
        <v>3491</v>
      </c>
      <c r="J1733" s="185" t="s">
        <v>36</v>
      </c>
      <c r="K1733" s="185" t="s">
        <v>36</v>
      </c>
      <c r="L1733" s="185" t="s">
        <v>36</v>
      </c>
      <c r="M1733" s="185" t="s">
        <v>37</v>
      </c>
      <c r="N1733" s="185" t="s">
        <v>3501</v>
      </c>
      <c r="O1733" s="185" t="s">
        <v>37</v>
      </c>
      <c r="P1733" s="185"/>
      <c r="Q1733" s="184" t="s">
        <v>1520</v>
      </c>
      <c r="R1733" s="185">
        <v>90164</v>
      </c>
      <c r="S1733" s="185" t="s">
        <v>1520</v>
      </c>
      <c r="T1733">
        <v>2</v>
      </c>
      <c r="U1733" s="185" t="s">
        <v>37</v>
      </c>
      <c r="V1733" s="185" t="s">
        <v>37</v>
      </c>
      <c r="W1733" t="b">
        <v>1</v>
      </c>
    </row>
    <row r="1734" spans="4:23" x14ac:dyDescent="0.25">
      <c r="D1734" s="184" t="s">
        <v>1521</v>
      </c>
      <c r="E1734" s="184" t="s">
        <v>1521</v>
      </c>
      <c r="F1734" s="184"/>
      <c r="G1734" s="184"/>
      <c r="H1734" s="185">
        <v>17280</v>
      </c>
      <c r="I1734" t="s">
        <v>3502</v>
      </c>
      <c r="J1734" s="185" t="s">
        <v>36</v>
      </c>
      <c r="K1734" s="185" t="s">
        <v>36</v>
      </c>
      <c r="L1734" s="185" t="s">
        <v>36</v>
      </c>
      <c r="M1734" s="185" t="s">
        <v>37</v>
      </c>
      <c r="N1734" s="185" t="s">
        <v>3504</v>
      </c>
      <c r="O1734" s="185" t="s">
        <v>37</v>
      </c>
      <c r="P1734" s="185"/>
      <c r="Q1734" s="184" t="s">
        <v>1521</v>
      </c>
      <c r="R1734" s="185">
        <v>17280</v>
      </c>
      <c r="S1734" s="185" t="s">
        <v>136</v>
      </c>
      <c r="T1734">
        <v>1</v>
      </c>
      <c r="U1734" s="185" t="s">
        <v>37</v>
      </c>
      <c r="V1734" s="185" t="s">
        <v>37</v>
      </c>
      <c r="W1734" t="b">
        <v>1</v>
      </c>
    </row>
    <row r="1735" spans="4:23" x14ac:dyDescent="0.25">
      <c r="D1735" s="184" t="s">
        <v>1522</v>
      </c>
      <c r="E1735" s="184" t="s">
        <v>1522</v>
      </c>
      <c r="F1735" s="184"/>
      <c r="G1735" s="184"/>
      <c r="H1735" s="185">
        <v>90166</v>
      </c>
      <c r="I1735" t="s">
        <v>3491</v>
      </c>
      <c r="J1735" s="185" t="s">
        <v>36</v>
      </c>
      <c r="K1735" s="185" t="s">
        <v>36</v>
      </c>
      <c r="L1735" s="185" t="s">
        <v>36</v>
      </c>
      <c r="M1735" s="185" t="s">
        <v>37</v>
      </c>
      <c r="N1735" s="185" t="s">
        <v>3501</v>
      </c>
      <c r="O1735" s="185" t="s">
        <v>37</v>
      </c>
      <c r="P1735" s="185"/>
      <c r="Q1735" s="184" t="s">
        <v>1522</v>
      </c>
      <c r="R1735" s="185">
        <v>90166</v>
      </c>
      <c r="S1735" s="185" t="s">
        <v>1522</v>
      </c>
      <c r="T1735">
        <v>2</v>
      </c>
      <c r="U1735" s="185" t="s">
        <v>37</v>
      </c>
      <c r="V1735" s="185" t="s">
        <v>37</v>
      </c>
      <c r="W1735" t="b">
        <v>1</v>
      </c>
    </row>
    <row r="1736" spans="4:23" x14ac:dyDescent="0.25">
      <c r="D1736" s="184" t="s">
        <v>1523</v>
      </c>
      <c r="E1736" s="184" t="s">
        <v>1523</v>
      </c>
      <c r="F1736" s="184"/>
      <c r="G1736" s="184"/>
      <c r="H1736" s="185">
        <v>13040</v>
      </c>
      <c r="I1736" t="s">
        <v>3491</v>
      </c>
      <c r="J1736" s="185" t="s">
        <v>36</v>
      </c>
      <c r="K1736" s="185" t="s">
        <v>36</v>
      </c>
      <c r="L1736" s="185" t="s">
        <v>36</v>
      </c>
      <c r="M1736" s="185" t="s">
        <v>37</v>
      </c>
      <c r="N1736" s="185" t="s">
        <v>3501</v>
      </c>
      <c r="O1736" s="185" t="s">
        <v>37</v>
      </c>
      <c r="P1736" s="185"/>
      <c r="Q1736" s="184" t="s">
        <v>1523</v>
      </c>
      <c r="R1736" s="185">
        <v>13040</v>
      </c>
      <c r="S1736" s="185" t="s">
        <v>890</v>
      </c>
      <c r="T1736">
        <v>2</v>
      </c>
      <c r="U1736" s="185" t="s">
        <v>37</v>
      </c>
      <c r="V1736" s="185" t="s">
        <v>37</v>
      </c>
      <c r="W1736" t="b">
        <v>1</v>
      </c>
    </row>
    <row r="1737" spans="4:23" x14ac:dyDescent="0.25">
      <c r="D1737" s="184" t="s">
        <v>1524</v>
      </c>
      <c r="E1737" s="184" t="s">
        <v>1524</v>
      </c>
      <c r="F1737" s="184"/>
      <c r="G1737" s="184"/>
      <c r="H1737" s="185">
        <v>13050</v>
      </c>
      <c r="I1737" t="s">
        <v>3491</v>
      </c>
      <c r="J1737" s="185" t="s">
        <v>36</v>
      </c>
      <c r="K1737" s="185" t="s">
        <v>36</v>
      </c>
      <c r="L1737" s="185" t="s">
        <v>36</v>
      </c>
      <c r="M1737" s="185" t="s">
        <v>37</v>
      </c>
      <c r="N1737" s="185" t="s">
        <v>3501</v>
      </c>
      <c r="O1737" s="185" t="s">
        <v>37</v>
      </c>
      <c r="P1737" s="185"/>
      <c r="Q1737" s="184" t="s">
        <v>1524</v>
      </c>
      <c r="R1737" s="185">
        <v>13050</v>
      </c>
      <c r="S1737" s="185" t="s">
        <v>1214</v>
      </c>
      <c r="T1737">
        <v>1</v>
      </c>
      <c r="U1737" s="185" t="s">
        <v>37</v>
      </c>
      <c r="V1737" s="185" t="s">
        <v>37</v>
      </c>
      <c r="W1737" t="b">
        <v>1</v>
      </c>
    </row>
    <row r="1738" spans="4:23" x14ac:dyDescent="0.25">
      <c r="D1738" s="184" t="s">
        <v>1525</v>
      </c>
      <c r="E1738" s="184" t="s">
        <v>1525</v>
      </c>
      <c r="F1738" s="184"/>
      <c r="G1738" s="184"/>
      <c r="H1738" s="185">
        <v>90167</v>
      </c>
      <c r="I1738" t="s">
        <v>3491</v>
      </c>
      <c r="J1738" s="185" t="s">
        <v>36</v>
      </c>
      <c r="K1738" s="185" t="s">
        <v>36</v>
      </c>
      <c r="L1738" s="185" t="s">
        <v>36</v>
      </c>
      <c r="M1738" s="185" t="s">
        <v>37</v>
      </c>
      <c r="N1738" s="185" t="s">
        <v>3498</v>
      </c>
      <c r="O1738" s="185" t="s">
        <v>37</v>
      </c>
      <c r="P1738" s="185"/>
      <c r="Q1738" s="184" t="s">
        <v>1525</v>
      </c>
      <c r="R1738" s="185">
        <v>90167</v>
      </c>
      <c r="S1738" s="185" t="s">
        <v>1525</v>
      </c>
      <c r="T1738">
        <v>2</v>
      </c>
      <c r="U1738" s="185" t="s">
        <v>37</v>
      </c>
      <c r="V1738" s="185" t="s">
        <v>37</v>
      </c>
      <c r="W1738" t="b">
        <v>1</v>
      </c>
    </row>
    <row r="1739" spans="4:23" x14ac:dyDescent="0.25">
      <c r="D1739" s="184" t="s">
        <v>1526</v>
      </c>
      <c r="E1739" s="184" t="s">
        <v>1526</v>
      </c>
      <c r="F1739" s="184"/>
      <c r="G1739" s="184"/>
      <c r="H1739" s="185">
        <v>90168</v>
      </c>
      <c r="I1739" t="s">
        <v>3491</v>
      </c>
      <c r="J1739" s="185" t="s">
        <v>36</v>
      </c>
      <c r="K1739" s="185" t="s">
        <v>36</v>
      </c>
      <c r="L1739" s="185" t="s">
        <v>36</v>
      </c>
      <c r="M1739" s="185" t="s">
        <v>36</v>
      </c>
      <c r="N1739" s="185" t="s">
        <v>3514</v>
      </c>
      <c r="O1739" s="185" t="s">
        <v>37</v>
      </c>
      <c r="P1739" s="185"/>
      <c r="Q1739" s="184" t="s">
        <v>1526</v>
      </c>
      <c r="R1739" s="185">
        <v>90168</v>
      </c>
      <c r="S1739" s="185" t="s">
        <v>1526</v>
      </c>
      <c r="T1739">
        <v>4</v>
      </c>
      <c r="U1739" s="185" t="s">
        <v>37</v>
      </c>
      <c r="V1739" s="185" t="s">
        <v>37</v>
      </c>
      <c r="W1739" t="b">
        <v>1</v>
      </c>
    </row>
    <row r="1740" spans="4:23" x14ac:dyDescent="0.25">
      <c r="D1740" s="184" t="s">
        <v>1527</v>
      </c>
      <c r="E1740" s="184" t="s">
        <v>1527</v>
      </c>
      <c r="F1740" s="184"/>
      <c r="G1740" s="184"/>
      <c r="H1740" s="185">
        <v>13550</v>
      </c>
      <c r="I1740" t="s">
        <v>3491</v>
      </c>
      <c r="J1740" s="185" t="s">
        <v>36</v>
      </c>
      <c r="K1740" s="185" t="s">
        <v>36</v>
      </c>
      <c r="L1740" s="185" t="s">
        <v>36</v>
      </c>
      <c r="M1740" s="185" t="s">
        <v>37</v>
      </c>
      <c r="N1740" s="185" t="s">
        <v>3505</v>
      </c>
      <c r="O1740" s="185" t="s">
        <v>37</v>
      </c>
      <c r="P1740" s="185"/>
      <c r="Q1740" s="184" t="s">
        <v>1527</v>
      </c>
      <c r="R1740" s="185">
        <v>13550</v>
      </c>
      <c r="S1740" s="185" t="s">
        <v>462</v>
      </c>
      <c r="T1740">
        <v>3</v>
      </c>
      <c r="U1740" s="185" t="s">
        <v>37</v>
      </c>
      <c r="V1740" s="185" t="s">
        <v>37</v>
      </c>
      <c r="W1740" t="b">
        <v>1</v>
      </c>
    </row>
    <row r="1741" spans="4:23" x14ac:dyDescent="0.25">
      <c r="D1741" s="184" t="s">
        <v>1528</v>
      </c>
      <c r="E1741" s="184" t="s">
        <v>1528</v>
      </c>
      <c r="F1741" s="184"/>
      <c r="G1741" s="184"/>
      <c r="H1741" s="185">
        <v>13140</v>
      </c>
      <c r="I1741" t="s">
        <v>3491</v>
      </c>
      <c r="J1741" s="185" t="s">
        <v>36</v>
      </c>
      <c r="K1741" s="185" t="s">
        <v>36</v>
      </c>
      <c r="L1741" s="185" t="s">
        <v>36</v>
      </c>
      <c r="M1741" s="185" t="s">
        <v>37</v>
      </c>
      <c r="N1741" s="185" t="s">
        <v>3501</v>
      </c>
      <c r="O1741" s="185" t="s">
        <v>37</v>
      </c>
      <c r="P1741" s="185"/>
      <c r="Q1741" s="184" t="s">
        <v>1528</v>
      </c>
      <c r="R1741" s="185">
        <v>13140</v>
      </c>
      <c r="S1741" s="185" t="s">
        <v>78</v>
      </c>
      <c r="T1741">
        <v>2</v>
      </c>
      <c r="U1741" s="185" t="s">
        <v>37</v>
      </c>
      <c r="V1741" s="185" t="s">
        <v>37</v>
      </c>
      <c r="W1741" t="b">
        <v>1</v>
      </c>
    </row>
    <row r="1742" spans="4:23" x14ac:dyDescent="0.25">
      <c r="D1742" s="184" t="s">
        <v>1529</v>
      </c>
      <c r="E1742" s="184" t="s">
        <v>1529</v>
      </c>
      <c r="F1742" s="184"/>
      <c r="G1742" s="184"/>
      <c r="H1742" s="185">
        <v>12050</v>
      </c>
      <c r="I1742" t="s">
        <v>3487</v>
      </c>
      <c r="J1742" s="185" t="s">
        <v>36</v>
      </c>
      <c r="K1742" s="185" t="s">
        <v>36</v>
      </c>
      <c r="L1742" s="185" t="s">
        <v>36</v>
      </c>
      <c r="M1742" s="185" t="s">
        <v>36</v>
      </c>
      <c r="N1742" s="185" t="s">
        <v>35</v>
      </c>
      <c r="O1742" s="185" t="s">
        <v>37</v>
      </c>
      <c r="P1742" s="185"/>
      <c r="Q1742" s="184" t="s">
        <v>1529</v>
      </c>
      <c r="R1742" s="185">
        <v>12050</v>
      </c>
      <c r="S1742" s="185" t="s">
        <v>483</v>
      </c>
      <c r="T1742">
        <v>4</v>
      </c>
      <c r="U1742" s="185" t="s">
        <v>37</v>
      </c>
      <c r="V1742" s="185" t="s">
        <v>37</v>
      </c>
      <c r="W1742" t="b">
        <v>1</v>
      </c>
    </row>
    <row r="1743" spans="4:23" x14ac:dyDescent="0.25">
      <c r="D1743" s="184" t="s">
        <v>1530</v>
      </c>
      <c r="E1743" s="184" t="s">
        <v>1530</v>
      </c>
      <c r="F1743" s="184"/>
      <c r="G1743" s="184"/>
      <c r="H1743" s="185">
        <v>16670</v>
      </c>
      <c r="I1743" t="s">
        <v>3493</v>
      </c>
      <c r="J1743" s="185" t="s">
        <v>36</v>
      </c>
      <c r="K1743" s="185" t="s">
        <v>36</v>
      </c>
      <c r="L1743" s="185" t="s">
        <v>36</v>
      </c>
      <c r="M1743" s="185" t="s">
        <v>36</v>
      </c>
      <c r="N1743" s="185" t="s">
        <v>3490</v>
      </c>
      <c r="O1743" s="185" t="s">
        <v>37</v>
      </c>
      <c r="P1743" s="185"/>
      <c r="Q1743" s="184" t="s">
        <v>1530</v>
      </c>
      <c r="R1743" s="185">
        <v>16670</v>
      </c>
      <c r="S1743" s="185" t="s">
        <v>800</v>
      </c>
      <c r="T1743">
        <v>4</v>
      </c>
      <c r="U1743" s="185" t="s">
        <v>37</v>
      </c>
      <c r="V1743" s="185" t="s">
        <v>37</v>
      </c>
      <c r="W1743" t="b">
        <v>1</v>
      </c>
    </row>
    <row r="1744" spans="4:23" x14ac:dyDescent="0.25">
      <c r="D1744" s="184" t="s">
        <v>1531</v>
      </c>
      <c r="E1744" s="184" t="s">
        <v>1531</v>
      </c>
      <c r="F1744" s="184"/>
      <c r="G1744" s="184"/>
      <c r="H1744" s="185">
        <v>13140</v>
      </c>
      <c r="I1744" t="s">
        <v>3491</v>
      </c>
      <c r="J1744" s="185" t="s">
        <v>36</v>
      </c>
      <c r="K1744" s="185" t="s">
        <v>36</v>
      </c>
      <c r="L1744" s="185" t="s">
        <v>36</v>
      </c>
      <c r="M1744" s="185" t="s">
        <v>37</v>
      </c>
      <c r="N1744" s="185" t="s">
        <v>3501</v>
      </c>
      <c r="O1744" s="185" t="s">
        <v>37</v>
      </c>
      <c r="P1744" s="185"/>
      <c r="Q1744" s="184" t="s">
        <v>1531</v>
      </c>
      <c r="R1744" s="185">
        <v>13140</v>
      </c>
      <c r="S1744" s="185" t="s">
        <v>78</v>
      </c>
      <c r="T1744">
        <v>2</v>
      </c>
      <c r="U1744" s="185" t="s">
        <v>37</v>
      </c>
      <c r="V1744" s="185" t="s">
        <v>37</v>
      </c>
      <c r="W1744" t="b">
        <v>1</v>
      </c>
    </row>
    <row r="1745" spans="4:23" x14ac:dyDescent="0.25">
      <c r="D1745" s="184" t="s">
        <v>1532</v>
      </c>
      <c r="E1745" s="184" t="s">
        <v>1532</v>
      </c>
      <c r="F1745" s="184"/>
      <c r="G1745" s="184"/>
      <c r="H1745" s="185">
        <v>16510</v>
      </c>
      <c r="I1745" t="s">
        <v>3494</v>
      </c>
      <c r="J1745" s="185" t="s">
        <v>36</v>
      </c>
      <c r="K1745" s="185" t="s">
        <v>37</v>
      </c>
      <c r="L1745" s="185" t="s">
        <v>36</v>
      </c>
      <c r="M1745" s="185" t="s">
        <v>37</v>
      </c>
      <c r="N1745" s="185" t="s">
        <v>3495</v>
      </c>
      <c r="O1745" s="185" t="s">
        <v>37</v>
      </c>
      <c r="P1745" s="185"/>
      <c r="Q1745" s="184" t="s">
        <v>1532</v>
      </c>
      <c r="R1745" s="185">
        <v>16510</v>
      </c>
      <c r="S1745" s="185" t="s">
        <v>64</v>
      </c>
      <c r="T1745">
        <v>3</v>
      </c>
      <c r="U1745" s="185" t="s">
        <v>37</v>
      </c>
      <c r="V1745" s="185" t="s">
        <v>37</v>
      </c>
      <c r="W1745" t="b">
        <v>0</v>
      </c>
    </row>
    <row r="1746" spans="4:23" x14ac:dyDescent="0.25">
      <c r="D1746" s="184" t="s">
        <v>1533</v>
      </c>
      <c r="E1746" s="184" t="s">
        <v>1533</v>
      </c>
      <c r="F1746" s="184"/>
      <c r="G1746" s="184"/>
      <c r="H1746" s="185">
        <v>16610</v>
      </c>
      <c r="I1746" t="s">
        <v>3502</v>
      </c>
      <c r="J1746" s="185" t="s">
        <v>36</v>
      </c>
      <c r="K1746" s="185" t="s">
        <v>36</v>
      </c>
      <c r="L1746" s="185" t="s">
        <v>36</v>
      </c>
      <c r="M1746" s="185" t="s">
        <v>37</v>
      </c>
      <c r="N1746" s="185" t="s">
        <v>3512</v>
      </c>
      <c r="O1746" s="185" t="s">
        <v>37</v>
      </c>
      <c r="P1746" s="185"/>
      <c r="Q1746" s="184" t="s">
        <v>1533</v>
      </c>
      <c r="R1746" s="185">
        <v>16610</v>
      </c>
      <c r="S1746" s="185" t="s">
        <v>229</v>
      </c>
      <c r="T1746">
        <v>1</v>
      </c>
      <c r="U1746" s="185" t="s">
        <v>37</v>
      </c>
      <c r="V1746" s="185" t="s">
        <v>37</v>
      </c>
      <c r="W1746" t="b">
        <v>1</v>
      </c>
    </row>
    <row r="1747" spans="4:23" x14ac:dyDescent="0.25">
      <c r="D1747" s="184" t="s">
        <v>1534</v>
      </c>
      <c r="E1747" s="184" t="s">
        <v>1534</v>
      </c>
      <c r="F1747" s="184"/>
      <c r="G1747" s="184"/>
      <c r="H1747" s="185">
        <v>16610</v>
      </c>
      <c r="I1747" t="s">
        <v>3502</v>
      </c>
      <c r="J1747" s="185" t="s">
        <v>36</v>
      </c>
      <c r="K1747" s="185" t="s">
        <v>36</v>
      </c>
      <c r="L1747" s="185" t="s">
        <v>36</v>
      </c>
      <c r="M1747" s="185" t="s">
        <v>37</v>
      </c>
      <c r="N1747" s="185" t="s">
        <v>3512</v>
      </c>
      <c r="O1747" s="185" t="s">
        <v>37</v>
      </c>
      <c r="P1747" s="185"/>
      <c r="Q1747" s="184" t="s">
        <v>1534</v>
      </c>
      <c r="R1747" s="185">
        <v>16610</v>
      </c>
      <c r="S1747" s="185" t="s">
        <v>229</v>
      </c>
      <c r="T1747">
        <v>1</v>
      </c>
      <c r="U1747" s="185" t="s">
        <v>37</v>
      </c>
      <c r="V1747" s="185" t="s">
        <v>37</v>
      </c>
      <c r="W1747" t="b">
        <v>1</v>
      </c>
    </row>
    <row r="1748" spans="4:23" x14ac:dyDescent="0.25">
      <c r="D1748" s="184" t="s">
        <v>1535</v>
      </c>
      <c r="E1748" s="184" t="s">
        <v>1535</v>
      </c>
      <c r="F1748" s="184"/>
      <c r="G1748" s="184"/>
      <c r="H1748" s="185">
        <v>13240</v>
      </c>
      <c r="I1748" t="s">
        <v>3491</v>
      </c>
      <c r="J1748" s="185" t="s">
        <v>36</v>
      </c>
      <c r="K1748" s="185" t="s">
        <v>36</v>
      </c>
      <c r="L1748" s="185" t="s">
        <v>36</v>
      </c>
      <c r="M1748" s="185" t="s">
        <v>37</v>
      </c>
      <c r="N1748" s="185" t="s">
        <v>35</v>
      </c>
      <c r="O1748" s="185" t="s">
        <v>37</v>
      </c>
      <c r="P1748" s="185"/>
      <c r="Q1748" s="184" t="s">
        <v>1535</v>
      </c>
      <c r="R1748" s="185">
        <v>13240</v>
      </c>
      <c r="S1748" s="185" t="s">
        <v>146</v>
      </c>
      <c r="T1748">
        <v>2</v>
      </c>
      <c r="U1748" s="185" t="s">
        <v>37</v>
      </c>
      <c r="V1748" s="185" t="s">
        <v>37</v>
      </c>
      <c r="W1748" t="b">
        <v>1</v>
      </c>
    </row>
    <row r="1749" spans="4:23" x14ac:dyDescent="0.25">
      <c r="D1749" s="184" t="s">
        <v>1536</v>
      </c>
      <c r="E1749" s="184" t="s">
        <v>1536</v>
      </c>
      <c r="F1749" s="184"/>
      <c r="G1749" s="184"/>
      <c r="H1749" s="185">
        <v>16610</v>
      </c>
      <c r="I1749" t="s">
        <v>3502</v>
      </c>
      <c r="J1749" s="185" t="s">
        <v>36</v>
      </c>
      <c r="K1749" s="185" t="s">
        <v>36</v>
      </c>
      <c r="L1749" s="185" t="s">
        <v>36</v>
      </c>
      <c r="M1749" s="185" t="s">
        <v>37</v>
      </c>
      <c r="N1749" s="185" t="s">
        <v>3512</v>
      </c>
      <c r="O1749" s="185" t="s">
        <v>37</v>
      </c>
      <c r="P1749" s="185"/>
      <c r="Q1749" s="184" t="s">
        <v>1536</v>
      </c>
      <c r="R1749" s="185">
        <v>16610</v>
      </c>
      <c r="S1749" s="185" t="s">
        <v>229</v>
      </c>
      <c r="T1749">
        <v>2</v>
      </c>
      <c r="U1749" s="185" t="s">
        <v>37</v>
      </c>
      <c r="V1749" s="185" t="s">
        <v>37</v>
      </c>
      <c r="W1749" t="b">
        <v>1</v>
      </c>
    </row>
    <row r="1750" spans="4:23" x14ac:dyDescent="0.25">
      <c r="D1750" s="184" t="s">
        <v>1537</v>
      </c>
      <c r="E1750" s="184" t="s">
        <v>1537</v>
      </c>
      <c r="F1750" s="184"/>
      <c r="G1750" s="184"/>
      <c r="H1750" s="185">
        <v>16570</v>
      </c>
      <c r="I1750" t="s">
        <v>3510</v>
      </c>
      <c r="J1750" s="185" t="s">
        <v>36</v>
      </c>
      <c r="K1750" s="185" t="s">
        <v>36</v>
      </c>
      <c r="L1750" s="185" t="s">
        <v>36</v>
      </c>
      <c r="M1750" s="185" t="s">
        <v>37</v>
      </c>
      <c r="N1750" s="185" t="s">
        <v>35</v>
      </c>
      <c r="O1750" s="185" t="s">
        <v>37</v>
      </c>
      <c r="P1750" s="185"/>
      <c r="Q1750" s="184" t="s">
        <v>1537</v>
      </c>
      <c r="R1750" s="185">
        <v>16570</v>
      </c>
      <c r="S1750" s="185" t="s">
        <v>736</v>
      </c>
      <c r="T1750">
        <v>1</v>
      </c>
      <c r="U1750" s="185" t="s">
        <v>37</v>
      </c>
      <c r="V1750" s="185" t="s">
        <v>37</v>
      </c>
      <c r="W1750" t="b">
        <v>1</v>
      </c>
    </row>
    <row r="1751" spans="4:23" x14ac:dyDescent="0.25">
      <c r="D1751" s="184" t="s">
        <v>1538</v>
      </c>
      <c r="E1751" s="184" t="s">
        <v>1538</v>
      </c>
      <c r="F1751" s="184"/>
      <c r="G1751" s="184"/>
      <c r="H1751" s="185">
        <v>16610</v>
      </c>
      <c r="I1751" t="s">
        <v>3502</v>
      </c>
      <c r="J1751" s="185" t="s">
        <v>36</v>
      </c>
      <c r="K1751" s="185" t="s">
        <v>36</v>
      </c>
      <c r="L1751" s="185" t="s">
        <v>36</v>
      </c>
      <c r="M1751" s="185" t="s">
        <v>37</v>
      </c>
      <c r="N1751" s="185" t="s">
        <v>35</v>
      </c>
      <c r="O1751" s="185" t="s">
        <v>37</v>
      </c>
      <c r="P1751" s="185"/>
      <c r="Q1751" s="184" t="s">
        <v>1538</v>
      </c>
      <c r="R1751" s="185">
        <v>16610</v>
      </c>
      <c r="S1751" s="185" t="s">
        <v>229</v>
      </c>
      <c r="T1751">
        <v>2</v>
      </c>
      <c r="U1751" s="185" t="s">
        <v>37</v>
      </c>
      <c r="V1751" s="185" t="s">
        <v>37</v>
      </c>
      <c r="W1751" t="b">
        <v>1</v>
      </c>
    </row>
    <row r="1752" spans="4:23" x14ac:dyDescent="0.25">
      <c r="D1752" s="184" t="s">
        <v>1539</v>
      </c>
      <c r="E1752" s="184" t="s">
        <v>1539</v>
      </c>
      <c r="F1752" s="184"/>
      <c r="G1752" s="184"/>
      <c r="H1752" s="185">
        <v>10040</v>
      </c>
      <c r="I1752" t="s">
        <v>3486</v>
      </c>
      <c r="J1752" s="185" t="s">
        <v>36</v>
      </c>
      <c r="K1752" s="185" t="s">
        <v>36</v>
      </c>
      <c r="L1752" s="185" t="s">
        <v>36</v>
      </c>
      <c r="M1752" s="185" t="s">
        <v>37</v>
      </c>
      <c r="N1752" s="185" t="s">
        <v>3512</v>
      </c>
      <c r="O1752" s="185" t="s">
        <v>37</v>
      </c>
      <c r="P1752" s="185"/>
      <c r="Q1752" s="184" t="s">
        <v>1539</v>
      </c>
      <c r="R1752" s="185">
        <v>10040</v>
      </c>
      <c r="S1752" s="185" t="s">
        <v>331</v>
      </c>
      <c r="T1752">
        <v>1</v>
      </c>
      <c r="U1752" s="185" t="s">
        <v>37</v>
      </c>
      <c r="V1752" s="185" t="s">
        <v>37</v>
      </c>
      <c r="W1752" t="b">
        <v>1</v>
      </c>
    </row>
    <row r="1753" spans="4:23" x14ac:dyDescent="0.25">
      <c r="D1753" s="184" t="s">
        <v>1540</v>
      </c>
      <c r="E1753" s="184" t="s">
        <v>1540</v>
      </c>
      <c r="F1753" s="184"/>
      <c r="G1753" s="184"/>
      <c r="H1753" s="185">
        <v>17550</v>
      </c>
      <c r="I1753" t="s">
        <v>3502</v>
      </c>
      <c r="J1753" s="185" t="s">
        <v>36</v>
      </c>
      <c r="K1753" s="185" t="s">
        <v>36</v>
      </c>
      <c r="L1753" s="185" t="s">
        <v>36</v>
      </c>
      <c r="M1753" s="185" t="s">
        <v>37</v>
      </c>
      <c r="N1753" s="185" t="s">
        <v>35</v>
      </c>
      <c r="O1753" s="185" t="s">
        <v>37</v>
      </c>
      <c r="P1753" s="185"/>
      <c r="Q1753" s="184" t="s">
        <v>1540</v>
      </c>
      <c r="R1753" s="185">
        <v>17550</v>
      </c>
      <c r="S1753" s="185" t="s">
        <v>143</v>
      </c>
      <c r="T1753">
        <v>1</v>
      </c>
      <c r="U1753" s="185" t="s">
        <v>37</v>
      </c>
      <c r="V1753" s="185" t="s">
        <v>37</v>
      </c>
      <c r="W1753" t="b">
        <v>1</v>
      </c>
    </row>
    <row r="1754" spans="4:23" x14ac:dyDescent="0.25">
      <c r="D1754" s="184" t="s">
        <v>1541</v>
      </c>
      <c r="E1754" s="184" t="s">
        <v>1541</v>
      </c>
      <c r="F1754" s="184"/>
      <c r="G1754" s="184"/>
      <c r="H1754" s="185">
        <v>16610</v>
      </c>
      <c r="I1754" t="s">
        <v>3502</v>
      </c>
      <c r="J1754" s="185" t="s">
        <v>36</v>
      </c>
      <c r="K1754" s="185" t="s">
        <v>36</v>
      </c>
      <c r="L1754" s="185" t="s">
        <v>36</v>
      </c>
      <c r="M1754" s="185" t="s">
        <v>37</v>
      </c>
      <c r="N1754" s="185" t="s">
        <v>3512</v>
      </c>
      <c r="O1754" s="185" t="s">
        <v>37</v>
      </c>
      <c r="P1754" s="185"/>
      <c r="Q1754" s="184" t="s">
        <v>1541</v>
      </c>
      <c r="R1754" s="185">
        <v>16610</v>
      </c>
      <c r="S1754" s="185" t="s">
        <v>229</v>
      </c>
      <c r="T1754">
        <v>1</v>
      </c>
      <c r="U1754" s="185" t="s">
        <v>37</v>
      </c>
      <c r="V1754" s="185" t="s">
        <v>37</v>
      </c>
      <c r="W1754" t="b">
        <v>1</v>
      </c>
    </row>
    <row r="1755" spans="4:23" x14ac:dyDescent="0.25">
      <c r="D1755" s="184" t="s">
        <v>1542</v>
      </c>
      <c r="E1755" s="184" t="s">
        <v>1542</v>
      </c>
      <c r="F1755" s="184"/>
      <c r="G1755" s="184"/>
      <c r="H1755" s="185">
        <v>13410</v>
      </c>
      <c r="I1755" t="s">
        <v>3491</v>
      </c>
      <c r="J1755" s="185" t="s">
        <v>36</v>
      </c>
      <c r="K1755" s="185" t="s">
        <v>36</v>
      </c>
      <c r="L1755" s="185" t="s">
        <v>36</v>
      </c>
      <c r="M1755" s="185" t="s">
        <v>37</v>
      </c>
      <c r="N1755" s="185" t="s">
        <v>35</v>
      </c>
      <c r="O1755" s="185" t="s">
        <v>37</v>
      </c>
      <c r="P1755" s="185"/>
      <c r="Q1755" s="184" t="s">
        <v>1542</v>
      </c>
      <c r="R1755" s="185">
        <v>13410</v>
      </c>
      <c r="S1755" s="185" t="s">
        <v>131</v>
      </c>
      <c r="T1755">
        <v>2</v>
      </c>
      <c r="U1755" s="185" t="s">
        <v>37</v>
      </c>
      <c r="V1755" s="185" t="s">
        <v>37</v>
      </c>
      <c r="W1755" t="b">
        <v>1</v>
      </c>
    </row>
    <row r="1756" spans="4:23" x14ac:dyDescent="0.25">
      <c r="D1756" s="184" t="s">
        <v>1543</v>
      </c>
      <c r="E1756" s="184" t="s">
        <v>1543</v>
      </c>
      <c r="F1756" s="184"/>
      <c r="G1756" s="184"/>
      <c r="H1756" s="185">
        <v>13140</v>
      </c>
      <c r="I1756" t="s">
        <v>3491</v>
      </c>
      <c r="J1756" s="185" t="s">
        <v>36</v>
      </c>
      <c r="K1756" s="185" t="s">
        <v>36</v>
      </c>
      <c r="L1756" s="185" t="s">
        <v>36</v>
      </c>
      <c r="M1756" s="185" t="s">
        <v>37</v>
      </c>
      <c r="N1756" s="185" t="s">
        <v>35</v>
      </c>
      <c r="O1756" s="185" t="s">
        <v>37</v>
      </c>
      <c r="P1756" s="185"/>
      <c r="Q1756" s="184" t="s">
        <v>1543</v>
      </c>
      <c r="R1756" s="185">
        <v>13140</v>
      </c>
      <c r="S1756" s="185" t="s">
        <v>78</v>
      </c>
      <c r="T1756">
        <v>2</v>
      </c>
      <c r="U1756" s="185" t="s">
        <v>37</v>
      </c>
      <c r="V1756" s="185" t="s">
        <v>37</v>
      </c>
      <c r="W1756" t="b">
        <v>1</v>
      </c>
    </row>
    <row r="1757" spans="4:23" x14ac:dyDescent="0.25">
      <c r="D1757" s="184" t="s">
        <v>1544</v>
      </c>
      <c r="E1757" s="184" t="s">
        <v>1544</v>
      </c>
      <c r="F1757" s="184"/>
      <c r="G1757" s="184"/>
      <c r="H1757" s="185">
        <v>13430</v>
      </c>
      <c r="I1757" t="s">
        <v>3491</v>
      </c>
      <c r="J1757" s="185" t="s">
        <v>36</v>
      </c>
      <c r="K1757" s="185" t="s">
        <v>36</v>
      </c>
      <c r="L1757" s="185" t="s">
        <v>36</v>
      </c>
      <c r="M1757" s="185" t="s">
        <v>37</v>
      </c>
      <c r="N1757" s="185" t="s">
        <v>35</v>
      </c>
      <c r="O1757" s="185" t="s">
        <v>37</v>
      </c>
      <c r="P1757" s="185"/>
      <c r="Q1757" s="184" t="s">
        <v>1544</v>
      </c>
      <c r="R1757" s="185">
        <v>13430</v>
      </c>
      <c r="S1757" s="185" t="s">
        <v>507</v>
      </c>
      <c r="T1757">
        <v>2</v>
      </c>
      <c r="U1757" s="185" t="s">
        <v>37</v>
      </c>
      <c r="V1757" s="185" t="s">
        <v>37</v>
      </c>
      <c r="W1757" t="b">
        <v>1</v>
      </c>
    </row>
    <row r="1758" spans="4:23" x14ac:dyDescent="0.25">
      <c r="D1758" s="184" t="s">
        <v>1545</v>
      </c>
      <c r="E1758" s="184" t="s">
        <v>1545</v>
      </c>
      <c r="F1758" s="184"/>
      <c r="G1758" s="184"/>
      <c r="H1758" s="185">
        <v>16640</v>
      </c>
      <c r="I1758" t="s">
        <v>3502</v>
      </c>
      <c r="J1758" s="185" t="s">
        <v>36</v>
      </c>
      <c r="K1758" s="185" t="s">
        <v>36</v>
      </c>
      <c r="L1758" s="185" t="s">
        <v>36</v>
      </c>
      <c r="M1758" s="185" t="s">
        <v>37</v>
      </c>
      <c r="N1758" s="185" t="s">
        <v>3512</v>
      </c>
      <c r="O1758" s="185" t="s">
        <v>37</v>
      </c>
      <c r="P1758" s="185"/>
      <c r="Q1758" s="184" t="s">
        <v>1545</v>
      </c>
      <c r="R1758" s="185">
        <v>16640</v>
      </c>
      <c r="S1758" s="185" t="s">
        <v>242</v>
      </c>
      <c r="T1758">
        <v>3</v>
      </c>
      <c r="U1758" s="185" t="s">
        <v>37</v>
      </c>
      <c r="V1758" s="185" t="s">
        <v>37</v>
      </c>
      <c r="W1758" t="b">
        <v>1</v>
      </c>
    </row>
    <row r="1759" spans="4:23" x14ac:dyDescent="0.25">
      <c r="D1759" s="184" t="s">
        <v>1546</v>
      </c>
      <c r="E1759" s="184" t="s">
        <v>1546</v>
      </c>
      <c r="F1759" s="184"/>
      <c r="G1759" s="184"/>
      <c r="H1759" s="185">
        <v>16650</v>
      </c>
      <c r="I1759" t="s">
        <v>3502</v>
      </c>
      <c r="J1759" s="185" t="s">
        <v>36</v>
      </c>
      <c r="K1759" s="185" t="s">
        <v>36</v>
      </c>
      <c r="L1759" s="185" t="s">
        <v>36</v>
      </c>
      <c r="M1759" s="185" t="s">
        <v>37</v>
      </c>
      <c r="N1759" s="185" t="s">
        <v>3512</v>
      </c>
      <c r="O1759" s="185" t="s">
        <v>37</v>
      </c>
      <c r="P1759" s="185"/>
      <c r="Q1759" s="184" t="s">
        <v>1546</v>
      </c>
      <c r="R1759" s="185">
        <v>16650</v>
      </c>
      <c r="S1759" s="185" t="s">
        <v>253</v>
      </c>
      <c r="T1759">
        <v>2</v>
      </c>
      <c r="U1759" s="185" t="s">
        <v>37</v>
      </c>
      <c r="V1759" s="185" t="s">
        <v>37</v>
      </c>
      <c r="W1759" t="b">
        <v>1</v>
      </c>
    </row>
    <row r="1760" spans="4:23" x14ac:dyDescent="0.25">
      <c r="D1760" s="184" t="s">
        <v>1547</v>
      </c>
      <c r="E1760" s="184" t="s">
        <v>1547</v>
      </c>
      <c r="F1760" s="184"/>
      <c r="G1760" s="184"/>
      <c r="H1760" s="185">
        <v>17310</v>
      </c>
      <c r="I1760" t="s">
        <v>3502</v>
      </c>
      <c r="J1760" s="185" t="s">
        <v>36</v>
      </c>
      <c r="K1760" s="185" t="s">
        <v>36</v>
      </c>
      <c r="L1760" s="185" t="s">
        <v>36</v>
      </c>
      <c r="M1760" s="185" t="s">
        <v>37</v>
      </c>
      <c r="N1760" s="185" t="s">
        <v>3504</v>
      </c>
      <c r="O1760" s="185" t="s">
        <v>37</v>
      </c>
      <c r="P1760" s="185"/>
      <c r="Q1760" s="184" t="s">
        <v>1547</v>
      </c>
      <c r="R1760" s="185">
        <v>17310</v>
      </c>
      <c r="S1760" s="185" t="s">
        <v>258</v>
      </c>
      <c r="T1760">
        <v>1</v>
      </c>
      <c r="U1760" s="185" t="s">
        <v>37</v>
      </c>
      <c r="V1760" s="185" t="s">
        <v>37</v>
      </c>
      <c r="W1760" t="b">
        <v>1</v>
      </c>
    </row>
    <row r="1761" spans="4:23" x14ac:dyDescent="0.25">
      <c r="D1761" s="184" t="s">
        <v>1548</v>
      </c>
      <c r="E1761" s="184" t="s">
        <v>1548</v>
      </c>
      <c r="F1761" s="184"/>
      <c r="G1761" s="184"/>
      <c r="H1761" s="185">
        <v>90383</v>
      </c>
      <c r="I1761" t="s">
        <v>3502</v>
      </c>
      <c r="J1761" s="185" t="s">
        <v>36</v>
      </c>
      <c r="K1761" s="185" t="s">
        <v>36</v>
      </c>
      <c r="L1761" s="185" t="s">
        <v>36</v>
      </c>
      <c r="M1761" s="185" t="s">
        <v>37</v>
      </c>
      <c r="N1761" s="185" t="s">
        <v>3512</v>
      </c>
      <c r="O1761" s="185" t="s">
        <v>37</v>
      </c>
      <c r="P1761" s="185"/>
      <c r="Q1761" s="184" t="s">
        <v>1548</v>
      </c>
      <c r="R1761" s="185">
        <v>90383</v>
      </c>
      <c r="S1761" s="185" t="s">
        <v>3534</v>
      </c>
      <c r="T1761">
        <v>1</v>
      </c>
      <c r="U1761" s="185" t="s">
        <v>37</v>
      </c>
      <c r="V1761" s="185" t="s">
        <v>37</v>
      </c>
      <c r="W1761" t="b">
        <v>1</v>
      </c>
    </row>
    <row r="1762" spans="4:23" x14ac:dyDescent="0.25">
      <c r="D1762" s="184" t="s">
        <v>1549</v>
      </c>
      <c r="E1762" s="184" t="s">
        <v>1549</v>
      </c>
      <c r="F1762" s="184"/>
      <c r="G1762" s="184"/>
      <c r="H1762" s="185">
        <v>12260</v>
      </c>
      <c r="I1762" t="s">
        <v>3487</v>
      </c>
      <c r="J1762" s="185" t="s">
        <v>36</v>
      </c>
      <c r="K1762" s="185" t="s">
        <v>36</v>
      </c>
      <c r="L1762" s="185" t="s">
        <v>36</v>
      </c>
      <c r="M1762" s="185" t="s">
        <v>36</v>
      </c>
      <c r="N1762" s="185" t="s">
        <v>35</v>
      </c>
      <c r="O1762" s="185" t="s">
        <v>37</v>
      </c>
      <c r="P1762" s="185"/>
      <c r="Q1762" s="184" t="s">
        <v>1549</v>
      </c>
      <c r="R1762" s="185">
        <v>12260</v>
      </c>
      <c r="S1762" s="185" t="s">
        <v>46</v>
      </c>
      <c r="T1762">
        <v>4</v>
      </c>
      <c r="U1762" s="185" t="s">
        <v>37</v>
      </c>
      <c r="V1762" s="185" t="s">
        <v>37</v>
      </c>
      <c r="W1762" t="b">
        <v>1</v>
      </c>
    </row>
    <row r="1763" spans="4:23" x14ac:dyDescent="0.25">
      <c r="D1763" s="184" t="s">
        <v>229</v>
      </c>
      <c r="E1763" s="184" t="s">
        <v>229</v>
      </c>
      <c r="F1763" s="184"/>
      <c r="G1763" s="184"/>
      <c r="H1763" s="185">
        <v>16610</v>
      </c>
      <c r="I1763" t="s">
        <v>3502</v>
      </c>
      <c r="J1763" s="185" t="s">
        <v>36</v>
      </c>
      <c r="K1763" s="185" t="s">
        <v>36</v>
      </c>
      <c r="L1763" s="185" t="s">
        <v>36</v>
      </c>
      <c r="M1763" s="185" t="s">
        <v>37</v>
      </c>
      <c r="N1763" s="185" t="s">
        <v>3512</v>
      </c>
      <c r="O1763" s="185" t="s">
        <v>37</v>
      </c>
      <c r="P1763" s="185"/>
      <c r="Q1763" s="184" t="s">
        <v>229</v>
      </c>
      <c r="R1763" s="185">
        <v>16610</v>
      </c>
      <c r="S1763" s="185" t="s">
        <v>229</v>
      </c>
      <c r="T1763">
        <v>1</v>
      </c>
      <c r="U1763" s="185" t="s">
        <v>37</v>
      </c>
      <c r="V1763" s="185" t="s">
        <v>37</v>
      </c>
      <c r="W1763" t="b">
        <v>1</v>
      </c>
    </row>
    <row r="1764" spans="4:23" x14ac:dyDescent="0.25">
      <c r="D1764" s="184" t="s">
        <v>1550</v>
      </c>
      <c r="E1764" s="184" t="s">
        <v>1550</v>
      </c>
      <c r="F1764" s="184"/>
      <c r="G1764" s="184"/>
      <c r="H1764" s="185">
        <v>15310</v>
      </c>
      <c r="I1764" t="s">
        <v>3493</v>
      </c>
      <c r="J1764" s="185" t="s">
        <v>36</v>
      </c>
      <c r="K1764" s="185" t="s">
        <v>36</v>
      </c>
      <c r="L1764" s="185" t="s">
        <v>36</v>
      </c>
      <c r="M1764" s="185" t="s">
        <v>37</v>
      </c>
      <c r="N1764" s="185" t="s">
        <v>3522</v>
      </c>
      <c r="O1764" s="185" t="s">
        <v>37</v>
      </c>
      <c r="P1764" s="185"/>
      <c r="Q1764" s="184" t="s">
        <v>1550</v>
      </c>
      <c r="R1764" s="185">
        <v>15310</v>
      </c>
      <c r="S1764" s="185" t="s">
        <v>180</v>
      </c>
      <c r="T1764">
        <v>1</v>
      </c>
      <c r="U1764" s="185" t="s">
        <v>37</v>
      </c>
      <c r="V1764" s="185" t="s">
        <v>37</v>
      </c>
      <c r="W1764" t="b">
        <v>1</v>
      </c>
    </row>
    <row r="1765" spans="4:23" x14ac:dyDescent="0.25">
      <c r="D1765" s="184" t="s">
        <v>1551</v>
      </c>
      <c r="E1765" s="184" t="s">
        <v>1551</v>
      </c>
      <c r="F1765" s="184"/>
      <c r="G1765" s="184"/>
      <c r="H1765" s="185">
        <v>16730</v>
      </c>
      <c r="I1765" t="s">
        <v>3491</v>
      </c>
      <c r="J1765" s="185" t="s">
        <v>36</v>
      </c>
      <c r="K1765" s="185" t="s">
        <v>36</v>
      </c>
      <c r="L1765" s="185" t="s">
        <v>36</v>
      </c>
      <c r="M1765" s="185" t="s">
        <v>37</v>
      </c>
      <c r="N1765" s="185" t="s">
        <v>3512</v>
      </c>
      <c r="O1765" s="185" t="s">
        <v>37</v>
      </c>
      <c r="P1765" s="185"/>
      <c r="Q1765" s="184" t="s">
        <v>1551</v>
      </c>
      <c r="R1765" s="185">
        <v>16730</v>
      </c>
      <c r="S1765" s="185" t="s">
        <v>1552</v>
      </c>
      <c r="T1765">
        <v>1</v>
      </c>
      <c r="U1765" s="185" t="s">
        <v>37</v>
      </c>
      <c r="V1765" s="185" t="s">
        <v>37</v>
      </c>
      <c r="W1765" t="b">
        <v>1</v>
      </c>
    </row>
    <row r="1766" spans="4:23" x14ac:dyDescent="0.25">
      <c r="D1766" s="184" t="s">
        <v>1553</v>
      </c>
      <c r="E1766" s="184" t="s">
        <v>1553</v>
      </c>
      <c r="F1766" s="184"/>
      <c r="G1766" s="184"/>
      <c r="H1766" s="185">
        <v>16610</v>
      </c>
      <c r="I1766" t="s">
        <v>3502</v>
      </c>
      <c r="J1766" s="185" t="s">
        <v>36</v>
      </c>
      <c r="K1766" s="185" t="s">
        <v>36</v>
      </c>
      <c r="L1766" s="185" t="s">
        <v>36</v>
      </c>
      <c r="M1766" s="185" t="s">
        <v>37</v>
      </c>
      <c r="N1766" s="185" t="s">
        <v>3512</v>
      </c>
      <c r="O1766" s="185" t="s">
        <v>37</v>
      </c>
      <c r="P1766" s="185"/>
      <c r="Q1766" s="184" t="s">
        <v>1553</v>
      </c>
      <c r="R1766" s="185">
        <v>16610</v>
      </c>
      <c r="S1766" s="185" t="s">
        <v>229</v>
      </c>
      <c r="T1766">
        <v>1</v>
      </c>
      <c r="U1766" s="185" t="s">
        <v>37</v>
      </c>
      <c r="V1766" s="185" t="s">
        <v>37</v>
      </c>
      <c r="W1766" t="b">
        <v>1</v>
      </c>
    </row>
    <row r="1767" spans="4:23" x14ac:dyDescent="0.25">
      <c r="D1767" s="186" t="s">
        <v>4004</v>
      </c>
      <c r="E1767" s="186" t="s">
        <v>4004</v>
      </c>
      <c r="F1767" s="186"/>
      <c r="G1767" s="186"/>
      <c r="H1767" s="185"/>
      <c r="I1767" s="186" t="s">
        <v>3510</v>
      </c>
      <c r="J1767" s="186" t="s">
        <v>36</v>
      </c>
      <c r="K1767" s="186" t="s">
        <v>36</v>
      </c>
      <c r="L1767" s="186" t="s">
        <v>36</v>
      </c>
      <c r="M1767" s="186" t="s">
        <v>37</v>
      </c>
      <c r="N1767" s="186" t="s">
        <v>3522</v>
      </c>
      <c r="O1767" s="186" t="s">
        <v>37</v>
      </c>
      <c r="P1767" s="186"/>
      <c r="Q1767" s="186" t="s">
        <v>4004</v>
      </c>
      <c r="R1767" s="185"/>
      <c r="S1767" s="185"/>
      <c r="T1767">
        <v>1</v>
      </c>
      <c r="U1767" s="186" t="s">
        <v>37</v>
      </c>
      <c r="V1767" s="186" t="s">
        <v>37</v>
      </c>
      <c r="W1767" t="b">
        <v>1</v>
      </c>
    </row>
    <row r="1768" spans="4:23" x14ac:dyDescent="0.25">
      <c r="D1768" s="184" t="s">
        <v>1554</v>
      </c>
      <c r="E1768" s="184" t="s">
        <v>1554</v>
      </c>
      <c r="F1768" s="184"/>
      <c r="G1768" s="184"/>
      <c r="H1768" s="185">
        <v>90400</v>
      </c>
      <c r="I1768" t="s">
        <v>3493</v>
      </c>
      <c r="J1768" s="185" t="s">
        <v>36</v>
      </c>
      <c r="K1768" s="185" t="s">
        <v>36</v>
      </c>
      <c r="L1768" s="185" t="s">
        <v>36</v>
      </c>
      <c r="M1768" s="185" t="s">
        <v>36</v>
      </c>
      <c r="N1768" s="185" t="s">
        <v>35</v>
      </c>
      <c r="O1768" s="185" t="s">
        <v>36</v>
      </c>
      <c r="P1768" s="185"/>
      <c r="Q1768" s="184" t="s">
        <v>1554</v>
      </c>
      <c r="R1768" s="185">
        <v>90400</v>
      </c>
      <c r="S1768" s="185" t="s">
        <v>262</v>
      </c>
      <c r="T1768">
        <v>1</v>
      </c>
      <c r="U1768" s="185" t="s">
        <v>37</v>
      </c>
      <c r="V1768" s="185" t="s">
        <v>37</v>
      </c>
      <c r="W1768" t="b">
        <v>0</v>
      </c>
    </row>
    <row r="1769" spans="4:23" x14ac:dyDescent="0.25">
      <c r="D1769" s="184" t="s">
        <v>1555</v>
      </c>
      <c r="E1769" s="184" t="s">
        <v>1555</v>
      </c>
      <c r="F1769" s="184"/>
      <c r="G1769" s="184"/>
      <c r="H1769" s="185">
        <v>90400</v>
      </c>
      <c r="I1769" t="s">
        <v>3493</v>
      </c>
      <c r="J1769" s="185" t="s">
        <v>36</v>
      </c>
      <c r="K1769" s="185" t="s">
        <v>36</v>
      </c>
      <c r="L1769" s="185" t="s">
        <v>36</v>
      </c>
      <c r="M1769" s="185" t="s">
        <v>36</v>
      </c>
      <c r="N1769" s="185" t="s">
        <v>35</v>
      </c>
      <c r="O1769" s="185" t="s">
        <v>36</v>
      </c>
      <c r="P1769" s="185"/>
      <c r="Q1769" s="184" t="s">
        <v>1555</v>
      </c>
      <c r="R1769" s="185">
        <v>90400</v>
      </c>
      <c r="S1769" s="185" t="s">
        <v>262</v>
      </c>
      <c r="T1769">
        <v>1</v>
      </c>
      <c r="U1769" s="185" t="s">
        <v>37</v>
      </c>
      <c r="V1769" s="185" t="s">
        <v>37</v>
      </c>
      <c r="W1769" t="b">
        <v>0</v>
      </c>
    </row>
    <row r="1770" spans="4:23" x14ac:dyDescent="0.25">
      <c r="D1770" s="184" t="s">
        <v>1556</v>
      </c>
      <c r="E1770" s="184" t="s">
        <v>1556</v>
      </c>
      <c r="F1770" s="184"/>
      <c r="G1770" s="184"/>
      <c r="H1770" s="185">
        <v>12270</v>
      </c>
      <c r="I1770" t="s">
        <v>3487</v>
      </c>
      <c r="J1770" s="185" t="s">
        <v>36</v>
      </c>
      <c r="K1770" s="185" t="s">
        <v>36</v>
      </c>
      <c r="L1770" s="185" t="s">
        <v>36</v>
      </c>
      <c r="M1770" s="185" t="s">
        <v>36</v>
      </c>
      <c r="N1770" s="185" t="s">
        <v>35</v>
      </c>
      <c r="O1770" s="185" t="s">
        <v>37</v>
      </c>
      <c r="P1770" s="185"/>
      <c r="Q1770" s="184" t="s">
        <v>1556</v>
      </c>
      <c r="R1770" s="185">
        <v>12270</v>
      </c>
      <c r="S1770" s="185" t="s">
        <v>58</v>
      </c>
      <c r="T1770">
        <v>4</v>
      </c>
      <c r="U1770" s="185" t="s">
        <v>37</v>
      </c>
      <c r="V1770" s="185" t="s">
        <v>37</v>
      </c>
      <c r="W1770" t="b">
        <v>1</v>
      </c>
    </row>
    <row r="1771" spans="4:23" x14ac:dyDescent="0.25">
      <c r="D1771" s="184" t="s">
        <v>1557</v>
      </c>
      <c r="E1771" s="184" t="s">
        <v>1557</v>
      </c>
      <c r="F1771" s="184"/>
      <c r="G1771" s="184"/>
      <c r="H1771" s="185">
        <v>16650</v>
      </c>
      <c r="I1771" t="s">
        <v>3502</v>
      </c>
      <c r="J1771" s="185" t="s">
        <v>36</v>
      </c>
      <c r="K1771" s="185" t="s">
        <v>36</v>
      </c>
      <c r="L1771" s="185" t="s">
        <v>36</v>
      </c>
      <c r="M1771" s="185" t="s">
        <v>37</v>
      </c>
      <c r="N1771" s="185" t="s">
        <v>3512</v>
      </c>
      <c r="O1771" s="185" t="s">
        <v>37</v>
      </c>
      <c r="P1771" s="185"/>
      <c r="Q1771" s="184" t="s">
        <v>1557</v>
      </c>
      <c r="R1771" s="185">
        <v>16650</v>
      </c>
      <c r="S1771" s="185" t="s">
        <v>253</v>
      </c>
      <c r="T1771">
        <v>2</v>
      </c>
      <c r="U1771" s="185" t="s">
        <v>37</v>
      </c>
      <c r="V1771" s="185" t="s">
        <v>37</v>
      </c>
      <c r="W1771" t="b">
        <v>1</v>
      </c>
    </row>
    <row r="1772" spans="4:23" x14ac:dyDescent="0.25">
      <c r="D1772" s="184" t="s">
        <v>1558</v>
      </c>
      <c r="E1772" s="184" t="s">
        <v>1558</v>
      </c>
      <c r="F1772" s="184"/>
      <c r="G1772" s="184"/>
      <c r="H1772" s="185">
        <v>90383</v>
      </c>
      <c r="I1772" t="s">
        <v>3502</v>
      </c>
      <c r="J1772" s="185" t="s">
        <v>36</v>
      </c>
      <c r="K1772" s="185" t="s">
        <v>36</v>
      </c>
      <c r="L1772" s="185" t="s">
        <v>36</v>
      </c>
      <c r="M1772" s="185" t="s">
        <v>37</v>
      </c>
      <c r="N1772" s="185" t="s">
        <v>3504</v>
      </c>
      <c r="O1772" s="185" t="s">
        <v>37</v>
      </c>
      <c r="P1772" s="185"/>
      <c r="Q1772" s="184" t="s">
        <v>1558</v>
      </c>
      <c r="R1772" s="185">
        <v>90383</v>
      </c>
      <c r="S1772" s="185" t="s">
        <v>3534</v>
      </c>
      <c r="T1772">
        <v>1</v>
      </c>
      <c r="U1772" s="185" t="s">
        <v>37</v>
      </c>
      <c r="V1772" s="185" t="s">
        <v>37</v>
      </c>
      <c r="W1772" t="b">
        <v>1</v>
      </c>
    </row>
    <row r="1773" spans="4:23" x14ac:dyDescent="0.25">
      <c r="D1773" s="184" t="s">
        <v>4005</v>
      </c>
      <c r="E1773" s="184" t="s">
        <v>4005</v>
      </c>
      <c r="F1773" s="184"/>
      <c r="G1773" s="184"/>
      <c r="H1773" s="185">
        <v>90001</v>
      </c>
      <c r="I1773" t="s">
        <v>3513</v>
      </c>
      <c r="J1773" s="185" t="s">
        <v>36</v>
      </c>
      <c r="K1773" s="185" t="s">
        <v>36</v>
      </c>
      <c r="L1773" s="185" t="s">
        <v>36</v>
      </c>
      <c r="M1773" s="185" t="s">
        <v>36</v>
      </c>
      <c r="N1773" s="185" t="s">
        <v>3514</v>
      </c>
      <c r="O1773" s="185" t="s">
        <v>37</v>
      </c>
      <c r="P1773" s="185"/>
      <c r="Q1773" s="184" t="s">
        <v>4005</v>
      </c>
      <c r="R1773" s="185">
        <v>90001</v>
      </c>
      <c r="S1773" s="185" t="s">
        <v>3555</v>
      </c>
      <c r="T1773">
        <v>4</v>
      </c>
      <c r="U1773" s="185" t="s">
        <v>36</v>
      </c>
      <c r="V1773" s="185" t="s">
        <v>36</v>
      </c>
      <c r="W1773" t="b">
        <v>1</v>
      </c>
    </row>
    <row r="1774" spans="4:23" x14ac:dyDescent="0.25">
      <c r="D1774" s="184" t="s">
        <v>1559</v>
      </c>
      <c r="E1774" s="184" t="s">
        <v>1559</v>
      </c>
      <c r="F1774" s="184"/>
      <c r="G1774" s="184"/>
      <c r="H1774" s="185">
        <v>15050</v>
      </c>
      <c r="I1774" t="s">
        <v>113</v>
      </c>
      <c r="J1774" s="185" t="s">
        <v>36</v>
      </c>
      <c r="K1774" s="185" t="s">
        <v>36</v>
      </c>
      <c r="L1774" s="185" t="s">
        <v>36</v>
      </c>
      <c r="M1774" s="185" t="s">
        <v>37</v>
      </c>
      <c r="N1774" s="185" t="s">
        <v>113</v>
      </c>
      <c r="O1774" s="185" t="s">
        <v>37</v>
      </c>
      <c r="P1774" s="185"/>
      <c r="Q1774" s="184" t="s">
        <v>1559</v>
      </c>
      <c r="R1774" s="185">
        <v>15050</v>
      </c>
      <c r="S1774" s="185" t="s">
        <v>114</v>
      </c>
      <c r="T1774">
        <v>5</v>
      </c>
      <c r="U1774" s="185" t="s">
        <v>37</v>
      </c>
      <c r="V1774" s="185" t="s">
        <v>37</v>
      </c>
      <c r="W1774" t="b">
        <v>0</v>
      </c>
    </row>
    <row r="1775" spans="4:23" x14ac:dyDescent="0.25">
      <c r="D1775" s="184" t="s">
        <v>1560</v>
      </c>
      <c r="E1775" s="184" t="s">
        <v>1560</v>
      </c>
      <c r="F1775" s="184"/>
      <c r="G1775" s="184"/>
      <c r="H1775" s="185">
        <v>15050</v>
      </c>
      <c r="I1775" t="s">
        <v>113</v>
      </c>
      <c r="J1775" s="185" t="s">
        <v>36</v>
      </c>
      <c r="K1775" s="185" t="s">
        <v>36</v>
      </c>
      <c r="L1775" s="185" t="s">
        <v>36</v>
      </c>
      <c r="M1775" s="185" t="s">
        <v>37</v>
      </c>
      <c r="N1775" s="185" t="s">
        <v>113</v>
      </c>
      <c r="O1775" s="185" t="s">
        <v>37</v>
      </c>
      <c r="P1775" s="185"/>
      <c r="Q1775" s="184" t="s">
        <v>1560</v>
      </c>
      <c r="R1775" s="185">
        <v>15050</v>
      </c>
      <c r="S1775" s="185" t="s">
        <v>114</v>
      </c>
      <c r="T1775">
        <v>5</v>
      </c>
      <c r="U1775" s="185" t="s">
        <v>37</v>
      </c>
      <c r="V1775" s="185" t="s">
        <v>37</v>
      </c>
      <c r="W1775" t="b">
        <v>0</v>
      </c>
    </row>
    <row r="1776" spans="4:23" x14ac:dyDescent="0.25">
      <c r="D1776" s="184" t="s">
        <v>1561</v>
      </c>
      <c r="E1776" s="184" t="s">
        <v>1561</v>
      </c>
      <c r="F1776" s="184"/>
      <c r="G1776" s="184"/>
      <c r="H1776" s="185">
        <v>11070</v>
      </c>
      <c r="I1776" t="s">
        <v>3491</v>
      </c>
      <c r="J1776" s="185" t="s">
        <v>36</v>
      </c>
      <c r="K1776" s="185" t="s">
        <v>36</v>
      </c>
      <c r="L1776" s="185" t="s">
        <v>36</v>
      </c>
      <c r="M1776" s="185" t="s">
        <v>37</v>
      </c>
      <c r="N1776" s="185" t="s">
        <v>35</v>
      </c>
      <c r="O1776" s="185" t="s">
        <v>37</v>
      </c>
      <c r="P1776" s="185"/>
      <c r="Q1776" s="184" t="s">
        <v>1561</v>
      </c>
      <c r="R1776" s="185">
        <v>11070</v>
      </c>
      <c r="S1776" s="185" t="s">
        <v>806</v>
      </c>
      <c r="T1776">
        <v>2</v>
      </c>
      <c r="U1776" s="185" t="s">
        <v>37</v>
      </c>
      <c r="V1776" s="185" t="s">
        <v>37</v>
      </c>
      <c r="W1776" t="b">
        <v>1</v>
      </c>
    </row>
    <row r="1777" spans="4:23" x14ac:dyDescent="0.25">
      <c r="D1777" s="184" t="s">
        <v>1562</v>
      </c>
      <c r="E1777" s="184" t="s">
        <v>1562</v>
      </c>
      <c r="F1777" s="184"/>
      <c r="G1777" s="184"/>
      <c r="H1777" s="185">
        <v>11070</v>
      </c>
      <c r="I1777" t="s">
        <v>3491</v>
      </c>
      <c r="J1777" s="185" t="s">
        <v>36</v>
      </c>
      <c r="K1777" s="185" t="s">
        <v>36</v>
      </c>
      <c r="L1777" s="185" t="s">
        <v>36</v>
      </c>
      <c r="M1777" s="185" t="s">
        <v>37</v>
      </c>
      <c r="N1777" s="185" t="s">
        <v>35</v>
      </c>
      <c r="O1777" s="185" t="s">
        <v>37</v>
      </c>
      <c r="P1777" s="185"/>
      <c r="Q1777" s="184" t="s">
        <v>1562</v>
      </c>
      <c r="R1777" s="185">
        <v>11070</v>
      </c>
      <c r="S1777" s="185" t="s">
        <v>806</v>
      </c>
      <c r="T1777">
        <v>2</v>
      </c>
      <c r="U1777" s="185" t="s">
        <v>37</v>
      </c>
      <c r="V1777" s="185" t="s">
        <v>37</v>
      </c>
      <c r="W1777" t="b">
        <v>1</v>
      </c>
    </row>
    <row r="1778" spans="4:23" x14ac:dyDescent="0.25">
      <c r="D1778" s="184" t="s">
        <v>1563</v>
      </c>
      <c r="E1778" s="184" t="s">
        <v>1563</v>
      </c>
      <c r="F1778" s="184"/>
      <c r="G1778" s="184"/>
      <c r="H1778" s="185">
        <v>11070</v>
      </c>
      <c r="I1778" t="s">
        <v>3491</v>
      </c>
      <c r="J1778" s="185" t="s">
        <v>36</v>
      </c>
      <c r="K1778" s="185" t="s">
        <v>36</v>
      </c>
      <c r="L1778" s="185" t="s">
        <v>36</v>
      </c>
      <c r="M1778" s="185" t="s">
        <v>37</v>
      </c>
      <c r="N1778" s="185" t="s">
        <v>35</v>
      </c>
      <c r="O1778" s="185" t="s">
        <v>37</v>
      </c>
      <c r="P1778" s="185"/>
      <c r="Q1778" s="184" t="s">
        <v>1563</v>
      </c>
      <c r="R1778" s="185">
        <v>11070</v>
      </c>
      <c r="S1778" s="185" t="s">
        <v>806</v>
      </c>
      <c r="T1778">
        <v>2</v>
      </c>
      <c r="U1778" s="185" t="s">
        <v>37</v>
      </c>
      <c r="V1778" s="185" t="s">
        <v>37</v>
      </c>
      <c r="W1778" t="b">
        <v>1</v>
      </c>
    </row>
    <row r="1779" spans="4:23" x14ac:dyDescent="0.25">
      <c r="D1779" s="184" t="s">
        <v>1564</v>
      </c>
      <c r="E1779" s="184" t="s">
        <v>1564</v>
      </c>
      <c r="F1779" s="184"/>
      <c r="G1779" s="184"/>
      <c r="H1779" s="185">
        <v>11070</v>
      </c>
      <c r="I1779" t="s">
        <v>3491</v>
      </c>
      <c r="J1779" s="185" t="s">
        <v>36</v>
      </c>
      <c r="K1779" s="185" t="s">
        <v>36</v>
      </c>
      <c r="L1779" s="185" t="s">
        <v>36</v>
      </c>
      <c r="M1779" s="185" t="s">
        <v>37</v>
      </c>
      <c r="N1779" s="185" t="s">
        <v>35</v>
      </c>
      <c r="O1779" s="185" t="s">
        <v>37</v>
      </c>
      <c r="P1779" s="185"/>
      <c r="Q1779" s="184" t="s">
        <v>1564</v>
      </c>
      <c r="R1779" s="185">
        <v>11070</v>
      </c>
      <c r="S1779" s="185" t="s">
        <v>806</v>
      </c>
      <c r="T1779">
        <v>2</v>
      </c>
      <c r="U1779" s="185" t="s">
        <v>37</v>
      </c>
      <c r="V1779" s="185" t="s">
        <v>37</v>
      </c>
      <c r="W1779" t="b">
        <v>1</v>
      </c>
    </row>
    <row r="1780" spans="4:23" x14ac:dyDescent="0.25">
      <c r="D1780" s="184" t="s">
        <v>1565</v>
      </c>
      <c r="E1780" s="184" t="s">
        <v>1565</v>
      </c>
      <c r="F1780" s="184"/>
      <c r="G1780" s="184"/>
      <c r="H1780" s="185">
        <v>15050</v>
      </c>
      <c r="I1780" t="s">
        <v>113</v>
      </c>
      <c r="J1780" s="185" t="s">
        <v>36</v>
      </c>
      <c r="K1780" s="185" t="s">
        <v>36</v>
      </c>
      <c r="L1780" s="185" t="s">
        <v>36</v>
      </c>
      <c r="M1780" s="185" t="s">
        <v>37</v>
      </c>
      <c r="N1780" s="185" t="s">
        <v>113</v>
      </c>
      <c r="O1780" s="185" t="s">
        <v>37</v>
      </c>
      <c r="P1780" s="185"/>
      <c r="Q1780" s="184" t="s">
        <v>1565</v>
      </c>
      <c r="R1780" s="185">
        <v>15050</v>
      </c>
      <c r="S1780" s="185" t="s">
        <v>114</v>
      </c>
      <c r="T1780">
        <v>5</v>
      </c>
      <c r="U1780" s="185" t="s">
        <v>37</v>
      </c>
      <c r="V1780" s="185" t="s">
        <v>37</v>
      </c>
      <c r="W1780" t="b">
        <v>0</v>
      </c>
    </row>
    <row r="1781" spans="4:23" x14ac:dyDescent="0.25">
      <c r="D1781" s="184" t="s">
        <v>1566</v>
      </c>
      <c r="E1781" s="184" t="s">
        <v>1566</v>
      </c>
      <c r="F1781" s="184"/>
      <c r="G1781" s="184"/>
      <c r="H1781" s="185">
        <v>17110</v>
      </c>
      <c r="I1781" t="s">
        <v>3502</v>
      </c>
      <c r="J1781" s="185" t="s">
        <v>36</v>
      </c>
      <c r="K1781" s="185" t="s">
        <v>36</v>
      </c>
      <c r="L1781" s="185" t="s">
        <v>36</v>
      </c>
      <c r="M1781" s="185" t="s">
        <v>37</v>
      </c>
      <c r="N1781" s="185" t="s">
        <v>3504</v>
      </c>
      <c r="O1781" s="185" t="s">
        <v>37</v>
      </c>
      <c r="P1781" s="185"/>
      <c r="Q1781" s="184" t="s">
        <v>1566</v>
      </c>
      <c r="R1781" s="185">
        <v>17110</v>
      </c>
      <c r="S1781" s="185" t="s">
        <v>176</v>
      </c>
      <c r="T1781">
        <v>1</v>
      </c>
      <c r="U1781" s="185" t="s">
        <v>37</v>
      </c>
      <c r="V1781" s="185" t="s">
        <v>37</v>
      </c>
      <c r="W1781" t="b">
        <v>1</v>
      </c>
    </row>
    <row r="1782" spans="4:23" x14ac:dyDescent="0.25">
      <c r="D1782" s="184" t="s">
        <v>4006</v>
      </c>
      <c r="E1782" s="184" t="s">
        <v>4006</v>
      </c>
      <c r="F1782" s="184"/>
      <c r="G1782" s="184"/>
      <c r="H1782" s="185">
        <v>15460</v>
      </c>
      <c r="I1782" t="s">
        <v>3496</v>
      </c>
      <c r="J1782" s="185" t="s">
        <v>36</v>
      </c>
      <c r="K1782" s="185" t="s">
        <v>36</v>
      </c>
      <c r="L1782" s="185" t="s">
        <v>36</v>
      </c>
      <c r="M1782" s="185" t="s">
        <v>36</v>
      </c>
      <c r="N1782" s="185" t="s">
        <v>35</v>
      </c>
      <c r="O1782" s="185" t="s">
        <v>37</v>
      </c>
      <c r="P1782" s="185"/>
      <c r="Q1782" s="184" t="s">
        <v>4006</v>
      </c>
      <c r="R1782" s="185">
        <v>15460</v>
      </c>
      <c r="S1782" s="185" t="s">
        <v>1567</v>
      </c>
      <c r="T1782">
        <v>1</v>
      </c>
      <c r="U1782" s="185" t="s">
        <v>37</v>
      </c>
      <c r="V1782" s="185" t="s">
        <v>37</v>
      </c>
      <c r="W1782" t="b">
        <v>1</v>
      </c>
    </row>
    <row r="1783" spans="4:23" x14ac:dyDescent="0.25">
      <c r="D1783" s="184" t="s">
        <v>4007</v>
      </c>
      <c r="E1783" s="184" t="s">
        <v>4007</v>
      </c>
      <c r="F1783" s="184"/>
      <c r="G1783" s="184"/>
      <c r="H1783" s="185">
        <v>15460</v>
      </c>
      <c r="I1783" t="s">
        <v>3496</v>
      </c>
      <c r="J1783" s="185" t="s">
        <v>36</v>
      </c>
      <c r="K1783" s="185" t="s">
        <v>36</v>
      </c>
      <c r="L1783" s="185" t="s">
        <v>36</v>
      </c>
      <c r="M1783" s="185" t="s">
        <v>37</v>
      </c>
      <c r="N1783" s="185" t="s">
        <v>3498</v>
      </c>
      <c r="O1783" s="185" t="s">
        <v>37</v>
      </c>
      <c r="P1783" s="185"/>
      <c r="Q1783" s="184" t="s">
        <v>4007</v>
      </c>
      <c r="R1783" s="185">
        <v>15460</v>
      </c>
      <c r="S1783" s="185" t="s">
        <v>1567</v>
      </c>
      <c r="T1783">
        <v>1</v>
      </c>
      <c r="U1783" s="185" t="s">
        <v>37</v>
      </c>
      <c r="V1783" s="185" t="s">
        <v>37</v>
      </c>
      <c r="W1783" t="b">
        <v>1</v>
      </c>
    </row>
    <row r="1784" spans="4:23" x14ac:dyDescent="0.25">
      <c r="D1784" s="184" t="s">
        <v>1568</v>
      </c>
      <c r="E1784" s="184" t="s">
        <v>1568</v>
      </c>
      <c r="F1784" s="184"/>
      <c r="G1784" s="184"/>
      <c r="H1784" s="185">
        <v>15430</v>
      </c>
      <c r="I1784" t="s">
        <v>3507</v>
      </c>
      <c r="J1784" s="185" t="s">
        <v>36</v>
      </c>
      <c r="K1784" s="185" t="s">
        <v>36</v>
      </c>
      <c r="L1784" s="185" t="s">
        <v>36</v>
      </c>
      <c r="M1784" s="185" t="s">
        <v>37</v>
      </c>
      <c r="N1784" s="185" t="s">
        <v>35</v>
      </c>
      <c r="O1784" s="185" t="s">
        <v>37</v>
      </c>
      <c r="P1784" s="185"/>
      <c r="Q1784" s="184" t="s">
        <v>1568</v>
      </c>
      <c r="R1784" s="185">
        <v>15430</v>
      </c>
      <c r="S1784" s="185" t="s">
        <v>1310</v>
      </c>
      <c r="T1784">
        <v>6</v>
      </c>
      <c r="U1784" s="185" t="s">
        <v>37</v>
      </c>
      <c r="V1784" s="185" t="s">
        <v>37</v>
      </c>
      <c r="W1784" t="b">
        <v>1</v>
      </c>
    </row>
    <row r="1785" spans="4:23" x14ac:dyDescent="0.25">
      <c r="D1785" s="184" t="s">
        <v>4008</v>
      </c>
      <c r="E1785" s="184" t="s">
        <v>4008</v>
      </c>
      <c r="F1785" s="184"/>
      <c r="G1785" s="184"/>
      <c r="H1785" s="185">
        <v>15460</v>
      </c>
      <c r="I1785" t="s">
        <v>3496</v>
      </c>
      <c r="J1785" s="185" t="s">
        <v>36</v>
      </c>
      <c r="K1785" s="185" t="s">
        <v>36</v>
      </c>
      <c r="L1785" s="185" t="s">
        <v>36</v>
      </c>
      <c r="M1785" s="185" t="s">
        <v>36</v>
      </c>
      <c r="N1785" s="185" t="s">
        <v>35</v>
      </c>
      <c r="O1785" s="185" t="s">
        <v>37</v>
      </c>
      <c r="P1785" s="185"/>
      <c r="Q1785" s="184" t="s">
        <v>4008</v>
      </c>
      <c r="R1785" s="185">
        <v>15460</v>
      </c>
      <c r="S1785" s="185" t="s">
        <v>1567</v>
      </c>
      <c r="T1785">
        <v>1</v>
      </c>
      <c r="U1785" s="185" t="s">
        <v>37</v>
      </c>
      <c r="V1785" s="185" t="s">
        <v>37</v>
      </c>
      <c r="W1785" t="b">
        <v>1</v>
      </c>
    </row>
    <row r="1786" spans="4:23" x14ac:dyDescent="0.25">
      <c r="D1786" s="184" t="s">
        <v>4009</v>
      </c>
      <c r="E1786" s="184" t="s">
        <v>4009</v>
      </c>
      <c r="F1786" s="184"/>
      <c r="G1786" s="184"/>
      <c r="H1786" s="185">
        <v>15460</v>
      </c>
      <c r="I1786" t="s">
        <v>3496</v>
      </c>
      <c r="J1786" s="185" t="s">
        <v>36</v>
      </c>
      <c r="K1786" s="185" t="s">
        <v>36</v>
      </c>
      <c r="L1786" s="185" t="s">
        <v>36</v>
      </c>
      <c r="M1786" s="185" t="s">
        <v>37</v>
      </c>
      <c r="N1786" s="185" t="s">
        <v>3498</v>
      </c>
      <c r="O1786" s="185" t="s">
        <v>37</v>
      </c>
      <c r="P1786" s="185"/>
      <c r="Q1786" s="184" t="s">
        <v>4009</v>
      </c>
      <c r="R1786" s="185">
        <v>15460</v>
      </c>
      <c r="S1786" s="185" t="s">
        <v>1567</v>
      </c>
      <c r="T1786">
        <v>1</v>
      </c>
      <c r="U1786" s="185" t="s">
        <v>37</v>
      </c>
      <c r="V1786" s="185" t="s">
        <v>37</v>
      </c>
      <c r="W1786" t="b">
        <v>1</v>
      </c>
    </row>
    <row r="1787" spans="4:23" x14ac:dyDescent="0.25">
      <c r="D1787" s="184" t="s">
        <v>1569</v>
      </c>
      <c r="E1787" s="184" t="s">
        <v>1569</v>
      </c>
      <c r="F1787" s="184"/>
      <c r="G1787" s="184"/>
      <c r="H1787" s="185">
        <v>90172</v>
      </c>
      <c r="I1787" t="s">
        <v>113</v>
      </c>
      <c r="J1787" s="185" t="s">
        <v>36</v>
      </c>
      <c r="K1787" s="185" t="s">
        <v>36</v>
      </c>
      <c r="L1787" s="185" t="s">
        <v>36</v>
      </c>
      <c r="M1787" s="185" t="s">
        <v>37</v>
      </c>
      <c r="N1787" s="185" t="s">
        <v>113</v>
      </c>
      <c r="O1787" s="185" t="s">
        <v>37</v>
      </c>
      <c r="P1787" s="185"/>
      <c r="Q1787" s="184" t="s">
        <v>1569</v>
      </c>
      <c r="R1787" s="185">
        <v>90172</v>
      </c>
      <c r="S1787" s="185" t="s">
        <v>1569</v>
      </c>
      <c r="T1787">
        <v>5</v>
      </c>
      <c r="U1787" s="185" t="s">
        <v>37</v>
      </c>
      <c r="V1787" s="185" t="s">
        <v>37</v>
      </c>
      <c r="W1787" t="b">
        <v>0</v>
      </c>
    </row>
    <row r="1788" spans="4:23" x14ac:dyDescent="0.25">
      <c r="D1788" s="184" t="s">
        <v>1570</v>
      </c>
      <c r="E1788" s="184" t="s">
        <v>1570</v>
      </c>
      <c r="F1788" s="184"/>
      <c r="G1788" s="184"/>
      <c r="H1788" s="185">
        <v>17110</v>
      </c>
      <c r="I1788" t="s">
        <v>3502</v>
      </c>
      <c r="J1788" s="185" t="s">
        <v>36</v>
      </c>
      <c r="K1788" s="185" t="s">
        <v>36</v>
      </c>
      <c r="L1788" s="185" t="s">
        <v>36</v>
      </c>
      <c r="M1788" s="185" t="s">
        <v>37</v>
      </c>
      <c r="N1788" s="185" t="s">
        <v>3504</v>
      </c>
      <c r="O1788" s="185" t="s">
        <v>37</v>
      </c>
      <c r="P1788" s="185"/>
      <c r="Q1788" s="184" t="s">
        <v>1570</v>
      </c>
      <c r="R1788" s="185">
        <v>17110</v>
      </c>
      <c r="S1788" s="185" t="s">
        <v>176</v>
      </c>
      <c r="T1788">
        <v>1</v>
      </c>
      <c r="U1788" s="185" t="s">
        <v>37</v>
      </c>
      <c r="V1788" s="185" t="s">
        <v>37</v>
      </c>
      <c r="W1788" t="b">
        <v>1</v>
      </c>
    </row>
    <row r="1789" spans="4:23" x14ac:dyDescent="0.25">
      <c r="D1789" s="184" t="s">
        <v>1571</v>
      </c>
      <c r="E1789" s="184" t="s">
        <v>1571</v>
      </c>
      <c r="F1789" s="184"/>
      <c r="G1789" s="184"/>
      <c r="H1789" s="185">
        <v>17110</v>
      </c>
      <c r="I1789" t="s">
        <v>3502</v>
      </c>
      <c r="J1789" s="185" t="s">
        <v>36</v>
      </c>
      <c r="K1789" s="185" t="s">
        <v>36</v>
      </c>
      <c r="L1789" s="185" t="s">
        <v>36</v>
      </c>
      <c r="M1789" s="185" t="s">
        <v>37</v>
      </c>
      <c r="N1789" s="185" t="s">
        <v>3504</v>
      </c>
      <c r="O1789" s="185" t="s">
        <v>37</v>
      </c>
      <c r="P1789" s="185"/>
      <c r="Q1789" s="184" t="s">
        <v>1571</v>
      </c>
      <c r="R1789" s="185">
        <v>17110</v>
      </c>
      <c r="S1789" s="185" t="s">
        <v>176</v>
      </c>
      <c r="T1789">
        <v>1</v>
      </c>
      <c r="U1789" s="185" t="s">
        <v>37</v>
      </c>
      <c r="V1789" s="185" t="s">
        <v>37</v>
      </c>
      <c r="W1789" t="b">
        <v>1</v>
      </c>
    </row>
    <row r="1790" spans="4:23" x14ac:dyDescent="0.25">
      <c r="D1790" s="184" t="s">
        <v>1572</v>
      </c>
      <c r="E1790" s="184" t="s">
        <v>1572</v>
      </c>
      <c r="F1790" s="184"/>
      <c r="G1790" s="184"/>
      <c r="H1790" s="185">
        <v>90413</v>
      </c>
      <c r="I1790" t="s">
        <v>3496</v>
      </c>
      <c r="J1790" s="185" t="s">
        <v>36</v>
      </c>
      <c r="K1790" s="185" t="s">
        <v>36</v>
      </c>
      <c r="L1790" s="185" t="s">
        <v>36</v>
      </c>
      <c r="M1790" s="185" t="s">
        <v>37</v>
      </c>
      <c r="N1790" s="185" t="s">
        <v>3498</v>
      </c>
      <c r="O1790" s="185" t="s">
        <v>37</v>
      </c>
      <c r="P1790" s="185"/>
      <c r="Q1790" s="184" t="s">
        <v>1572</v>
      </c>
      <c r="R1790" s="185">
        <v>90413</v>
      </c>
      <c r="S1790" s="185" t="s">
        <v>832</v>
      </c>
      <c r="T1790">
        <v>1</v>
      </c>
      <c r="U1790" s="185" t="s">
        <v>37</v>
      </c>
      <c r="V1790" s="185" t="s">
        <v>37</v>
      </c>
      <c r="W1790" t="b">
        <v>1</v>
      </c>
    </row>
    <row r="1791" spans="4:23" x14ac:dyDescent="0.25">
      <c r="D1791" s="184" t="s">
        <v>4010</v>
      </c>
      <c r="E1791" s="184" t="s">
        <v>4010</v>
      </c>
      <c r="F1791" s="184"/>
      <c r="G1791" s="184"/>
      <c r="H1791" s="185">
        <v>90413</v>
      </c>
      <c r="I1791" t="s">
        <v>3496</v>
      </c>
      <c r="J1791" s="185" t="s">
        <v>36</v>
      </c>
      <c r="K1791" s="185" t="s">
        <v>36</v>
      </c>
      <c r="L1791" s="185" t="s">
        <v>36</v>
      </c>
      <c r="M1791" s="185" t="s">
        <v>36</v>
      </c>
      <c r="N1791" s="185" t="s">
        <v>35</v>
      </c>
      <c r="O1791" s="185" t="s">
        <v>37</v>
      </c>
      <c r="P1791" s="185"/>
      <c r="Q1791" s="184" t="s">
        <v>4010</v>
      </c>
      <c r="R1791" s="185">
        <v>90413</v>
      </c>
      <c r="S1791" s="185" t="s">
        <v>832</v>
      </c>
      <c r="T1791">
        <v>1</v>
      </c>
      <c r="U1791" s="185" t="s">
        <v>37</v>
      </c>
      <c r="V1791" s="185" t="s">
        <v>37</v>
      </c>
      <c r="W1791" t="b">
        <v>1</v>
      </c>
    </row>
    <row r="1792" spans="4:23" x14ac:dyDescent="0.25">
      <c r="D1792" s="184" t="s">
        <v>1573</v>
      </c>
      <c r="E1792" s="184" t="s">
        <v>1573</v>
      </c>
      <c r="F1792" s="184"/>
      <c r="G1792" s="184"/>
      <c r="H1792" s="185">
        <v>15070</v>
      </c>
      <c r="I1792" t="s">
        <v>113</v>
      </c>
      <c r="J1792" s="185" t="s">
        <v>36</v>
      </c>
      <c r="K1792" s="185" t="s">
        <v>36</v>
      </c>
      <c r="L1792" s="185" t="s">
        <v>36</v>
      </c>
      <c r="M1792" s="185" t="s">
        <v>37</v>
      </c>
      <c r="N1792" s="185" t="s">
        <v>113</v>
      </c>
      <c r="O1792" s="185" t="s">
        <v>37</v>
      </c>
      <c r="P1792" s="185"/>
      <c r="Q1792" s="184" t="s">
        <v>1573</v>
      </c>
      <c r="R1792" s="185">
        <v>15070</v>
      </c>
      <c r="S1792" s="185" t="s">
        <v>1307</v>
      </c>
      <c r="T1792">
        <v>5</v>
      </c>
      <c r="U1792" s="185" t="s">
        <v>37</v>
      </c>
      <c r="V1792" s="185" t="s">
        <v>37</v>
      </c>
      <c r="W1792" t="b">
        <v>0</v>
      </c>
    </row>
    <row r="1793" spans="4:23" x14ac:dyDescent="0.25">
      <c r="D1793" s="184" t="s">
        <v>1574</v>
      </c>
      <c r="E1793" s="184" t="s">
        <v>1574</v>
      </c>
      <c r="F1793" s="184"/>
      <c r="G1793" s="184"/>
      <c r="H1793" s="185">
        <v>16320</v>
      </c>
      <c r="I1793" t="s">
        <v>3493</v>
      </c>
      <c r="J1793" s="185" t="s">
        <v>36</v>
      </c>
      <c r="K1793" s="185" t="s">
        <v>36</v>
      </c>
      <c r="L1793" s="185" t="s">
        <v>36</v>
      </c>
      <c r="M1793" s="185" t="s">
        <v>37</v>
      </c>
      <c r="N1793" s="185" t="s">
        <v>3522</v>
      </c>
      <c r="O1793" s="185" t="s">
        <v>37</v>
      </c>
      <c r="P1793" s="185"/>
      <c r="Q1793" s="184" t="s">
        <v>1574</v>
      </c>
      <c r="R1793" s="185">
        <v>16320</v>
      </c>
      <c r="S1793" s="185" t="s">
        <v>947</v>
      </c>
      <c r="T1793">
        <v>1</v>
      </c>
      <c r="U1793" s="185" t="s">
        <v>37</v>
      </c>
      <c r="V1793" s="185" t="s">
        <v>37</v>
      </c>
      <c r="W1793" t="b">
        <v>1</v>
      </c>
    </row>
    <row r="1794" spans="4:23" x14ac:dyDescent="0.25">
      <c r="D1794" s="184" t="s">
        <v>1575</v>
      </c>
      <c r="E1794" s="184" t="s">
        <v>1575</v>
      </c>
      <c r="F1794" s="184"/>
      <c r="G1794" s="184"/>
      <c r="H1794" s="185">
        <v>16320</v>
      </c>
      <c r="I1794" t="s">
        <v>3493</v>
      </c>
      <c r="J1794" s="185" t="s">
        <v>36</v>
      </c>
      <c r="K1794" s="185" t="s">
        <v>36</v>
      </c>
      <c r="L1794" s="185" t="s">
        <v>36</v>
      </c>
      <c r="M1794" s="185" t="s">
        <v>37</v>
      </c>
      <c r="N1794" s="185" t="s">
        <v>3522</v>
      </c>
      <c r="O1794" s="185" t="s">
        <v>37</v>
      </c>
      <c r="P1794" s="185"/>
      <c r="Q1794" s="184" t="s">
        <v>1575</v>
      </c>
      <c r="R1794" s="185">
        <v>16320</v>
      </c>
      <c r="S1794" s="185" t="s">
        <v>947</v>
      </c>
      <c r="T1794">
        <v>1</v>
      </c>
      <c r="U1794" s="185" t="s">
        <v>37</v>
      </c>
      <c r="V1794" s="185" t="s">
        <v>37</v>
      </c>
      <c r="W1794" t="b">
        <v>1</v>
      </c>
    </row>
    <row r="1795" spans="4:23" x14ac:dyDescent="0.25">
      <c r="D1795" s="184" t="s">
        <v>1576</v>
      </c>
      <c r="E1795" s="184" t="s">
        <v>1576</v>
      </c>
      <c r="F1795" s="184"/>
      <c r="G1795" s="184"/>
      <c r="H1795" s="185">
        <v>16040</v>
      </c>
      <c r="I1795" t="s">
        <v>3496</v>
      </c>
      <c r="J1795" s="185" t="s">
        <v>36</v>
      </c>
      <c r="K1795" s="185" t="s">
        <v>36</v>
      </c>
      <c r="L1795" s="185" t="s">
        <v>36</v>
      </c>
      <c r="M1795" s="185" t="s">
        <v>37</v>
      </c>
      <c r="N1795" s="185" t="s">
        <v>3504</v>
      </c>
      <c r="O1795" s="185" t="s">
        <v>37</v>
      </c>
      <c r="P1795" s="185"/>
      <c r="Q1795" s="184" t="s">
        <v>1576</v>
      </c>
      <c r="R1795" s="185">
        <v>16040</v>
      </c>
      <c r="S1795" s="185" t="s">
        <v>960</v>
      </c>
      <c r="T1795">
        <v>1</v>
      </c>
      <c r="U1795" s="185" t="s">
        <v>37</v>
      </c>
      <c r="V1795" s="185" t="s">
        <v>37</v>
      </c>
      <c r="W1795" t="b">
        <v>1</v>
      </c>
    </row>
    <row r="1796" spans="4:23" x14ac:dyDescent="0.25">
      <c r="D1796" s="184" t="s">
        <v>1577</v>
      </c>
      <c r="E1796" s="184" t="s">
        <v>1577</v>
      </c>
      <c r="F1796" s="184"/>
      <c r="G1796" s="184"/>
      <c r="H1796" s="185">
        <v>16050</v>
      </c>
      <c r="I1796" t="s">
        <v>3496</v>
      </c>
      <c r="J1796" s="185" t="s">
        <v>36</v>
      </c>
      <c r="K1796" s="185" t="s">
        <v>36</v>
      </c>
      <c r="L1796" s="185" t="s">
        <v>36</v>
      </c>
      <c r="M1796" s="185" t="s">
        <v>37</v>
      </c>
      <c r="N1796" s="185" t="s">
        <v>3504</v>
      </c>
      <c r="O1796" s="185" t="s">
        <v>37</v>
      </c>
      <c r="P1796" s="185"/>
      <c r="Q1796" s="184" t="s">
        <v>1577</v>
      </c>
      <c r="R1796" s="185">
        <v>16050</v>
      </c>
      <c r="S1796" s="185" t="s">
        <v>958</v>
      </c>
      <c r="T1796">
        <v>1</v>
      </c>
      <c r="U1796" s="185" t="s">
        <v>37</v>
      </c>
      <c r="V1796" s="185" t="s">
        <v>37</v>
      </c>
      <c r="W1796" t="b">
        <v>1</v>
      </c>
    </row>
    <row r="1797" spans="4:23" x14ac:dyDescent="0.25">
      <c r="D1797" s="184" t="s">
        <v>3985</v>
      </c>
      <c r="E1797" s="184" t="s">
        <v>3985</v>
      </c>
      <c r="F1797" s="184"/>
      <c r="G1797" s="184"/>
      <c r="H1797" s="185">
        <v>15480</v>
      </c>
      <c r="I1797" t="s">
        <v>3493</v>
      </c>
      <c r="J1797" s="185" t="s">
        <v>36</v>
      </c>
      <c r="K1797" s="185" t="s">
        <v>36</v>
      </c>
      <c r="L1797" s="185" t="s">
        <v>36</v>
      </c>
      <c r="M1797" s="185" t="s">
        <v>36</v>
      </c>
      <c r="N1797" s="185" t="s">
        <v>3514</v>
      </c>
      <c r="O1797" s="185" t="s">
        <v>37</v>
      </c>
      <c r="P1797" s="185"/>
      <c r="Q1797" s="184" t="s">
        <v>3985</v>
      </c>
      <c r="R1797" s="185">
        <v>15480</v>
      </c>
      <c r="S1797" s="185" t="s">
        <v>3985</v>
      </c>
      <c r="T1797">
        <v>4</v>
      </c>
      <c r="U1797" s="185" t="s">
        <v>36</v>
      </c>
      <c r="V1797" s="185" t="s">
        <v>36</v>
      </c>
      <c r="W1797" t="b">
        <v>1</v>
      </c>
    </row>
    <row r="1798" spans="4:23" x14ac:dyDescent="0.25">
      <c r="D1798" s="184" t="s">
        <v>4011</v>
      </c>
      <c r="E1798" s="184" t="s">
        <v>4011</v>
      </c>
      <c r="F1798" s="184"/>
      <c r="G1798" s="184"/>
      <c r="H1798" s="185">
        <v>15480</v>
      </c>
      <c r="I1798" t="s">
        <v>3493</v>
      </c>
      <c r="J1798" s="185" t="s">
        <v>36</v>
      </c>
      <c r="K1798" s="185" t="s">
        <v>36</v>
      </c>
      <c r="L1798" s="185" t="s">
        <v>36</v>
      </c>
      <c r="M1798" s="185" t="s">
        <v>36</v>
      </c>
      <c r="N1798" s="185" t="s">
        <v>3514</v>
      </c>
      <c r="O1798" s="185" t="s">
        <v>37</v>
      </c>
      <c r="P1798" s="185"/>
      <c r="Q1798" s="184" t="s">
        <v>4011</v>
      </c>
      <c r="R1798" s="185">
        <v>15480</v>
      </c>
      <c r="S1798" s="185" t="s">
        <v>3985</v>
      </c>
      <c r="T1798">
        <v>4</v>
      </c>
      <c r="U1798" s="185" t="s">
        <v>36</v>
      </c>
      <c r="V1798" s="185" t="s">
        <v>36</v>
      </c>
      <c r="W1798" t="b">
        <v>1</v>
      </c>
    </row>
    <row r="1799" spans="4:23" x14ac:dyDescent="0.25">
      <c r="D1799" s="184" t="s">
        <v>4012</v>
      </c>
      <c r="E1799" s="184" t="s">
        <v>4012</v>
      </c>
      <c r="F1799" s="184"/>
      <c r="G1799" s="184"/>
      <c r="H1799" s="185">
        <v>15480</v>
      </c>
      <c r="I1799" t="s">
        <v>3493</v>
      </c>
      <c r="J1799" s="185" t="s">
        <v>36</v>
      </c>
      <c r="K1799" s="185" t="s">
        <v>36</v>
      </c>
      <c r="L1799" s="185" t="s">
        <v>36</v>
      </c>
      <c r="M1799" s="185" t="s">
        <v>36</v>
      </c>
      <c r="N1799" s="185" t="s">
        <v>3514</v>
      </c>
      <c r="O1799" s="185" t="s">
        <v>37</v>
      </c>
      <c r="P1799" s="185"/>
      <c r="Q1799" s="184" t="s">
        <v>4012</v>
      </c>
      <c r="R1799" s="185">
        <v>15480</v>
      </c>
      <c r="S1799" s="185" t="s">
        <v>3985</v>
      </c>
      <c r="T1799">
        <v>4</v>
      </c>
      <c r="U1799" s="185" t="s">
        <v>36</v>
      </c>
      <c r="V1799" s="185" t="s">
        <v>36</v>
      </c>
      <c r="W1799" t="b">
        <v>1</v>
      </c>
    </row>
    <row r="1800" spans="4:23" x14ac:dyDescent="0.25">
      <c r="D1800" s="184" t="s">
        <v>1578</v>
      </c>
      <c r="E1800" s="184" t="s">
        <v>1578</v>
      </c>
      <c r="F1800" s="184"/>
      <c r="G1800" s="184"/>
      <c r="H1800" s="185">
        <v>13540</v>
      </c>
      <c r="I1800" t="s">
        <v>3491</v>
      </c>
      <c r="J1800" s="185" t="s">
        <v>36</v>
      </c>
      <c r="K1800" s="185" t="s">
        <v>36</v>
      </c>
      <c r="L1800" s="185" t="s">
        <v>36</v>
      </c>
      <c r="M1800" s="185" t="s">
        <v>37</v>
      </c>
      <c r="N1800" s="185" t="s">
        <v>3501</v>
      </c>
      <c r="O1800" s="185" t="s">
        <v>37</v>
      </c>
      <c r="P1800" s="185"/>
      <c r="Q1800" s="184" t="s">
        <v>1578</v>
      </c>
      <c r="R1800" s="185">
        <v>13540</v>
      </c>
      <c r="S1800" s="185" t="s">
        <v>1355</v>
      </c>
      <c r="T1800">
        <v>3</v>
      </c>
      <c r="U1800" s="185" t="s">
        <v>37</v>
      </c>
      <c r="V1800" s="185" t="s">
        <v>37</v>
      </c>
      <c r="W1800" t="b">
        <v>1</v>
      </c>
    </row>
    <row r="1801" spans="4:23" x14ac:dyDescent="0.25">
      <c r="D1801" s="184" t="s">
        <v>67</v>
      </c>
      <c r="E1801" s="184" t="s">
        <v>67</v>
      </c>
      <c r="F1801" s="184"/>
      <c r="G1801" s="184"/>
      <c r="H1801" s="185">
        <v>12070</v>
      </c>
      <c r="I1801" t="s">
        <v>3487</v>
      </c>
      <c r="J1801" s="185" t="s">
        <v>36</v>
      </c>
      <c r="K1801" s="185" t="s">
        <v>36</v>
      </c>
      <c r="L1801" s="185" t="s">
        <v>36</v>
      </c>
      <c r="M1801" s="185" t="s">
        <v>36</v>
      </c>
      <c r="N1801" s="185" t="s">
        <v>35</v>
      </c>
      <c r="O1801" s="185" t="s">
        <v>37</v>
      </c>
      <c r="P1801" s="185"/>
      <c r="Q1801" s="184" t="s">
        <v>67</v>
      </c>
      <c r="R1801" s="185">
        <v>12070</v>
      </c>
      <c r="S1801" s="185" t="s">
        <v>67</v>
      </c>
      <c r="T1801">
        <v>4</v>
      </c>
      <c r="U1801" s="185" t="s">
        <v>37</v>
      </c>
      <c r="V1801" s="185" t="s">
        <v>37</v>
      </c>
      <c r="W1801" t="b">
        <v>1</v>
      </c>
    </row>
    <row r="1802" spans="4:23" x14ac:dyDescent="0.25">
      <c r="D1802" s="184" t="s">
        <v>1579</v>
      </c>
      <c r="E1802" s="184" t="s">
        <v>1579</v>
      </c>
      <c r="F1802" s="184"/>
      <c r="G1802" s="184"/>
      <c r="H1802" s="185">
        <v>12070</v>
      </c>
      <c r="I1802" t="s">
        <v>3487</v>
      </c>
      <c r="J1802" s="185" t="s">
        <v>36</v>
      </c>
      <c r="K1802" s="185" t="s">
        <v>36</v>
      </c>
      <c r="L1802" s="185" t="s">
        <v>36</v>
      </c>
      <c r="M1802" s="185" t="s">
        <v>36</v>
      </c>
      <c r="N1802" s="185" t="s">
        <v>35</v>
      </c>
      <c r="O1802" s="185" t="s">
        <v>37</v>
      </c>
      <c r="P1802" s="185"/>
      <c r="Q1802" s="184" t="s">
        <v>1579</v>
      </c>
      <c r="R1802" s="185">
        <v>12070</v>
      </c>
      <c r="S1802" s="185" t="s">
        <v>67</v>
      </c>
      <c r="T1802">
        <v>4</v>
      </c>
      <c r="U1802" s="185" t="s">
        <v>37</v>
      </c>
      <c r="V1802" s="185" t="s">
        <v>37</v>
      </c>
      <c r="W1802" t="b">
        <v>1</v>
      </c>
    </row>
    <row r="1803" spans="4:23" x14ac:dyDescent="0.25">
      <c r="D1803" s="184" t="s">
        <v>1580</v>
      </c>
      <c r="E1803" s="184" t="s">
        <v>1580</v>
      </c>
      <c r="F1803" s="184"/>
      <c r="G1803" s="184"/>
      <c r="H1803" s="185">
        <v>15620</v>
      </c>
      <c r="I1803" t="s">
        <v>3491</v>
      </c>
      <c r="J1803" s="185" t="s">
        <v>36</v>
      </c>
      <c r="K1803" s="185" t="s">
        <v>36</v>
      </c>
      <c r="L1803" s="185" t="s">
        <v>36</v>
      </c>
      <c r="M1803" s="185" t="s">
        <v>37</v>
      </c>
      <c r="N1803" s="185" t="s">
        <v>3503</v>
      </c>
      <c r="O1803" s="185" t="s">
        <v>37</v>
      </c>
      <c r="P1803" s="185"/>
      <c r="Q1803" s="184" t="s">
        <v>1580</v>
      </c>
      <c r="R1803" s="185">
        <v>15620</v>
      </c>
      <c r="S1803" s="185" t="s">
        <v>1126</v>
      </c>
      <c r="T1803">
        <v>1</v>
      </c>
      <c r="U1803" s="185" t="s">
        <v>37</v>
      </c>
      <c r="V1803" s="185" t="s">
        <v>37</v>
      </c>
      <c r="W1803" t="b">
        <v>1</v>
      </c>
    </row>
    <row r="1804" spans="4:23" x14ac:dyDescent="0.25">
      <c r="D1804" s="184" t="s">
        <v>1581</v>
      </c>
      <c r="E1804" s="184" t="s">
        <v>1581</v>
      </c>
      <c r="F1804" s="184"/>
      <c r="G1804" s="184"/>
      <c r="H1804" s="185">
        <v>17340</v>
      </c>
      <c r="I1804" t="s">
        <v>3502</v>
      </c>
      <c r="J1804" s="185" t="s">
        <v>36</v>
      </c>
      <c r="K1804" s="185" t="s">
        <v>36</v>
      </c>
      <c r="L1804" s="185" t="s">
        <v>36</v>
      </c>
      <c r="M1804" s="185" t="s">
        <v>37</v>
      </c>
      <c r="N1804" s="185" t="s">
        <v>3504</v>
      </c>
      <c r="O1804" s="185" t="s">
        <v>37</v>
      </c>
      <c r="P1804" s="185"/>
      <c r="Q1804" s="184" t="s">
        <v>1581</v>
      </c>
      <c r="R1804" s="185">
        <v>17340</v>
      </c>
      <c r="S1804" s="185" t="s">
        <v>594</v>
      </c>
      <c r="T1804">
        <v>1</v>
      </c>
      <c r="U1804" s="185" t="s">
        <v>37</v>
      </c>
      <c r="V1804" s="185" t="s">
        <v>37</v>
      </c>
      <c r="W1804" t="b">
        <v>1</v>
      </c>
    </row>
    <row r="1805" spans="4:23" x14ac:dyDescent="0.25">
      <c r="D1805" s="184" t="s">
        <v>1582</v>
      </c>
      <c r="E1805" s="184" t="s">
        <v>1582</v>
      </c>
      <c r="F1805" s="184"/>
      <c r="G1805" s="184"/>
      <c r="H1805" s="185">
        <v>13470</v>
      </c>
      <c r="I1805" t="s">
        <v>3491</v>
      </c>
      <c r="J1805" s="185" t="s">
        <v>36</v>
      </c>
      <c r="K1805" s="185" t="s">
        <v>36</v>
      </c>
      <c r="L1805" s="185" t="s">
        <v>36</v>
      </c>
      <c r="M1805" s="185" t="s">
        <v>37</v>
      </c>
      <c r="N1805" s="185" t="s">
        <v>3501</v>
      </c>
      <c r="O1805" s="185" t="s">
        <v>37</v>
      </c>
      <c r="P1805" s="185"/>
      <c r="Q1805" s="184" t="s">
        <v>1582</v>
      </c>
      <c r="R1805" s="185">
        <v>13470</v>
      </c>
      <c r="S1805" s="185" t="s">
        <v>352</v>
      </c>
      <c r="T1805">
        <v>3</v>
      </c>
      <c r="U1805" s="185" t="s">
        <v>37</v>
      </c>
      <c r="V1805" s="185" t="s">
        <v>37</v>
      </c>
      <c r="W1805" t="b">
        <v>1</v>
      </c>
    </row>
    <row r="1806" spans="4:23" x14ac:dyDescent="0.25">
      <c r="D1806" s="184" t="s">
        <v>1583</v>
      </c>
      <c r="E1806" s="184" t="s">
        <v>1583</v>
      </c>
      <c r="F1806" s="184"/>
      <c r="G1806" s="184"/>
      <c r="H1806" s="185">
        <v>13410</v>
      </c>
      <c r="I1806" t="s">
        <v>3491</v>
      </c>
      <c r="J1806" s="185" t="s">
        <v>36</v>
      </c>
      <c r="K1806" s="185" t="s">
        <v>36</v>
      </c>
      <c r="L1806" s="185" t="s">
        <v>36</v>
      </c>
      <c r="M1806" s="185" t="s">
        <v>37</v>
      </c>
      <c r="N1806" s="185" t="s">
        <v>3501</v>
      </c>
      <c r="O1806" s="185" t="s">
        <v>37</v>
      </c>
      <c r="P1806" s="185"/>
      <c r="Q1806" s="184" t="s">
        <v>1583</v>
      </c>
      <c r="R1806" s="185">
        <v>13410</v>
      </c>
      <c r="S1806" s="185" t="s">
        <v>131</v>
      </c>
      <c r="T1806">
        <v>2</v>
      </c>
      <c r="U1806" s="185" t="s">
        <v>37</v>
      </c>
      <c r="V1806" s="185" t="s">
        <v>37</v>
      </c>
      <c r="W1806" t="b">
        <v>1</v>
      </c>
    </row>
    <row r="1807" spans="4:23" x14ac:dyDescent="0.25">
      <c r="D1807" s="184" t="s">
        <v>1584</v>
      </c>
      <c r="E1807" s="184" t="s">
        <v>1584</v>
      </c>
      <c r="F1807" s="184"/>
      <c r="G1807" s="184"/>
      <c r="H1807" s="185">
        <v>13540</v>
      </c>
      <c r="I1807" t="s">
        <v>3491</v>
      </c>
      <c r="J1807" s="185" t="s">
        <v>36</v>
      </c>
      <c r="K1807" s="185" t="s">
        <v>36</v>
      </c>
      <c r="L1807" s="185" t="s">
        <v>36</v>
      </c>
      <c r="M1807" s="185" t="s">
        <v>37</v>
      </c>
      <c r="N1807" s="185" t="s">
        <v>3501</v>
      </c>
      <c r="O1807" s="185" t="s">
        <v>37</v>
      </c>
      <c r="P1807" s="185"/>
      <c r="Q1807" s="184" t="s">
        <v>1584</v>
      </c>
      <c r="R1807" s="185">
        <v>13540</v>
      </c>
      <c r="S1807" s="185" t="s">
        <v>1355</v>
      </c>
      <c r="T1807">
        <v>3</v>
      </c>
      <c r="U1807" s="185" t="s">
        <v>37</v>
      </c>
      <c r="V1807" s="185" t="s">
        <v>37</v>
      </c>
      <c r="W1807" t="b">
        <v>1</v>
      </c>
    </row>
    <row r="1808" spans="4:23" x14ac:dyDescent="0.25">
      <c r="D1808" s="184" t="s">
        <v>4013</v>
      </c>
      <c r="E1808" s="184" t="s">
        <v>4013</v>
      </c>
      <c r="F1808" s="184"/>
      <c r="G1808" s="184"/>
      <c r="H1808" s="185">
        <v>18332</v>
      </c>
      <c r="I1808" t="s">
        <v>3510</v>
      </c>
      <c r="J1808" s="185" t="s">
        <v>36</v>
      </c>
      <c r="K1808" s="185" t="s">
        <v>36</v>
      </c>
      <c r="L1808" s="185" t="s">
        <v>36</v>
      </c>
      <c r="M1808" s="185" t="s">
        <v>37</v>
      </c>
      <c r="N1808" s="185" t="s">
        <v>3514</v>
      </c>
      <c r="O1808" s="185" t="s">
        <v>37</v>
      </c>
      <c r="P1808" s="185"/>
      <c r="Q1808" s="184" t="s">
        <v>4013</v>
      </c>
      <c r="R1808" s="185">
        <v>18332</v>
      </c>
      <c r="S1808" s="185" t="s">
        <v>3627</v>
      </c>
      <c r="T1808">
        <v>1</v>
      </c>
      <c r="U1808" s="185" t="s">
        <v>37</v>
      </c>
      <c r="V1808" s="185" t="s">
        <v>37</v>
      </c>
      <c r="W1808" t="b">
        <v>1</v>
      </c>
    </row>
    <row r="1809" spans="4:23" x14ac:dyDescent="0.25">
      <c r="D1809" s="184" t="s">
        <v>4014</v>
      </c>
      <c r="E1809" s="184" t="s">
        <v>4014</v>
      </c>
      <c r="F1809" s="184"/>
      <c r="G1809" s="184"/>
      <c r="H1809" s="185">
        <v>18333</v>
      </c>
      <c r="I1809" t="s">
        <v>3510</v>
      </c>
      <c r="J1809" s="185" t="s">
        <v>36</v>
      </c>
      <c r="K1809" s="185" t="s">
        <v>36</v>
      </c>
      <c r="L1809" s="185" t="s">
        <v>36</v>
      </c>
      <c r="M1809" s="185" t="s">
        <v>37</v>
      </c>
      <c r="N1809" s="185" t="s">
        <v>3514</v>
      </c>
      <c r="O1809" s="185" t="s">
        <v>37</v>
      </c>
      <c r="P1809" s="185"/>
      <c r="Q1809" s="184" t="s">
        <v>4014</v>
      </c>
      <c r="R1809" s="185">
        <v>18333</v>
      </c>
      <c r="S1809" s="185" t="s">
        <v>3613</v>
      </c>
      <c r="T1809">
        <v>1</v>
      </c>
      <c r="U1809" s="185" t="s">
        <v>37</v>
      </c>
      <c r="V1809" s="185" t="s">
        <v>37</v>
      </c>
      <c r="W1809" t="b">
        <v>1</v>
      </c>
    </row>
    <row r="1810" spans="4:23" x14ac:dyDescent="0.25">
      <c r="D1810" s="184" t="s">
        <v>4015</v>
      </c>
      <c r="E1810" s="184" t="s">
        <v>4015</v>
      </c>
      <c r="F1810" s="184"/>
      <c r="G1810" s="184"/>
      <c r="H1810" s="185">
        <v>18333</v>
      </c>
      <c r="I1810" t="s">
        <v>3510</v>
      </c>
      <c r="J1810" s="185" t="s">
        <v>36</v>
      </c>
      <c r="K1810" s="185" t="s">
        <v>36</v>
      </c>
      <c r="L1810" s="185" t="s">
        <v>36</v>
      </c>
      <c r="M1810" s="185" t="s">
        <v>37</v>
      </c>
      <c r="N1810" s="185" t="s">
        <v>3514</v>
      </c>
      <c r="O1810" s="185" t="s">
        <v>37</v>
      </c>
      <c r="P1810" s="185"/>
      <c r="Q1810" s="184" t="s">
        <v>4015</v>
      </c>
      <c r="R1810" s="185">
        <v>18333</v>
      </c>
      <c r="S1810" s="185" t="s">
        <v>3613</v>
      </c>
      <c r="T1810">
        <v>1</v>
      </c>
      <c r="U1810" s="185" t="s">
        <v>37</v>
      </c>
      <c r="V1810" s="185" t="s">
        <v>37</v>
      </c>
      <c r="W1810" t="b">
        <v>1</v>
      </c>
    </row>
    <row r="1811" spans="4:23" x14ac:dyDescent="0.25">
      <c r="D1811" s="184" t="s">
        <v>1585</v>
      </c>
      <c r="E1811" s="184" t="s">
        <v>1585</v>
      </c>
      <c r="F1811" s="184"/>
      <c r="G1811" s="184"/>
      <c r="H1811" s="185">
        <v>13470</v>
      </c>
      <c r="I1811" t="s">
        <v>3491</v>
      </c>
      <c r="J1811" s="185" t="s">
        <v>36</v>
      </c>
      <c r="K1811" s="185" t="s">
        <v>36</v>
      </c>
      <c r="L1811" s="185" t="s">
        <v>36</v>
      </c>
      <c r="M1811" s="185" t="s">
        <v>37</v>
      </c>
      <c r="N1811" s="185" t="s">
        <v>3501</v>
      </c>
      <c r="O1811" s="185" t="s">
        <v>37</v>
      </c>
      <c r="P1811" s="185"/>
      <c r="Q1811" s="184" t="s">
        <v>1585</v>
      </c>
      <c r="R1811" s="185">
        <v>13470</v>
      </c>
      <c r="S1811" s="185" t="s">
        <v>352</v>
      </c>
      <c r="T1811">
        <v>3</v>
      </c>
      <c r="U1811" s="185" t="s">
        <v>37</v>
      </c>
      <c r="V1811" s="185" t="s">
        <v>37</v>
      </c>
      <c r="W1811" t="b">
        <v>1</v>
      </c>
    </row>
    <row r="1812" spans="4:23" x14ac:dyDescent="0.25">
      <c r="D1812" s="184" t="s">
        <v>1586</v>
      </c>
      <c r="E1812" s="184" t="s">
        <v>1586</v>
      </c>
      <c r="F1812" s="184"/>
      <c r="G1812" s="184"/>
      <c r="H1812" s="185">
        <v>13410</v>
      </c>
      <c r="I1812" t="s">
        <v>3491</v>
      </c>
      <c r="J1812" s="185" t="s">
        <v>36</v>
      </c>
      <c r="K1812" s="185" t="s">
        <v>36</v>
      </c>
      <c r="L1812" s="185" t="s">
        <v>36</v>
      </c>
      <c r="M1812" s="185" t="s">
        <v>37</v>
      </c>
      <c r="N1812" s="185" t="s">
        <v>3501</v>
      </c>
      <c r="O1812" s="185" t="s">
        <v>37</v>
      </c>
      <c r="P1812" s="185"/>
      <c r="Q1812" s="184" t="s">
        <v>1586</v>
      </c>
      <c r="R1812" s="185">
        <v>13410</v>
      </c>
      <c r="S1812" s="185" t="s">
        <v>131</v>
      </c>
      <c r="T1812">
        <v>2</v>
      </c>
      <c r="U1812" s="185" t="s">
        <v>37</v>
      </c>
      <c r="V1812" s="185" t="s">
        <v>37</v>
      </c>
      <c r="W1812" t="b">
        <v>1</v>
      </c>
    </row>
    <row r="1813" spans="4:23" x14ac:dyDescent="0.25">
      <c r="D1813" s="184" t="s">
        <v>1587</v>
      </c>
      <c r="E1813" s="184" t="s">
        <v>1587</v>
      </c>
      <c r="F1813" s="184"/>
      <c r="G1813" s="184"/>
      <c r="H1813" s="185">
        <v>13540</v>
      </c>
      <c r="I1813" t="s">
        <v>3491</v>
      </c>
      <c r="J1813" s="185" t="s">
        <v>36</v>
      </c>
      <c r="K1813" s="185" t="s">
        <v>36</v>
      </c>
      <c r="L1813" s="185" t="s">
        <v>36</v>
      </c>
      <c r="M1813" s="185" t="s">
        <v>37</v>
      </c>
      <c r="N1813" s="185" t="s">
        <v>3501</v>
      </c>
      <c r="O1813" s="185" t="s">
        <v>37</v>
      </c>
      <c r="P1813" s="185"/>
      <c r="Q1813" s="184" t="s">
        <v>1587</v>
      </c>
      <c r="R1813" s="185">
        <v>13540</v>
      </c>
      <c r="S1813" s="185" t="s">
        <v>1355</v>
      </c>
      <c r="T1813">
        <v>3</v>
      </c>
      <c r="U1813" s="185" t="s">
        <v>37</v>
      </c>
      <c r="V1813" s="185" t="s">
        <v>37</v>
      </c>
      <c r="W1813" t="b">
        <v>1</v>
      </c>
    </row>
    <row r="1814" spans="4:23" x14ac:dyDescent="0.25">
      <c r="D1814" s="184" t="s">
        <v>1588</v>
      </c>
      <c r="E1814" s="184" t="s">
        <v>1588</v>
      </c>
      <c r="F1814" s="184"/>
      <c r="G1814" s="184"/>
      <c r="H1814" s="185">
        <v>13680</v>
      </c>
      <c r="I1814" t="s">
        <v>3491</v>
      </c>
      <c r="J1814" s="185" t="s">
        <v>36</v>
      </c>
      <c r="K1814" s="185" t="s">
        <v>36</v>
      </c>
      <c r="L1814" s="185" t="s">
        <v>36</v>
      </c>
      <c r="M1814" s="185" t="s">
        <v>37</v>
      </c>
      <c r="N1814" s="185" t="s">
        <v>3503</v>
      </c>
      <c r="O1814" s="185" t="s">
        <v>37</v>
      </c>
      <c r="P1814" s="185"/>
      <c r="Q1814" s="184" t="s">
        <v>1588</v>
      </c>
      <c r="R1814" s="185">
        <v>13680</v>
      </c>
      <c r="S1814" s="185" t="s">
        <v>178</v>
      </c>
      <c r="T1814">
        <v>1</v>
      </c>
      <c r="U1814" s="185" t="s">
        <v>37</v>
      </c>
      <c r="V1814" s="185" t="s">
        <v>37</v>
      </c>
      <c r="W1814" t="b">
        <v>1</v>
      </c>
    </row>
    <row r="1815" spans="4:23" x14ac:dyDescent="0.25">
      <c r="D1815" s="184" t="s">
        <v>4016</v>
      </c>
      <c r="E1815" s="184" t="s">
        <v>4016</v>
      </c>
      <c r="F1815" s="184"/>
      <c r="G1815" s="184"/>
      <c r="H1815" s="185">
        <v>90422</v>
      </c>
      <c r="I1815" t="s">
        <v>3493</v>
      </c>
      <c r="J1815" s="185" t="s">
        <v>36</v>
      </c>
      <c r="K1815" s="185" t="s">
        <v>36</v>
      </c>
      <c r="L1815" s="185" t="s">
        <v>36</v>
      </c>
      <c r="M1815" s="185" t="s">
        <v>37</v>
      </c>
      <c r="N1815" s="185" t="s">
        <v>35</v>
      </c>
      <c r="O1815" s="185" t="s">
        <v>37</v>
      </c>
      <c r="P1815" s="185"/>
      <c r="Q1815" s="184" t="s">
        <v>4016</v>
      </c>
      <c r="R1815" s="185">
        <v>90422</v>
      </c>
      <c r="S1815" s="185" t="s">
        <v>3851</v>
      </c>
      <c r="T1815">
        <v>4</v>
      </c>
      <c r="U1815" s="185" t="s">
        <v>36</v>
      </c>
      <c r="V1815" s="185" t="s">
        <v>37</v>
      </c>
      <c r="W1815" t="b">
        <v>1</v>
      </c>
    </row>
    <row r="1816" spans="4:23" x14ac:dyDescent="0.25">
      <c r="D1816" s="184" t="s">
        <v>4017</v>
      </c>
      <c r="E1816" s="184" t="s">
        <v>4017</v>
      </c>
      <c r="F1816" s="184"/>
      <c r="G1816" s="184"/>
      <c r="H1816" s="185">
        <v>16070</v>
      </c>
      <c r="I1816" t="s">
        <v>3493</v>
      </c>
      <c r="J1816" s="185" t="s">
        <v>36</v>
      </c>
      <c r="K1816" s="185" t="s">
        <v>36</v>
      </c>
      <c r="L1816" s="185" t="s">
        <v>36</v>
      </c>
      <c r="M1816" s="185" t="s">
        <v>37</v>
      </c>
      <c r="N1816" s="185" t="s">
        <v>35</v>
      </c>
      <c r="O1816" s="185" t="s">
        <v>37</v>
      </c>
      <c r="P1816" s="185"/>
      <c r="Q1816" s="184" t="s">
        <v>4017</v>
      </c>
      <c r="R1816" s="185">
        <v>16070</v>
      </c>
      <c r="S1816" s="185" t="s">
        <v>3524</v>
      </c>
      <c r="T1816">
        <v>1</v>
      </c>
      <c r="U1816" s="185" t="s">
        <v>37</v>
      </c>
      <c r="V1816" s="185" t="s">
        <v>37</v>
      </c>
      <c r="W1816" t="b">
        <v>1</v>
      </c>
    </row>
    <row r="1817" spans="4:23" x14ac:dyDescent="0.25">
      <c r="D1817" s="184" t="s">
        <v>4018</v>
      </c>
      <c r="E1817" s="184" t="s">
        <v>4018</v>
      </c>
      <c r="F1817" s="184"/>
      <c r="G1817" s="184"/>
      <c r="H1817" s="185">
        <v>15500</v>
      </c>
      <c r="I1817" t="s">
        <v>3493</v>
      </c>
      <c r="J1817" s="185" t="s">
        <v>36</v>
      </c>
      <c r="K1817" s="185" t="s">
        <v>36</v>
      </c>
      <c r="L1817" s="185" t="s">
        <v>36</v>
      </c>
      <c r="M1817" s="185" t="s">
        <v>37</v>
      </c>
      <c r="N1817" s="185" t="s">
        <v>35</v>
      </c>
      <c r="O1817" s="185" t="s">
        <v>37</v>
      </c>
      <c r="P1817" s="185"/>
      <c r="Q1817" s="184" t="s">
        <v>4018</v>
      </c>
      <c r="R1817" s="185">
        <v>15500</v>
      </c>
      <c r="S1817" s="185" t="s">
        <v>3526</v>
      </c>
      <c r="T1817">
        <v>1</v>
      </c>
      <c r="U1817" s="185" t="s">
        <v>37</v>
      </c>
      <c r="V1817" s="185" t="s">
        <v>37</v>
      </c>
      <c r="W1817" t="b">
        <v>1</v>
      </c>
    </row>
    <row r="1818" spans="4:23" x14ac:dyDescent="0.25">
      <c r="D1818" s="184" t="s">
        <v>1589</v>
      </c>
      <c r="E1818" s="184" t="s">
        <v>1589</v>
      </c>
      <c r="F1818" s="184"/>
      <c r="G1818" s="184"/>
      <c r="H1818" s="185">
        <v>16310</v>
      </c>
      <c r="I1818" t="s">
        <v>3496</v>
      </c>
      <c r="J1818" s="185" t="s">
        <v>36</v>
      </c>
      <c r="K1818" s="185" t="s">
        <v>36</v>
      </c>
      <c r="L1818" s="185" t="s">
        <v>36</v>
      </c>
      <c r="M1818" s="185" t="s">
        <v>37</v>
      </c>
      <c r="N1818" s="185" t="s">
        <v>35</v>
      </c>
      <c r="O1818" s="185" t="s">
        <v>37</v>
      </c>
      <c r="P1818" s="185"/>
      <c r="Q1818" s="184" t="s">
        <v>1589</v>
      </c>
      <c r="R1818" s="185">
        <v>16310</v>
      </c>
      <c r="S1818" s="185" t="s">
        <v>1449</v>
      </c>
      <c r="T1818">
        <v>1</v>
      </c>
      <c r="U1818" s="185" t="s">
        <v>37</v>
      </c>
      <c r="V1818" s="185" t="s">
        <v>37</v>
      </c>
      <c r="W1818" t="b">
        <v>1</v>
      </c>
    </row>
    <row r="1819" spans="4:23" x14ac:dyDescent="0.25">
      <c r="D1819" s="184" t="s">
        <v>1590</v>
      </c>
      <c r="E1819" s="184" t="s">
        <v>1590</v>
      </c>
      <c r="F1819" s="184"/>
      <c r="G1819" s="184"/>
      <c r="H1819" s="185">
        <v>13220</v>
      </c>
      <c r="I1819" t="s">
        <v>3491</v>
      </c>
      <c r="J1819" s="185" t="s">
        <v>36</v>
      </c>
      <c r="K1819" s="185" t="s">
        <v>36</v>
      </c>
      <c r="L1819" s="185" t="s">
        <v>36</v>
      </c>
      <c r="M1819" s="185" t="s">
        <v>37</v>
      </c>
      <c r="N1819" s="185" t="s">
        <v>3501</v>
      </c>
      <c r="O1819" s="185" t="s">
        <v>37</v>
      </c>
      <c r="P1819" s="185"/>
      <c r="Q1819" s="184" t="s">
        <v>1590</v>
      </c>
      <c r="R1819" s="185">
        <v>13220</v>
      </c>
      <c r="S1819" s="185" t="s">
        <v>94</v>
      </c>
      <c r="T1819">
        <v>2</v>
      </c>
      <c r="U1819" s="185" t="s">
        <v>37</v>
      </c>
      <c r="V1819" s="185" t="s">
        <v>37</v>
      </c>
      <c r="W1819" t="b">
        <v>1</v>
      </c>
    </row>
    <row r="1820" spans="4:23" x14ac:dyDescent="0.25">
      <c r="D1820" s="184" t="s">
        <v>1591</v>
      </c>
      <c r="E1820" s="184" t="s">
        <v>1591</v>
      </c>
      <c r="F1820" s="184"/>
      <c r="G1820" s="184"/>
      <c r="H1820" s="185">
        <v>15060</v>
      </c>
      <c r="I1820" t="s">
        <v>113</v>
      </c>
      <c r="J1820" s="185" t="s">
        <v>36</v>
      </c>
      <c r="K1820" s="185" t="s">
        <v>36</v>
      </c>
      <c r="L1820" s="185" t="s">
        <v>36</v>
      </c>
      <c r="M1820" s="185" t="s">
        <v>37</v>
      </c>
      <c r="N1820" s="185" t="s">
        <v>113</v>
      </c>
      <c r="O1820" s="185" t="s">
        <v>37</v>
      </c>
      <c r="P1820" s="185"/>
      <c r="Q1820" s="184" t="s">
        <v>1591</v>
      </c>
      <c r="R1820" s="185">
        <v>15060</v>
      </c>
      <c r="S1820" s="185" t="s">
        <v>405</v>
      </c>
      <c r="T1820">
        <v>5</v>
      </c>
      <c r="U1820" s="185" t="s">
        <v>37</v>
      </c>
      <c r="V1820" s="185" t="s">
        <v>37</v>
      </c>
      <c r="W1820" t="b">
        <v>0</v>
      </c>
    </row>
    <row r="1821" spans="4:23" x14ac:dyDescent="0.25">
      <c r="D1821" s="184" t="s">
        <v>1592</v>
      </c>
      <c r="E1821" s="184" t="s">
        <v>1592</v>
      </c>
      <c r="F1821" s="184"/>
      <c r="G1821" s="184"/>
      <c r="H1821" s="185">
        <v>90004</v>
      </c>
      <c r="I1821" t="s">
        <v>3494</v>
      </c>
      <c r="J1821" s="185" t="s">
        <v>36</v>
      </c>
      <c r="K1821" s="185" t="s">
        <v>37</v>
      </c>
      <c r="L1821" s="185" t="s">
        <v>36</v>
      </c>
      <c r="M1821" s="185" t="s">
        <v>36</v>
      </c>
      <c r="N1821" s="185" t="s">
        <v>3495</v>
      </c>
      <c r="O1821" s="185" t="s">
        <v>36</v>
      </c>
      <c r="P1821" s="185"/>
      <c r="Q1821" s="184" t="s">
        <v>1592</v>
      </c>
      <c r="R1821" s="185">
        <v>90004</v>
      </c>
      <c r="S1821" s="185" t="s">
        <v>853</v>
      </c>
      <c r="T1821">
        <v>3</v>
      </c>
      <c r="U1821" s="185" t="s">
        <v>37</v>
      </c>
      <c r="V1821" s="185" t="s">
        <v>37</v>
      </c>
      <c r="W1821" t="b">
        <v>0</v>
      </c>
    </row>
    <row r="1822" spans="4:23" x14ac:dyDescent="0.25">
      <c r="D1822" s="184" t="s">
        <v>1593</v>
      </c>
      <c r="E1822" s="184" t="s">
        <v>1593</v>
      </c>
      <c r="F1822" s="184"/>
      <c r="G1822" s="184"/>
      <c r="H1822" s="185">
        <v>90005</v>
      </c>
      <c r="I1822" t="s">
        <v>3494</v>
      </c>
      <c r="J1822" s="185" t="s">
        <v>36</v>
      </c>
      <c r="K1822" s="185" t="s">
        <v>37</v>
      </c>
      <c r="L1822" s="185" t="s">
        <v>36</v>
      </c>
      <c r="M1822" s="185" t="s">
        <v>37</v>
      </c>
      <c r="N1822" s="185" t="s">
        <v>3495</v>
      </c>
      <c r="O1822" s="185" t="s">
        <v>37</v>
      </c>
      <c r="P1822" s="185"/>
      <c r="Q1822" s="184" t="s">
        <v>1593</v>
      </c>
      <c r="R1822" s="185">
        <v>90005</v>
      </c>
      <c r="S1822" s="185" t="s">
        <v>855</v>
      </c>
      <c r="T1822">
        <v>3</v>
      </c>
      <c r="U1822" s="185" t="s">
        <v>37</v>
      </c>
      <c r="V1822" s="185" t="s">
        <v>37</v>
      </c>
      <c r="W1822" t="b">
        <v>0</v>
      </c>
    </row>
    <row r="1823" spans="4:23" x14ac:dyDescent="0.25">
      <c r="D1823" s="184" t="s">
        <v>1594</v>
      </c>
      <c r="E1823" s="184" t="s">
        <v>1594</v>
      </c>
      <c r="F1823" s="184"/>
      <c r="G1823" s="184"/>
      <c r="H1823" s="185">
        <v>10030</v>
      </c>
      <c r="I1823" t="s">
        <v>3486</v>
      </c>
      <c r="J1823" s="185" t="s">
        <v>36</v>
      </c>
      <c r="K1823" s="185" t="s">
        <v>36</v>
      </c>
      <c r="L1823" s="185" t="s">
        <v>36</v>
      </c>
      <c r="M1823" s="185" t="s">
        <v>37</v>
      </c>
      <c r="N1823" s="185" t="s">
        <v>3490</v>
      </c>
      <c r="O1823" s="185" t="s">
        <v>37</v>
      </c>
      <c r="P1823" s="185"/>
      <c r="Q1823" s="184" t="s">
        <v>1594</v>
      </c>
      <c r="R1823" s="185">
        <v>10030</v>
      </c>
      <c r="S1823" s="185" t="s">
        <v>60</v>
      </c>
      <c r="T1823">
        <v>1</v>
      </c>
      <c r="U1823" s="185" t="s">
        <v>37</v>
      </c>
      <c r="V1823" s="185" t="s">
        <v>37</v>
      </c>
      <c r="W1823" t="b">
        <v>1</v>
      </c>
    </row>
    <row r="1824" spans="4:23" x14ac:dyDescent="0.25">
      <c r="D1824" s="184" t="s">
        <v>1595</v>
      </c>
      <c r="E1824" s="184" t="s">
        <v>1595</v>
      </c>
      <c r="F1824" s="184"/>
      <c r="G1824" s="184"/>
      <c r="H1824" s="185">
        <v>10030</v>
      </c>
      <c r="I1824" t="s">
        <v>3486</v>
      </c>
      <c r="J1824" s="185" t="s">
        <v>36</v>
      </c>
      <c r="K1824" s="185" t="s">
        <v>36</v>
      </c>
      <c r="L1824" s="185" t="s">
        <v>36</v>
      </c>
      <c r="M1824" s="185" t="s">
        <v>37</v>
      </c>
      <c r="N1824" s="185" t="s">
        <v>3490</v>
      </c>
      <c r="O1824" s="185" t="s">
        <v>37</v>
      </c>
      <c r="P1824" s="185"/>
      <c r="Q1824" s="184" t="s">
        <v>1595</v>
      </c>
      <c r="R1824" s="185">
        <v>10030</v>
      </c>
      <c r="S1824" s="185" t="s">
        <v>60</v>
      </c>
      <c r="T1824">
        <v>1</v>
      </c>
      <c r="U1824" s="185" t="s">
        <v>37</v>
      </c>
      <c r="V1824" s="185" t="s">
        <v>37</v>
      </c>
      <c r="W1824" t="b">
        <v>1</v>
      </c>
    </row>
    <row r="1825" spans="4:23" x14ac:dyDescent="0.25">
      <c r="D1825" s="184" t="s">
        <v>1596</v>
      </c>
      <c r="E1825" s="184" t="s">
        <v>1596</v>
      </c>
      <c r="F1825" s="184"/>
      <c r="G1825" s="184"/>
      <c r="H1825" s="185">
        <v>13220</v>
      </c>
      <c r="I1825" t="s">
        <v>3491</v>
      </c>
      <c r="J1825" s="185" t="s">
        <v>36</v>
      </c>
      <c r="K1825" s="185" t="s">
        <v>36</v>
      </c>
      <c r="L1825" s="185" t="s">
        <v>36</v>
      </c>
      <c r="M1825" s="185" t="s">
        <v>37</v>
      </c>
      <c r="N1825" s="185" t="s">
        <v>3501</v>
      </c>
      <c r="O1825" s="185" t="s">
        <v>37</v>
      </c>
      <c r="P1825" s="185"/>
      <c r="Q1825" s="184" t="s">
        <v>1596</v>
      </c>
      <c r="R1825" s="185">
        <v>13220</v>
      </c>
      <c r="S1825" s="185" t="s">
        <v>94</v>
      </c>
      <c r="T1825">
        <v>2</v>
      </c>
      <c r="U1825" s="185" t="s">
        <v>37</v>
      </c>
      <c r="V1825" s="185" t="s">
        <v>37</v>
      </c>
      <c r="W1825" t="b">
        <v>1</v>
      </c>
    </row>
    <row r="1826" spans="4:23" x14ac:dyDescent="0.25">
      <c r="D1826" s="184" t="s">
        <v>1597</v>
      </c>
      <c r="E1826" s="184" t="s">
        <v>1597</v>
      </c>
      <c r="F1826" s="184"/>
      <c r="G1826" s="184"/>
      <c r="H1826" s="185">
        <v>15100</v>
      </c>
      <c r="I1826" t="s">
        <v>3507</v>
      </c>
      <c r="J1826" s="185" t="s">
        <v>36</v>
      </c>
      <c r="K1826" s="185" t="s">
        <v>36</v>
      </c>
      <c r="L1826" s="185" t="s">
        <v>36</v>
      </c>
      <c r="M1826" s="185" t="s">
        <v>36</v>
      </c>
      <c r="N1826" s="185" t="s">
        <v>35</v>
      </c>
      <c r="O1826" s="185" t="s">
        <v>37</v>
      </c>
      <c r="P1826" s="185"/>
      <c r="Q1826" s="184" t="s">
        <v>1597</v>
      </c>
      <c r="R1826" s="185">
        <v>15100</v>
      </c>
      <c r="S1826" s="185" t="s">
        <v>395</v>
      </c>
      <c r="T1826">
        <v>7</v>
      </c>
      <c r="U1826" s="185" t="s">
        <v>37</v>
      </c>
      <c r="V1826" s="185" t="s">
        <v>37</v>
      </c>
      <c r="W1826" t="b">
        <v>1</v>
      </c>
    </row>
    <row r="1827" spans="4:23" x14ac:dyDescent="0.25">
      <c r="D1827" s="184" t="s">
        <v>1598</v>
      </c>
      <c r="E1827" s="184" t="s">
        <v>1598</v>
      </c>
      <c r="F1827" s="184"/>
      <c r="G1827" s="184"/>
      <c r="H1827" s="185">
        <v>13840</v>
      </c>
      <c r="I1827" t="s">
        <v>3493</v>
      </c>
      <c r="J1827" s="185" t="s">
        <v>36</v>
      </c>
      <c r="K1827" s="185" t="s">
        <v>36</v>
      </c>
      <c r="L1827" s="185" t="s">
        <v>36</v>
      </c>
      <c r="M1827" s="185" t="s">
        <v>37</v>
      </c>
      <c r="N1827" s="185" t="s">
        <v>35</v>
      </c>
      <c r="O1827" s="185" t="s">
        <v>37</v>
      </c>
      <c r="P1827" s="185"/>
      <c r="Q1827" s="184" t="s">
        <v>1598</v>
      </c>
      <c r="R1827" s="185">
        <v>13840</v>
      </c>
      <c r="S1827" s="185" t="s">
        <v>72</v>
      </c>
      <c r="T1827">
        <v>1</v>
      </c>
      <c r="U1827" s="185" t="s">
        <v>37</v>
      </c>
      <c r="V1827" s="185" t="s">
        <v>37</v>
      </c>
      <c r="W1827" t="b">
        <v>1</v>
      </c>
    </row>
    <row r="1828" spans="4:23" x14ac:dyDescent="0.25">
      <c r="D1828" s="184" t="s">
        <v>1599</v>
      </c>
      <c r="E1828" s="184" t="s">
        <v>1599</v>
      </c>
      <c r="F1828" s="184"/>
      <c r="G1828" s="184"/>
      <c r="H1828" s="185">
        <v>13670</v>
      </c>
      <c r="I1828" t="s">
        <v>3491</v>
      </c>
      <c r="J1828" s="185" t="s">
        <v>36</v>
      </c>
      <c r="K1828" s="185" t="s">
        <v>36</v>
      </c>
      <c r="L1828" s="185" t="s">
        <v>36</v>
      </c>
      <c r="M1828" s="185" t="s">
        <v>37</v>
      </c>
      <c r="N1828" s="185" t="s">
        <v>3498</v>
      </c>
      <c r="O1828" s="185" t="s">
        <v>37</v>
      </c>
      <c r="P1828" s="185"/>
      <c r="Q1828" s="184" t="s">
        <v>1599</v>
      </c>
      <c r="R1828" s="185">
        <v>13670</v>
      </c>
      <c r="S1828" s="185" t="s">
        <v>1600</v>
      </c>
      <c r="T1828">
        <v>1</v>
      </c>
      <c r="U1828" s="185" t="s">
        <v>37</v>
      </c>
      <c r="V1828" s="185" t="s">
        <v>37</v>
      </c>
      <c r="W1828" t="b">
        <v>1</v>
      </c>
    </row>
    <row r="1829" spans="4:23" x14ac:dyDescent="0.25">
      <c r="D1829" s="184" t="s">
        <v>4019</v>
      </c>
      <c r="E1829" s="184" t="s">
        <v>4019</v>
      </c>
      <c r="F1829" s="184"/>
      <c r="G1829" s="184"/>
      <c r="H1829" s="185">
        <v>15480</v>
      </c>
      <c r="I1829" t="s">
        <v>3493</v>
      </c>
      <c r="J1829" s="185" t="s">
        <v>36</v>
      </c>
      <c r="K1829" s="185" t="s">
        <v>36</v>
      </c>
      <c r="L1829" s="185" t="s">
        <v>36</v>
      </c>
      <c r="M1829" s="185" t="s">
        <v>36</v>
      </c>
      <c r="N1829" s="185" t="s">
        <v>3514</v>
      </c>
      <c r="O1829" s="185" t="s">
        <v>37</v>
      </c>
      <c r="P1829" s="185"/>
      <c r="Q1829" s="184" t="s">
        <v>4019</v>
      </c>
      <c r="R1829" s="185">
        <v>15480</v>
      </c>
      <c r="S1829" s="185" t="s">
        <v>3985</v>
      </c>
      <c r="T1829">
        <v>4</v>
      </c>
      <c r="U1829" s="185" t="s">
        <v>36</v>
      </c>
      <c r="V1829" s="185" t="s">
        <v>36</v>
      </c>
      <c r="W1829" t="b">
        <v>1</v>
      </c>
    </row>
    <row r="1830" spans="4:23" x14ac:dyDescent="0.25">
      <c r="D1830" s="184" t="s">
        <v>1601</v>
      </c>
      <c r="E1830" s="184" t="s">
        <v>1601</v>
      </c>
      <c r="F1830" s="184"/>
      <c r="G1830" s="184"/>
      <c r="H1830" s="185">
        <v>16030</v>
      </c>
      <c r="I1830" t="s">
        <v>3496</v>
      </c>
      <c r="J1830" s="185" t="s">
        <v>36</v>
      </c>
      <c r="K1830" s="185" t="s">
        <v>36</v>
      </c>
      <c r="L1830" s="185" t="s">
        <v>36</v>
      </c>
      <c r="M1830" s="185" t="s">
        <v>37</v>
      </c>
      <c r="N1830" s="185" t="s">
        <v>3506</v>
      </c>
      <c r="O1830" s="185" t="s">
        <v>37</v>
      </c>
      <c r="P1830" s="185"/>
      <c r="Q1830" s="184" t="s">
        <v>1601</v>
      </c>
      <c r="R1830" s="185">
        <v>16030</v>
      </c>
      <c r="S1830" s="185" t="s">
        <v>107</v>
      </c>
      <c r="T1830">
        <v>1</v>
      </c>
      <c r="U1830" s="185" t="s">
        <v>37</v>
      </c>
      <c r="V1830" s="185" t="s">
        <v>37</v>
      </c>
      <c r="W1830" t="b">
        <v>1</v>
      </c>
    </row>
    <row r="1831" spans="4:23" x14ac:dyDescent="0.25">
      <c r="D1831" s="184" t="s">
        <v>1602</v>
      </c>
      <c r="E1831" s="184" t="s">
        <v>1602</v>
      </c>
      <c r="F1831" s="184"/>
      <c r="G1831" s="184"/>
      <c r="H1831" s="185">
        <v>14250</v>
      </c>
      <c r="I1831" t="s">
        <v>3491</v>
      </c>
      <c r="J1831" s="185" t="s">
        <v>36</v>
      </c>
      <c r="K1831" s="185" t="s">
        <v>36</v>
      </c>
      <c r="L1831" s="185" t="s">
        <v>36</v>
      </c>
      <c r="M1831" s="185" t="s">
        <v>36</v>
      </c>
      <c r="N1831" s="185" t="s">
        <v>35</v>
      </c>
      <c r="O1831" s="185" t="s">
        <v>37</v>
      </c>
      <c r="P1831" s="185"/>
      <c r="Q1831" s="184" t="s">
        <v>1602</v>
      </c>
      <c r="R1831" s="185">
        <v>14250</v>
      </c>
      <c r="S1831" s="185" t="s">
        <v>929</v>
      </c>
      <c r="T1831">
        <v>4</v>
      </c>
      <c r="U1831" s="185" t="s">
        <v>37</v>
      </c>
      <c r="V1831" s="185" t="s">
        <v>37</v>
      </c>
      <c r="W1831" t="b">
        <v>1</v>
      </c>
    </row>
    <row r="1832" spans="4:23" x14ac:dyDescent="0.25">
      <c r="D1832" s="184" t="s">
        <v>1603</v>
      </c>
      <c r="E1832" s="184" t="s">
        <v>1603</v>
      </c>
      <c r="F1832" s="184"/>
      <c r="G1832" s="184"/>
      <c r="H1832" s="185">
        <v>14250</v>
      </c>
      <c r="I1832" t="s">
        <v>3491</v>
      </c>
      <c r="J1832" s="185" t="s">
        <v>36</v>
      </c>
      <c r="K1832" s="185" t="s">
        <v>36</v>
      </c>
      <c r="L1832" s="185" t="s">
        <v>36</v>
      </c>
      <c r="M1832" s="185" t="s">
        <v>36</v>
      </c>
      <c r="N1832" s="185" t="s">
        <v>35</v>
      </c>
      <c r="O1832" s="185" t="s">
        <v>37</v>
      </c>
      <c r="P1832" s="185"/>
      <c r="Q1832" s="184" t="s">
        <v>1603</v>
      </c>
      <c r="R1832" s="185">
        <v>14250</v>
      </c>
      <c r="S1832" s="185" t="s">
        <v>929</v>
      </c>
      <c r="T1832">
        <v>4</v>
      </c>
      <c r="U1832" s="185" t="s">
        <v>37</v>
      </c>
      <c r="V1832" s="185" t="s">
        <v>37</v>
      </c>
      <c r="W1832" t="b">
        <v>1</v>
      </c>
    </row>
    <row r="1833" spans="4:23" x14ac:dyDescent="0.25">
      <c r="D1833" s="184" t="s">
        <v>1604</v>
      </c>
      <c r="E1833" s="184" t="s">
        <v>1604</v>
      </c>
      <c r="F1833" s="184"/>
      <c r="G1833" s="184"/>
      <c r="H1833" s="185">
        <v>90175</v>
      </c>
      <c r="I1833" t="s">
        <v>3491</v>
      </c>
      <c r="J1833" s="185" t="s">
        <v>36</v>
      </c>
      <c r="K1833" s="185" t="s">
        <v>36</v>
      </c>
      <c r="L1833" s="185" t="s">
        <v>36</v>
      </c>
      <c r="M1833" s="185" t="s">
        <v>37</v>
      </c>
      <c r="N1833" s="185" t="s">
        <v>3503</v>
      </c>
      <c r="O1833" s="185" t="s">
        <v>37</v>
      </c>
      <c r="P1833" s="185"/>
      <c r="Q1833" s="184" t="s">
        <v>1604</v>
      </c>
      <c r="R1833" s="185">
        <v>90175</v>
      </c>
      <c r="S1833" s="185" t="s">
        <v>1604</v>
      </c>
      <c r="T1833">
        <v>1</v>
      </c>
      <c r="U1833" s="185" t="s">
        <v>37</v>
      </c>
      <c r="V1833" s="185" t="s">
        <v>37</v>
      </c>
      <c r="W1833" t="b">
        <v>1</v>
      </c>
    </row>
    <row r="1834" spans="4:23" x14ac:dyDescent="0.25">
      <c r="D1834" s="184" t="s">
        <v>1605</v>
      </c>
      <c r="E1834" s="184" t="s">
        <v>1605</v>
      </c>
      <c r="F1834" s="184"/>
      <c r="G1834" s="184"/>
      <c r="H1834" s="185">
        <v>15310</v>
      </c>
      <c r="I1834" t="s">
        <v>3491</v>
      </c>
      <c r="J1834" s="185" t="s">
        <v>36</v>
      </c>
      <c r="K1834" s="185" t="s">
        <v>36</v>
      </c>
      <c r="L1834" s="185" t="s">
        <v>36</v>
      </c>
      <c r="M1834" s="185" t="s">
        <v>37</v>
      </c>
      <c r="N1834" s="185" t="s">
        <v>3506</v>
      </c>
      <c r="O1834" s="185" t="s">
        <v>37</v>
      </c>
      <c r="P1834" s="185"/>
      <c r="Q1834" s="184" t="s">
        <v>1605</v>
      </c>
      <c r="R1834" s="185">
        <v>15310</v>
      </c>
      <c r="S1834" s="185" t="s">
        <v>180</v>
      </c>
      <c r="T1834">
        <v>1</v>
      </c>
      <c r="U1834" s="185" t="s">
        <v>37</v>
      </c>
      <c r="V1834" s="185" t="s">
        <v>37</v>
      </c>
      <c r="W1834" t="b">
        <v>1</v>
      </c>
    </row>
    <row r="1835" spans="4:23" x14ac:dyDescent="0.25">
      <c r="D1835" s="184" t="s">
        <v>1606</v>
      </c>
      <c r="E1835" s="184" t="s">
        <v>1606</v>
      </c>
      <c r="F1835" s="184"/>
      <c r="G1835" s="184"/>
      <c r="H1835" s="185">
        <v>11060</v>
      </c>
      <c r="I1835" t="s">
        <v>3491</v>
      </c>
      <c r="J1835" s="185" t="s">
        <v>36</v>
      </c>
      <c r="K1835" s="185" t="s">
        <v>36</v>
      </c>
      <c r="L1835" s="185" t="s">
        <v>36</v>
      </c>
      <c r="M1835" s="185" t="s">
        <v>36</v>
      </c>
      <c r="N1835" s="185" t="s">
        <v>35</v>
      </c>
      <c r="O1835" s="185" t="s">
        <v>37</v>
      </c>
      <c r="P1835" s="185"/>
      <c r="Q1835" s="184" t="s">
        <v>1606</v>
      </c>
      <c r="R1835" s="185">
        <v>11060</v>
      </c>
      <c r="S1835" s="185" t="s">
        <v>1465</v>
      </c>
      <c r="T1835">
        <v>4</v>
      </c>
      <c r="U1835" s="185" t="s">
        <v>37</v>
      </c>
      <c r="V1835" s="185" t="s">
        <v>37</v>
      </c>
      <c r="W1835" t="b">
        <v>1</v>
      </c>
    </row>
    <row r="1836" spans="4:23" x14ac:dyDescent="0.25">
      <c r="D1836" s="184" t="s">
        <v>1607</v>
      </c>
      <c r="E1836" s="184" t="s">
        <v>1607</v>
      </c>
      <c r="F1836" s="184"/>
      <c r="G1836" s="184"/>
      <c r="H1836" s="185">
        <v>90177</v>
      </c>
      <c r="I1836" t="s">
        <v>3502</v>
      </c>
      <c r="J1836" s="185" t="s">
        <v>36</v>
      </c>
      <c r="K1836" s="185" t="s">
        <v>36</v>
      </c>
      <c r="L1836" s="185" t="s">
        <v>36</v>
      </c>
      <c r="M1836" s="185" t="s">
        <v>37</v>
      </c>
      <c r="N1836" s="185" t="s">
        <v>3504</v>
      </c>
      <c r="O1836" s="185" t="s">
        <v>37</v>
      </c>
      <c r="P1836" s="185"/>
      <c r="Q1836" s="184" t="s">
        <v>1607</v>
      </c>
      <c r="R1836" s="185">
        <v>90177</v>
      </c>
      <c r="S1836" s="185" t="s">
        <v>1607</v>
      </c>
      <c r="T1836">
        <v>1</v>
      </c>
      <c r="U1836" s="185" t="s">
        <v>37</v>
      </c>
      <c r="V1836" s="185" t="s">
        <v>37</v>
      </c>
      <c r="W1836" t="b">
        <v>1</v>
      </c>
    </row>
    <row r="1837" spans="4:23" x14ac:dyDescent="0.25">
      <c r="D1837" s="184" t="s">
        <v>1608</v>
      </c>
      <c r="E1837" s="184" t="s">
        <v>1608</v>
      </c>
      <c r="F1837" s="184"/>
      <c r="G1837" s="184"/>
      <c r="H1837" s="185">
        <v>11050</v>
      </c>
      <c r="I1837" t="s">
        <v>3491</v>
      </c>
      <c r="J1837" s="185" t="s">
        <v>36</v>
      </c>
      <c r="K1837" s="185" t="s">
        <v>36</v>
      </c>
      <c r="L1837" s="185" t="s">
        <v>36</v>
      </c>
      <c r="M1837" s="185" t="s">
        <v>37</v>
      </c>
      <c r="N1837" s="185" t="s">
        <v>35</v>
      </c>
      <c r="O1837" s="185" t="s">
        <v>37</v>
      </c>
      <c r="P1837" s="185"/>
      <c r="Q1837" s="184" t="s">
        <v>1608</v>
      </c>
      <c r="R1837" s="185">
        <v>11050</v>
      </c>
      <c r="S1837" s="185" t="s">
        <v>524</v>
      </c>
      <c r="T1837">
        <v>3</v>
      </c>
      <c r="U1837" s="185" t="s">
        <v>37</v>
      </c>
      <c r="V1837" s="185" t="s">
        <v>37</v>
      </c>
      <c r="W1837" t="b">
        <v>1</v>
      </c>
    </row>
    <row r="1838" spans="4:23" x14ac:dyDescent="0.25">
      <c r="D1838" s="184" t="s">
        <v>1609</v>
      </c>
      <c r="E1838" s="184" t="s">
        <v>1609</v>
      </c>
      <c r="F1838" s="184"/>
      <c r="G1838" s="184"/>
      <c r="H1838" s="185">
        <v>11040</v>
      </c>
      <c r="I1838" t="s">
        <v>3491</v>
      </c>
      <c r="J1838" s="185" t="s">
        <v>36</v>
      </c>
      <c r="K1838" s="185" t="s">
        <v>36</v>
      </c>
      <c r="L1838" s="185" t="s">
        <v>36</v>
      </c>
      <c r="M1838" s="185" t="s">
        <v>36</v>
      </c>
      <c r="N1838" s="185" t="s">
        <v>35</v>
      </c>
      <c r="O1838" s="185" t="s">
        <v>37</v>
      </c>
      <c r="P1838" s="185"/>
      <c r="Q1838" s="184" t="s">
        <v>1609</v>
      </c>
      <c r="R1838" s="185">
        <v>11040</v>
      </c>
      <c r="S1838" s="185" t="s">
        <v>526</v>
      </c>
      <c r="T1838">
        <v>4</v>
      </c>
      <c r="U1838" s="185" t="s">
        <v>37</v>
      </c>
      <c r="V1838" s="185" t="s">
        <v>37</v>
      </c>
      <c r="W1838" t="b">
        <v>1</v>
      </c>
    </row>
    <row r="1839" spans="4:23" x14ac:dyDescent="0.25">
      <c r="D1839" s="184" t="s">
        <v>4020</v>
      </c>
      <c r="E1839" s="184" t="s">
        <v>4020</v>
      </c>
      <c r="F1839" s="184"/>
      <c r="G1839" s="184"/>
      <c r="H1839" s="185">
        <v>18101</v>
      </c>
      <c r="I1839" t="s">
        <v>3510</v>
      </c>
      <c r="J1839" s="185" t="s">
        <v>36</v>
      </c>
      <c r="K1839" s="185" t="s">
        <v>36</v>
      </c>
      <c r="L1839" s="185" t="s">
        <v>36</v>
      </c>
      <c r="M1839" s="185" t="s">
        <v>37</v>
      </c>
      <c r="N1839" s="185" t="s">
        <v>3514</v>
      </c>
      <c r="O1839" s="185" t="s">
        <v>37</v>
      </c>
      <c r="P1839" s="185"/>
      <c r="Q1839" s="184" t="s">
        <v>4020</v>
      </c>
      <c r="R1839" s="185">
        <v>18101</v>
      </c>
      <c r="S1839" s="185" t="s">
        <v>3692</v>
      </c>
      <c r="T1839">
        <v>1</v>
      </c>
      <c r="U1839" s="185" t="s">
        <v>37</v>
      </c>
      <c r="V1839" s="185" t="s">
        <v>37</v>
      </c>
      <c r="W1839" t="b">
        <v>1</v>
      </c>
    </row>
    <row r="1840" spans="4:23" x14ac:dyDescent="0.25">
      <c r="D1840" s="184" t="s">
        <v>4021</v>
      </c>
      <c r="E1840" s="184" t="s">
        <v>4021</v>
      </c>
      <c r="F1840" s="184"/>
      <c r="G1840" s="184"/>
      <c r="H1840" s="185">
        <v>18101</v>
      </c>
      <c r="I1840" t="s">
        <v>3510</v>
      </c>
      <c r="J1840" s="185" t="s">
        <v>36</v>
      </c>
      <c r="K1840" s="185" t="s">
        <v>36</v>
      </c>
      <c r="L1840" s="185" t="s">
        <v>36</v>
      </c>
      <c r="M1840" s="185" t="s">
        <v>37</v>
      </c>
      <c r="N1840" s="185" t="s">
        <v>3514</v>
      </c>
      <c r="O1840" s="185" t="s">
        <v>37</v>
      </c>
      <c r="P1840" s="185"/>
      <c r="Q1840" s="184" t="s">
        <v>4021</v>
      </c>
      <c r="R1840" s="185">
        <v>18101</v>
      </c>
      <c r="S1840" s="185" t="s">
        <v>3692</v>
      </c>
      <c r="T1840">
        <v>1</v>
      </c>
      <c r="U1840" s="185" t="s">
        <v>37</v>
      </c>
      <c r="V1840" s="185" t="s">
        <v>37</v>
      </c>
      <c r="W1840" t="b">
        <v>1</v>
      </c>
    </row>
    <row r="1841" spans="4:23" x14ac:dyDescent="0.25">
      <c r="D1841" s="184" t="s">
        <v>1610</v>
      </c>
      <c r="E1841" s="184" t="s">
        <v>1610</v>
      </c>
      <c r="F1841" s="184"/>
      <c r="G1841" s="184"/>
      <c r="H1841" s="185">
        <v>17720</v>
      </c>
      <c r="I1841" t="s">
        <v>3502</v>
      </c>
      <c r="J1841" s="185" t="s">
        <v>36</v>
      </c>
      <c r="K1841" s="185" t="s">
        <v>36</v>
      </c>
      <c r="L1841" s="185" t="s">
        <v>36</v>
      </c>
      <c r="M1841" s="185" t="s">
        <v>37</v>
      </c>
      <c r="N1841" s="185" t="s">
        <v>3528</v>
      </c>
      <c r="O1841" s="185" t="s">
        <v>37</v>
      </c>
      <c r="P1841" s="185"/>
      <c r="Q1841" s="184" t="s">
        <v>1610</v>
      </c>
      <c r="R1841" s="185">
        <v>17720</v>
      </c>
      <c r="S1841" s="185" t="s">
        <v>533</v>
      </c>
      <c r="T1841">
        <v>2</v>
      </c>
      <c r="U1841" s="185" t="s">
        <v>37</v>
      </c>
      <c r="V1841" s="185" t="s">
        <v>37</v>
      </c>
      <c r="W1841" t="b">
        <v>1</v>
      </c>
    </row>
    <row r="1842" spans="4:23" x14ac:dyDescent="0.25">
      <c r="D1842" s="184" t="s">
        <v>1611</v>
      </c>
      <c r="E1842" s="184" t="s">
        <v>1611</v>
      </c>
      <c r="F1842" s="184"/>
      <c r="G1842" s="184"/>
      <c r="H1842" s="185">
        <v>90178</v>
      </c>
      <c r="I1842" t="s">
        <v>3491</v>
      </c>
      <c r="J1842" s="185" t="s">
        <v>36</v>
      </c>
      <c r="K1842" s="185" t="s">
        <v>36</v>
      </c>
      <c r="L1842" s="185" t="s">
        <v>36</v>
      </c>
      <c r="M1842" s="185" t="s">
        <v>36</v>
      </c>
      <c r="N1842" s="185" t="s">
        <v>35</v>
      </c>
      <c r="O1842" s="185" t="s">
        <v>37</v>
      </c>
      <c r="P1842" s="185"/>
      <c r="Q1842" s="184" t="s">
        <v>1611</v>
      </c>
      <c r="R1842" s="185">
        <v>90178</v>
      </c>
      <c r="S1842" s="185" t="s">
        <v>1611</v>
      </c>
      <c r="T1842">
        <v>4</v>
      </c>
      <c r="U1842" s="185" t="s">
        <v>37</v>
      </c>
      <c r="V1842" s="185" t="s">
        <v>37</v>
      </c>
      <c r="W1842" t="b">
        <v>1</v>
      </c>
    </row>
    <row r="1843" spans="4:23" x14ac:dyDescent="0.25">
      <c r="D1843" s="184" t="s">
        <v>1612</v>
      </c>
      <c r="E1843" s="184" t="s">
        <v>1612</v>
      </c>
      <c r="F1843" s="184"/>
      <c r="G1843" s="184"/>
      <c r="H1843" s="185">
        <v>11040</v>
      </c>
      <c r="I1843" t="s">
        <v>3491</v>
      </c>
      <c r="J1843" s="185" t="s">
        <v>36</v>
      </c>
      <c r="K1843" s="185" t="s">
        <v>36</v>
      </c>
      <c r="L1843" s="185" t="s">
        <v>36</v>
      </c>
      <c r="M1843" s="185" t="s">
        <v>36</v>
      </c>
      <c r="N1843" s="185" t="s">
        <v>35</v>
      </c>
      <c r="O1843" s="185" t="s">
        <v>37</v>
      </c>
      <c r="P1843" s="185"/>
      <c r="Q1843" s="184" t="s">
        <v>1612</v>
      </c>
      <c r="R1843" s="185">
        <v>11040</v>
      </c>
      <c r="S1843" s="185" t="s">
        <v>526</v>
      </c>
      <c r="T1843">
        <v>4</v>
      </c>
      <c r="U1843" s="185" t="s">
        <v>37</v>
      </c>
      <c r="V1843" s="185" t="s">
        <v>37</v>
      </c>
      <c r="W1843" t="b">
        <v>1</v>
      </c>
    </row>
    <row r="1844" spans="4:23" x14ac:dyDescent="0.25">
      <c r="D1844" s="184" t="s">
        <v>1613</v>
      </c>
      <c r="E1844" s="184" t="s">
        <v>1613</v>
      </c>
      <c r="F1844" s="184"/>
      <c r="G1844" s="184"/>
      <c r="H1844" s="185">
        <v>12020</v>
      </c>
      <c r="I1844" t="s">
        <v>3491</v>
      </c>
      <c r="J1844" s="185" t="s">
        <v>36</v>
      </c>
      <c r="K1844" s="185" t="s">
        <v>36</v>
      </c>
      <c r="L1844" s="185" t="s">
        <v>36</v>
      </c>
      <c r="M1844" s="185" t="s">
        <v>36</v>
      </c>
      <c r="N1844" s="185" t="s">
        <v>35</v>
      </c>
      <c r="O1844" s="185" t="s">
        <v>37</v>
      </c>
      <c r="P1844" s="185"/>
      <c r="Q1844" s="184" t="s">
        <v>1613</v>
      </c>
      <c r="R1844" s="185">
        <v>12020</v>
      </c>
      <c r="S1844" s="185" t="s">
        <v>190</v>
      </c>
      <c r="T1844">
        <v>4</v>
      </c>
      <c r="U1844" s="185" t="s">
        <v>37</v>
      </c>
      <c r="V1844" s="185" t="s">
        <v>37</v>
      </c>
      <c r="W1844" t="b">
        <v>1</v>
      </c>
    </row>
    <row r="1845" spans="4:23" x14ac:dyDescent="0.25">
      <c r="D1845" s="184" t="s">
        <v>4022</v>
      </c>
      <c r="E1845" s="184" t="s">
        <v>4022</v>
      </c>
      <c r="F1845" s="184"/>
      <c r="G1845" s="184"/>
      <c r="H1845" s="185">
        <v>18103</v>
      </c>
      <c r="I1845" t="s">
        <v>3510</v>
      </c>
      <c r="J1845" s="185" t="s">
        <v>36</v>
      </c>
      <c r="K1845" s="185" t="s">
        <v>36</v>
      </c>
      <c r="L1845" s="185" t="s">
        <v>36</v>
      </c>
      <c r="M1845" s="185" t="s">
        <v>36</v>
      </c>
      <c r="N1845" s="185" t="s">
        <v>3514</v>
      </c>
      <c r="O1845" s="185" t="s">
        <v>37</v>
      </c>
      <c r="P1845" s="185"/>
      <c r="Q1845" s="184" t="s">
        <v>4022</v>
      </c>
      <c r="R1845" s="185">
        <v>18103</v>
      </c>
      <c r="S1845" s="185" t="s">
        <v>4023</v>
      </c>
      <c r="T1845">
        <v>0</v>
      </c>
      <c r="U1845" s="185" t="s">
        <v>36</v>
      </c>
      <c r="V1845" s="185" t="s">
        <v>36</v>
      </c>
      <c r="W1845" t="b">
        <v>1</v>
      </c>
    </row>
    <row r="1846" spans="4:23" x14ac:dyDescent="0.25">
      <c r="D1846" s="184" t="s">
        <v>4024</v>
      </c>
      <c r="E1846" s="184" t="s">
        <v>4024</v>
      </c>
      <c r="F1846" s="184"/>
      <c r="G1846" s="184"/>
      <c r="H1846" s="185">
        <v>18103</v>
      </c>
      <c r="I1846" t="s">
        <v>3510</v>
      </c>
      <c r="J1846" s="185" t="s">
        <v>36</v>
      </c>
      <c r="K1846" s="185" t="s">
        <v>36</v>
      </c>
      <c r="L1846" s="185" t="s">
        <v>36</v>
      </c>
      <c r="M1846" s="185" t="s">
        <v>37</v>
      </c>
      <c r="N1846" s="185" t="s">
        <v>3514</v>
      </c>
      <c r="O1846" s="185" t="s">
        <v>37</v>
      </c>
      <c r="P1846" s="185"/>
      <c r="Q1846" s="184" t="s">
        <v>4024</v>
      </c>
      <c r="R1846" s="185">
        <v>18103</v>
      </c>
      <c r="S1846" s="185" t="s">
        <v>4023</v>
      </c>
      <c r="T1846">
        <v>1</v>
      </c>
      <c r="U1846" s="185" t="s">
        <v>37</v>
      </c>
      <c r="V1846" s="185" t="s">
        <v>37</v>
      </c>
      <c r="W1846" t="b">
        <v>1</v>
      </c>
    </row>
    <row r="1847" spans="4:23" x14ac:dyDescent="0.25">
      <c r="D1847" s="184" t="s">
        <v>1614</v>
      </c>
      <c r="E1847" s="184" t="s">
        <v>1614</v>
      </c>
      <c r="F1847" s="184"/>
      <c r="G1847" s="184"/>
      <c r="H1847" s="185">
        <v>13820</v>
      </c>
      <c r="I1847" t="s">
        <v>3491</v>
      </c>
      <c r="J1847" s="185" t="s">
        <v>36</v>
      </c>
      <c r="K1847" s="185" t="s">
        <v>36</v>
      </c>
      <c r="L1847" s="185" t="s">
        <v>36</v>
      </c>
      <c r="M1847" s="185" t="s">
        <v>37</v>
      </c>
      <c r="N1847" s="185" t="s">
        <v>3501</v>
      </c>
      <c r="O1847" s="185" t="s">
        <v>37</v>
      </c>
      <c r="P1847" s="185"/>
      <c r="Q1847" s="184" t="s">
        <v>1614</v>
      </c>
      <c r="R1847" s="185">
        <v>13820</v>
      </c>
      <c r="S1847" s="185" t="s">
        <v>469</v>
      </c>
      <c r="T1847">
        <v>2</v>
      </c>
      <c r="U1847" s="185" t="s">
        <v>37</v>
      </c>
      <c r="V1847" s="185" t="s">
        <v>37</v>
      </c>
      <c r="W1847" t="b">
        <v>1</v>
      </c>
    </row>
    <row r="1848" spans="4:23" x14ac:dyDescent="0.25">
      <c r="D1848" s="184" t="s">
        <v>1615</v>
      </c>
      <c r="E1848" s="184" t="s">
        <v>1615</v>
      </c>
      <c r="F1848" s="184"/>
      <c r="G1848" s="184"/>
      <c r="H1848" s="185">
        <v>11050</v>
      </c>
      <c r="I1848" t="s">
        <v>3491</v>
      </c>
      <c r="J1848" s="185" t="s">
        <v>36</v>
      </c>
      <c r="K1848" s="185" t="s">
        <v>36</v>
      </c>
      <c r="L1848" s="185" t="s">
        <v>36</v>
      </c>
      <c r="M1848" s="185" t="s">
        <v>37</v>
      </c>
      <c r="N1848" s="185" t="s">
        <v>35</v>
      </c>
      <c r="O1848" s="185" t="s">
        <v>37</v>
      </c>
      <c r="P1848" s="185"/>
      <c r="Q1848" s="184" t="s">
        <v>1615</v>
      </c>
      <c r="R1848" s="185">
        <v>11050</v>
      </c>
      <c r="S1848" s="185" t="s">
        <v>524</v>
      </c>
      <c r="T1848">
        <v>3</v>
      </c>
      <c r="U1848" s="185" t="s">
        <v>37</v>
      </c>
      <c r="V1848" s="185" t="s">
        <v>37</v>
      </c>
      <c r="W1848" t="b">
        <v>1</v>
      </c>
    </row>
    <row r="1849" spans="4:23" x14ac:dyDescent="0.25">
      <c r="D1849" s="184" t="s">
        <v>1616</v>
      </c>
      <c r="E1849" s="184" t="s">
        <v>1616</v>
      </c>
      <c r="F1849" s="184"/>
      <c r="G1849" s="184"/>
      <c r="H1849" s="185">
        <v>13510</v>
      </c>
      <c r="I1849" t="s">
        <v>3491</v>
      </c>
      <c r="J1849" s="185" t="s">
        <v>36</v>
      </c>
      <c r="K1849" s="185" t="s">
        <v>36</v>
      </c>
      <c r="L1849" s="185" t="s">
        <v>36</v>
      </c>
      <c r="M1849" s="185" t="s">
        <v>37</v>
      </c>
      <c r="N1849" s="185" t="s">
        <v>3501</v>
      </c>
      <c r="O1849" s="185" t="s">
        <v>37</v>
      </c>
      <c r="P1849" s="185"/>
      <c r="Q1849" s="184" t="s">
        <v>1616</v>
      </c>
      <c r="R1849" s="185">
        <v>13510</v>
      </c>
      <c r="S1849" s="185" t="s">
        <v>103</v>
      </c>
      <c r="T1849">
        <v>3</v>
      </c>
      <c r="U1849" s="185" t="s">
        <v>37</v>
      </c>
      <c r="V1849" s="185" t="s">
        <v>37</v>
      </c>
      <c r="W1849" t="b">
        <v>1</v>
      </c>
    </row>
    <row r="1850" spans="4:23" x14ac:dyDescent="0.25">
      <c r="D1850" s="184" t="s">
        <v>2843</v>
      </c>
      <c r="E1850" s="184" t="s">
        <v>2843</v>
      </c>
      <c r="F1850" s="184"/>
      <c r="G1850" s="184"/>
      <c r="H1850" s="185">
        <v>90415</v>
      </c>
      <c r="I1850" t="s">
        <v>3513</v>
      </c>
      <c r="J1850" s="185" t="s">
        <v>36</v>
      </c>
      <c r="K1850" s="185" t="s">
        <v>36</v>
      </c>
      <c r="L1850" s="185" t="s">
        <v>36</v>
      </c>
      <c r="M1850" s="185" t="s">
        <v>36</v>
      </c>
      <c r="N1850" s="185" t="s">
        <v>3514</v>
      </c>
      <c r="O1850" s="185" t="s">
        <v>37</v>
      </c>
      <c r="P1850" s="185"/>
      <c r="Q1850" s="184" t="s">
        <v>2843</v>
      </c>
      <c r="R1850" s="185">
        <v>90415</v>
      </c>
      <c r="S1850" s="185" t="s">
        <v>2843</v>
      </c>
      <c r="T1850">
        <v>4</v>
      </c>
      <c r="U1850" s="185" t="s">
        <v>36</v>
      </c>
      <c r="V1850" s="185" t="s">
        <v>36</v>
      </c>
      <c r="W1850" t="b">
        <v>1</v>
      </c>
    </row>
    <row r="1851" spans="4:23" x14ac:dyDescent="0.25">
      <c r="D1851" s="184" t="s">
        <v>4025</v>
      </c>
      <c r="E1851" s="184" t="s">
        <v>4025</v>
      </c>
      <c r="F1851" s="184"/>
      <c r="G1851" s="184"/>
      <c r="H1851" s="185">
        <v>15440</v>
      </c>
      <c r="I1851" t="s">
        <v>3513</v>
      </c>
      <c r="J1851" s="185" t="s">
        <v>36</v>
      </c>
      <c r="K1851" s="185" t="s">
        <v>36</v>
      </c>
      <c r="L1851" s="185" t="s">
        <v>36</v>
      </c>
      <c r="M1851" s="185" t="s">
        <v>36</v>
      </c>
      <c r="N1851" s="185" t="s">
        <v>3514</v>
      </c>
      <c r="O1851" s="185" t="s">
        <v>37</v>
      </c>
      <c r="P1851" s="185"/>
      <c r="Q1851" s="184" t="s">
        <v>4025</v>
      </c>
      <c r="R1851" s="185">
        <v>15440</v>
      </c>
      <c r="S1851" s="185" t="s">
        <v>3594</v>
      </c>
      <c r="T1851">
        <v>4</v>
      </c>
      <c r="U1851" s="185" t="s">
        <v>36</v>
      </c>
      <c r="V1851" s="185" t="s">
        <v>36</v>
      </c>
      <c r="W1851" t="b">
        <v>1</v>
      </c>
    </row>
    <row r="1852" spans="4:23" x14ac:dyDescent="0.25">
      <c r="D1852" s="184" t="s">
        <v>1617</v>
      </c>
      <c r="E1852" s="184" t="s">
        <v>1617</v>
      </c>
      <c r="F1852" s="184"/>
      <c r="G1852" s="184"/>
      <c r="H1852" s="185">
        <v>16630</v>
      </c>
      <c r="I1852" t="s">
        <v>3491</v>
      </c>
      <c r="J1852" s="185" t="s">
        <v>36</v>
      </c>
      <c r="K1852" s="185" t="s">
        <v>36</v>
      </c>
      <c r="L1852" s="185" t="s">
        <v>36</v>
      </c>
      <c r="M1852" s="185" t="s">
        <v>37</v>
      </c>
      <c r="N1852" s="185" t="s">
        <v>3522</v>
      </c>
      <c r="O1852" s="185" t="s">
        <v>37</v>
      </c>
      <c r="P1852" s="185"/>
      <c r="Q1852" s="184" t="s">
        <v>1617</v>
      </c>
      <c r="R1852" s="185">
        <v>16630</v>
      </c>
      <c r="S1852" s="185" t="s">
        <v>244</v>
      </c>
      <c r="T1852">
        <v>1</v>
      </c>
      <c r="U1852" s="185" t="s">
        <v>37</v>
      </c>
      <c r="V1852" s="185" t="s">
        <v>37</v>
      </c>
      <c r="W1852" t="b">
        <v>1</v>
      </c>
    </row>
    <row r="1853" spans="4:23" x14ac:dyDescent="0.25">
      <c r="D1853" s="184" t="s">
        <v>1618</v>
      </c>
      <c r="E1853" s="184" t="s">
        <v>1618</v>
      </c>
      <c r="F1853" s="184"/>
      <c r="G1853" s="184"/>
      <c r="H1853" s="185">
        <v>17310</v>
      </c>
      <c r="I1853" t="s">
        <v>3502</v>
      </c>
      <c r="J1853" s="185" t="s">
        <v>36</v>
      </c>
      <c r="K1853" s="185" t="s">
        <v>36</v>
      </c>
      <c r="L1853" s="185" t="s">
        <v>36</v>
      </c>
      <c r="M1853" s="185" t="s">
        <v>37</v>
      </c>
      <c r="N1853" s="185" t="s">
        <v>3504</v>
      </c>
      <c r="O1853" s="185" t="s">
        <v>37</v>
      </c>
      <c r="P1853" s="185"/>
      <c r="Q1853" s="184" t="s">
        <v>1618</v>
      </c>
      <c r="R1853" s="185">
        <v>17310</v>
      </c>
      <c r="S1853" s="185" t="s">
        <v>258</v>
      </c>
      <c r="T1853">
        <v>1</v>
      </c>
      <c r="U1853" s="185" t="s">
        <v>37</v>
      </c>
      <c r="V1853" s="185" t="s">
        <v>37</v>
      </c>
      <c r="W1853" t="b">
        <v>1</v>
      </c>
    </row>
    <row r="1854" spans="4:23" x14ac:dyDescent="0.25">
      <c r="D1854" s="184" t="s">
        <v>1619</v>
      </c>
      <c r="E1854" s="184" t="s">
        <v>1619</v>
      </c>
      <c r="F1854" s="184"/>
      <c r="G1854" s="184"/>
      <c r="H1854" s="185">
        <v>13230</v>
      </c>
      <c r="I1854" t="s">
        <v>3491</v>
      </c>
      <c r="J1854" s="185" t="s">
        <v>36</v>
      </c>
      <c r="K1854" s="185" t="s">
        <v>36</v>
      </c>
      <c r="L1854" s="185" t="s">
        <v>36</v>
      </c>
      <c r="M1854" s="185" t="s">
        <v>37</v>
      </c>
      <c r="N1854" s="185" t="s">
        <v>3501</v>
      </c>
      <c r="O1854" s="185" t="s">
        <v>37</v>
      </c>
      <c r="P1854" s="185"/>
      <c r="Q1854" s="184" t="s">
        <v>1619</v>
      </c>
      <c r="R1854" s="185">
        <v>13230</v>
      </c>
      <c r="S1854" s="185" t="s">
        <v>570</v>
      </c>
      <c r="T1854">
        <v>1</v>
      </c>
      <c r="U1854" s="185" t="s">
        <v>37</v>
      </c>
      <c r="V1854" s="185" t="s">
        <v>37</v>
      </c>
      <c r="W1854" t="b">
        <v>1</v>
      </c>
    </row>
    <row r="1855" spans="4:23" x14ac:dyDescent="0.25">
      <c r="D1855" s="184" t="s">
        <v>1620</v>
      </c>
      <c r="E1855" s="184" t="s">
        <v>1620</v>
      </c>
      <c r="F1855" s="184"/>
      <c r="G1855" s="184"/>
      <c r="H1855" s="185">
        <v>17310</v>
      </c>
      <c r="I1855" t="s">
        <v>3502</v>
      </c>
      <c r="J1855" s="185" t="s">
        <v>36</v>
      </c>
      <c r="K1855" s="185" t="s">
        <v>36</v>
      </c>
      <c r="L1855" s="185" t="s">
        <v>36</v>
      </c>
      <c r="M1855" s="185" t="s">
        <v>37</v>
      </c>
      <c r="N1855" s="185" t="s">
        <v>3504</v>
      </c>
      <c r="O1855" s="185" t="s">
        <v>37</v>
      </c>
      <c r="P1855" s="185"/>
      <c r="Q1855" s="184" t="s">
        <v>1620</v>
      </c>
      <c r="R1855" s="185">
        <v>17310</v>
      </c>
      <c r="S1855" s="185" t="s">
        <v>258</v>
      </c>
      <c r="T1855">
        <v>1</v>
      </c>
      <c r="U1855" s="185" t="s">
        <v>37</v>
      </c>
      <c r="V1855" s="185" t="s">
        <v>37</v>
      </c>
      <c r="W1855" t="b">
        <v>1</v>
      </c>
    </row>
    <row r="1856" spans="4:23" x14ac:dyDescent="0.25">
      <c r="D1856" s="184" t="s">
        <v>1621</v>
      </c>
      <c r="E1856" s="184" t="s">
        <v>1621</v>
      </c>
      <c r="F1856" s="184"/>
      <c r="G1856" s="184"/>
      <c r="H1856" s="185">
        <v>17310</v>
      </c>
      <c r="I1856" t="s">
        <v>3502</v>
      </c>
      <c r="J1856" s="185" t="s">
        <v>36</v>
      </c>
      <c r="K1856" s="185" t="s">
        <v>36</v>
      </c>
      <c r="L1856" s="185" t="s">
        <v>36</v>
      </c>
      <c r="M1856" s="185" t="s">
        <v>37</v>
      </c>
      <c r="N1856" s="185" t="s">
        <v>3504</v>
      </c>
      <c r="O1856" s="185" t="s">
        <v>37</v>
      </c>
      <c r="P1856" s="185"/>
      <c r="Q1856" s="184" t="s">
        <v>1621</v>
      </c>
      <c r="R1856" s="185">
        <v>17310</v>
      </c>
      <c r="S1856" s="185" t="s">
        <v>258</v>
      </c>
      <c r="T1856">
        <v>1</v>
      </c>
      <c r="U1856" s="185" t="s">
        <v>37</v>
      </c>
      <c r="V1856" s="185" t="s">
        <v>37</v>
      </c>
      <c r="W1856" t="b">
        <v>1</v>
      </c>
    </row>
    <row r="1857" spans="4:23" x14ac:dyDescent="0.25">
      <c r="D1857" s="184" t="s">
        <v>50</v>
      </c>
      <c r="E1857" s="184" t="s">
        <v>50</v>
      </c>
      <c r="F1857" s="184"/>
      <c r="G1857" s="184"/>
      <c r="H1857" s="185">
        <v>12280</v>
      </c>
      <c r="I1857" t="s">
        <v>3487</v>
      </c>
      <c r="J1857" s="185" t="s">
        <v>36</v>
      </c>
      <c r="K1857" s="185" t="s">
        <v>36</v>
      </c>
      <c r="L1857" s="185" t="s">
        <v>36</v>
      </c>
      <c r="M1857" s="185" t="s">
        <v>36</v>
      </c>
      <c r="N1857" s="185" t="s">
        <v>35</v>
      </c>
      <c r="O1857" s="185" t="s">
        <v>37</v>
      </c>
      <c r="P1857" s="185"/>
      <c r="Q1857" s="184" t="s">
        <v>50</v>
      </c>
      <c r="R1857" s="185">
        <v>12280</v>
      </c>
      <c r="S1857" s="185" t="s">
        <v>50</v>
      </c>
      <c r="T1857">
        <v>4</v>
      </c>
      <c r="U1857" s="185" t="s">
        <v>37</v>
      </c>
      <c r="V1857" s="185" t="s">
        <v>37</v>
      </c>
      <c r="W1857" t="b">
        <v>1</v>
      </c>
    </row>
    <row r="1858" spans="4:23" x14ac:dyDescent="0.25">
      <c r="D1858" s="184" t="s">
        <v>1622</v>
      </c>
      <c r="E1858" s="184" t="s">
        <v>1622</v>
      </c>
      <c r="F1858" s="184"/>
      <c r="G1858" s="184"/>
      <c r="H1858" s="185">
        <v>12280</v>
      </c>
      <c r="I1858" t="s">
        <v>3487</v>
      </c>
      <c r="J1858" s="185" t="s">
        <v>36</v>
      </c>
      <c r="K1858" s="185" t="s">
        <v>36</v>
      </c>
      <c r="L1858" s="185" t="s">
        <v>36</v>
      </c>
      <c r="M1858" s="185" t="s">
        <v>36</v>
      </c>
      <c r="N1858" s="185" t="s">
        <v>35</v>
      </c>
      <c r="O1858" s="185" t="s">
        <v>37</v>
      </c>
      <c r="P1858" s="185"/>
      <c r="Q1858" s="184" t="s">
        <v>1622</v>
      </c>
      <c r="R1858" s="185">
        <v>12280</v>
      </c>
      <c r="S1858" s="185" t="s">
        <v>50</v>
      </c>
      <c r="T1858">
        <v>4</v>
      </c>
      <c r="U1858" s="185" t="s">
        <v>37</v>
      </c>
      <c r="V1858" s="185" t="s">
        <v>37</v>
      </c>
      <c r="W1858" t="b">
        <v>1</v>
      </c>
    </row>
    <row r="1859" spans="4:23" x14ac:dyDescent="0.25">
      <c r="D1859" s="184" t="s">
        <v>1623</v>
      </c>
      <c r="E1859" s="184" t="s">
        <v>1623</v>
      </c>
      <c r="F1859" s="184"/>
      <c r="G1859" s="184"/>
      <c r="H1859" s="185">
        <v>13240</v>
      </c>
      <c r="I1859" t="s">
        <v>3491</v>
      </c>
      <c r="J1859" s="185" t="s">
        <v>36</v>
      </c>
      <c r="K1859" s="185" t="s">
        <v>36</v>
      </c>
      <c r="L1859" s="185" t="s">
        <v>36</v>
      </c>
      <c r="M1859" s="185" t="s">
        <v>37</v>
      </c>
      <c r="N1859" s="185" t="s">
        <v>3501</v>
      </c>
      <c r="O1859" s="185" t="s">
        <v>37</v>
      </c>
      <c r="P1859" s="185"/>
      <c r="Q1859" s="184" t="s">
        <v>1623</v>
      </c>
      <c r="R1859" s="185">
        <v>13240</v>
      </c>
      <c r="S1859" s="185" t="s">
        <v>146</v>
      </c>
      <c r="T1859">
        <v>2</v>
      </c>
      <c r="U1859" s="185" t="s">
        <v>37</v>
      </c>
      <c r="V1859" s="185" t="s">
        <v>37</v>
      </c>
      <c r="W1859" t="b">
        <v>1</v>
      </c>
    </row>
    <row r="1860" spans="4:23" x14ac:dyDescent="0.25">
      <c r="D1860" s="184" t="s">
        <v>1624</v>
      </c>
      <c r="E1860" s="184" t="s">
        <v>1624</v>
      </c>
      <c r="F1860" s="184"/>
      <c r="G1860" s="184"/>
      <c r="H1860" s="185">
        <v>16080</v>
      </c>
      <c r="I1860" t="s">
        <v>3502</v>
      </c>
      <c r="J1860" s="185" t="s">
        <v>36</v>
      </c>
      <c r="K1860" s="185" t="s">
        <v>36</v>
      </c>
      <c r="L1860" s="185" t="s">
        <v>36</v>
      </c>
      <c r="M1860" s="185" t="s">
        <v>37</v>
      </c>
      <c r="N1860" s="185" t="s">
        <v>3536</v>
      </c>
      <c r="O1860" s="185" t="s">
        <v>37</v>
      </c>
      <c r="P1860" s="185"/>
      <c r="Q1860" s="184" t="s">
        <v>1624</v>
      </c>
      <c r="R1860" s="185">
        <v>16080</v>
      </c>
      <c r="S1860" s="185" t="s">
        <v>268</v>
      </c>
      <c r="T1860">
        <v>1</v>
      </c>
      <c r="U1860" s="185" t="s">
        <v>37</v>
      </c>
      <c r="V1860" s="185" t="s">
        <v>37</v>
      </c>
      <c r="W1860" t="b">
        <v>1</v>
      </c>
    </row>
    <row r="1861" spans="4:23" x14ac:dyDescent="0.25">
      <c r="D1861" s="184" t="s">
        <v>1625</v>
      </c>
      <c r="E1861" s="184" t="s">
        <v>1625</v>
      </c>
      <c r="F1861" s="184"/>
      <c r="G1861" s="184"/>
      <c r="H1861" s="185">
        <v>14170</v>
      </c>
      <c r="I1861" t="s">
        <v>3491</v>
      </c>
      <c r="J1861" s="185" t="s">
        <v>36</v>
      </c>
      <c r="K1861" s="185" t="s">
        <v>36</v>
      </c>
      <c r="L1861" s="185" t="s">
        <v>36</v>
      </c>
      <c r="M1861" s="185" t="s">
        <v>37</v>
      </c>
      <c r="N1861" s="185" t="s">
        <v>3536</v>
      </c>
      <c r="O1861" s="185" t="s">
        <v>37</v>
      </c>
      <c r="P1861" s="185"/>
      <c r="Q1861" s="184" t="s">
        <v>1625</v>
      </c>
      <c r="R1861" s="185">
        <v>14170</v>
      </c>
      <c r="S1861" s="185" t="s">
        <v>270</v>
      </c>
      <c r="T1861">
        <v>1</v>
      </c>
      <c r="U1861" s="185" t="s">
        <v>37</v>
      </c>
      <c r="V1861" s="185" t="s">
        <v>37</v>
      </c>
      <c r="W1861" t="b">
        <v>1</v>
      </c>
    </row>
    <row r="1862" spans="4:23" x14ac:dyDescent="0.25">
      <c r="D1862" s="184" t="s">
        <v>1626</v>
      </c>
      <c r="E1862" s="184" t="s">
        <v>1626</v>
      </c>
      <c r="F1862" s="184"/>
      <c r="G1862" s="184"/>
      <c r="H1862" s="185">
        <v>17020</v>
      </c>
      <c r="I1862" t="s">
        <v>3502</v>
      </c>
      <c r="J1862" s="185" t="s">
        <v>36</v>
      </c>
      <c r="K1862" s="185" t="s">
        <v>36</v>
      </c>
      <c r="L1862" s="185" t="s">
        <v>36</v>
      </c>
      <c r="M1862" s="185" t="s">
        <v>37</v>
      </c>
      <c r="N1862" s="185" t="s">
        <v>3536</v>
      </c>
      <c r="O1862" s="185" t="s">
        <v>37</v>
      </c>
      <c r="P1862" s="185"/>
      <c r="Q1862" s="184" t="s">
        <v>1626</v>
      </c>
      <c r="R1862" s="185">
        <v>17020</v>
      </c>
      <c r="S1862" s="185" t="s">
        <v>272</v>
      </c>
      <c r="T1862">
        <v>2</v>
      </c>
      <c r="U1862" s="185" t="s">
        <v>37</v>
      </c>
      <c r="V1862" s="185" t="s">
        <v>37</v>
      </c>
      <c r="W1862" t="b">
        <v>1</v>
      </c>
    </row>
    <row r="1863" spans="4:23" x14ac:dyDescent="0.25">
      <c r="D1863" s="184" t="s">
        <v>1627</v>
      </c>
      <c r="E1863" s="184" t="s">
        <v>1627</v>
      </c>
      <c r="F1863" s="184"/>
      <c r="G1863" s="184"/>
      <c r="H1863" s="185">
        <v>17870</v>
      </c>
      <c r="I1863" t="s">
        <v>3502</v>
      </c>
      <c r="J1863" s="185" t="s">
        <v>36</v>
      </c>
      <c r="K1863" s="185" t="s">
        <v>36</v>
      </c>
      <c r="L1863" s="185" t="s">
        <v>36</v>
      </c>
      <c r="M1863" s="185" t="s">
        <v>37</v>
      </c>
      <c r="N1863" s="185" t="s">
        <v>3528</v>
      </c>
      <c r="O1863" s="185" t="s">
        <v>37</v>
      </c>
      <c r="P1863" s="185"/>
      <c r="Q1863" s="184" t="s">
        <v>1627</v>
      </c>
      <c r="R1863" s="185">
        <v>17870</v>
      </c>
      <c r="S1863" s="185" t="s">
        <v>274</v>
      </c>
      <c r="T1863">
        <v>1</v>
      </c>
      <c r="U1863" s="185" t="s">
        <v>37</v>
      </c>
      <c r="V1863" s="185" t="s">
        <v>37</v>
      </c>
      <c r="W1863" t="b">
        <v>1</v>
      </c>
    </row>
    <row r="1864" spans="4:23" x14ac:dyDescent="0.25">
      <c r="D1864" s="184" t="s">
        <v>1628</v>
      </c>
      <c r="E1864" s="184" t="s">
        <v>1628</v>
      </c>
      <c r="F1864" s="184"/>
      <c r="G1864" s="184"/>
      <c r="H1864" s="185">
        <v>16080</v>
      </c>
      <c r="I1864" t="s">
        <v>3502</v>
      </c>
      <c r="J1864" s="185" t="s">
        <v>36</v>
      </c>
      <c r="K1864" s="185" t="s">
        <v>36</v>
      </c>
      <c r="L1864" s="185" t="s">
        <v>36</v>
      </c>
      <c r="M1864" s="185" t="s">
        <v>37</v>
      </c>
      <c r="N1864" s="185" t="s">
        <v>3536</v>
      </c>
      <c r="O1864" s="185" t="s">
        <v>37</v>
      </c>
      <c r="P1864" s="185"/>
      <c r="Q1864" s="184" t="s">
        <v>1628</v>
      </c>
      <c r="R1864" s="185">
        <v>16080</v>
      </c>
      <c r="S1864" s="185" t="s">
        <v>268</v>
      </c>
      <c r="T1864">
        <v>1</v>
      </c>
      <c r="U1864" s="185" t="s">
        <v>37</v>
      </c>
      <c r="V1864" s="185" t="s">
        <v>37</v>
      </c>
      <c r="W1864" t="b">
        <v>1</v>
      </c>
    </row>
    <row r="1865" spans="4:23" x14ac:dyDescent="0.25">
      <c r="D1865" s="184" t="s">
        <v>1629</v>
      </c>
      <c r="E1865" s="184" t="s">
        <v>1629</v>
      </c>
      <c r="F1865" s="184"/>
      <c r="G1865" s="184"/>
      <c r="H1865" s="185">
        <v>17020</v>
      </c>
      <c r="I1865" t="s">
        <v>3502</v>
      </c>
      <c r="J1865" s="185" t="s">
        <v>36</v>
      </c>
      <c r="K1865" s="185" t="s">
        <v>36</v>
      </c>
      <c r="L1865" s="185" t="s">
        <v>36</v>
      </c>
      <c r="M1865" s="185" t="s">
        <v>37</v>
      </c>
      <c r="N1865" s="185" t="s">
        <v>3536</v>
      </c>
      <c r="O1865" s="185" t="s">
        <v>37</v>
      </c>
      <c r="P1865" s="185"/>
      <c r="Q1865" s="184" t="s">
        <v>1629</v>
      </c>
      <c r="R1865" s="185">
        <v>17020</v>
      </c>
      <c r="S1865" s="185" t="s">
        <v>272</v>
      </c>
      <c r="T1865">
        <v>1</v>
      </c>
      <c r="U1865" s="185" t="s">
        <v>37</v>
      </c>
      <c r="V1865" s="185" t="s">
        <v>37</v>
      </c>
      <c r="W1865" t="b">
        <v>1</v>
      </c>
    </row>
    <row r="1866" spans="4:23" x14ac:dyDescent="0.25">
      <c r="D1866" s="184" t="s">
        <v>1630</v>
      </c>
      <c r="E1866" s="184" t="s">
        <v>1630</v>
      </c>
      <c r="F1866" s="184"/>
      <c r="G1866" s="184"/>
      <c r="H1866" s="185">
        <v>13720</v>
      </c>
      <c r="I1866" t="s">
        <v>3491</v>
      </c>
      <c r="J1866" s="185" t="s">
        <v>36</v>
      </c>
      <c r="K1866" s="185" t="s">
        <v>36</v>
      </c>
      <c r="L1866" s="185" t="s">
        <v>36</v>
      </c>
      <c r="M1866" s="185" t="s">
        <v>37</v>
      </c>
      <c r="N1866" s="185" t="s">
        <v>3503</v>
      </c>
      <c r="O1866" s="185" t="s">
        <v>37</v>
      </c>
      <c r="P1866" s="185"/>
      <c r="Q1866" s="184" t="s">
        <v>1630</v>
      </c>
      <c r="R1866" s="185">
        <v>13720</v>
      </c>
      <c r="S1866" s="185" t="s">
        <v>96</v>
      </c>
      <c r="T1866">
        <v>1</v>
      </c>
      <c r="U1866" s="185" t="s">
        <v>37</v>
      </c>
      <c r="V1866" s="185" t="s">
        <v>37</v>
      </c>
      <c r="W1866" t="b">
        <v>1</v>
      </c>
    </row>
    <row r="1867" spans="4:23" x14ac:dyDescent="0.25">
      <c r="D1867" s="184" t="s">
        <v>1631</v>
      </c>
      <c r="E1867" s="184" t="s">
        <v>1631</v>
      </c>
      <c r="F1867" s="184"/>
      <c r="G1867" s="184"/>
      <c r="H1867" s="185">
        <v>13730</v>
      </c>
      <c r="I1867" t="s">
        <v>3491</v>
      </c>
      <c r="J1867" s="185" t="s">
        <v>36</v>
      </c>
      <c r="K1867" s="185" t="s">
        <v>36</v>
      </c>
      <c r="L1867" s="185" t="s">
        <v>36</v>
      </c>
      <c r="M1867" s="185" t="s">
        <v>37</v>
      </c>
      <c r="N1867" s="185" t="s">
        <v>3503</v>
      </c>
      <c r="O1867" s="185" t="s">
        <v>37</v>
      </c>
      <c r="P1867" s="185"/>
      <c r="Q1867" s="184" t="s">
        <v>1631</v>
      </c>
      <c r="R1867" s="185">
        <v>13730</v>
      </c>
      <c r="S1867" s="185" t="s">
        <v>390</v>
      </c>
      <c r="T1867">
        <v>2</v>
      </c>
      <c r="U1867" s="185" t="s">
        <v>37</v>
      </c>
      <c r="V1867" s="185" t="s">
        <v>37</v>
      </c>
      <c r="W1867" t="b">
        <v>1</v>
      </c>
    </row>
    <row r="1868" spans="4:23" x14ac:dyDescent="0.25">
      <c r="D1868" s="184" t="s">
        <v>1632</v>
      </c>
      <c r="E1868" s="184" t="s">
        <v>1632</v>
      </c>
      <c r="F1868" s="184"/>
      <c r="G1868" s="184"/>
      <c r="H1868" s="185">
        <v>13680</v>
      </c>
      <c r="I1868" t="s">
        <v>3491</v>
      </c>
      <c r="J1868" s="185" t="s">
        <v>36</v>
      </c>
      <c r="K1868" s="185" t="s">
        <v>36</v>
      </c>
      <c r="L1868" s="185" t="s">
        <v>36</v>
      </c>
      <c r="M1868" s="185" t="s">
        <v>37</v>
      </c>
      <c r="N1868" s="185" t="s">
        <v>3503</v>
      </c>
      <c r="O1868" s="185" t="s">
        <v>37</v>
      </c>
      <c r="P1868" s="185"/>
      <c r="Q1868" s="184" t="s">
        <v>1632</v>
      </c>
      <c r="R1868" s="185">
        <v>13680</v>
      </c>
      <c r="S1868" s="185" t="s">
        <v>178</v>
      </c>
      <c r="T1868">
        <v>1</v>
      </c>
      <c r="U1868" s="185" t="s">
        <v>37</v>
      </c>
      <c r="V1868" s="185" t="s">
        <v>37</v>
      </c>
      <c r="W1868" t="b">
        <v>1</v>
      </c>
    </row>
    <row r="1869" spans="4:23" x14ac:dyDescent="0.25">
      <c r="D1869" s="184" t="s">
        <v>4026</v>
      </c>
      <c r="E1869" s="184" t="s">
        <v>4026</v>
      </c>
      <c r="F1869" s="184"/>
      <c r="G1869" s="184"/>
      <c r="H1869" s="185">
        <v>17120</v>
      </c>
      <c r="I1869" t="s">
        <v>3502</v>
      </c>
      <c r="J1869" s="185" t="s">
        <v>36</v>
      </c>
      <c r="K1869" s="185" t="s">
        <v>36</v>
      </c>
      <c r="L1869" s="185" t="s">
        <v>36</v>
      </c>
      <c r="M1869" s="185" t="s">
        <v>37</v>
      </c>
      <c r="N1869" s="185" t="s">
        <v>3504</v>
      </c>
      <c r="O1869" s="185" t="s">
        <v>37</v>
      </c>
      <c r="P1869" s="185"/>
      <c r="Q1869" s="184" t="s">
        <v>4026</v>
      </c>
      <c r="R1869" s="185">
        <v>17120</v>
      </c>
      <c r="S1869" s="185" t="s">
        <v>385</v>
      </c>
      <c r="T1869">
        <v>1</v>
      </c>
      <c r="U1869" s="185" t="s">
        <v>37</v>
      </c>
      <c r="V1869" s="185" t="s">
        <v>37</v>
      </c>
      <c r="W1869" t="b">
        <v>1</v>
      </c>
    </row>
    <row r="1870" spans="4:23" x14ac:dyDescent="0.25">
      <c r="D1870" s="184" t="s">
        <v>1633</v>
      </c>
      <c r="E1870" s="184" t="s">
        <v>1633</v>
      </c>
      <c r="F1870" s="184"/>
      <c r="G1870" s="184"/>
      <c r="H1870" s="185">
        <v>17110</v>
      </c>
      <c r="I1870" t="s">
        <v>3502</v>
      </c>
      <c r="J1870" s="185" t="s">
        <v>36</v>
      </c>
      <c r="K1870" s="185" t="s">
        <v>36</v>
      </c>
      <c r="L1870" s="185" t="s">
        <v>36</v>
      </c>
      <c r="M1870" s="185" t="s">
        <v>37</v>
      </c>
      <c r="N1870" s="185" t="s">
        <v>3504</v>
      </c>
      <c r="O1870" s="185" t="s">
        <v>37</v>
      </c>
      <c r="P1870" s="185"/>
      <c r="Q1870" s="184" t="s">
        <v>1633</v>
      </c>
      <c r="R1870" s="185">
        <v>17110</v>
      </c>
      <c r="S1870" s="185" t="s">
        <v>176</v>
      </c>
      <c r="T1870">
        <v>1</v>
      </c>
      <c r="U1870" s="185" t="s">
        <v>37</v>
      </c>
      <c r="V1870" s="185" t="s">
        <v>37</v>
      </c>
      <c r="W1870" t="b">
        <v>1</v>
      </c>
    </row>
    <row r="1871" spans="4:23" x14ac:dyDescent="0.25">
      <c r="D1871" s="184" t="s">
        <v>1634</v>
      </c>
      <c r="E1871" s="184" t="s">
        <v>1634</v>
      </c>
      <c r="F1871" s="184"/>
      <c r="G1871" s="184"/>
      <c r="H1871" s="185">
        <v>17130</v>
      </c>
      <c r="I1871" t="s">
        <v>3502</v>
      </c>
      <c r="J1871" s="185" t="s">
        <v>36</v>
      </c>
      <c r="K1871" s="185" t="s">
        <v>36</v>
      </c>
      <c r="L1871" s="185" t="s">
        <v>36</v>
      </c>
      <c r="M1871" s="185" t="s">
        <v>37</v>
      </c>
      <c r="N1871" s="185" t="s">
        <v>3504</v>
      </c>
      <c r="O1871" s="185" t="s">
        <v>37</v>
      </c>
      <c r="P1871" s="185"/>
      <c r="Q1871" s="184" t="s">
        <v>1634</v>
      </c>
      <c r="R1871" s="185">
        <v>17130</v>
      </c>
      <c r="S1871" s="185" t="s">
        <v>98</v>
      </c>
      <c r="T1871">
        <v>1</v>
      </c>
      <c r="U1871" s="185" t="s">
        <v>37</v>
      </c>
      <c r="V1871" s="185" t="s">
        <v>37</v>
      </c>
      <c r="W1871" t="b">
        <v>1</v>
      </c>
    </row>
    <row r="1872" spans="4:23" x14ac:dyDescent="0.25">
      <c r="D1872" s="184" t="s">
        <v>1635</v>
      </c>
      <c r="E1872" s="184" t="s">
        <v>1635</v>
      </c>
      <c r="F1872" s="184"/>
      <c r="G1872" s="184"/>
      <c r="H1872" s="185">
        <v>17010</v>
      </c>
      <c r="I1872" t="s">
        <v>3502</v>
      </c>
      <c r="J1872" s="185" t="s">
        <v>36</v>
      </c>
      <c r="K1872" s="185" t="s">
        <v>36</v>
      </c>
      <c r="L1872" s="185" t="s">
        <v>36</v>
      </c>
      <c r="M1872" s="185" t="s">
        <v>37</v>
      </c>
      <c r="N1872" s="185" t="s">
        <v>3504</v>
      </c>
      <c r="O1872" s="185" t="s">
        <v>37</v>
      </c>
      <c r="P1872" s="185"/>
      <c r="Q1872" s="184" t="s">
        <v>1635</v>
      </c>
      <c r="R1872" s="185">
        <v>17010</v>
      </c>
      <c r="S1872" s="185" t="s">
        <v>465</v>
      </c>
      <c r="T1872">
        <v>1</v>
      </c>
      <c r="U1872" s="185" t="s">
        <v>37</v>
      </c>
      <c r="V1872" s="185" t="s">
        <v>37</v>
      </c>
      <c r="W1872" t="b">
        <v>1</v>
      </c>
    </row>
    <row r="1873" spans="4:23" x14ac:dyDescent="0.25">
      <c r="D1873" s="184" t="s">
        <v>1636</v>
      </c>
      <c r="E1873" s="184" t="s">
        <v>1636</v>
      </c>
      <c r="F1873" s="184"/>
      <c r="G1873" s="184"/>
      <c r="H1873" s="185">
        <v>14190</v>
      </c>
      <c r="I1873" t="s">
        <v>3491</v>
      </c>
      <c r="J1873" s="185" t="s">
        <v>36</v>
      </c>
      <c r="K1873" s="185" t="s">
        <v>36</v>
      </c>
      <c r="L1873" s="185" t="s">
        <v>36</v>
      </c>
      <c r="M1873" s="185" t="s">
        <v>37</v>
      </c>
      <c r="N1873" s="185" t="s">
        <v>3505</v>
      </c>
      <c r="O1873" s="185" t="s">
        <v>37</v>
      </c>
      <c r="P1873" s="185"/>
      <c r="Q1873" s="184" t="s">
        <v>1636</v>
      </c>
      <c r="R1873" s="185">
        <v>14190</v>
      </c>
      <c r="S1873" s="185" t="s">
        <v>679</v>
      </c>
      <c r="T1873">
        <v>3</v>
      </c>
      <c r="U1873" s="185" t="s">
        <v>37</v>
      </c>
      <c r="V1873" s="185" t="s">
        <v>37</v>
      </c>
      <c r="W1873" t="b">
        <v>1</v>
      </c>
    </row>
    <row r="1874" spans="4:23" x14ac:dyDescent="0.25">
      <c r="D1874" s="184" t="s">
        <v>1637</v>
      </c>
      <c r="E1874" s="184" t="s">
        <v>1637</v>
      </c>
      <c r="F1874" s="184"/>
      <c r="G1874" s="184"/>
      <c r="H1874" s="185">
        <v>16370</v>
      </c>
      <c r="I1874" t="s">
        <v>3496</v>
      </c>
      <c r="J1874" s="185" t="s">
        <v>36</v>
      </c>
      <c r="K1874" s="185" t="s">
        <v>36</v>
      </c>
      <c r="L1874" s="185" t="s">
        <v>36</v>
      </c>
      <c r="M1874" s="185" t="s">
        <v>37</v>
      </c>
      <c r="N1874" s="185" t="s">
        <v>35</v>
      </c>
      <c r="O1874" s="185" t="s">
        <v>37</v>
      </c>
      <c r="P1874" s="185"/>
      <c r="Q1874" s="184" t="s">
        <v>1637</v>
      </c>
      <c r="R1874" s="185">
        <v>16370</v>
      </c>
      <c r="S1874" s="185" t="s">
        <v>563</v>
      </c>
      <c r="T1874">
        <v>2</v>
      </c>
      <c r="U1874" s="185" t="s">
        <v>37</v>
      </c>
      <c r="V1874" s="185" t="s">
        <v>37</v>
      </c>
      <c r="W1874" t="b">
        <v>1</v>
      </c>
    </row>
    <row r="1875" spans="4:23" x14ac:dyDescent="0.25">
      <c r="D1875" s="184" t="s">
        <v>4027</v>
      </c>
      <c r="E1875" s="184" t="s">
        <v>4027</v>
      </c>
      <c r="F1875" s="184"/>
      <c r="G1875" s="184"/>
      <c r="H1875" s="185">
        <v>90371</v>
      </c>
      <c r="I1875" t="s">
        <v>3513</v>
      </c>
      <c r="J1875" s="185" t="s">
        <v>36</v>
      </c>
      <c r="K1875" s="185" t="s">
        <v>36</v>
      </c>
      <c r="L1875" s="185" t="s">
        <v>36</v>
      </c>
      <c r="M1875" s="185" t="s">
        <v>36</v>
      </c>
      <c r="N1875" s="185" t="s">
        <v>3514</v>
      </c>
      <c r="O1875" s="185" t="s">
        <v>37</v>
      </c>
      <c r="P1875" s="185"/>
      <c r="Q1875" s="184" t="s">
        <v>4027</v>
      </c>
      <c r="R1875" s="185">
        <v>90371</v>
      </c>
      <c r="S1875" s="185" t="s">
        <v>148</v>
      </c>
      <c r="T1875">
        <v>4</v>
      </c>
      <c r="U1875" s="185" t="s">
        <v>36</v>
      </c>
      <c r="V1875" s="185" t="s">
        <v>36</v>
      </c>
      <c r="W1875" t="b">
        <v>1</v>
      </c>
    </row>
    <row r="1876" spans="4:23" x14ac:dyDescent="0.25">
      <c r="D1876" s="184" t="s">
        <v>1638</v>
      </c>
      <c r="E1876" s="184" t="s">
        <v>1638</v>
      </c>
      <c r="F1876" s="184"/>
      <c r="G1876" s="184"/>
      <c r="H1876" s="185">
        <v>13140</v>
      </c>
      <c r="I1876" t="s">
        <v>3491</v>
      </c>
      <c r="J1876" s="185" t="s">
        <v>36</v>
      </c>
      <c r="K1876" s="185" t="s">
        <v>36</v>
      </c>
      <c r="L1876" s="185" t="s">
        <v>36</v>
      </c>
      <c r="M1876" s="185" t="s">
        <v>37</v>
      </c>
      <c r="N1876" s="185" t="s">
        <v>3501</v>
      </c>
      <c r="O1876" s="185" t="s">
        <v>37</v>
      </c>
      <c r="P1876" s="185"/>
      <c r="Q1876" s="184" t="s">
        <v>1638</v>
      </c>
      <c r="R1876" s="185">
        <v>13140</v>
      </c>
      <c r="S1876" s="185" t="s">
        <v>78</v>
      </c>
      <c r="T1876">
        <v>2</v>
      </c>
      <c r="U1876" s="185" t="s">
        <v>37</v>
      </c>
      <c r="V1876" s="185" t="s">
        <v>37</v>
      </c>
      <c r="W1876" t="b">
        <v>1</v>
      </c>
    </row>
    <row r="1877" spans="4:23" x14ac:dyDescent="0.25">
      <c r="D1877" s="184" t="s">
        <v>1639</v>
      </c>
      <c r="E1877" s="184" t="s">
        <v>1639</v>
      </c>
      <c r="F1877" s="184"/>
      <c r="G1877" s="184"/>
      <c r="H1877" s="185">
        <v>14210</v>
      </c>
      <c r="I1877" t="s">
        <v>3491</v>
      </c>
      <c r="J1877" s="185" t="s">
        <v>36</v>
      </c>
      <c r="K1877" s="185" t="s">
        <v>36</v>
      </c>
      <c r="L1877" s="185" t="s">
        <v>36</v>
      </c>
      <c r="M1877" s="185" t="s">
        <v>37</v>
      </c>
      <c r="N1877" s="185" t="s">
        <v>35</v>
      </c>
      <c r="O1877" s="185" t="s">
        <v>37</v>
      </c>
      <c r="P1877" s="185"/>
      <c r="Q1877" s="184" t="s">
        <v>1639</v>
      </c>
      <c r="R1877" s="185">
        <v>14210</v>
      </c>
      <c r="S1877" s="185" t="s">
        <v>665</v>
      </c>
      <c r="T1877">
        <v>3</v>
      </c>
      <c r="U1877" s="185" t="s">
        <v>37</v>
      </c>
      <c r="V1877" s="185" t="s">
        <v>37</v>
      </c>
      <c r="W1877" t="b">
        <v>1</v>
      </c>
    </row>
    <row r="1878" spans="4:23" x14ac:dyDescent="0.25">
      <c r="D1878" s="184" t="s">
        <v>1640</v>
      </c>
      <c r="E1878" s="184" t="s">
        <v>1640</v>
      </c>
      <c r="F1878" s="184"/>
      <c r="G1878" s="184"/>
      <c r="H1878" s="185">
        <v>14200</v>
      </c>
      <c r="I1878" t="s">
        <v>3491</v>
      </c>
      <c r="J1878" s="185" t="s">
        <v>36</v>
      </c>
      <c r="K1878" s="185" t="s">
        <v>36</v>
      </c>
      <c r="L1878" s="185" t="s">
        <v>36</v>
      </c>
      <c r="M1878" s="185" t="s">
        <v>37</v>
      </c>
      <c r="N1878" s="185" t="s">
        <v>3505</v>
      </c>
      <c r="O1878" s="185" t="s">
        <v>37</v>
      </c>
      <c r="P1878" s="185"/>
      <c r="Q1878" s="184" t="s">
        <v>1640</v>
      </c>
      <c r="R1878" s="185">
        <v>14200</v>
      </c>
      <c r="S1878" s="185" t="s">
        <v>276</v>
      </c>
      <c r="T1878">
        <v>3</v>
      </c>
      <c r="U1878" s="185" t="s">
        <v>37</v>
      </c>
      <c r="V1878" s="185" t="s">
        <v>37</v>
      </c>
      <c r="W1878" t="b">
        <v>1</v>
      </c>
    </row>
    <row r="1879" spans="4:23" x14ac:dyDescent="0.25">
      <c r="D1879" s="184" t="s">
        <v>1641</v>
      </c>
      <c r="E1879" s="184" t="s">
        <v>1641</v>
      </c>
      <c r="F1879" s="184"/>
      <c r="G1879" s="184"/>
      <c r="H1879" s="185">
        <v>15210</v>
      </c>
      <c r="I1879" t="s">
        <v>3493</v>
      </c>
      <c r="J1879" s="185" t="s">
        <v>36</v>
      </c>
      <c r="K1879" s="185" t="s">
        <v>36</v>
      </c>
      <c r="L1879" s="185" t="s">
        <v>36</v>
      </c>
      <c r="M1879" s="185" t="s">
        <v>37</v>
      </c>
      <c r="N1879" s="185" t="s">
        <v>3522</v>
      </c>
      <c r="O1879" s="185" t="s">
        <v>37</v>
      </c>
      <c r="P1879" s="185"/>
      <c r="Q1879" s="184" t="s">
        <v>1641</v>
      </c>
      <c r="R1879" s="185">
        <v>15210</v>
      </c>
      <c r="S1879" s="185" t="s">
        <v>186</v>
      </c>
      <c r="T1879">
        <v>1</v>
      </c>
      <c r="U1879" s="185" t="s">
        <v>37</v>
      </c>
      <c r="V1879" s="185" t="s">
        <v>37</v>
      </c>
      <c r="W1879" t="b">
        <v>0</v>
      </c>
    </row>
    <row r="1880" spans="4:23" x14ac:dyDescent="0.25">
      <c r="D1880" s="184" t="s">
        <v>1642</v>
      </c>
      <c r="E1880" s="184" t="s">
        <v>1642</v>
      </c>
      <c r="F1880" s="184"/>
      <c r="G1880" s="184"/>
      <c r="H1880" s="185">
        <v>15320</v>
      </c>
      <c r="I1880" t="s">
        <v>3513</v>
      </c>
      <c r="J1880" s="185" t="s">
        <v>36</v>
      </c>
      <c r="K1880" s="185" t="s">
        <v>36</v>
      </c>
      <c r="L1880" s="185" t="s">
        <v>36</v>
      </c>
      <c r="M1880" s="185" t="s">
        <v>36</v>
      </c>
      <c r="N1880" s="185" t="s">
        <v>3514</v>
      </c>
      <c r="O1880" s="185" t="s">
        <v>37</v>
      </c>
      <c r="P1880" s="185"/>
      <c r="Q1880" s="184" t="s">
        <v>1642</v>
      </c>
      <c r="R1880" s="185">
        <v>15320</v>
      </c>
      <c r="S1880" s="185" t="s">
        <v>327</v>
      </c>
      <c r="T1880">
        <v>4</v>
      </c>
      <c r="U1880" s="185" t="s">
        <v>36</v>
      </c>
      <c r="V1880" s="185" t="s">
        <v>36</v>
      </c>
      <c r="W1880" t="b">
        <v>1</v>
      </c>
    </row>
    <row r="1881" spans="4:23" x14ac:dyDescent="0.25">
      <c r="D1881" s="184" t="s">
        <v>1643</v>
      </c>
      <c r="E1881" s="184" t="s">
        <v>1643</v>
      </c>
      <c r="F1881" s="184"/>
      <c r="G1881" s="184"/>
      <c r="H1881" s="185">
        <v>13410</v>
      </c>
      <c r="I1881" t="s">
        <v>3491</v>
      </c>
      <c r="J1881" s="185" t="s">
        <v>36</v>
      </c>
      <c r="K1881" s="185" t="s">
        <v>36</v>
      </c>
      <c r="L1881" s="185" t="s">
        <v>36</v>
      </c>
      <c r="M1881" s="185" t="s">
        <v>37</v>
      </c>
      <c r="N1881" s="185" t="s">
        <v>3501</v>
      </c>
      <c r="O1881" s="185" t="s">
        <v>37</v>
      </c>
      <c r="P1881" s="185"/>
      <c r="Q1881" s="184" t="s">
        <v>1643</v>
      </c>
      <c r="R1881" s="185">
        <v>13410</v>
      </c>
      <c r="S1881" s="185" t="s">
        <v>131</v>
      </c>
      <c r="T1881">
        <v>2</v>
      </c>
      <c r="U1881" s="185" t="s">
        <v>37</v>
      </c>
      <c r="V1881" s="185" t="s">
        <v>37</v>
      </c>
      <c r="W1881" t="b">
        <v>1</v>
      </c>
    </row>
    <row r="1882" spans="4:23" x14ac:dyDescent="0.25">
      <c r="D1882" s="184" t="s">
        <v>1644</v>
      </c>
      <c r="E1882" s="184" t="s">
        <v>1644</v>
      </c>
      <c r="F1882" s="184"/>
      <c r="G1882" s="184"/>
      <c r="H1882" s="185">
        <v>15020</v>
      </c>
      <c r="I1882" t="s">
        <v>113</v>
      </c>
      <c r="J1882" s="185" t="s">
        <v>36</v>
      </c>
      <c r="K1882" s="185" t="s">
        <v>36</v>
      </c>
      <c r="L1882" s="185" t="s">
        <v>36</v>
      </c>
      <c r="M1882" s="185" t="s">
        <v>37</v>
      </c>
      <c r="N1882" s="185" t="s">
        <v>113</v>
      </c>
      <c r="O1882" s="185" t="s">
        <v>37</v>
      </c>
      <c r="P1882" s="185"/>
      <c r="Q1882" s="184" t="s">
        <v>1644</v>
      </c>
      <c r="R1882" s="185">
        <v>15020</v>
      </c>
      <c r="S1882" s="185" t="s">
        <v>88</v>
      </c>
      <c r="T1882">
        <v>5</v>
      </c>
      <c r="U1882" s="185" t="s">
        <v>37</v>
      </c>
      <c r="V1882" s="185" t="s">
        <v>37</v>
      </c>
      <c r="W1882" t="b">
        <v>0</v>
      </c>
    </row>
    <row r="1883" spans="4:23" x14ac:dyDescent="0.25">
      <c r="D1883" s="184" t="s">
        <v>1645</v>
      </c>
      <c r="E1883" s="184" t="s">
        <v>1645</v>
      </c>
      <c r="F1883" s="184"/>
      <c r="G1883" s="184"/>
      <c r="H1883" s="185">
        <v>90181</v>
      </c>
      <c r="I1883" t="s">
        <v>3496</v>
      </c>
      <c r="J1883" s="185" t="s">
        <v>36</v>
      </c>
      <c r="K1883" s="185" t="s">
        <v>36</v>
      </c>
      <c r="L1883" s="185" t="s">
        <v>36</v>
      </c>
      <c r="M1883" s="185" t="s">
        <v>37</v>
      </c>
      <c r="N1883" s="185" t="s">
        <v>3498</v>
      </c>
      <c r="O1883" s="185" t="s">
        <v>37</v>
      </c>
      <c r="P1883" s="185"/>
      <c r="Q1883" s="184" t="s">
        <v>1645</v>
      </c>
      <c r="R1883" s="185">
        <v>90181</v>
      </c>
      <c r="S1883" s="185" t="s">
        <v>1645</v>
      </c>
      <c r="T1883">
        <v>1</v>
      </c>
      <c r="U1883" s="185" t="s">
        <v>37</v>
      </c>
      <c r="V1883" s="185" t="s">
        <v>37</v>
      </c>
      <c r="W1883" t="b">
        <v>1</v>
      </c>
    </row>
    <row r="1884" spans="4:23" x14ac:dyDescent="0.25">
      <c r="D1884" s="184" t="s">
        <v>1646</v>
      </c>
      <c r="E1884" s="184" t="s">
        <v>1646</v>
      </c>
      <c r="F1884" s="184"/>
      <c r="G1884" s="184"/>
      <c r="H1884" s="185">
        <v>16310</v>
      </c>
      <c r="I1884" t="s">
        <v>3496</v>
      </c>
      <c r="J1884" s="185" t="s">
        <v>36</v>
      </c>
      <c r="K1884" s="185" t="s">
        <v>36</v>
      </c>
      <c r="L1884" s="185" t="s">
        <v>36</v>
      </c>
      <c r="M1884" s="185" t="s">
        <v>37</v>
      </c>
      <c r="N1884" s="185" t="s">
        <v>35</v>
      </c>
      <c r="O1884" s="185" t="s">
        <v>37</v>
      </c>
      <c r="P1884" s="185"/>
      <c r="Q1884" s="184" t="s">
        <v>1646</v>
      </c>
      <c r="R1884" s="185">
        <v>16310</v>
      </c>
      <c r="S1884" s="185" t="s">
        <v>1449</v>
      </c>
      <c r="T1884">
        <v>2</v>
      </c>
      <c r="U1884" s="185" t="s">
        <v>37</v>
      </c>
      <c r="V1884" s="185" t="s">
        <v>37</v>
      </c>
      <c r="W1884" t="b">
        <v>1</v>
      </c>
    </row>
    <row r="1885" spans="4:23" x14ac:dyDescent="0.25">
      <c r="D1885" s="184" t="s">
        <v>4028</v>
      </c>
      <c r="E1885" s="184" t="s">
        <v>4028</v>
      </c>
      <c r="F1885" s="184"/>
      <c r="G1885" s="184"/>
      <c r="H1885" s="185">
        <v>80197</v>
      </c>
      <c r="I1885" t="s">
        <v>3496</v>
      </c>
      <c r="J1885" s="185" t="s">
        <v>36</v>
      </c>
      <c r="K1885" s="185" t="s">
        <v>36</v>
      </c>
      <c r="L1885" s="185" t="s">
        <v>36</v>
      </c>
      <c r="M1885" s="185" t="s">
        <v>37</v>
      </c>
      <c r="N1885" s="185" t="s">
        <v>3514</v>
      </c>
      <c r="O1885" s="185" t="s">
        <v>37</v>
      </c>
      <c r="P1885" s="185"/>
      <c r="Q1885" s="184" t="s">
        <v>4028</v>
      </c>
      <c r="R1885" s="185">
        <v>80197</v>
      </c>
      <c r="S1885" s="185" t="s">
        <v>4029</v>
      </c>
      <c r="T1885">
        <v>3</v>
      </c>
      <c r="U1885" s="185" t="s">
        <v>37</v>
      </c>
      <c r="V1885" s="185" t="s">
        <v>37</v>
      </c>
      <c r="W1885" t="b">
        <v>1</v>
      </c>
    </row>
    <row r="1886" spans="4:23" x14ac:dyDescent="0.25">
      <c r="D1886" s="184" t="s">
        <v>1647</v>
      </c>
      <c r="E1886" s="184" t="s">
        <v>1647</v>
      </c>
      <c r="F1886" s="184"/>
      <c r="G1886" s="184"/>
      <c r="H1886" s="185">
        <v>17110</v>
      </c>
      <c r="I1886" t="s">
        <v>3502</v>
      </c>
      <c r="J1886" s="185" t="s">
        <v>36</v>
      </c>
      <c r="K1886" s="185" t="s">
        <v>36</v>
      </c>
      <c r="L1886" s="185" t="s">
        <v>36</v>
      </c>
      <c r="M1886" s="185" t="s">
        <v>37</v>
      </c>
      <c r="N1886" s="185" t="s">
        <v>3504</v>
      </c>
      <c r="O1886" s="185" t="s">
        <v>37</v>
      </c>
      <c r="P1886" s="185"/>
      <c r="Q1886" s="184" t="s">
        <v>1647</v>
      </c>
      <c r="R1886" s="185">
        <v>17110</v>
      </c>
      <c r="S1886" s="185" t="s">
        <v>176</v>
      </c>
      <c r="T1886">
        <v>1</v>
      </c>
      <c r="U1886" s="185" t="s">
        <v>37</v>
      </c>
      <c r="V1886" s="185" t="s">
        <v>37</v>
      </c>
      <c r="W1886" t="b">
        <v>1</v>
      </c>
    </row>
    <row r="1887" spans="4:23" x14ac:dyDescent="0.25">
      <c r="D1887" s="184" t="s">
        <v>1648</v>
      </c>
      <c r="E1887" s="184" t="s">
        <v>1648</v>
      </c>
      <c r="F1887" s="184"/>
      <c r="G1887" s="184"/>
      <c r="H1887" s="185">
        <v>16330</v>
      </c>
      <c r="I1887" t="s">
        <v>3493</v>
      </c>
      <c r="J1887" s="185" t="s">
        <v>36</v>
      </c>
      <c r="K1887" s="185" t="s">
        <v>36</v>
      </c>
      <c r="L1887" s="185" t="s">
        <v>36</v>
      </c>
      <c r="M1887" s="185" t="s">
        <v>37</v>
      </c>
      <c r="N1887" s="185" t="s">
        <v>3498</v>
      </c>
      <c r="O1887" s="185" t="s">
        <v>37</v>
      </c>
      <c r="P1887" s="185"/>
      <c r="Q1887" s="184" t="s">
        <v>1648</v>
      </c>
      <c r="R1887" s="185">
        <v>16330</v>
      </c>
      <c r="S1887" s="185" t="s">
        <v>223</v>
      </c>
      <c r="T1887">
        <v>1</v>
      </c>
      <c r="U1887" s="185" t="s">
        <v>37</v>
      </c>
      <c r="V1887" s="185" t="s">
        <v>37</v>
      </c>
      <c r="W1887" t="b">
        <v>1</v>
      </c>
    </row>
    <row r="1888" spans="4:23" x14ac:dyDescent="0.25">
      <c r="D1888" s="184" t="s">
        <v>1649</v>
      </c>
      <c r="E1888" s="184" t="s">
        <v>1649</v>
      </c>
      <c r="F1888" s="184"/>
      <c r="G1888" s="184"/>
      <c r="H1888" s="185">
        <v>13960</v>
      </c>
      <c r="I1888" t="s">
        <v>3491</v>
      </c>
      <c r="J1888" s="185" t="s">
        <v>36</v>
      </c>
      <c r="K1888" s="185" t="s">
        <v>36</v>
      </c>
      <c r="L1888" s="185" t="s">
        <v>36</v>
      </c>
      <c r="M1888" s="185" t="s">
        <v>37</v>
      </c>
      <c r="N1888" s="185" t="s">
        <v>3498</v>
      </c>
      <c r="O1888" s="185" t="s">
        <v>37</v>
      </c>
      <c r="P1888" s="185"/>
      <c r="Q1888" s="184" t="s">
        <v>1649</v>
      </c>
      <c r="R1888" s="185">
        <v>13960</v>
      </c>
      <c r="S1888" s="185" t="s">
        <v>234</v>
      </c>
      <c r="T1888">
        <v>1</v>
      </c>
      <c r="U1888" s="185" t="s">
        <v>37</v>
      </c>
      <c r="V1888" s="185" t="s">
        <v>37</v>
      </c>
      <c r="W1888" t="b">
        <v>1</v>
      </c>
    </row>
    <row r="1889" spans="4:23" x14ac:dyDescent="0.25">
      <c r="D1889" s="184" t="s">
        <v>1650</v>
      </c>
      <c r="E1889" s="184" t="s">
        <v>1650</v>
      </c>
      <c r="F1889" s="184"/>
      <c r="G1889" s="184"/>
      <c r="H1889" s="185">
        <v>13960</v>
      </c>
      <c r="I1889" t="s">
        <v>3491</v>
      </c>
      <c r="J1889" s="185" t="s">
        <v>36</v>
      </c>
      <c r="K1889" s="185" t="s">
        <v>36</v>
      </c>
      <c r="L1889" s="185" t="s">
        <v>36</v>
      </c>
      <c r="M1889" s="185" t="s">
        <v>37</v>
      </c>
      <c r="N1889" s="185" t="s">
        <v>3498</v>
      </c>
      <c r="O1889" s="185" t="s">
        <v>37</v>
      </c>
      <c r="P1889" s="185"/>
      <c r="Q1889" s="184" t="s">
        <v>1650</v>
      </c>
      <c r="R1889" s="185">
        <v>13960</v>
      </c>
      <c r="S1889" s="185" t="s">
        <v>234</v>
      </c>
      <c r="T1889">
        <v>1</v>
      </c>
      <c r="U1889" s="185" t="s">
        <v>37</v>
      </c>
      <c r="V1889" s="185" t="s">
        <v>37</v>
      </c>
      <c r="W1889" t="b">
        <v>1</v>
      </c>
    </row>
    <row r="1890" spans="4:23" x14ac:dyDescent="0.25">
      <c r="D1890" s="184" t="s">
        <v>1651</v>
      </c>
      <c r="E1890" s="184" t="s">
        <v>1651</v>
      </c>
      <c r="F1890" s="184"/>
      <c r="G1890" s="184"/>
      <c r="H1890" s="185">
        <v>17630</v>
      </c>
      <c r="I1890" t="s">
        <v>3502</v>
      </c>
      <c r="J1890" s="185" t="s">
        <v>36</v>
      </c>
      <c r="K1890" s="185" t="s">
        <v>36</v>
      </c>
      <c r="L1890" s="185" t="s">
        <v>36</v>
      </c>
      <c r="M1890" s="185" t="s">
        <v>37</v>
      </c>
      <c r="N1890" s="185" t="s">
        <v>3528</v>
      </c>
      <c r="O1890" s="185" t="s">
        <v>37</v>
      </c>
      <c r="P1890" s="185"/>
      <c r="Q1890" s="184" t="s">
        <v>1651</v>
      </c>
      <c r="R1890" s="185">
        <v>17630</v>
      </c>
      <c r="S1890" s="185" t="s">
        <v>986</v>
      </c>
      <c r="T1890">
        <v>1</v>
      </c>
      <c r="U1890" s="185" t="s">
        <v>37</v>
      </c>
      <c r="V1890" s="185" t="s">
        <v>37</v>
      </c>
      <c r="W1890" t="b">
        <v>1</v>
      </c>
    </row>
    <row r="1891" spans="4:23" x14ac:dyDescent="0.25">
      <c r="D1891" s="184" t="s">
        <v>1652</v>
      </c>
      <c r="E1891" s="184" t="s">
        <v>1652</v>
      </c>
      <c r="F1891" s="184"/>
      <c r="G1891" s="184"/>
      <c r="H1891" s="185">
        <v>13960</v>
      </c>
      <c r="I1891" t="s">
        <v>3491</v>
      </c>
      <c r="J1891" s="185" t="s">
        <v>36</v>
      </c>
      <c r="K1891" s="185" t="s">
        <v>36</v>
      </c>
      <c r="L1891" s="185" t="s">
        <v>36</v>
      </c>
      <c r="M1891" s="185" t="s">
        <v>37</v>
      </c>
      <c r="N1891" s="185" t="s">
        <v>3501</v>
      </c>
      <c r="O1891" s="185" t="s">
        <v>37</v>
      </c>
      <c r="P1891" s="185"/>
      <c r="Q1891" s="184" t="s">
        <v>1652</v>
      </c>
      <c r="R1891" s="185">
        <v>13960</v>
      </c>
      <c r="S1891" s="185" t="s">
        <v>234</v>
      </c>
      <c r="T1891">
        <v>1</v>
      </c>
      <c r="U1891" s="185" t="s">
        <v>37</v>
      </c>
      <c r="V1891" s="185" t="s">
        <v>37</v>
      </c>
      <c r="W1891" t="b">
        <v>1</v>
      </c>
    </row>
    <row r="1892" spans="4:23" x14ac:dyDescent="0.25">
      <c r="D1892" s="184" t="s">
        <v>1653</v>
      </c>
      <c r="E1892" s="184" t="s">
        <v>1653</v>
      </c>
      <c r="F1892" s="184"/>
      <c r="G1892" s="184"/>
      <c r="H1892" s="185">
        <v>17630</v>
      </c>
      <c r="I1892" t="s">
        <v>3502</v>
      </c>
      <c r="J1892" s="185" t="s">
        <v>36</v>
      </c>
      <c r="K1892" s="185" t="s">
        <v>36</v>
      </c>
      <c r="L1892" s="185" t="s">
        <v>36</v>
      </c>
      <c r="M1892" s="185" t="s">
        <v>37</v>
      </c>
      <c r="N1892" s="185" t="s">
        <v>3528</v>
      </c>
      <c r="O1892" s="185" t="s">
        <v>37</v>
      </c>
      <c r="P1892" s="185"/>
      <c r="Q1892" s="184" t="s">
        <v>1653</v>
      </c>
      <c r="R1892" s="185">
        <v>17630</v>
      </c>
      <c r="S1892" s="185" t="s">
        <v>986</v>
      </c>
      <c r="T1892">
        <v>1</v>
      </c>
      <c r="U1892" s="185" t="s">
        <v>37</v>
      </c>
      <c r="V1892" s="185" t="s">
        <v>37</v>
      </c>
      <c r="W1892" t="b">
        <v>1</v>
      </c>
    </row>
    <row r="1893" spans="4:23" x14ac:dyDescent="0.25">
      <c r="D1893" s="184" t="s">
        <v>1654</v>
      </c>
      <c r="E1893" s="184" t="s">
        <v>1654</v>
      </c>
      <c r="F1893" s="184"/>
      <c r="G1893" s="184"/>
      <c r="H1893" s="185">
        <v>13960</v>
      </c>
      <c r="I1893" t="s">
        <v>3491</v>
      </c>
      <c r="J1893" s="185" t="s">
        <v>36</v>
      </c>
      <c r="K1893" s="185" t="s">
        <v>36</v>
      </c>
      <c r="L1893" s="185" t="s">
        <v>36</v>
      </c>
      <c r="M1893" s="185" t="s">
        <v>37</v>
      </c>
      <c r="N1893" s="185" t="s">
        <v>3501</v>
      </c>
      <c r="O1893" s="185" t="s">
        <v>37</v>
      </c>
      <c r="P1893" s="185"/>
      <c r="Q1893" s="184" t="s">
        <v>1654</v>
      </c>
      <c r="R1893" s="185">
        <v>13960</v>
      </c>
      <c r="S1893" s="185" t="s">
        <v>234</v>
      </c>
      <c r="T1893">
        <v>1</v>
      </c>
      <c r="U1893" s="185" t="s">
        <v>37</v>
      </c>
      <c r="V1893" s="185" t="s">
        <v>37</v>
      </c>
      <c r="W1893" t="b">
        <v>1</v>
      </c>
    </row>
    <row r="1894" spans="4:23" x14ac:dyDescent="0.25">
      <c r="D1894" s="184" t="s">
        <v>1655</v>
      </c>
      <c r="E1894" s="184" t="s">
        <v>1655</v>
      </c>
      <c r="F1894" s="184"/>
      <c r="G1894" s="184"/>
      <c r="H1894" s="185">
        <v>15090</v>
      </c>
      <c r="I1894" t="s">
        <v>3493</v>
      </c>
      <c r="J1894" s="185" t="s">
        <v>36</v>
      </c>
      <c r="K1894" s="185" t="s">
        <v>36</v>
      </c>
      <c r="L1894" s="185" t="s">
        <v>36</v>
      </c>
      <c r="M1894" s="185" t="s">
        <v>37</v>
      </c>
      <c r="N1894" s="185" t="s">
        <v>3498</v>
      </c>
      <c r="O1894" s="185" t="s">
        <v>37</v>
      </c>
      <c r="P1894" s="185"/>
      <c r="Q1894" s="184" t="s">
        <v>1655</v>
      </c>
      <c r="R1894" s="185">
        <v>15090</v>
      </c>
      <c r="S1894" s="185" t="s">
        <v>955</v>
      </c>
      <c r="T1894">
        <v>1</v>
      </c>
      <c r="U1894" s="185" t="s">
        <v>37</v>
      </c>
      <c r="V1894" s="185" t="s">
        <v>37</v>
      </c>
      <c r="W1894" t="b">
        <v>1</v>
      </c>
    </row>
    <row r="1895" spans="4:23" x14ac:dyDescent="0.25">
      <c r="D1895" s="184" t="s">
        <v>1656</v>
      </c>
      <c r="E1895" s="184" t="s">
        <v>1656</v>
      </c>
      <c r="F1895" s="184"/>
      <c r="G1895" s="184"/>
      <c r="H1895" s="185">
        <v>15310</v>
      </c>
      <c r="I1895" t="s">
        <v>3493</v>
      </c>
      <c r="J1895" s="185" t="s">
        <v>36</v>
      </c>
      <c r="K1895" s="185" t="s">
        <v>36</v>
      </c>
      <c r="L1895" s="185" t="s">
        <v>36</v>
      </c>
      <c r="M1895" s="185" t="s">
        <v>37</v>
      </c>
      <c r="N1895" s="185" t="s">
        <v>35</v>
      </c>
      <c r="O1895" s="185" t="s">
        <v>37</v>
      </c>
      <c r="P1895" s="185"/>
      <c r="Q1895" s="184" t="s">
        <v>1656</v>
      </c>
      <c r="R1895" s="185">
        <v>15310</v>
      </c>
      <c r="S1895" s="185" t="s">
        <v>180</v>
      </c>
      <c r="T1895">
        <v>1</v>
      </c>
      <c r="U1895" s="185" t="s">
        <v>37</v>
      </c>
      <c r="V1895" s="185" t="s">
        <v>37</v>
      </c>
      <c r="W1895" t="b">
        <v>1</v>
      </c>
    </row>
    <row r="1896" spans="4:23" x14ac:dyDescent="0.25">
      <c r="D1896" s="184" t="s">
        <v>1657</v>
      </c>
      <c r="E1896" s="184" t="s">
        <v>1657</v>
      </c>
      <c r="F1896" s="184"/>
      <c r="G1896" s="184"/>
      <c r="H1896" s="185">
        <v>13030</v>
      </c>
      <c r="I1896" t="s">
        <v>3491</v>
      </c>
      <c r="J1896" s="185" t="s">
        <v>36</v>
      </c>
      <c r="K1896" s="185" t="s">
        <v>36</v>
      </c>
      <c r="L1896" s="185" t="s">
        <v>36</v>
      </c>
      <c r="M1896" s="185" t="s">
        <v>37</v>
      </c>
      <c r="N1896" s="185" t="s">
        <v>3501</v>
      </c>
      <c r="O1896" s="185" t="s">
        <v>37</v>
      </c>
      <c r="P1896" s="185"/>
      <c r="Q1896" s="184" t="s">
        <v>1657</v>
      </c>
      <c r="R1896" s="185">
        <v>13030</v>
      </c>
      <c r="S1896" s="185" t="s">
        <v>1188</v>
      </c>
      <c r="T1896">
        <v>2</v>
      </c>
      <c r="U1896" s="185" t="s">
        <v>37</v>
      </c>
      <c r="V1896" s="185" t="s">
        <v>37</v>
      </c>
      <c r="W1896" t="b">
        <v>1</v>
      </c>
    </row>
    <row r="1897" spans="4:23" x14ac:dyDescent="0.25">
      <c r="D1897" s="184" t="s">
        <v>1658</v>
      </c>
      <c r="E1897" s="184" t="s">
        <v>1658</v>
      </c>
      <c r="F1897" s="184"/>
      <c r="G1897" s="184"/>
      <c r="H1897" s="185">
        <v>13530</v>
      </c>
      <c r="I1897" t="s">
        <v>3491</v>
      </c>
      <c r="J1897" s="185" t="s">
        <v>36</v>
      </c>
      <c r="K1897" s="185" t="s">
        <v>36</v>
      </c>
      <c r="L1897" s="185" t="s">
        <v>36</v>
      </c>
      <c r="M1897" s="185" t="s">
        <v>37</v>
      </c>
      <c r="N1897" s="185" t="s">
        <v>3501</v>
      </c>
      <c r="O1897" s="185" t="s">
        <v>37</v>
      </c>
      <c r="P1897" s="185"/>
      <c r="Q1897" s="184" t="s">
        <v>1658</v>
      </c>
      <c r="R1897" s="185">
        <v>13530</v>
      </c>
      <c r="S1897" s="185" t="s">
        <v>84</v>
      </c>
      <c r="T1897">
        <v>3</v>
      </c>
      <c r="U1897" s="185" t="s">
        <v>37</v>
      </c>
      <c r="V1897" s="185" t="s">
        <v>37</v>
      </c>
      <c r="W1897" t="b">
        <v>1</v>
      </c>
    </row>
    <row r="1898" spans="4:23" x14ac:dyDescent="0.25">
      <c r="D1898" s="184" t="s">
        <v>1659</v>
      </c>
      <c r="E1898" s="184" t="s">
        <v>1659</v>
      </c>
      <c r="F1898" s="184"/>
      <c r="G1898" s="184"/>
      <c r="H1898" s="185">
        <v>15050</v>
      </c>
      <c r="I1898" t="s">
        <v>113</v>
      </c>
      <c r="J1898" s="185" t="s">
        <v>36</v>
      </c>
      <c r="K1898" s="185" t="s">
        <v>36</v>
      </c>
      <c r="L1898" s="185" t="s">
        <v>36</v>
      </c>
      <c r="M1898" s="185" t="s">
        <v>37</v>
      </c>
      <c r="N1898" s="185" t="s">
        <v>113</v>
      </c>
      <c r="O1898" s="185" t="s">
        <v>37</v>
      </c>
      <c r="P1898" s="185"/>
      <c r="Q1898" s="184" t="s">
        <v>1659</v>
      </c>
      <c r="R1898" s="185">
        <v>15050</v>
      </c>
      <c r="S1898" s="185" t="s">
        <v>114</v>
      </c>
      <c r="T1898">
        <v>5</v>
      </c>
      <c r="U1898" s="185" t="s">
        <v>37</v>
      </c>
      <c r="V1898" s="185" t="s">
        <v>37</v>
      </c>
      <c r="W1898" t="b">
        <v>0</v>
      </c>
    </row>
    <row r="1899" spans="4:23" x14ac:dyDescent="0.25">
      <c r="D1899" s="184" t="s">
        <v>1660</v>
      </c>
      <c r="E1899" s="184" t="s">
        <v>1660</v>
      </c>
      <c r="F1899" s="184"/>
      <c r="G1899" s="184"/>
      <c r="H1899" s="185">
        <v>15090</v>
      </c>
      <c r="I1899" t="s">
        <v>3493</v>
      </c>
      <c r="J1899" s="185" t="s">
        <v>36</v>
      </c>
      <c r="K1899" s="185" t="s">
        <v>36</v>
      </c>
      <c r="L1899" s="185" t="s">
        <v>36</v>
      </c>
      <c r="M1899" s="185" t="s">
        <v>37</v>
      </c>
      <c r="N1899" s="185" t="s">
        <v>3498</v>
      </c>
      <c r="O1899" s="185" t="s">
        <v>37</v>
      </c>
      <c r="P1899" s="185"/>
      <c r="Q1899" s="184" t="s">
        <v>1660</v>
      </c>
      <c r="R1899" s="185">
        <v>15090</v>
      </c>
      <c r="S1899" s="185" t="s">
        <v>955</v>
      </c>
      <c r="T1899">
        <v>1</v>
      </c>
      <c r="U1899" s="185" t="s">
        <v>37</v>
      </c>
      <c r="V1899" s="185" t="s">
        <v>37</v>
      </c>
      <c r="W1899" t="b">
        <v>1</v>
      </c>
    </row>
    <row r="1900" spans="4:23" x14ac:dyDescent="0.25">
      <c r="D1900" s="184" t="s">
        <v>1661</v>
      </c>
      <c r="E1900" s="184" t="s">
        <v>1661</v>
      </c>
      <c r="F1900" s="184"/>
      <c r="G1900" s="184"/>
      <c r="H1900" s="185">
        <v>17420</v>
      </c>
      <c r="I1900" t="s">
        <v>3502</v>
      </c>
      <c r="J1900" s="185" t="s">
        <v>36</v>
      </c>
      <c r="K1900" s="185" t="s">
        <v>36</v>
      </c>
      <c r="L1900" s="185" t="s">
        <v>36</v>
      </c>
      <c r="M1900" s="185" t="s">
        <v>37</v>
      </c>
      <c r="N1900" s="185" t="s">
        <v>3504</v>
      </c>
      <c r="O1900" s="185" t="s">
        <v>37</v>
      </c>
      <c r="P1900" s="185"/>
      <c r="Q1900" s="184" t="s">
        <v>1661</v>
      </c>
      <c r="R1900" s="185">
        <v>17420</v>
      </c>
      <c r="S1900" s="185" t="s">
        <v>702</v>
      </c>
      <c r="T1900">
        <v>1</v>
      </c>
      <c r="U1900" s="185" t="s">
        <v>37</v>
      </c>
      <c r="V1900" s="185" t="s">
        <v>37</v>
      </c>
      <c r="W1900" t="b">
        <v>1</v>
      </c>
    </row>
    <row r="1901" spans="4:23" x14ac:dyDescent="0.25">
      <c r="D1901" s="184" t="s">
        <v>1662</v>
      </c>
      <c r="E1901" s="184" t="s">
        <v>1662</v>
      </c>
      <c r="F1901" s="184"/>
      <c r="G1901" s="184"/>
      <c r="H1901" s="185">
        <v>13530</v>
      </c>
      <c r="I1901" t="s">
        <v>3491</v>
      </c>
      <c r="J1901" s="185" t="s">
        <v>36</v>
      </c>
      <c r="K1901" s="185" t="s">
        <v>36</v>
      </c>
      <c r="L1901" s="185" t="s">
        <v>36</v>
      </c>
      <c r="M1901" s="185" t="s">
        <v>37</v>
      </c>
      <c r="N1901" s="185" t="s">
        <v>3501</v>
      </c>
      <c r="O1901" s="185" t="s">
        <v>37</v>
      </c>
      <c r="P1901" s="185"/>
      <c r="Q1901" s="184" t="s">
        <v>1662</v>
      </c>
      <c r="R1901" s="185">
        <v>13530</v>
      </c>
      <c r="S1901" s="185" t="s">
        <v>84</v>
      </c>
      <c r="T1901">
        <v>3</v>
      </c>
      <c r="U1901" s="185" t="s">
        <v>37</v>
      </c>
      <c r="V1901" s="185" t="s">
        <v>37</v>
      </c>
      <c r="W1901" t="b">
        <v>1</v>
      </c>
    </row>
    <row r="1902" spans="4:23" x14ac:dyDescent="0.25">
      <c r="D1902" s="184" t="s">
        <v>4030</v>
      </c>
      <c r="E1902" s="184" t="s">
        <v>4030</v>
      </c>
      <c r="F1902" s="184"/>
      <c r="G1902" s="184"/>
      <c r="H1902" s="185">
        <v>15090</v>
      </c>
      <c r="I1902" t="s">
        <v>3493</v>
      </c>
      <c r="J1902" s="185" t="s">
        <v>36</v>
      </c>
      <c r="K1902" s="185" t="s">
        <v>36</v>
      </c>
      <c r="L1902" s="185" t="s">
        <v>36</v>
      </c>
      <c r="M1902" s="185" t="s">
        <v>37</v>
      </c>
      <c r="N1902" s="185" t="s">
        <v>3514</v>
      </c>
      <c r="O1902" s="185" t="s">
        <v>37</v>
      </c>
      <c r="P1902" s="185"/>
      <c r="Q1902" s="184" t="s">
        <v>4030</v>
      </c>
      <c r="R1902" s="185">
        <v>15090</v>
      </c>
      <c r="S1902" s="185" t="s">
        <v>955</v>
      </c>
      <c r="T1902">
        <v>1</v>
      </c>
      <c r="U1902" s="185" t="s">
        <v>37</v>
      </c>
      <c r="V1902" s="185" t="s">
        <v>37</v>
      </c>
      <c r="W1902" t="b">
        <v>1</v>
      </c>
    </row>
    <row r="1903" spans="4:23" x14ac:dyDescent="0.25">
      <c r="D1903" s="184" t="s">
        <v>1663</v>
      </c>
      <c r="E1903" s="184" t="s">
        <v>1663</v>
      </c>
      <c r="F1903" s="184"/>
      <c r="G1903" s="184"/>
      <c r="H1903" s="185">
        <v>15090</v>
      </c>
      <c r="I1903" t="s">
        <v>3493</v>
      </c>
      <c r="J1903" s="185" t="s">
        <v>36</v>
      </c>
      <c r="K1903" s="185" t="s">
        <v>36</v>
      </c>
      <c r="L1903" s="185" t="s">
        <v>36</v>
      </c>
      <c r="M1903" s="185" t="s">
        <v>37</v>
      </c>
      <c r="N1903" s="185" t="s">
        <v>3498</v>
      </c>
      <c r="O1903" s="185" t="s">
        <v>37</v>
      </c>
      <c r="P1903" s="185"/>
      <c r="Q1903" s="184" t="s">
        <v>1663</v>
      </c>
      <c r="R1903" s="185">
        <v>15090</v>
      </c>
      <c r="S1903" s="185" t="s">
        <v>955</v>
      </c>
      <c r="T1903">
        <v>1</v>
      </c>
      <c r="U1903" s="185" t="s">
        <v>37</v>
      </c>
      <c r="V1903" s="185" t="s">
        <v>37</v>
      </c>
      <c r="W1903" t="b">
        <v>1</v>
      </c>
    </row>
    <row r="1904" spans="4:23" x14ac:dyDescent="0.25">
      <c r="D1904" s="184" t="s">
        <v>1664</v>
      </c>
      <c r="E1904" s="184" t="s">
        <v>1664</v>
      </c>
      <c r="F1904" s="184"/>
      <c r="G1904" s="184"/>
      <c r="H1904" s="185">
        <v>15450</v>
      </c>
      <c r="I1904" t="s">
        <v>3496</v>
      </c>
      <c r="J1904" s="185" t="s">
        <v>36</v>
      </c>
      <c r="K1904" s="185" t="s">
        <v>36</v>
      </c>
      <c r="L1904" s="185" t="s">
        <v>36</v>
      </c>
      <c r="M1904" s="185" t="s">
        <v>37</v>
      </c>
      <c r="N1904" s="185" t="s">
        <v>35</v>
      </c>
      <c r="O1904" s="185" t="s">
        <v>37</v>
      </c>
      <c r="P1904" s="185"/>
      <c r="Q1904" s="184" t="s">
        <v>1664</v>
      </c>
      <c r="R1904" s="185">
        <v>15450</v>
      </c>
      <c r="S1904" s="185" t="s">
        <v>80</v>
      </c>
      <c r="T1904">
        <v>1</v>
      </c>
      <c r="U1904" s="185" t="s">
        <v>37</v>
      </c>
      <c r="V1904" s="185" t="s">
        <v>37</v>
      </c>
      <c r="W1904" t="b">
        <v>1</v>
      </c>
    </row>
    <row r="1905" spans="4:23" x14ac:dyDescent="0.25">
      <c r="D1905" s="184" t="s">
        <v>4031</v>
      </c>
      <c r="E1905" s="184" t="s">
        <v>4031</v>
      </c>
      <c r="F1905" s="184"/>
      <c r="G1905" s="184"/>
      <c r="H1905" s="185">
        <v>15090</v>
      </c>
      <c r="I1905" t="s">
        <v>3493</v>
      </c>
      <c r="J1905" s="185" t="s">
        <v>36</v>
      </c>
      <c r="K1905" s="185" t="s">
        <v>36</v>
      </c>
      <c r="L1905" s="185" t="s">
        <v>36</v>
      </c>
      <c r="M1905" s="185" t="s">
        <v>37</v>
      </c>
      <c r="N1905" s="185" t="s">
        <v>3514</v>
      </c>
      <c r="O1905" s="185" t="s">
        <v>37</v>
      </c>
      <c r="P1905" s="185"/>
      <c r="Q1905" s="184" t="s">
        <v>4031</v>
      </c>
      <c r="R1905" s="185">
        <v>15090</v>
      </c>
      <c r="S1905" s="185" t="s">
        <v>955</v>
      </c>
      <c r="T1905">
        <v>1</v>
      </c>
      <c r="U1905" s="185" t="s">
        <v>37</v>
      </c>
      <c r="V1905" s="185" t="s">
        <v>37</v>
      </c>
      <c r="W1905" t="b">
        <v>1</v>
      </c>
    </row>
    <row r="1906" spans="4:23" x14ac:dyDescent="0.25">
      <c r="D1906" s="184" t="s">
        <v>4032</v>
      </c>
      <c r="E1906" s="184" t="s">
        <v>4032</v>
      </c>
      <c r="F1906" s="184"/>
      <c r="G1906" s="184"/>
      <c r="H1906" s="185">
        <v>18332</v>
      </c>
      <c r="I1906" t="s">
        <v>3510</v>
      </c>
      <c r="J1906" s="185" t="s">
        <v>36</v>
      </c>
      <c r="K1906" s="185" t="s">
        <v>36</v>
      </c>
      <c r="L1906" s="185" t="s">
        <v>36</v>
      </c>
      <c r="M1906" s="185" t="s">
        <v>37</v>
      </c>
      <c r="N1906" s="185" t="s">
        <v>3514</v>
      </c>
      <c r="O1906" s="185" t="s">
        <v>37</v>
      </c>
      <c r="P1906" s="185"/>
      <c r="Q1906" s="184" t="s">
        <v>4032</v>
      </c>
      <c r="R1906" s="185">
        <v>18332</v>
      </c>
      <c r="S1906" s="185" t="s">
        <v>3627</v>
      </c>
      <c r="T1906">
        <v>1</v>
      </c>
      <c r="U1906" s="185" t="s">
        <v>37</v>
      </c>
      <c r="V1906" s="185" t="s">
        <v>37</v>
      </c>
      <c r="W1906" t="b">
        <v>1</v>
      </c>
    </row>
    <row r="1907" spans="4:23" x14ac:dyDescent="0.25">
      <c r="D1907" s="184" t="s">
        <v>4033</v>
      </c>
      <c r="E1907" s="184" t="s">
        <v>4033</v>
      </c>
      <c r="F1907" s="184"/>
      <c r="G1907" s="184"/>
      <c r="H1907" s="185">
        <v>18332</v>
      </c>
      <c r="I1907" t="s">
        <v>3510</v>
      </c>
      <c r="J1907" s="185" t="s">
        <v>36</v>
      </c>
      <c r="K1907" s="185" t="s">
        <v>36</v>
      </c>
      <c r="L1907" s="185" t="s">
        <v>36</v>
      </c>
      <c r="M1907" s="185" t="s">
        <v>37</v>
      </c>
      <c r="N1907" s="185" t="s">
        <v>3514</v>
      </c>
      <c r="O1907" s="185" t="s">
        <v>37</v>
      </c>
      <c r="P1907" s="185"/>
      <c r="Q1907" s="184" t="s">
        <v>4033</v>
      </c>
      <c r="R1907" s="185">
        <v>18332</v>
      </c>
      <c r="S1907" s="185" t="s">
        <v>3627</v>
      </c>
      <c r="T1907">
        <v>1</v>
      </c>
      <c r="U1907" s="185" t="s">
        <v>37</v>
      </c>
      <c r="V1907" s="185" t="s">
        <v>37</v>
      </c>
      <c r="W1907" t="b">
        <v>1</v>
      </c>
    </row>
    <row r="1908" spans="4:23" x14ac:dyDescent="0.25">
      <c r="D1908" s="184" t="s">
        <v>4034</v>
      </c>
      <c r="E1908" s="184" t="s">
        <v>4034</v>
      </c>
      <c r="F1908" s="184"/>
      <c r="G1908" s="184"/>
      <c r="H1908" s="185">
        <v>18333</v>
      </c>
      <c r="I1908" t="s">
        <v>3510</v>
      </c>
      <c r="J1908" s="185" t="s">
        <v>36</v>
      </c>
      <c r="K1908" s="185" t="s">
        <v>36</v>
      </c>
      <c r="L1908" s="185" t="s">
        <v>36</v>
      </c>
      <c r="M1908" s="185" t="s">
        <v>37</v>
      </c>
      <c r="N1908" s="185" t="s">
        <v>3514</v>
      </c>
      <c r="O1908" s="185" t="s">
        <v>37</v>
      </c>
      <c r="P1908" s="185"/>
      <c r="Q1908" s="184" t="s">
        <v>4034</v>
      </c>
      <c r="R1908" s="185">
        <v>18333</v>
      </c>
      <c r="S1908" s="185" t="s">
        <v>3613</v>
      </c>
      <c r="T1908">
        <v>1</v>
      </c>
      <c r="U1908" s="185" t="s">
        <v>37</v>
      </c>
      <c r="V1908" s="185" t="s">
        <v>37</v>
      </c>
      <c r="W1908" t="b">
        <v>1</v>
      </c>
    </row>
    <row r="1909" spans="4:23" x14ac:dyDescent="0.25">
      <c r="D1909" s="184" t="s">
        <v>4035</v>
      </c>
      <c r="E1909" s="184" t="s">
        <v>4035</v>
      </c>
      <c r="F1909" s="184"/>
      <c r="G1909" s="184"/>
      <c r="H1909" s="185">
        <v>18333</v>
      </c>
      <c r="I1909" t="s">
        <v>3510</v>
      </c>
      <c r="J1909" s="185" t="s">
        <v>36</v>
      </c>
      <c r="K1909" s="185" t="s">
        <v>36</v>
      </c>
      <c r="L1909" s="185" t="s">
        <v>36</v>
      </c>
      <c r="M1909" s="185" t="s">
        <v>37</v>
      </c>
      <c r="N1909" s="185" t="s">
        <v>3514</v>
      </c>
      <c r="O1909" s="185" t="s">
        <v>37</v>
      </c>
      <c r="P1909" s="185"/>
      <c r="Q1909" s="184" t="s">
        <v>4035</v>
      </c>
      <c r="R1909" s="185">
        <v>18333</v>
      </c>
      <c r="S1909" s="185" t="s">
        <v>3613</v>
      </c>
      <c r="T1909">
        <v>1</v>
      </c>
      <c r="U1909" s="185" t="s">
        <v>37</v>
      </c>
      <c r="V1909" s="185" t="s">
        <v>37</v>
      </c>
      <c r="W1909" t="b">
        <v>1</v>
      </c>
    </row>
    <row r="1910" spans="4:23" x14ac:dyDescent="0.25">
      <c r="D1910" s="184" t="s">
        <v>1665</v>
      </c>
      <c r="E1910" s="184" t="s">
        <v>1665</v>
      </c>
      <c r="F1910" s="184"/>
      <c r="G1910" s="184"/>
      <c r="H1910" s="185">
        <v>16860</v>
      </c>
      <c r="I1910" t="s">
        <v>3493</v>
      </c>
      <c r="J1910" s="185" t="s">
        <v>36</v>
      </c>
      <c r="K1910" s="185" t="s">
        <v>36</v>
      </c>
      <c r="L1910" s="185" t="s">
        <v>36</v>
      </c>
      <c r="M1910" s="185" t="s">
        <v>37</v>
      </c>
      <c r="N1910" s="185" t="s">
        <v>35</v>
      </c>
      <c r="O1910" s="185" t="s">
        <v>37</v>
      </c>
      <c r="P1910" s="185"/>
      <c r="Q1910" s="184" t="s">
        <v>1665</v>
      </c>
      <c r="R1910" s="185">
        <v>16860</v>
      </c>
      <c r="S1910" s="185" t="s">
        <v>1087</v>
      </c>
      <c r="T1910">
        <v>1</v>
      </c>
      <c r="U1910" s="185" t="s">
        <v>37</v>
      </c>
      <c r="V1910" s="185" t="s">
        <v>37</v>
      </c>
      <c r="W1910" t="b">
        <v>1</v>
      </c>
    </row>
    <row r="1911" spans="4:23" x14ac:dyDescent="0.25">
      <c r="D1911" s="184" t="s">
        <v>1666</v>
      </c>
      <c r="E1911" s="184" t="s">
        <v>1666</v>
      </c>
      <c r="F1911" s="184"/>
      <c r="G1911" s="184"/>
      <c r="H1911" s="185">
        <v>16510</v>
      </c>
      <c r="I1911" t="s">
        <v>3494</v>
      </c>
      <c r="J1911" s="185" t="s">
        <v>36</v>
      </c>
      <c r="K1911" s="185" t="s">
        <v>37</v>
      </c>
      <c r="L1911" s="185" t="s">
        <v>36</v>
      </c>
      <c r="M1911" s="185" t="s">
        <v>37</v>
      </c>
      <c r="N1911" s="185" t="s">
        <v>3495</v>
      </c>
      <c r="O1911" s="185" t="s">
        <v>37</v>
      </c>
      <c r="P1911" s="185"/>
      <c r="Q1911" s="184" t="s">
        <v>1666</v>
      </c>
      <c r="R1911" s="185">
        <v>16510</v>
      </c>
      <c r="S1911" s="185" t="s">
        <v>64</v>
      </c>
      <c r="T1911">
        <v>3</v>
      </c>
      <c r="U1911" s="185" t="s">
        <v>37</v>
      </c>
      <c r="V1911" s="185" t="s">
        <v>37</v>
      </c>
      <c r="W1911" t="b">
        <v>0</v>
      </c>
    </row>
    <row r="1912" spans="4:23" x14ac:dyDescent="0.25">
      <c r="D1912" s="184" t="s">
        <v>1667</v>
      </c>
      <c r="E1912" s="184" t="s">
        <v>1667</v>
      </c>
      <c r="F1912" s="184"/>
      <c r="G1912" s="184"/>
      <c r="H1912" s="185">
        <v>16610</v>
      </c>
      <c r="I1912" t="s">
        <v>3502</v>
      </c>
      <c r="J1912" s="185" t="s">
        <v>36</v>
      </c>
      <c r="K1912" s="185" t="s">
        <v>36</v>
      </c>
      <c r="L1912" s="185" t="s">
        <v>36</v>
      </c>
      <c r="M1912" s="185" t="s">
        <v>37</v>
      </c>
      <c r="N1912" s="185" t="s">
        <v>3512</v>
      </c>
      <c r="O1912" s="185" t="s">
        <v>37</v>
      </c>
      <c r="P1912" s="185"/>
      <c r="Q1912" s="184" t="s">
        <v>1667</v>
      </c>
      <c r="R1912" s="185">
        <v>16610</v>
      </c>
      <c r="S1912" s="185" t="s">
        <v>229</v>
      </c>
      <c r="T1912">
        <v>1</v>
      </c>
      <c r="U1912" s="185" t="s">
        <v>37</v>
      </c>
      <c r="V1912" s="185" t="s">
        <v>37</v>
      </c>
      <c r="W1912" t="b">
        <v>1</v>
      </c>
    </row>
    <row r="1913" spans="4:23" x14ac:dyDescent="0.25">
      <c r="D1913" s="184" t="s">
        <v>1668</v>
      </c>
      <c r="E1913" s="184" t="s">
        <v>1668</v>
      </c>
      <c r="F1913" s="184"/>
      <c r="G1913" s="184"/>
      <c r="H1913" s="185">
        <v>90184</v>
      </c>
      <c r="I1913" t="s">
        <v>3491</v>
      </c>
      <c r="J1913" s="185" t="s">
        <v>36</v>
      </c>
      <c r="K1913" s="185" t="s">
        <v>36</v>
      </c>
      <c r="L1913" s="185" t="s">
        <v>36</v>
      </c>
      <c r="M1913" s="185" t="s">
        <v>37</v>
      </c>
      <c r="N1913" s="185" t="s">
        <v>35</v>
      </c>
      <c r="O1913" s="185" t="s">
        <v>37</v>
      </c>
      <c r="P1913" s="185"/>
      <c r="Q1913" s="184" t="s">
        <v>1668</v>
      </c>
      <c r="R1913" s="185">
        <v>90184</v>
      </c>
      <c r="S1913" s="185" t="s">
        <v>1668</v>
      </c>
      <c r="T1913">
        <v>2</v>
      </c>
      <c r="U1913" s="185" t="s">
        <v>37</v>
      </c>
      <c r="V1913" s="185" t="s">
        <v>37</v>
      </c>
      <c r="W1913" t="b">
        <v>1</v>
      </c>
    </row>
    <row r="1914" spans="4:23" x14ac:dyDescent="0.25">
      <c r="D1914" s="184" t="s">
        <v>1669</v>
      </c>
      <c r="E1914" s="184" t="s">
        <v>1669</v>
      </c>
      <c r="F1914" s="184"/>
      <c r="G1914" s="184"/>
      <c r="H1914" s="185">
        <v>16610</v>
      </c>
      <c r="I1914" t="s">
        <v>3502</v>
      </c>
      <c r="J1914" s="185" t="s">
        <v>36</v>
      </c>
      <c r="K1914" s="185" t="s">
        <v>36</v>
      </c>
      <c r="L1914" s="185" t="s">
        <v>36</v>
      </c>
      <c r="M1914" s="185" t="s">
        <v>37</v>
      </c>
      <c r="N1914" s="185" t="s">
        <v>3512</v>
      </c>
      <c r="O1914" s="185" t="s">
        <v>37</v>
      </c>
      <c r="P1914" s="185"/>
      <c r="Q1914" s="184" t="s">
        <v>1669</v>
      </c>
      <c r="R1914" s="185">
        <v>16610</v>
      </c>
      <c r="S1914" s="185" t="s">
        <v>229</v>
      </c>
      <c r="T1914">
        <v>1</v>
      </c>
      <c r="U1914" s="185" t="s">
        <v>37</v>
      </c>
      <c r="V1914" s="185" t="s">
        <v>37</v>
      </c>
      <c r="W1914" t="b">
        <v>1</v>
      </c>
    </row>
    <row r="1915" spans="4:23" x14ac:dyDescent="0.25">
      <c r="D1915" s="184" t="s">
        <v>1670</v>
      </c>
      <c r="E1915" s="184" t="s">
        <v>1670</v>
      </c>
      <c r="F1915" s="184"/>
      <c r="G1915" s="184"/>
      <c r="H1915" s="185">
        <v>13240</v>
      </c>
      <c r="I1915" t="s">
        <v>3491</v>
      </c>
      <c r="J1915" s="185" t="s">
        <v>36</v>
      </c>
      <c r="K1915" s="185" t="s">
        <v>36</v>
      </c>
      <c r="L1915" s="185" t="s">
        <v>36</v>
      </c>
      <c r="M1915" s="185" t="s">
        <v>37</v>
      </c>
      <c r="N1915" s="185" t="s">
        <v>35</v>
      </c>
      <c r="O1915" s="185" t="s">
        <v>37</v>
      </c>
      <c r="P1915" s="185"/>
      <c r="Q1915" s="184" t="s">
        <v>1670</v>
      </c>
      <c r="R1915" s="185">
        <v>13240</v>
      </c>
      <c r="S1915" s="185" t="s">
        <v>146</v>
      </c>
      <c r="T1915">
        <v>2</v>
      </c>
      <c r="U1915" s="185" t="s">
        <v>37</v>
      </c>
      <c r="V1915" s="185" t="s">
        <v>37</v>
      </c>
      <c r="W1915" t="b">
        <v>1</v>
      </c>
    </row>
    <row r="1916" spans="4:23" x14ac:dyDescent="0.25">
      <c r="D1916" s="184" t="s">
        <v>1671</v>
      </c>
      <c r="E1916" s="184" t="s">
        <v>1671</v>
      </c>
      <c r="F1916" s="184"/>
      <c r="G1916" s="184"/>
      <c r="H1916" s="185">
        <v>16610</v>
      </c>
      <c r="I1916" t="s">
        <v>3502</v>
      </c>
      <c r="J1916" s="185" t="s">
        <v>36</v>
      </c>
      <c r="K1916" s="185" t="s">
        <v>36</v>
      </c>
      <c r="L1916" s="185" t="s">
        <v>36</v>
      </c>
      <c r="M1916" s="185" t="s">
        <v>37</v>
      </c>
      <c r="N1916" s="185" t="s">
        <v>3512</v>
      </c>
      <c r="O1916" s="185" t="s">
        <v>37</v>
      </c>
      <c r="P1916" s="185"/>
      <c r="Q1916" s="184" t="s">
        <v>1671</v>
      </c>
      <c r="R1916" s="185">
        <v>16610</v>
      </c>
      <c r="S1916" s="185" t="s">
        <v>229</v>
      </c>
      <c r="T1916">
        <v>1</v>
      </c>
      <c r="U1916" s="185" t="s">
        <v>37</v>
      </c>
      <c r="V1916" s="185" t="s">
        <v>37</v>
      </c>
      <c r="W1916" t="b">
        <v>1</v>
      </c>
    </row>
    <row r="1917" spans="4:23" x14ac:dyDescent="0.25">
      <c r="D1917" s="184" t="s">
        <v>1672</v>
      </c>
      <c r="E1917" s="184" t="s">
        <v>1672</v>
      </c>
      <c r="F1917" s="184"/>
      <c r="G1917" s="184"/>
      <c r="H1917" s="185">
        <v>16570</v>
      </c>
      <c r="I1917" t="s">
        <v>3510</v>
      </c>
      <c r="J1917" s="185" t="s">
        <v>36</v>
      </c>
      <c r="K1917" s="185" t="s">
        <v>36</v>
      </c>
      <c r="L1917" s="185" t="s">
        <v>36</v>
      </c>
      <c r="M1917" s="185" t="s">
        <v>37</v>
      </c>
      <c r="N1917" s="185" t="s">
        <v>35</v>
      </c>
      <c r="O1917" s="185" t="s">
        <v>37</v>
      </c>
      <c r="P1917" s="185"/>
      <c r="Q1917" s="184" t="s">
        <v>1672</v>
      </c>
      <c r="R1917" s="185">
        <v>16570</v>
      </c>
      <c r="S1917" s="185" t="s">
        <v>736</v>
      </c>
      <c r="T1917">
        <v>1</v>
      </c>
      <c r="U1917" s="185" t="s">
        <v>37</v>
      </c>
      <c r="V1917" s="185" t="s">
        <v>37</v>
      </c>
      <c r="W1917" t="b">
        <v>1</v>
      </c>
    </row>
    <row r="1918" spans="4:23" x14ac:dyDescent="0.25">
      <c r="D1918" s="184" t="s">
        <v>1673</v>
      </c>
      <c r="E1918" s="184" t="s">
        <v>1673</v>
      </c>
      <c r="F1918" s="184"/>
      <c r="G1918" s="184"/>
      <c r="H1918" s="185">
        <v>10040</v>
      </c>
      <c r="I1918" t="s">
        <v>3486</v>
      </c>
      <c r="J1918" s="185" t="s">
        <v>36</v>
      </c>
      <c r="K1918" s="185" t="s">
        <v>36</v>
      </c>
      <c r="L1918" s="185" t="s">
        <v>36</v>
      </c>
      <c r="M1918" s="185" t="s">
        <v>37</v>
      </c>
      <c r="N1918" s="185" t="s">
        <v>3512</v>
      </c>
      <c r="O1918" s="185" t="s">
        <v>37</v>
      </c>
      <c r="P1918" s="185"/>
      <c r="Q1918" s="184" t="s">
        <v>1673</v>
      </c>
      <c r="R1918" s="185">
        <v>10040</v>
      </c>
      <c r="S1918" s="185" t="s">
        <v>331</v>
      </c>
      <c r="T1918">
        <v>1</v>
      </c>
      <c r="U1918" s="185" t="s">
        <v>37</v>
      </c>
      <c r="V1918" s="185" t="s">
        <v>37</v>
      </c>
      <c r="W1918" t="b">
        <v>1</v>
      </c>
    </row>
    <row r="1919" spans="4:23" x14ac:dyDescent="0.25">
      <c r="D1919" s="184" t="s">
        <v>1674</v>
      </c>
      <c r="E1919" s="184" t="s">
        <v>1674</v>
      </c>
      <c r="F1919" s="184"/>
      <c r="G1919" s="184"/>
      <c r="H1919" s="185">
        <v>17550</v>
      </c>
      <c r="I1919" t="s">
        <v>3502</v>
      </c>
      <c r="J1919" s="185" t="s">
        <v>36</v>
      </c>
      <c r="K1919" s="185" t="s">
        <v>36</v>
      </c>
      <c r="L1919" s="185" t="s">
        <v>36</v>
      </c>
      <c r="M1919" s="185" t="s">
        <v>37</v>
      </c>
      <c r="N1919" s="185" t="s">
        <v>35</v>
      </c>
      <c r="O1919" s="185" t="s">
        <v>37</v>
      </c>
      <c r="P1919" s="185"/>
      <c r="Q1919" s="184" t="s">
        <v>1674</v>
      </c>
      <c r="R1919" s="185">
        <v>17550</v>
      </c>
      <c r="S1919" s="185" t="s">
        <v>143</v>
      </c>
      <c r="T1919">
        <v>1</v>
      </c>
      <c r="U1919" s="185" t="s">
        <v>37</v>
      </c>
      <c r="V1919" s="185" t="s">
        <v>37</v>
      </c>
      <c r="W1919" t="b">
        <v>1</v>
      </c>
    </row>
    <row r="1920" spans="4:23" x14ac:dyDescent="0.25">
      <c r="D1920" s="184" t="s">
        <v>1675</v>
      </c>
      <c r="E1920" s="184" t="s">
        <v>1675</v>
      </c>
      <c r="F1920" s="184"/>
      <c r="G1920" s="184"/>
      <c r="H1920" s="185">
        <v>13410</v>
      </c>
      <c r="I1920" t="s">
        <v>3491</v>
      </c>
      <c r="J1920" s="185" t="s">
        <v>36</v>
      </c>
      <c r="K1920" s="185" t="s">
        <v>36</v>
      </c>
      <c r="L1920" s="185" t="s">
        <v>36</v>
      </c>
      <c r="M1920" s="185" t="s">
        <v>37</v>
      </c>
      <c r="N1920" s="185" t="s">
        <v>35</v>
      </c>
      <c r="O1920" s="185" t="s">
        <v>37</v>
      </c>
      <c r="P1920" s="185"/>
      <c r="Q1920" s="184" t="s">
        <v>1675</v>
      </c>
      <c r="R1920" s="185">
        <v>13410</v>
      </c>
      <c r="S1920" s="185" t="s">
        <v>131</v>
      </c>
      <c r="T1920">
        <v>2</v>
      </c>
      <c r="U1920" s="185" t="s">
        <v>37</v>
      </c>
      <c r="V1920" s="185" t="s">
        <v>37</v>
      </c>
      <c r="W1920" t="b">
        <v>1</v>
      </c>
    </row>
    <row r="1921" spans="4:23" x14ac:dyDescent="0.25">
      <c r="D1921" s="184" t="s">
        <v>1676</v>
      </c>
      <c r="E1921" s="184" t="s">
        <v>1676</v>
      </c>
      <c r="F1921" s="184"/>
      <c r="G1921" s="184"/>
      <c r="H1921" s="185">
        <v>13140</v>
      </c>
      <c r="I1921" t="s">
        <v>3491</v>
      </c>
      <c r="J1921" s="185" t="s">
        <v>36</v>
      </c>
      <c r="K1921" s="185" t="s">
        <v>36</v>
      </c>
      <c r="L1921" s="185" t="s">
        <v>36</v>
      </c>
      <c r="M1921" s="185" t="s">
        <v>37</v>
      </c>
      <c r="N1921" s="185" t="s">
        <v>35</v>
      </c>
      <c r="O1921" s="185" t="s">
        <v>37</v>
      </c>
      <c r="P1921" s="185"/>
      <c r="Q1921" s="184" t="s">
        <v>1676</v>
      </c>
      <c r="R1921" s="185">
        <v>13140</v>
      </c>
      <c r="S1921" s="185" t="s">
        <v>78</v>
      </c>
      <c r="T1921">
        <v>2</v>
      </c>
      <c r="U1921" s="185" t="s">
        <v>37</v>
      </c>
      <c r="V1921" s="185" t="s">
        <v>37</v>
      </c>
      <c r="W1921" t="b">
        <v>1</v>
      </c>
    </row>
    <row r="1922" spans="4:23" x14ac:dyDescent="0.25">
      <c r="D1922" s="184" t="s">
        <v>1677</v>
      </c>
      <c r="E1922" s="184" t="s">
        <v>1677</v>
      </c>
      <c r="F1922" s="184"/>
      <c r="G1922" s="184"/>
      <c r="H1922" s="185">
        <v>13430</v>
      </c>
      <c r="I1922" t="s">
        <v>3491</v>
      </c>
      <c r="J1922" s="185" t="s">
        <v>36</v>
      </c>
      <c r="K1922" s="185" t="s">
        <v>36</v>
      </c>
      <c r="L1922" s="185" t="s">
        <v>36</v>
      </c>
      <c r="M1922" s="185" t="s">
        <v>37</v>
      </c>
      <c r="N1922" s="185" t="s">
        <v>35</v>
      </c>
      <c r="O1922" s="185" t="s">
        <v>37</v>
      </c>
      <c r="P1922" s="185"/>
      <c r="Q1922" s="184" t="s">
        <v>1677</v>
      </c>
      <c r="R1922" s="185">
        <v>13430</v>
      </c>
      <c r="S1922" s="185" t="s">
        <v>507</v>
      </c>
      <c r="T1922">
        <v>2</v>
      </c>
      <c r="U1922" s="185" t="s">
        <v>37</v>
      </c>
      <c r="V1922" s="185" t="s">
        <v>37</v>
      </c>
      <c r="W1922" t="b">
        <v>1</v>
      </c>
    </row>
    <row r="1923" spans="4:23" x14ac:dyDescent="0.25">
      <c r="D1923" s="184" t="s">
        <v>1678</v>
      </c>
      <c r="E1923" s="184" t="s">
        <v>1678</v>
      </c>
      <c r="F1923" s="184"/>
      <c r="G1923" s="184"/>
      <c r="H1923" s="185">
        <v>16640</v>
      </c>
      <c r="I1923" t="s">
        <v>3502</v>
      </c>
      <c r="J1923" s="185" t="s">
        <v>36</v>
      </c>
      <c r="K1923" s="185" t="s">
        <v>36</v>
      </c>
      <c r="L1923" s="185" t="s">
        <v>36</v>
      </c>
      <c r="M1923" s="185" t="s">
        <v>37</v>
      </c>
      <c r="N1923" s="185" t="s">
        <v>3512</v>
      </c>
      <c r="O1923" s="185" t="s">
        <v>37</v>
      </c>
      <c r="P1923" s="185"/>
      <c r="Q1923" s="184" t="s">
        <v>1678</v>
      </c>
      <c r="R1923" s="185">
        <v>16640</v>
      </c>
      <c r="S1923" s="185" t="s">
        <v>242</v>
      </c>
      <c r="T1923">
        <v>3</v>
      </c>
      <c r="U1923" s="185" t="s">
        <v>37</v>
      </c>
      <c r="V1923" s="185" t="s">
        <v>37</v>
      </c>
      <c r="W1923" t="b">
        <v>1</v>
      </c>
    </row>
    <row r="1924" spans="4:23" x14ac:dyDescent="0.25">
      <c r="D1924" s="184" t="s">
        <v>1679</v>
      </c>
      <c r="E1924" s="184" t="s">
        <v>1679</v>
      </c>
      <c r="F1924" s="184"/>
      <c r="G1924" s="184"/>
      <c r="H1924" s="185">
        <v>16650</v>
      </c>
      <c r="I1924" t="s">
        <v>3502</v>
      </c>
      <c r="J1924" s="185" t="s">
        <v>36</v>
      </c>
      <c r="K1924" s="185" t="s">
        <v>36</v>
      </c>
      <c r="L1924" s="185" t="s">
        <v>36</v>
      </c>
      <c r="M1924" s="185" t="s">
        <v>37</v>
      </c>
      <c r="N1924" s="185" t="s">
        <v>3512</v>
      </c>
      <c r="O1924" s="185" t="s">
        <v>37</v>
      </c>
      <c r="P1924" s="185"/>
      <c r="Q1924" s="184" t="s">
        <v>1679</v>
      </c>
      <c r="R1924" s="185">
        <v>16650</v>
      </c>
      <c r="S1924" s="185" t="s">
        <v>253</v>
      </c>
      <c r="T1924">
        <v>2</v>
      </c>
      <c r="U1924" s="185" t="s">
        <v>37</v>
      </c>
      <c r="V1924" s="185" t="s">
        <v>37</v>
      </c>
      <c r="W1924" t="b">
        <v>1</v>
      </c>
    </row>
    <row r="1925" spans="4:23" x14ac:dyDescent="0.25">
      <c r="D1925" s="184" t="s">
        <v>1680</v>
      </c>
      <c r="E1925" s="184" t="s">
        <v>1680</v>
      </c>
      <c r="F1925" s="184"/>
      <c r="G1925" s="184"/>
      <c r="H1925" s="185">
        <v>17310</v>
      </c>
      <c r="I1925" t="s">
        <v>3502</v>
      </c>
      <c r="J1925" s="185" t="s">
        <v>36</v>
      </c>
      <c r="K1925" s="185" t="s">
        <v>36</v>
      </c>
      <c r="L1925" s="185" t="s">
        <v>36</v>
      </c>
      <c r="M1925" s="185" t="s">
        <v>37</v>
      </c>
      <c r="N1925" s="185" t="s">
        <v>3504</v>
      </c>
      <c r="O1925" s="185" t="s">
        <v>37</v>
      </c>
      <c r="P1925" s="185"/>
      <c r="Q1925" s="184" t="s">
        <v>1680</v>
      </c>
      <c r="R1925" s="185">
        <v>17310</v>
      </c>
      <c r="S1925" s="185" t="s">
        <v>258</v>
      </c>
      <c r="T1925">
        <v>1</v>
      </c>
      <c r="U1925" s="185" t="s">
        <v>37</v>
      </c>
      <c r="V1925" s="185" t="s">
        <v>37</v>
      </c>
      <c r="W1925" t="b">
        <v>1</v>
      </c>
    </row>
    <row r="1926" spans="4:23" x14ac:dyDescent="0.25">
      <c r="D1926" s="184" t="s">
        <v>1681</v>
      </c>
      <c r="E1926" s="184" t="s">
        <v>1681</v>
      </c>
      <c r="F1926" s="184"/>
      <c r="G1926" s="184"/>
      <c r="H1926" s="185">
        <v>90383</v>
      </c>
      <c r="I1926" t="s">
        <v>3502</v>
      </c>
      <c r="J1926" s="185" t="s">
        <v>36</v>
      </c>
      <c r="K1926" s="185" t="s">
        <v>36</v>
      </c>
      <c r="L1926" s="185" t="s">
        <v>36</v>
      </c>
      <c r="M1926" s="185" t="s">
        <v>37</v>
      </c>
      <c r="N1926" s="185" t="s">
        <v>3512</v>
      </c>
      <c r="O1926" s="185" t="s">
        <v>37</v>
      </c>
      <c r="P1926" s="185"/>
      <c r="Q1926" s="184" t="s">
        <v>1681</v>
      </c>
      <c r="R1926" s="185">
        <v>90383</v>
      </c>
      <c r="S1926" s="185" t="s">
        <v>3534</v>
      </c>
      <c r="T1926">
        <v>1</v>
      </c>
      <c r="U1926" s="185" t="s">
        <v>37</v>
      </c>
      <c r="V1926" s="185" t="s">
        <v>37</v>
      </c>
      <c r="W1926" t="b">
        <v>1</v>
      </c>
    </row>
    <row r="1927" spans="4:23" x14ac:dyDescent="0.25">
      <c r="D1927" s="184" t="s">
        <v>1682</v>
      </c>
      <c r="E1927" s="184" t="s">
        <v>1682</v>
      </c>
      <c r="F1927" s="184"/>
      <c r="G1927" s="184"/>
      <c r="H1927" s="185">
        <v>12260</v>
      </c>
      <c r="I1927" t="s">
        <v>3487</v>
      </c>
      <c r="J1927" s="185" t="s">
        <v>36</v>
      </c>
      <c r="K1927" s="185" t="s">
        <v>36</v>
      </c>
      <c r="L1927" s="185" t="s">
        <v>36</v>
      </c>
      <c r="M1927" s="185" t="s">
        <v>36</v>
      </c>
      <c r="N1927" s="185" t="s">
        <v>35</v>
      </c>
      <c r="O1927" s="185" t="s">
        <v>37</v>
      </c>
      <c r="P1927" s="185"/>
      <c r="Q1927" s="184" t="s">
        <v>1682</v>
      </c>
      <c r="R1927" s="185">
        <v>12260</v>
      </c>
      <c r="S1927" s="185" t="s">
        <v>46</v>
      </c>
      <c r="T1927">
        <v>4</v>
      </c>
      <c r="U1927" s="185" t="s">
        <v>37</v>
      </c>
      <c r="V1927" s="185" t="s">
        <v>37</v>
      </c>
      <c r="W1927" t="b">
        <v>1</v>
      </c>
    </row>
    <row r="1928" spans="4:23" x14ac:dyDescent="0.25">
      <c r="D1928" s="184" t="s">
        <v>1683</v>
      </c>
      <c r="E1928" s="184" t="s">
        <v>1683</v>
      </c>
      <c r="F1928" s="184"/>
      <c r="G1928" s="184"/>
      <c r="H1928" s="185">
        <v>16610</v>
      </c>
      <c r="I1928" t="s">
        <v>3491</v>
      </c>
      <c r="J1928" s="185" t="s">
        <v>36</v>
      </c>
      <c r="K1928" s="185" t="s">
        <v>36</v>
      </c>
      <c r="L1928" s="185" t="s">
        <v>36</v>
      </c>
      <c r="M1928" s="185" t="s">
        <v>37</v>
      </c>
      <c r="N1928" s="185" t="s">
        <v>3512</v>
      </c>
      <c r="O1928" s="185" t="s">
        <v>37</v>
      </c>
      <c r="P1928" s="185"/>
      <c r="Q1928" s="184" t="s">
        <v>1683</v>
      </c>
      <c r="R1928" s="185">
        <v>16610</v>
      </c>
      <c r="S1928" s="185" t="s">
        <v>229</v>
      </c>
      <c r="T1928">
        <v>1</v>
      </c>
      <c r="U1928" s="185" t="s">
        <v>37</v>
      </c>
      <c r="V1928" s="185" t="s">
        <v>37</v>
      </c>
      <c r="W1928" t="b">
        <v>1</v>
      </c>
    </row>
    <row r="1929" spans="4:23" x14ac:dyDescent="0.25">
      <c r="D1929" s="184" t="s">
        <v>1684</v>
      </c>
      <c r="E1929" s="184" t="s">
        <v>1684</v>
      </c>
      <c r="F1929" s="184"/>
      <c r="G1929" s="184"/>
      <c r="H1929" s="185">
        <v>15310</v>
      </c>
      <c r="I1929" t="s">
        <v>3493</v>
      </c>
      <c r="J1929" s="185" t="s">
        <v>36</v>
      </c>
      <c r="K1929" s="185" t="s">
        <v>36</v>
      </c>
      <c r="L1929" s="185" t="s">
        <v>36</v>
      </c>
      <c r="M1929" s="185" t="s">
        <v>37</v>
      </c>
      <c r="N1929" s="185" t="s">
        <v>3522</v>
      </c>
      <c r="O1929" s="185" t="s">
        <v>37</v>
      </c>
      <c r="P1929" s="185"/>
      <c r="Q1929" s="184" t="s">
        <v>1684</v>
      </c>
      <c r="R1929" s="185">
        <v>15310</v>
      </c>
      <c r="S1929" s="185" t="s">
        <v>180</v>
      </c>
      <c r="T1929">
        <v>1</v>
      </c>
      <c r="U1929" s="185" t="s">
        <v>37</v>
      </c>
      <c r="V1929" s="185" t="s">
        <v>37</v>
      </c>
      <c r="W1929" t="b">
        <v>1</v>
      </c>
    </row>
    <row r="1930" spans="4:23" x14ac:dyDescent="0.25">
      <c r="D1930" s="184" t="s">
        <v>1685</v>
      </c>
      <c r="E1930" s="184" t="s">
        <v>1685</v>
      </c>
      <c r="F1930" s="184"/>
      <c r="G1930" s="184"/>
      <c r="H1930" s="185">
        <v>16730</v>
      </c>
      <c r="I1930" t="s">
        <v>3491</v>
      </c>
      <c r="J1930" s="185" t="s">
        <v>36</v>
      </c>
      <c r="K1930" s="185" t="s">
        <v>36</v>
      </c>
      <c r="L1930" s="185" t="s">
        <v>36</v>
      </c>
      <c r="M1930" s="185" t="s">
        <v>37</v>
      </c>
      <c r="N1930" s="185" t="s">
        <v>3512</v>
      </c>
      <c r="O1930" s="185" t="s">
        <v>37</v>
      </c>
      <c r="P1930" s="185"/>
      <c r="Q1930" s="184" t="s">
        <v>1685</v>
      </c>
      <c r="R1930" s="185">
        <v>16730</v>
      </c>
      <c r="S1930" s="185" t="s">
        <v>1552</v>
      </c>
      <c r="T1930">
        <v>1</v>
      </c>
      <c r="U1930" s="185" t="s">
        <v>37</v>
      </c>
      <c r="V1930" s="185" t="s">
        <v>37</v>
      </c>
      <c r="W1930" t="b">
        <v>1</v>
      </c>
    </row>
    <row r="1931" spans="4:23" x14ac:dyDescent="0.25">
      <c r="D1931" s="184" t="s">
        <v>1686</v>
      </c>
      <c r="E1931" s="184" t="s">
        <v>1686</v>
      </c>
      <c r="F1931" s="184"/>
      <c r="G1931" s="184"/>
      <c r="H1931" s="185">
        <v>16610</v>
      </c>
      <c r="I1931" t="s">
        <v>3502</v>
      </c>
      <c r="J1931" s="185" t="s">
        <v>36</v>
      </c>
      <c r="K1931" s="185" t="s">
        <v>36</v>
      </c>
      <c r="L1931" s="185" t="s">
        <v>36</v>
      </c>
      <c r="M1931" s="185" t="s">
        <v>37</v>
      </c>
      <c r="N1931" s="185" t="s">
        <v>3512</v>
      </c>
      <c r="O1931" s="185" t="s">
        <v>37</v>
      </c>
      <c r="P1931" s="185"/>
      <c r="Q1931" s="184" t="s">
        <v>1686</v>
      </c>
      <c r="R1931" s="185">
        <v>16610</v>
      </c>
      <c r="S1931" s="185" t="s">
        <v>229</v>
      </c>
      <c r="T1931">
        <v>1</v>
      </c>
      <c r="U1931" s="185" t="s">
        <v>37</v>
      </c>
      <c r="V1931" s="185" t="s">
        <v>37</v>
      </c>
      <c r="W1931" t="b">
        <v>1</v>
      </c>
    </row>
    <row r="1932" spans="4:23" x14ac:dyDescent="0.25">
      <c r="D1932" s="184" t="s">
        <v>1687</v>
      </c>
      <c r="E1932" s="184" t="s">
        <v>1687</v>
      </c>
      <c r="F1932" s="184"/>
      <c r="G1932" s="184"/>
      <c r="H1932" s="185">
        <v>90400</v>
      </c>
      <c r="I1932" t="s">
        <v>3493</v>
      </c>
      <c r="J1932" s="185" t="s">
        <v>36</v>
      </c>
      <c r="K1932" s="185" t="s">
        <v>36</v>
      </c>
      <c r="L1932" s="185" t="s">
        <v>36</v>
      </c>
      <c r="M1932" s="185" t="s">
        <v>36</v>
      </c>
      <c r="N1932" s="185" t="s">
        <v>35</v>
      </c>
      <c r="O1932" s="185" t="s">
        <v>36</v>
      </c>
      <c r="P1932" s="185"/>
      <c r="Q1932" s="184" t="s">
        <v>1687</v>
      </c>
      <c r="R1932" s="185">
        <v>90400</v>
      </c>
      <c r="S1932" s="185" t="s">
        <v>262</v>
      </c>
      <c r="T1932">
        <v>1</v>
      </c>
      <c r="U1932" s="185" t="s">
        <v>37</v>
      </c>
      <c r="V1932" s="185" t="s">
        <v>37</v>
      </c>
      <c r="W1932" t="b">
        <v>0</v>
      </c>
    </row>
    <row r="1933" spans="4:23" x14ac:dyDescent="0.25">
      <c r="D1933" s="184" t="s">
        <v>1688</v>
      </c>
      <c r="E1933" s="184" t="s">
        <v>1688</v>
      </c>
      <c r="F1933" s="184"/>
      <c r="G1933" s="184"/>
      <c r="H1933" s="185">
        <v>12270</v>
      </c>
      <c r="I1933" t="s">
        <v>3487</v>
      </c>
      <c r="J1933" s="185" t="s">
        <v>36</v>
      </c>
      <c r="K1933" s="185" t="s">
        <v>36</v>
      </c>
      <c r="L1933" s="185" t="s">
        <v>36</v>
      </c>
      <c r="M1933" s="185" t="s">
        <v>36</v>
      </c>
      <c r="N1933" s="185" t="s">
        <v>35</v>
      </c>
      <c r="O1933" s="185" t="s">
        <v>37</v>
      </c>
      <c r="P1933" s="185"/>
      <c r="Q1933" s="184" t="s">
        <v>1688</v>
      </c>
      <c r="R1933" s="185">
        <v>12270</v>
      </c>
      <c r="S1933" s="185" t="s">
        <v>58</v>
      </c>
      <c r="T1933">
        <v>4</v>
      </c>
      <c r="U1933" s="185" t="s">
        <v>37</v>
      </c>
      <c r="V1933" s="185" t="s">
        <v>37</v>
      </c>
      <c r="W1933" t="b">
        <v>1</v>
      </c>
    </row>
    <row r="1934" spans="4:23" x14ac:dyDescent="0.25">
      <c r="D1934" s="184" t="s">
        <v>1689</v>
      </c>
      <c r="E1934" s="184" t="s">
        <v>1689</v>
      </c>
      <c r="F1934" s="184"/>
      <c r="G1934" s="184"/>
      <c r="H1934" s="185">
        <v>16650</v>
      </c>
      <c r="I1934" t="s">
        <v>3502</v>
      </c>
      <c r="J1934" s="185" t="s">
        <v>36</v>
      </c>
      <c r="K1934" s="185" t="s">
        <v>36</v>
      </c>
      <c r="L1934" s="185" t="s">
        <v>36</v>
      </c>
      <c r="M1934" s="185" t="s">
        <v>37</v>
      </c>
      <c r="N1934" s="185" t="s">
        <v>3512</v>
      </c>
      <c r="O1934" s="185" t="s">
        <v>37</v>
      </c>
      <c r="P1934" s="185"/>
      <c r="Q1934" s="184" t="s">
        <v>1689</v>
      </c>
      <c r="R1934" s="185">
        <v>16650</v>
      </c>
      <c r="S1934" s="185" t="s">
        <v>253</v>
      </c>
      <c r="T1934">
        <v>2</v>
      </c>
      <c r="U1934" s="185" t="s">
        <v>37</v>
      </c>
      <c r="V1934" s="185" t="s">
        <v>37</v>
      </c>
      <c r="W1934" t="b">
        <v>1</v>
      </c>
    </row>
    <row r="1935" spans="4:23" x14ac:dyDescent="0.25">
      <c r="D1935" s="184" t="s">
        <v>1690</v>
      </c>
      <c r="E1935" s="184" t="s">
        <v>1690</v>
      </c>
      <c r="F1935" s="184"/>
      <c r="G1935" s="184"/>
      <c r="H1935" s="185">
        <v>16610</v>
      </c>
      <c r="I1935" t="s">
        <v>3502</v>
      </c>
      <c r="J1935" s="185" t="s">
        <v>36</v>
      </c>
      <c r="K1935" s="185" t="s">
        <v>36</v>
      </c>
      <c r="L1935" s="185" t="s">
        <v>36</v>
      </c>
      <c r="M1935" s="185" t="s">
        <v>37</v>
      </c>
      <c r="N1935" s="185" t="s">
        <v>3512</v>
      </c>
      <c r="O1935" s="185" t="s">
        <v>37</v>
      </c>
      <c r="P1935" s="185"/>
      <c r="Q1935" s="184" t="s">
        <v>1690</v>
      </c>
      <c r="R1935" s="185">
        <v>16610</v>
      </c>
      <c r="S1935" s="185" t="s">
        <v>229</v>
      </c>
      <c r="T1935">
        <v>1</v>
      </c>
      <c r="U1935" s="185" t="s">
        <v>37</v>
      </c>
      <c r="V1935" s="185" t="s">
        <v>37</v>
      </c>
      <c r="W1935" t="b">
        <v>1</v>
      </c>
    </row>
    <row r="1936" spans="4:23" x14ac:dyDescent="0.25">
      <c r="D1936" s="184" t="s">
        <v>1691</v>
      </c>
      <c r="E1936" s="184" t="s">
        <v>1691</v>
      </c>
      <c r="F1936" s="184"/>
      <c r="G1936" s="184"/>
      <c r="H1936" s="185">
        <v>90383</v>
      </c>
      <c r="I1936" t="s">
        <v>3502</v>
      </c>
      <c r="J1936" s="185" t="s">
        <v>36</v>
      </c>
      <c r="K1936" s="185" t="s">
        <v>36</v>
      </c>
      <c r="L1936" s="185" t="s">
        <v>36</v>
      </c>
      <c r="M1936" s="185" t="s">
        <v>37</v>
      </c>
      <c r="N1936" s="185" t="s">
        <v>3504</v>
      </c>
      <c r="O1936" s="185" t="s">
        <v>37</v>
      </c>
      <c r="P1936" s="185"/>
      <c r="Q1936" s="184" t="s">
        <v>1691</v>
      </c>
      <c r="R1936" s="185">
        <v>90383</v>
      </c>
      <c r="S1936" s="185" t="s">
        <v>3534</v>
      </c>
      <c r="T1936">
        <v>1</v>
      </c>
      <c r="U1936" s="185" t="s">
        <v>37</v>
      </c>
      <c r="V1936" s="185" t="s">
        <v>37</v>
      </c>
      <c r="W1936" t="b">
        <v>1</v>
      </c>
    </row>
    <row r="1937" spans="4:23" x14ac:dyDescent="0.25">
      <c r="D1937" s="184" t="s">
        <v>1692</v>
      </c>
      <c r="E1937" s="184" t="s">
        <v>1692</v>
      </c>
      <c r="F1937" s="184"/>
      <c r="G1937" s="184"/>
      <c r="H1937" s="185">
        <v>14250</v>
      </c>
      <c r="I1937" t="s">
        <v>3491</v>
      </c>
      <c r="J1937" s="185" t="s">
        <v>36</v>
      </c>
      <c r="K1937" s="185" t="s">
        <v>36</v>
      </c>
      <c r="L1937" s="185" t="s">
        <v>36</v>
      </c>
      <c r="M1937" s="185" t="s">
        <v>36</v>
      </c>
      <c r="N1937" s="185" t="s">
        <v>35</v>
      </c>
      <c r="O1937" s="185" t="s">
        <v>37</v>
      </c>
      <c r="P1937" s="185"/>
      <c r="Q1937" s="184" t="s">
        <v>1692</v>
      </c>
      <c r="R1937" s="185">
        <v>14250</v>
      </c>
      <c r="S1937" s="185" t="s">
        <v>929</v>
      </c>
      <c r="T1937">
        <v>4</v>
      </c>
      <c r="U1937" s="185" t="s">
        <v>37</v>
      </c>
      <c r="V1937" s="185" t="s">
        <v>37</v>
      </c>
      <c r="W1937" t="b">
        <v>1</v>
      </c>
    </row>
    <row r="1938" spans="4:23" x14ac:dyDescent="0.25">
      <c r="D1938" s="184" t="s">
        <v>1693</v>
      </c>
      <c r="E1938" s="184" t="s">
        <v>1693</v>
      </c>
      <c r="F1938" s="184"/>
      <c r="G1938" s="184"/>
      <c r="H1938" s="185">
        <v>16410</v>
      </c>
      <c r="I1938" t="s">
        <v>3496</v>
      </c>
      <c r="J1938" s="185" t="s">
        <v>36</v>
      </c>
      <c r="K1938" s="185" t="s">
        <v>36</v>
      </c>
      <c r="L1938" s="185" t="s">
        <v>36</v>
      </c>
      <c r="M1938" s="185" t="s">
        <v>37</v>
      </c>
      <c r="N1938" s="185" t="s">
        <v>35</v>
      </c>
      <c r="O1938" s="185" t="s">
        <v>37</v>
      </c>
      <c r="P1938" s="185"/>
      <c r="Q1938" s="184" t="s">
        <v>1693</v>
      </c>
      <c r="R1938" s="185">
        <v>16410</v>
      </c>
      <c r="S1938" s="185" t="s">
        <v>70</v>
      </c>
      <c r="T1938">
        <v>2</v>
      </c>
      <c r="U1938" s="185" t="s">
        <v>37</v>
      </c>
      <c r="V1938" s="185" t="s">
        <v>37</v>
      </c>
      <c r="W1938" t="b">
        <v>0</v>
      </c>
    </row>
    <row r="1939" spans="4:23" x14ac:dyDescent="0.25">
      <c r="D1939" s="184" t="s">
        <v>1694</v>
      </c>
      <c r="E1939" s="184" t="s">
        <v>1694</v>
      </c>
      <c r="F1939" s="184"/>
      <c r="G1939" s="184"/>
      <c r="H1939" s="185">
        <v>12050</v>
      </c>
      <c r="I1939" t="s">
        <v>3487</v>
      </c>
      <c r="J1939" s="185" t="s">
        <v>36</v>
      </c>
      <c r="K1939" s="185" t="s">
        <v>36</v>
      </c>
      <c r="L1939" s="185" t="s">
        <v>36</v>
      </c>
      <c r="M1939" s="185" t="s">
        <v>36</v>
      </c>
      <c r="N1939" s="185" t="s">
        <v>35</v>
      </c>
      <c r="O1939" s="185" t="s">
        <v>37</v>
      </c>
      <c r="P1939" s="185"/>
      <c r="Q1939" s="184" t="s">
        <v>1694</v>
      </c>
      <c r="R1939" s="185">
        <v>12050</v>
      </c>
      <c r="S1939" s="185" t="s">
        <v>483</v>
      </c>
      <c r="T1939">
        <v>4</v>
      </c>
      <c r="U1939" s="185" t="s">
        <v>37</v>
      </c>
      <c r="V1939" s="185" t="s">
        <v>37</v>
      </c>
      <c r="W1939" t="b">
        <v>1</v>
      </c>
    </row>
    <row r="1940" spans="4:23" x14ac:dyDescent="0.25">
      <c r="D1940" s="184" t="s">
        <v>4036</v>
      </c>
      <c r="E1940" s="184" t="s">
        <v>4036</v>
      </c>
      <c r="F1940" s="184"/>
      <c r="G1940" s="184"/>
      <c r="H1940" s="185">
        <v>17720</v>
      </c>
      <c r="I1940" t="s">
        <v>3502</v>
      </c>
      <c r="J1940" s="185" t="s">
        <v>36</v>
      </c>
      <c r="K1940" s="185" t="s">
        <v>36</v>
      </c>
      <c r="L1940" s="185" t="s">
        <v>36</v>
      </c>
      <c r="M1940" s="185" t="s">
        <v>37</v>
      </c>
      <c r="N1940" s="185" t="s">
        <v>35</v>
      </c>
      <c r="O1940" s="185" t="s">
        <v>37</v>
      </c>
      <c r="P1940" s="185"/>
      <c r="Q1940" s="184" t="s">
        <v>4036</v>
      </c>
      <c r="R1940" s="185">
        <v>17720</v>
      </c>
      <c r="S1940" s="185" t="s">
        <v>533</v>
      </c>
      <c r="T1940">
        <v>3</v>
      </c>
      <c r="U1940" s="185" t="s">
        <v>37</v>
      </c>
      <c r="V1940" s="185" t="s">
        <v>37</v>
      </c>
      <c r="W1940" t="b">
        <v>1</v>
      </c>
    </row>
    <row r="1941" spans="4:23" x14ac:dyDescent="0.25">
      <c r="D1941" s="184" t="s">
        <v>4037</v>
      </c>
      <c r="E1941" s="184" t="s">
        <v>4037</v>
      </c>
      <c r="F1941" s="184"/>
      <c r="G1941" s="184"/>
      <c r="H1941" s="185">
        <v>90230</v>
      </c>
      <c r="I1941" t="s">
        <v>3491</v>
      </c>
      <c r="J1941" s="185" t="s">
        <v>36</v>
      </c>
      <c r="K1941" s="185" t="s">
        <v>36</v>
      </c>
      <c r="L1941" s="185" t="s">
        <v>36</v>
      </c>
      <c r="M1941" s="185" t="s">
        <v>37</v>
      </c>
      <c r="N1941" s="185" t="s">
        <v>35</v>
      </c>
      <c r="O1941" s="185" t="s">
        <v>37</v>
      </c>
      <c r="P1941" s="185"/>
      <c r="Q1941" s="184" t="s">
        <v>4037</v>
      </c>
      <c r="R1941" s="185">
        <v>90230</v>
      </c>
      <c r="S1941" s="185" t="s">
        <v>1975</v>
      </c>
      <c r="T1941">
        <v>3</v>
      </c>
      <c r="U1941" s="185" t="s">
        <v>37</v>
      </c>
      <c r="V1941" s="185" t="s">
        <v>37</v>
      </c>
      <c r="W1941" t="b">
        <v>1</v>
      </c>
    </row>
    <row r="1942" spans="4:23" x14ac:dyDescent="0.25">
      <c r="D1942" s="184" t="s">
        <v>1695</v>
      </c>
      <c r="E1942" s="184" t="s">
        <v>1695</v>
      </c>
      <c r="F1942" s="184"/>
      <c r="G1942" s="184"/>
      <c r="H1942" s="185">
        <v>16410</v>
      </c>
      <c r="I1942" t="s">
        <v>3496</v>
      </c>
      <c r="J1942" s="185" t="s">
        <v>36</v>
      </c>
      <c r="K1942" s="185" t="s">
        <v>36</v>
      </c>
      <c r="L1942" s="185" t="s">
        <v>36</v>
      </c>
      <c r="M1942" s="185" t="s">
        <v>37</v>
      </c>
      <c r="N1942" s="185" t="s">
        <v>35</v>
      </c>
      <c r="O1942" s="185" t="s">
        <v>37</v>
      </c>
      <c r="P1942" s="185"/>
      <c r="Q1942" s="184" t="s">
        <v>1695</v>
      </c>
      <c r="R1942" s="185">
        <v>16410</v>
      </c>
      <c r="S1942" s="185" t="s">
        <v>70</v>
      </c>
      <c r="T1942">
        <v>1</v>
      </c>
      <c r="U1942" s="185" t="s">
        <v>37</v>
      </c>
      <c r="V1942" s="185" t="s">
        <v>37</v>
      </c>
      <c r="W1942" t="b">
        <v>0</v>
      </c>
    </row>
    <row r="1943" spans="4:23" x14ac:dyDescent="0.25">
      <c r="D1943" s="184" t="s">
        <v>1696</v>
      </c>
      <c r="E1943" s="184" t="s">
        <v>1696</v>
      </c>
      <c r="F1943" s="184"/>
      <c r="G1943" s="184"/>
      <c r="H1943" s="185">
        <v>15070</v>
      </c>
      <c r="I1943" t="s">
        <v>113</v>
      </c>
      <c r="J1943" s="185" t="s">
        <v>36</v>
      </c>
      <c r="K1943" s="185" t="s">
        <v>36</v>
      </c>
      <c r="L1943" s="185" t="s">
        <v>36</v>
      </c>
      <c r="M1943" s="185" t="s">
        <v>37</v>
      </c>
      <c r="N1943" s="185" t="s">
        <v>113</v>
      </c>
      <c r="O1943" s="185" t="s">
        <v>37</v>
      </c>
      <c r="P1943" s="185"/>
      <c r="Q1943" s="184" t="s">
        <v>1696</v>
      </c>
      <c r="R1943" s="185">
        <v>15070</v>
      </c>
      <c r="S1943" s="185" t="s">
        <v>1307</v>
      </c>
      <c r="T1943">
        <v>5</v>
      </c>
      <c r="U1943" s="185" t="s">
        <v>37</v>
      </c>
      <c r="V1943" s="185" t="s">
        <v>37</v>
      </c>
      <c r="W1943" t="b">
        <v>0</v>
      </c>
    </row>
    <row r="1944" spans="4:23" x14ac:dyDescent="0.25">
      <c r="D1944" s="184" t="s">
        <v>1697</v>
      </c>
      <c r="E1944" s="184" t="s">
        <v>1697</v>
      </c>
      <c r="F1944" s="184"/>
      <c r="G1944" s="184"/>
      <c r="H1944" s="185">
        <v>15100</v>
      </c>
      <c r="I1944" t="s">
        <v>3507</v>
      </c>
      <c r="J1944" s="185" t="s">
        <v>36</v>
      </c>
      <c r="K1944" s="185" t="s">
        <v>36</v>
      </c>
      <c r="L1944" s="185" t="s">
        <v>36</v>
      </c>
      <c r="M1944" s="185" t="s">
        <v>36</v>
      </c>
      <c r="N1944" s="185" t="s">
        <v>35</v>
      </c>
      <c r="O1944" s="185" t="s">
        <v>37</v>
      </c>
      <c r="P1944" s="185"/>
      <c r="Q1944" s="184" t="s">
        <v>1697</v>
      </c>
      <c r="R1944" s="185">
        <v>15100</v>
      </c>
      <c r="S1944" s="185" t="s">
        <v>395</v>
      </c>
      <c r="T1944">
        <v>7</v>
      </c>
      <c r="U1944" s="185" t="s">
        <v>37</v>
      </c>
      <c r="V1944" s="185" t="s">
        <v>37</v>
      </c>
      <c r="W1944" t="b">
        <v>1</v>
      </c>
    </row>
    <row r="1945" spans="4:23" x14ac:dyDescent="0.25">
      <c r="D1945" s="184" t="s">
        <v>1698</v>
      </c>
      <c r="E1945" s="184" t="s">
        <v>1698</v>
      </c>
      <c r="F1945" s="184"/>
      <c r="G1945" s="184"/>
      <c r="H1945" s="185">
        <v>15320</v>
      </c>
      <c r="I1945" t="s">
        <v>3513</v>
      </c>
      <c r="J1945" s="185" t="s">
        <v>36</v>
      </c>
      <c r="K1945" s="185" t="s">
        <v>36</v>
      </c>
      <c r="L1945" s="185" t="s">
        <v>36</v>
      </c>
      <c r="M1945" s="185" t="s">
        <v>36</v>
      </c>
      <c r="N1945" s="185" t="s">
        <v>3514</v>
      </c>
      <c r="O1945" s="185" t="s">
        <v>37</v>
      </c>
      <c r="P1945" s="185"/>
      <c r="Q1945" s="184" t="s">
        <v>1698</v>
      </c>
      <c r="R1945" s="185">
        <v>15320</v>
      </c>
      <c r="S1945" s="185" t="s">
        <v>327</v>
      </c>
      <c r="T1945">
        <v>4</v>
      </c>
      <c r="U1945" s="185" t="s">
        <v>36</v>
      </c>
      <c r="V1945" s="185" t="s">
        <v>36</v>
      </c>
      <c r="W1945" t="b">
        <v>1</v>
      </c>
    </row>
    <row r="1946" spans="4:23" x14ac:dyDescent="0.25">
      <c r="D1946" s="184" t="s">
        <v>1699</v>
      </c>
      <c r="E1946" s="184" t="s">
        <v>1699</v>
      </c>
      <c r="F1946" s="184"/>
      <c r="G1946" s="184"/>
      <c r="H1946" s="185">
        <v>15080</v>
      </c>
      <c r="I1946" t="s">
        <v>113</v>
      </c>
      <c r="J1946" s="185" t="s">
        <v>36</v>
      </c>
      <c r="K1946" s="185" t="s">
        <v>36</v>
      </c>
      <c r="L1946" s="185" t="s">
        <v>36</v>
      </c>
      <c r="M1946" s="185" t="s">
        <v>37</v>
      </c>
      <c r="N1946" s="185" t="s">
        <v>113</v>
      </c>
      <c r="O1946" s="185" t="s">
        <v>37</v>
      </c>
      <c r="P1946" s="185"/>
      <c r="Q1946" s="184" t="s">
        <v>1699</v>
      </c>
      <c r="R1946" s="185">
        <v>15080</v>
      </c>
      <c r="S1946" s="185" t="s">
        <v>117</v>
      </c>
      <c r="T1946">
        <v>6</v>
      </c>
      <c r="U1946" s="185" t="s">
        <v>37</v>
      </c>
      <c r="V1946" s="185" t="s">
        <v>37</v>
      </c>
      <c r="W1946" t="b">
        <v>0</v>
      </c>
    </row>
    <row r="1947" spans="4:23" x14ac:dyDescent="0.25">
      <c r="D1947" s="184" t="s">
        <v>1700</v>
      </c>
      <c r="E1947" s="184" t="s">
        <v>1700</v>
      </c>
      <c r="F1947" s="184"/>
      <c r="G1947" s="184"/>
      <c r="H1947" s="185">
        <v>90185</v>
      </c>
      <c r="I1947" t="s">
        <v>3507</v>
      </c>
      <c r="J1947" s="185" t="s">
        <v>36</v>
      </c>
      <c r="K1947" s="185" t="s">
        <v>36</v>
      </c>
      <c r="L1947" s="185" t="s">
        <v>36</v>
      </c>
      <c r="M1947" s="185" t="s">
        <v>37</v>
      </c>
      <c r="N1947" s="185" t="s">
        <v>35</v>
      </c>
      <c r="O1947" s="185" t="s">
        <v>37</v>
      </c>
      <c r="P1947" s="185"/>
      <c r="Q1947" s="184" t="s">
        <v>1700</v>
      </c>
      <c r="R1947" s="185">
        <v>90185</v>
      </c>
      <c r="S1947" s="185" t="s">
        <v>1700</v>
      </c>
      <c r="T1947">
        <v>5</v>
      </c>
      <c r="U1947" s="185" t="s">
        <v>37</v>
      </c>
      <c r="V1947" s="185" t="s">
        <v>37</v>
      </c>
      <c r="W1947" t="b">
        <v>1</v>
      </c>
    </row>
    <row r="1948" spans="4:23" x14ac:dyDescent="0.25">
      <c r="D1948" s="184" t="s">
        <v>1701</v>
      </c>
      <c r="E1948" s="184" t="s">
        <v>1701</v>
      </c>
      <c r="F1948" s="184"/>
      <c r="G1948" s="184"/>
      <c r="H1948" s="185">
        <v>90187</v>
      </c>
      <c r="I1948" t="s">
        <v>113</v>
      </c>
      <c r="J1948" s="185" t="s">
        <v>36</v>
      </c>
      <c r="K1948" s="185" t="s">
        <v>36</v>
      </c>
      <c r="L1948" s="185" t="s">
        <v>36</v>
      </c>
      <c r="M1948" s="185" t="s">
        <v>37</v>
      </c>
      <c r="N1948" s="185" t="s">
        <v>113</v>
      </c>
      <c r="O1948" s="185" t="s">
        <v>37</v>
      </c>
      <c r="P1948" s="185"/>
      <c r="Q1948" s="184" t="s">
        <v>1701</v>
      </c>
      <c r="R1948" s="185">
        <v>90187</v>
      </c>
      <c r="S1948" s="185" t="s">
        <v>1701</v>
      </c>
      <c r="T1948">
        <v>5</v>
      </c>
      <c r="U1948" s="185" t="s">
        <v>37</v>
      </c>
      <c r="V1948" s="185" t="s">
        <v>37</v>
      </c>
      <c r="W1948" t="b">
        <v>0</v>
      </c>
    </row>
    <row r="1949" spans="4:23" x14ac:dyDescent="0.25">
      <c r="D1949" s="184" t="s">
        <v>1702</v>
      </c>
      <c r="E1949" s="184" t="s">
        <v>1702</v>
      </c>
      <c r="F1949" s="184"/>
      <c r="G1949" s="184"/>
      <c r="H1949" s="185">
        <v>90186</v>
      </c>
      <c r="I1949" t="s">
        <v>113</v>
      </c>
      <c r="J1949" s="185" t="s">
        <v>36</v>
      </c>
      <c r="K1949" s="185" t="s">
        <v>36</v>
      </c>
      <c r="L1949" s="185" t="s">
        <v>36</v>
      </c>
      <c r="M1949" s="185" t="s">
        <v>37</v>
      </c>
      <c r="N1949" s="185" t="s">
        <v>113</v>
      </c>
      <c r="O1949" s="185" t="s">
        <v>37</v>
      </c>
      <c r="P1949" s="185"/>
      <c r="Q1949" s="184" t="s">
        <v>1702</v>
      </c>
      <c r="R1949" s="185">
        <v>90186</v>
      </c>
      <c r="S1949" s="185" t="s">
        <v>1702</v>
      </c>
      <c r="T1949">
        <v>5</v>
      </c>
      <c r="U1949" s="185" t="s">
        <v>37</v>
      </c>
      <c r="V1949" s="185" t="s">
        <v>37</v>
      </c>
      <c r="W1949" t="b">
        <v>0</v>
      </c>
    </row>
    <row r="1950" spans="4:23" x14ac:dyDescent="0.25">
      <c r="D1950" s="184" t="s">
        <v>1703</v>
      </c>
      <c r="E1950" s="184" t="s">
        <v>1703</v>
      </c>
      <c r="F1950" s="184"/>
      <c r="G1950" s="184"/>
      <c r="H1950" s="185">
        <v>17660</v>
      </c>
      <c r="I1950" t="s">
        <v>3502</v>
      </c>
      <c r="J1950" s="185" t="s">
        <v>36</v>
      </c>
      <c r="K1950" s="185" t="s">
        <v>36</v>
      </c>
      <c r="L1950" s="185" t="s">
        <v>36</v>
      </c>
      <c r="M1950" s="185" t="s">
        <v>37</v>
      </c>
      <c r="N1950" s="185" t="s">
        <v>3498</v>
      </c>
      <c r="O1950" s="185" t="s">
        <v>37</v>
      </c>
      <c r="P1950" s="185"/>
      <c r="Q1950" s="184" t="s">
        <v>1703</v>
      </c>
      <c r="R1950" s="185">
        <v>17660</v>
      </c>
      <c r="S1950" s="185" t="s">
        <v>486</v>
      </c>
      <c r="T1950">
        <v>1</v>
      </c>
      <c r="U1950" s="185" t="s">
        <v>37</v>
      </c>
      <c r="V1950" s="185" t="s">
        <v>37</v>
      </c>
      <c r="W1950" t="b">
        <v>1</v>
      </c>
    </row>
    <row r="1951" spans="4:23" x14ac:dyDescent="0.25">
      <c r="D1951" s="184" t="s">
        <v>1704</v>
      </c>
      <c r="E1951" s="184" t="s">
        <v>1704</v>
      </c>
      <c r="F1951" s="184"/>
      <c r="G1951" s="184"/>
      <c r="H1951" s="185">
        <v>16030</v>
      </c>
      <c r="I1951" t="s">
        <v>3496</v>
      </c>
      <c r="J1951" s="185" t="s">
        <v>36</v>
      </c>
      <c r="K1951" s="185" t="s">
        <v>36</v>
      </c>
      <c r="L1951" s="185" t="s">
        <v>36</v>
      </c>
      <c r="M1951" s="185" t="s">
        <v>37</v>
      </c>
      <c r="N1951" s="185" t="s">
        <v>3506</v>
      </c>
      <c r="O1951" s="185" t="s">
        <v>37</v>
      </c>
      <c r="P1951" s="185"/>
      <c r="Q1951" s="184" t="s">
        <v>1704</v>
      </c>
      <c r="R1951" s="185">
        <v>16030</v>
      </c>
      <c r="S1951" s="185" t="s">
        <v>107</v>
      </c>
      <c r="T1951">
        <v>1</v>
      </c>
      <c r="U1951" s="185" t="s">
        <v>37</v>
      </c>
      <c r="V1951" s="185" t="s">
        <v>37</v>
      </c>
      <c r="W1951" t="b">
        <v>1</v>
      </c>
    </row>
    <row r="1952" spans="4:23" x14ac:dyDescent="0.25">
      <c r="D1952" s="184" t="s">
        <v>1705</v>
      </c>
      <c r="E1952" s="184" t="s">
        <v>1705</v>
      </c>
      <c r="F1952" s="184"/>
      <c r="G1952" s="184"/>
      <c r="H1952" s="185">
        <v>17010</v>
      </c>
      <c r="I1952" t="s">
        <v>3502</v>
      </c>
      <c r="J1952" s="185" t="s">
        <v>36</v>
      </c>
      <c r="K1952" s="185" t="s">
        <v>36</v>
      </c>
      <c r="L1952" s="185" t="s">
        <v>36</v>
      </c>
      <c r="M1952" s="185" t="s">
        <v>37</v>
      </c>
      <c r="N1952" s="185" t="s">
        <v>3528</v>
      </c>
      <c r="O1952" s="185" t="s">
        <v>37</v>
      </c>
      <c r="P1952" s="185"/>
      <c r="Q1952" s="184" t="s">
        <v>1705</v>
      </c>
      <c r="R1952" s="185">
        <v>17010</v>
      </c>
      <c r="S1952" s="185" t="s">
        <v>465</v>
      </c>
      <c r="T1952">
        <v>1</v>
      </c>
      <c r="U1952" s="185" t="s">
        <v>37</v>
      </c>
      <c r="V1952" s="185" t="s">
        <v>37</v>
      </c>
      <c r="W1952" t="b">
        <v>1</v>
      </c>
    </row>
    <row r="1953" spans="4:23" x14ac:dyDescent="0.25">
      <c r="D1953" s="184" t="s">
        <v>1706</v>
      </c>
      <c r="E1953" s="184" t="s">
        <v>1706</v>
      </c>
      <c r="F1953" s="184"/>
      <c r="G1953" s="184"/>
      <c r="H1953" s="185">
        <v>14110</v>
      </c>
      <c r="I1953" t="s">
        <v>3491</v>
      </c>
      <c r="J1953" s="185" t="s">
        <v>36</v>
      </c>
      <c r="K1953" s="185" t="s">
        <v>36</v>
      </c>
      <c r="L1953" s="185" t="s">
        <v>36</v>
      </c>
      <c r="M1953" s="185" t="s">
        <v>37</v>
      </c>
      <c r="N1953" s="185" t="s">
        <v>3505</v>
      </c>
      <c r="O1953" s="185" t="s">
        <v>37</v>
      </c>
      <c r="P1953" s="185"/>
      <c r="Q1953" s="184" t="s">
        <v>1706</v>
      </c>
      <c r="R1953" s="185">
        <v>14110</v>
      </c>
      <c r="S1953" s="185" t="s">
        <v>1164</v>
      </c>
      <c r="T1953">
        <v>2</v>
      </c>
      <c r="U1953" s="185" t="s">
        <v>37</v>
      </c>
      <c r="V1953" s="185" t="s">
        <v>37</v>
      </c>
      <c r="W1953" t="b">
        <v>1</v>
      </c>
    </row>
    <row r="1954" spans="4:23" x14ac:dyDescent="0.25">
      <c r="D1954" s="184" t="s">
        <v>1707</v>
      </c>
      <c r="E1954" s="184" t="s">
        <v>1707</v>
      </c>
      <c r="F1954" s="184"/>
      <c r="G1954" s="184"/>
      <c r="H1954" s="185">
        <v>15330</v>
      </c>
      <c r="I1954" t="s">
        <v>3513</v>
      </c>
      <c r="J1954" s="185" t="s">
        <v>36</v>
      </c>
      <c r="K1954" s="185" t="s">
        <v>36</v>
      </c>
      <c r="L1954" s="185" t="s">
        <v>36</v>
      </c>
      <c r="M1954" s="185" t="s">
        <v>36</v>
      </c>
      <c r="N1954" s="185" t="s">
        <v>3514</v>
      </c>
      <c r="O1954" s="185" t="s">
        <v>37</v>
      </c>
      <c r="P1954" s="185"/>
      <c r="Q1954" s="184" t="s">
        <v>1707</v>
      </c>
      <c r="R1954" s="185">
        <v>15330</v>
      </c>
      <c r="S1954" s="185" t="s">
        <v>307</v>
      </c>
      <c r="T1954">
        <v>4</v>
      </c>
      <c r="U1954" s="185" t="s">
        <v>36</v>
      </c>
      <c r="V1954" s="185" t="s">
        <v>36</v>
      </c>
      <c r="W1954" t="b">
        <v>1</v>
      </c>
    </row>
    <row r="1955" spans="4:23" x14ac:dyDescent="0.25">
      <c r="D1955" s="184" t="s">
        <v>1708</v>
      </c>
      <c r="E1955" s="184" t="s">
        <v>1708</v>
      </c>
      <c r="F1955" s="184"/>
      <c r="G1955" s="184"/>
      <c r="H1955" s="185">
        <v>15310</v>
      </c>
      <c r="I1955" t="s">
        <v>3513</v>
      </c>
      <c r="J1955" s="185" t="s">
        <v>36</v>
      </c>
      <c r="K1955" s="185" t="s">
        <v>36</v>
      </c>
      <c r="L1955" s="185" t="s">
        <v>36</v>
      </c>
      <c r="M1955" s="185" t="s">
        <v>37</v>
      </c>
      <c r="N1955" s="185" t="s">
        <v>3514</v>
      </c>
      <c r="O1955" s="185" t="s">
        <v>37</v>
      </c>
      <c r="P1955" s="185"/>
      <c r="Q1955" s="184" t="s">
        <v>1708</v>
      </c>
      <c r="R1955" s="185">
        <v>15310</v>
      </c>
      <c r="S1955" s="185" t="s">
        <v>180</v>
      </c>
      <c r="T1955">
        <v>2</v>
      </c>
      <c r="U1955" s="185" t="s">
        <v>37</v>
      </c>
      <c r="V1955" s="185" t="s">
        <v>37</v>
      </c>
      <c r="W1955" t="b">
        <v>0</v>
      </c>
    </row>
    <row r="1956" spans="4:23" x14ac:dyDescent="0.25">
      <c r="D1956" s="184" t="s">
        <v>4038</v>
      </c>
      <c r="E1956" s="184" t="s">
        <v>4038</v>
      </c>
      <c r="F1956" s="184"/>
      <c r="G1956" s="184"/>
      <c r="H1956" s="185">
        <v>18301</v>
      </c>
      <c r="I1956" t="s">
        <v>3510</v>
      </c>
      <c r="J1956" s="185" t="s">
        <v>36</v>
      </c>
      <c r="K1956" s="185" t="s">
        <v>36</v>
      </c>
      <c r="L1956" s="185" t="s">
        <v>36</v>
      </c>
      <c r="M1956" s="185" t="s">
        <v>36</v>
      </c>
      <c r="N1956" s="185" t="s">
        <v>3514</v>
      </c>
      <c r="O1956" s="185" t="s">
        <v>37</v>
      </c>
      <c r="P1956" s="185"/>
      <c r="Q1956" s="184" t="s">
        <v>4038</v>
      </c>
      <c r="R1956" s="185">
        <v>18301</v>
      </c>
      <c r="S1956" s="185" t="s">
        <v>3736</v>
      </c>
      <c r="T1956">
        <v>0</v>
      </c>
      <c r="U1956" s="185" t="s">
        <v>36</v>
      </c>
      <c r="V1956" s="185" t="s">
        <v>36</v>
      </c>
      <c r="W1956" t="b">
        <v>1</v>
      </c>
    </row>
    <row r="1957" spans="4:23" x14ac:dyDescent="0.25">
      <c r="D1957" s="184" t="s">
        <v>4039</v>
      </c>
      <c r="E1957" s="184" t="s">
        <v>4039</v>
      </c>
      <c r="F1957" s="184"/>
      <c r="G1957" s="184"/>
      <c r="H1957" s="185">
        <v>18301</v>
      </c>
      <c r="I1957" t="s">
        <v>3510</v>
      </c>
      <c r="J1957" s="185" t="s">
        <v>36</v>
      </c>
      <c r="K1957" s="185" t="s">
        <v>36</v>
      </c>
      <c r="L1957" s="185" t="s">
        <v>36</v>
      </c>
      <c r="M1957" s="185" t="s">
        <v>37</v>
      </c>
      <c r="N1957" s="185" t="s">
        <v>3514</v>
      </c>
      <c r="O1957" s="185" t="s">
        <v>37</v>
      </c>
      <c r="P1957" s="185"/>
      <c r="Q1957" s="184" t="s">
        <v>4039</v>
      </c>
      <c r="R1957" s="185">
        <v>18301</v>
      </c>
      <c r="S1957" s="185" t="s">
        <v>3736</v>
      </c>
      <c r="T1957">
        <v>1</v>
      </c>
      <c r="U1957" s="185" t="s">
        <v>37</v>
      </c>
      <c r="V1957" s="185" t="s">
        <v>37</v>
      </c>
      <c r="W1957" t="b">
        <v>1</v>
      </c>
    </row>
    <row r="1958" spans="4:23" x14ac:dyDescent="0.25">
      <c r="D1958" s="184" t="s">
        <v>4040</v>
      </c>
      <c r="E1958" s="184" t="s">
        <v>4040</v>
      </c>
      <c r="F1958" s="184"/>
      <c r="G1958" s="184"/>
      <c r="H1958" s="185">
        <v>18302</v>
      </c>
      <c r="I1958" t="s">
        <v>3510</v>
      </c>
      <c r="J1958" s="185" t="s">
        <v>36</v>
      </c>
      <c r="K1958" s="185" t="s">
        <v>36</v>
      </c>
      <c r="L1958" s="185" t="s">
        <v>36</v>
      </c>
      <c r="M1958" s="185" t="s">
        <v>37</v>
      </c>
      <c r="N1958" s="185" t="s">
        <v>3514</v>
      </c>
      <c r="O1958" s="185" t="s">
        <v>37</v>
      </c>
      <c r="P1958" s="185"/>
      <c r="Q1958" s="184" t="s">
        <v>4040</v>
      </c>
      <c r="R1958" s="185">
        <v>18302</v>
      </c>
      <c r="S1958" s="185" t="s">
        <v>3739</v>
      </c>
      <c r="T1958">
        <v>1</v>
      </c>
      <c r="U1958" s="185" t="s">
        <v>37</v>
      </c>
      <c r="V1958" s="185" t="s">
        <v>37</v>
      </c>
      <c r="W1958" t="b">
        <v>1</v>
      </c>
    </row>
    <row r="1959" spans="4:23" x14ac:dyDescent="0.25">
      <c r="D1959" s="184" t="s">
        <v>1709</v>
      </c>
      <c r="E1959" s="184" t="s">
        <v>1709</v>
      </c>
      <c r="F1959" s="184"/>
      <c r="G1959" s="184"/>
      <c r="H1959" s="185">
        <v>11070</v>
      </c>
      <c r="I1959" t="s">
        <v>3491</v>
      </c>
      <c r="J1959" s="185" t="s">
        <v>36</v>
      </c>
      <c r="K1959" s="185" t="s">
        <v>36</v>
      </c>
      <c r="L1959" s="185" t="s">
        <v>36</v>
      </c>
      <c r="M1959" s="185" t="s">
        <v>37</v>
      </c>
      <c r="N1959" s="185" t="s">
        <v>35</v>
      </c>
      <c r="O1959" s="185" t="s">
        <v>37</v>
      </c>
      <c r="P1959" s="185"/>
      <c r="Q1959" s="184" t="s">
        <v>1709</v>
      </c>
      <c r="R1959" s="185">
        <v>11070</v>
      </c>
      <c r="S1959" s="185" t="s">
        <v>806</v>
      </c>
      <c r="T1959">
        <v>2</v>
      </c>
      <c r="U1959" s="185" t="s">
        <v>37</v>
      </c>
      <c r="V1959" s="185" t="s">
        <v>37</v>
      </c>
      <c r="W1959" t="b">
        <v>1</v>
      </c>
    </row>
    <row r="1960" spans="4:23" x14ac:dyDescent="0.25">
      <c r="D1960" s="184" t="s">
        <v>1710</v>
      </c>
      <c r="E1960" s="184" t="s">
        <v>1710</v>
      </c>
      <c r="F1960" s="184"/>
      <c r="G1960" s="184"/>
      <c r="H1960" s="185">
        <v>13510</v>
      </c>
      <c r="I1960" t="s">
        <v>3491</v>
      </c>
      <c r="J1960" s="185" t="s">
        <v>36</v>
      </c>
      <c r="K1960" s="185" t="s">
        <v>36</v>
      </c>
      <c r="L1960" s="185" t="s">
        <v>36</v>
      </c>
      <c r="M1960" s="185" t="s">
        <v>37</v>
      </c>
      <c r="N1960" s="185" t="s">
        <v>3501</v>
      </c>
      <c r="O1960" s="185" t="s">
        <v>37</v>
      </c>
      <c r="P1960" s="185"/>
      <c r="Q1960" s="184" t="s">
        <v>1710</v>
      </c>
      <c r="R1960" s="185">
        <v>13510</v>
      </c>
      <c r="S1960" s="185" t="s">
        <v>103</v>
      </c>
      <c r="T1960">
        <v>3</v>
      </c>
      <c r="U1960" s="185" t="s">
        <v>37</v>
      </c>
      <c r="V1960" s="185" t="s">
        <v>37</v>
      </c>
      <c r="W1960" t="b">
        <v>1</v>
      </c>
    </row>
    <row r="1961" spans="4:23" x14ac:dyDescent="0.25">
      <c r="D1961" s="184" t="s">
        <v>1711</v>
      </c>
      <c r="E1961" s="184" t="s">
        <v>1711</v>
      </c>
      <c r="F1961" s="184"/>
      <c r="G1961" s="184"/>
      <c r="H1961" s="185">
        <v>17260</v>
      </c>
      <c r="I1961" t="s">
        <v>3502</v>
      </c>
      <c r="J1961" s="185" t="s">
        <v>36</v>
      </c>
      <c r="K1961" s="185" t="s">
        <v>36</v>
      </c>
      <c r="L1961" s="185" t="s">
        <v>36</v>
      </c>
      <c r="M1961" s="185" t="s">
        <v>37</v>
      </c>
      <c r="N1961" s="185" t="s">
        <v>3504</v>
      </c>
      <c r="O1961" s="185" t="s">
        <v>37</v>
      </c>
      <c r="P1961" s="185"/>
      <c r="Q1961" s="184" t="s">
        <v>1711</v>
      </c>
      <c r="R1961" s="185">
        <v>17260</v>
      </c>
      <c r="S1961" s="185" t="s">
        <v>410</v>
      </c>
      <c r="T1961">
        <v>1</v>
      </c>
      <c r="U1961" s="185" t="s">
        <v>37</v>
      </c>
      <c r="V1961" s="185" t="s">
        <v>37</v>
      </c>
      <c r="W1961" t="b">
        <v>1</v>
      </c>
    </row>
    <row r="1962" spans="4:23" x14ac:dyDescent="0.25">
      <c r="D1962" s="184" t="s">
        <v>1712</v>
      </c>
      <c r="E1962" s="184" t="s">
        <v>1712</v>
      </c>
      <c r="F1962" s="184"/>
      <c r="G1962" s="184"/>
      <c r="H1962" s="185">
        <v>13060</v>
      </c>
      <c r="I1962" t="s">
        <v>3491</v>
      </c>
      <c r="J1962" s="185" t="s">
        <v>36</v>
      </c>
      <c r="K1962" s="185" t="s">
        <v>36</v>
      </c>
      <c r="L1962" s="185" t="s">
        <v>36</v>
      </c>
      <c r="M1962" s="185" t="s">
        <v>37</v>
      </c>
      <c r="N1962" s="185" t="s">
        <v>3501</v>
      </c>
      <c r="O1962" s="185" t="s">
        <v>37</v>
      </c>
      <c r="P1962" s="185"/>
      <c r="Q1962" s="184" t="s">
        <v>1712</v>
      </c>
      <c r="R1962" s="185">
        <v>13060</v>
      </c>
      <c r="S1962" s="185" t="s">
        <v>1181</v>
      </c>
      <c r="T1962">
        <v>2</v>
      </c>
      <c r="U1962" s="185" t="s">
        <v>37</v>
      </c>
      <c r="V1962" s="185" t="s">
        <v>37</v>
      </c>
      <c r="W1962" t="b">
        <v>1</v>
      </c>
    </row>
    <row r="1963" spans="4:23" x14ac:dyDescent="0.25">
      <c r="D1963" s="184" t="s">
        <v>4041</v>
      </c>
      <c r="E1963" s="184" t="s">
        <v>4041</v>
      </c>
      <c r="F1963" s="184"/>
      <c r="G1963" s="184"/>
      <c r="H1963" s="185">
        <v>16090</v>
      </c>
      <c r="I1963" t="s">
        <v>3496</v>
      </c>
      <c r="J1963" s="185" t="s">
        <v>36</v>
      </c>
      <c r="K1963" s="185" t="s">
        <v>36</v>
      </c>
      <c r="L1963" s="185" t="s">
        <v>36</v>
      </c>
      <c r="M1963" s="185" t="s">
        <v>37</v>
      </c>
      <c r="N1963" s="185" t="s">
        <v>3506</v>
      </c>
      <c r="O1963" s="185" t="s">
        <v>37</v>
      </c>
      <c r="P1963" s="185"/>
      <c r="Q1963" s="184" t="s">
        <v>4041</v>
      </c>
      <c r="R1963" s="185">
        <v>16090</v>
      </c>
      <c r="S1963" s="185" t="s">
        <v>421</v>
      </c>
      <c r="T1963">
        <v>2</v>
      </c>
      <c r="U1963" s="185" t="s">
        <v>37</v>
      </c>
      <c r="V1963" s="185" t="s">
        <v>37</v>
      </c>
      <c r="W1963" t="b">
        <v>1</v>
      </c>
    </row>
    <row r="1964" spans="4:23" x14ac:dyDescent="0.25">
      <c r="D1964" s="184" t="s">
        <v>1713</v>
      </c>
      <c r="E1964" s="184" t="s">
        <v>1713</v>
      </c>
      <c r="F1964" s="184"/>
      <c r="G1964" s="184"/>
      <c r="H1964" s="185">
        <v>17220</v>
      </c>
      <c r="I1964" t="s">
        <v>3491</v>
      </c>
      <c r="J1964" s="185" t="s">
        <v>36</v>
      </c>
      <c r="K1964" s="185" t="s">
        <v>36</v>
      </c>
      <c r="L1964" s="185" t="s">
        <v>36</v>
      </c>
      <c r="M1964" s="185" t="s">
        <v>37</v>
      </c>
      <c r="N1964" s="185" t="s">
        <v>3504</v>
      </c>
      <c r="O1964" s="185" t="s">
        <v>37</v>
      </c>
      <c r="P1964" s="185"/>
      <c r="Q1964" s="184" t="s">
        <v>1713</v>
      </c>
      <c r="R1964" s="185">
        <v>17220</v>
      </c>
      <c r="S1964" s="185" t="s">
        <v>734</v>
      </c>
      <c r="T1964">
        <v>1</v>
      </c>
      <c r="U1964" s="185" t="s">
        <v>37</v>
      </c>
      <c r="V1964" s="185" t="s">
        <v>37</v>
      </c>
      <c r="W1964" t="b">
        <v>1</v>
      </c>
    </row>
    <row r="1965" spans="4:23" x14ac:dyDescent="0.25">
      <c r="D1965" s="184" t="s">
        <v>1714</v>
      </c>
      <c r="E1965" s="184" t="s">
        <v>1714</v>
      </c>
      <c r="F1965" s="184"/>
      <c r="G1965" s="184"/>
      <c r="H1965" s="185">
        <v>13960</v>
      </c>
      <c r="I1965" t="s">
        <v>3491</v>
      </c>
      <c r="J1965" s="185" t="s">
        <v>36</v>
      </c>
      <c r="K1965" s="185" t="s">
        <v>36</v>
      </c>
      <c r="L1965" s="185" t="s">
        <v>36</v>
      </c>
      <c r="M1965" s="185" t="s">
        <v>37</v>
      </c>
      <c r="N1965" s="185" t="s">
        <v>3498</v>
      </c>
      <c r="O1965" s="185" t="s">
        <v>37</v>
      </c>
      <c r="P1965" s="185"/>
      <c r="Q1965" s="184" t="s">
        <v>1714</v>
      </c>
      <c r="R1965" s="185">
        <v>13960</v>
      </c>
      <c r="S1965" s="185" t="s">
        <v>234</v>
      </c>
      <c r="T1965">
        <v>1</v>
      </c>
      <c r="U1965" s="185" t="s">
        <v>37</v>
      </c>
      <c r="V1965" s="185" t="s">
        <v>37</v>
      </c>
      <c r="W1965" t="b">
        <v>1</v>
      </c>
    </row>
    <row r="1966" spans="4:23" x14ac:dyDescent="0.25">
      <c r="D1966" s="184" t="s">
        <v>1715</v>
      </c>
      <c r="E1966" s="184" t="s">
        <v>1715</v>
      </c>
      <c r="F1966" s="184"/>
      <c r="G1966" s="184"/>
      <c r="H1966" s="185">
        <v>13140</v>
      </c>
      <c r="I1966" t="s">
        <v>3491</v>
      </c>
      <c r="J1966" s="185" t="s">
        <v>36</v>
      </c>
      <c r="K1966" s="185" t="s">
        <v>36</v>
      </c>
      <c r="L1966" s="185" t="s">
        <v>36</v>
      </c>
      <c r="M1966" s="185" t="s">
        <v>37</v>
      </c>
      <c r="N1966" s="185" t="s">
        <v>3501</v>
      </c>
      <c r="O1966" s="185" t="s">
        <v>37</v>
      </c>
      <c r="P1966" s="185"/>
      <c r="Q1966" s="184" t="s">
        <v>1715</v>
      </c>
      <c r="R1966" s="185">
        <v>13140</v>
      </c>
      <c r="S1966" s="185" t="s">
        <v>78</v>
      </c>
      <c r="T1966">
        <v>2</v>
      </c>
      <c r="U1966" s="185" t="s">
        <v>37</v>
      </c>
      <c r="V1966" s="185" t="s">
        <v>37</v>
      </c>
      <c r="W1966" t="b">
        <v>1</v>
      </c>
    </row>
    <row r="1967" spans="4:23" x14ac:dyDescent="0.25">
      <c r="D1967" s="184" t="s">
        <v>1716</v>
      </c>
      <c r="E1967" s="184" t="s">
        <v>1716</v>
      </c>
      <c r="F1967" s="184"/>
      <c r="G1967" s="184"/>
      <c r="H1967" s="185">
        <v>10030</v>
      </c>
      <c r="I1967" t="s">
        <v>3486</v>
      </c>
      <c r="J1967" s="185" t="s">
        <v>36</v>
      </c>
      <c r="K1967" s="185" t="s">
        <v>36</v>
      </c>
      <c r="L1967" s="185" t="s">
        <v>36</v>
      </c>
      <c r="M1967" s="185" t="s">
        <v>37</v>
      </c>
      <c r="N1967" s="185" t="s">
        <v>3490</v>
      </c>
      <c r="O1967" s="185" t="s">
        <v>37</v>
      </c>
      <c r="P1967" s="185"/>
      <c r="Q1967" s="184" t="s">
        <v>1716</v>
      </c>
      <c r="R1967" s="185">
        <v>10030</v>
      </c>
      <c r="S1967" s="185" t="s">
        <v>60</v>
      </c>
      <c r="T1967">
        <v>3</v>
      </c>
      <c r="U1967" s="185" t="s">
        <v>37</v>
      </c>
      <c r="V1967" s="185" t="s">
        <v>37</v>
      </c>
      <c r="W1967" t="b">
        <v>1</v>
      </c>
    </row>
    <row r="1968" spans="4:23" x14ac:dyDescent="0.25">
      <c r="D1968" s="184" t="s">
        <v>1717</v>
      </c>
      <c r="E1968" s="184" t="s">
        <v>1717</v>
      </c>
      <c r="F1968" s="184"/>
      <c r="G1968" s="184"/>
      <c r="H1968" s="185">
        <v>10030</v>
      </c>
      <c r="I1968" t="s">
        <v>3486</v>
      </c>
      <c r="J1968" s="185" t="s">
        <v>36</v>
      </c>
      <c r="K1968" s="185" t="s">
        <v>36</v>
      </c>
      <c r="L1968" s="185" t="s">
        <v>36</v>
      </c>
      <c r="M1968" s="185" t="s">
        <v>37</v>
      </c>
      <c r="N1968" s="185" t="s">
        <v>3490</v>
      </c>
      <c r="O1968" s="185" t="s">
        <v>37</v>
      </c>
      <c r="P1968" s="185"/>
      <c r="Q1968" s="184" t="s">
        <v>1717</v>
      </c>
      <c r="R1968" s="185">
        <v>10030</v>
      </c>
      <c r="S1968" s="185" t="s">
        <v>60</v>
      </c>
      <c r="T1968">
        <v>1</v>
      </c>
      <c r="U1968" s="185" t="s">
        <v>37</v>
      </c>
      <c r="V1968" s="185" t="s">
        <v>37</v>
      </c>
      <c r="W1968" t="b">
        <v>1</v>
      </c>
    </row>
    <row r="1969" spans="4:23" x14ac:dyDescent="0.25">
      <c r="D1969" s="184" t="s">
        <v>1718</v>
      </c>
      <c r="E1969" s="184" t="s">
        <v>1718</v>
      </c>
      <c r="F1969" s="184"/>
      <c r="G1969" s="184"/>
      <c r="H1969" s="185">
        <v>18998</v>
      </c>
      <c r="I1969" t="s">
        <v>3510</v>
      </c>
      <c r="J1969" s="185" t="s">
        <v>36</v>
      </c>
      <c r="K1969" s="185" t="s">
        <v>36</v>
      </c>
      <c r="L1969" s="185" t="s">
        <v>36</v>
      </c>
      <c r="M1969" s="185" t="s">
        <v>37</v>
      </c>
      <c r="N1969" s="185" t="s">
        <v>3514</v>
      </c>
      <c r="O1969" s="185" t="s">
        <v>37</v>
      </c>
      <c r="P1969" s="185"/>
      <c r="Q1969" s="184" t="s">
        <v>1718</v>
      </c>
      <c r="R1969" s="185">
        <v>18998</v>
      </c>
      <c r="S1969" s="185" t="s">
        <v>1718</v>
      </c>
      <c r="T1969">
        <v>2</v>
      </c>
      <c r="U1969" s="185" t="s">
        <v>37</v>
      </c>
      <c r="V1969" s="185" t="s">
        <v>37</v>
      </c>
      <c r="W1969" t="b">
        <v>1</v>
      </c>
    </row>
    <row r="1970" spans="4:23" x14ac:dyDescent="0.25">
      <c r="D1970" s="184" t="s">
        <v>1719</v>
      </c>
      <c r="E1970" s="184" t="s">
        <v>1719</v>
      </c>
      <c r="F1970" s="184"/>
      <c r="G1970" s="184"/>
      <c r="H1970" s="185">
        <v>13220</v>
      </c>
      <c r="I1970" t="s">
        <v>3491</v>
      </c>
      <c r="J1970" s="185" t="s">
        <v>36</v>
      </c>
      <c r="K1970" s="185" t="s">
        <v>36</v>
      </c>
      <c r="L1970" s="185" t="s">
        <v>36</v>
      </c>
      <c r="M1970" s="185" t="s">
        <v>37</v>
      </c>
      <c r="N1970" s="185" t="s">
        <v>3501</v>
      </c>
      <c r="O1970" s="185" t="s">
        <v>37</v>
      </c>
      <c r="P1970" s="185"/>
      <c r="Q1970" s="184" t="s">
        <v>1719</v>
      </c>
      <c r="R1970" s="185">
        <v>13220</v>
      </c>
      <c r="S1970" s="185" t="s">
        <v>94</v>
      </c>
      <c r="T1970">
        <v>2</v>
      </c>
      <c r="U1970" s="185" t="s">
        <v>37</v>
      </c>
      <c r="V1970" s="185" t="s">
        <v>37</v>
      </c>
      <c r="W1970" t="b">
        <v>1</v>
      </c>
    </row>
    <row r="1971" spans="4:23" x14ac:dyDescent="0.25">
      <c r="D1971" s="184" t="s">
        <v>1720</v>
      </c>
      <c r="E1971" s="184" t="s">
        <v>1720</v>
      </c>
      <c r="F1971" s="184"/>
      <c r="G1971" s="184"/>
      <c r="H1971" s="185">
        <v>16370</v>
      </c>
      <c r="I1971" t="s">
        <v>3496</v>
      </c>
      <c r="J1971" s="185" t="s">
        <v>36</v>
      </c>
      <c r="K1971" s="185" t="s">
        <v>36</v>
      </c>
      <c r="L1971" s="185" t="s">
        <v>36</v>
      </c>
      <c r="M1971" s="185" t="s">
        <v>37</v>
      </c>
      <c r="N1971" s="185" t="s">
        <v>35</v>
      </c>
      <c r="O1971" s="185" t="s">
        <v>37</v>
      </c>
      <c r="P1971" s="185"/>
      <c r="Q1971" s="184" t="s">
        <v>1720</v>
      </c>
      <c r="R1971" s="185">
        <v>16370</v>
      </c>
      <c r="S1971" s="185" t="s">
        <v>563</v>
      </c>
      <c r="T1971">
        <v>2</v>
      </c>
      <c r="U1971" s="185" t="s">
        <v>37</v>
      </c>
      <c r="V1971" s="185" t="s">
        <v>37</v>
      </c>
      <c r="W1971" t="b">
        <v>1</v>
      </c>
    </row>
    <row r="1972" spans="4:23" x14ac:dyDescent="0.25">
      <c r="D1972" s="184" t="s">
        <v>1721</v>
      </c>
      <c r="E1972" s="184" t="s">
        <v>1721</v>
      </c>
      <c r="F1972" s="184"/>
      <c r="G1972" s="184"/>
      <c r="H1972" s="185">
        <v>90191</v>
      </c>
      <c r="I1972" t="s">
        <v>3493</v>
      </c>
      <c r="J1972" s="185" t="s">
        <v>36</v>
      </c>
      <c r="K1972" s="185" t="s">
        <v>36</v>
      </c>
      <c r="L1972" s="185" t="s">
        <v>36</v>
      </c>
      <c r="M1972" s="185" t="s">
        <v>37</v>
      </c>
      <c r="N1972" s="185" t="s">
        <v>3498</v>
      </c>
      <c r="O1972" s="185" t="s">
        <v>37</v>
      </c>
      <c r="P1972" s="185"/>
      <c r="Q1972" s="184" t="s">
        <v>1721</v>
      </c>
      <c r="R1972" s="185">
        <v>90191</v>
      </c>
      <c r="S1972" s="185" t="s">
        <v>1721</v>
      </c>
      <c r="T1972">
        <v>1</v>
      </c>
      <c r="U1972" s="185" t="s">
        <v>37</v>
      </c>
      <c r="V1972" s="185" t="s">
        <v>37</v>
      </c>
      <c r="W1972" t="b">
        <v>1</v>
      </c>
    </row>
    <row r="1973" spans="4:23" x14ac:dyDescent="0.25">
      <c r="D1973" s="184" t="s">
        <v>1722</v>
      </c>
      <c r="E1973" s="184" t="s">
        <v>1722</v>
      </c>
      <c r="F1973" s="184"/>
      <c r="G1973" s="184"/>
      <c r="H1973" s="185">
        <v>90192</v>
      </c>
      <c r="I1973" t="s">
        <v>3493</v>
      </c>
      <c r="J1973" s="185" t="s">
        <v>36</v>
      </c>
      <c r="K1973" s="185" t="s">
        <v>36</v>
      </c>
      <c r="L1973" s="185" t="s">
        <v>36</v>
      </c>
      <c r="M1973" s="185" t="s">
        <v>37</v>
      </c>
      <c r="N1973" s="185" t="s">
        <v>3490</v>
      </c>
      <c r="O1973" s="185" t="s">
        <v>37</v>
      </c>
      <c r="P1973" s="185"/>
      <c r="Q1973" s="184" t="s">
        <v>1722</v>
      </c>
      <c r="R1973" s="185">
        <v>90192</v>
      </c>
      <c r="S1973" s="185" t="s">
        <v>1722</v>
      </c>
      <c r="T1973">
        <v>1</v>
      </c>
      <c r="U1973" s="185" t="s">
        <v>37</v>
      </c>
      <c r="V1973" s="185" t="s">
        <v>37</v>
      </c>
      <c r="W1973" t="b">
        <v>1</v>
      </c>
    </row>
    <row r="1974" spans="4:23" x14ac:dyDescent="0.25">
      <c r="D1974" s="184" t="s">
        <v>1723</v>
      </c>
      <c r="E1974" s="184" t="s">
        <v>1723</v>
      </c>
      <c r="F1974" s="184"/>
      <c r="G1974" s="184"/>
      <c r="H1974" s="185">
        <v>16630</v>
      </c>
      <c r="I1974" t="s">
        <v>3493</v>
      </c>
      <c r="J1974" s="185" t="s">
        <v>36</v>
      </c>
      <c r="K1974" s="185" t="s">
        <v>36</v>
      </c>
      <c r="L1974" s="185" t="s">
        <v>36</v>
      </c>
      <c r="M1974" s="185" t="s">
        <v>37</v>
      </c>
      <c r="N1974" s="185" t="s">
        <v>3522</v>
      </c>
      <c r="O1974" s="185" t="s">
        <v>37</v>
      </c>
      <c r="P1974" s="185"/>
      <c r="Q1974" s="184" t="s">
        <v>1723</v>
      </c>
      <c r="R1974" s="185">
        <v>16630</v>
      </c>
      <c r="S1974" s="185" t="s">
        <v>244</v>
      </c>
      <c r="T1974">
        <v>1</v>
      </c>
      <c r="U1974" s="185" t="s">
        <v>37</v>
      </c>
      <c r="V1974" s="185" t="s">
        <v>37</v>
      </c>
      <c r="W1974" t="b">
        <v>1</v>
      </c>
    </row>
    <row r="1975" spans="4:23" x14ac:dyDescent="0.25">
      <c r="D1975" s="184" t="s">
        <v>4042</v>
      </c>
      <c r="E1975" s="184" t="s">
        <v>4042</v>
      </c>
      <c r="F1975" s="184"/>
      <c r="G1975" s="184"/>
      <c r="H1975" s="185">
        <v>15340</v>
      </c>
      <c r="I1975" t="s">
        <v>3513</v>
      </c>
      <c r="J1975" s="185" t="s">
        <v>36</v>
      </c>
      <c r="K1975" s="185" t="s">
        <v>36</v>
      </c>
      <c r="L1975" s="185" t="s">
        <v>36</v>
      </c>
      <c r="M1975" s="185" t="s">
        <v>36</v>
      </c>
      <c r="N1975" s="185" t="s">
        <v>3514</v>
      </c>
      <c r="O1975" s="185" t="s">
        <v>37</v>
      </c>
      <c r="P1975" s="185"/>
      <c r="Q1975" s="184" t="s">
        <v>4042</v>
      </c>
      <c r="R1975" s="185">
        <v>15340</v>
      </c>
      <c r="S1975" s="185" t="s">
        <v>3542</v>
      </c>
      <c r="T1975">
        <v>0</v>
      </c>
      <c r="U1975" s="185" t="s">
        <v>36</v>
      </c>
      <c r="V1975" s="185" t="s">
        <v>36</v>
      </c>
      <c r="W1975" t="b">
        <v>1</v>
      </c>
    </row>
    <row r="1976" spans="4:23" x14ac:dyDescent="0.25">
      <c r="D1976" s="184" t="s">
        <v>1724</v>
      </c>
      <c r="E1976" s="184" t="s">
        <v>1724</v>
      </c>
      <c r="F1976" s="184"/>
      <c r="G1976" s="184"/>
      <c r="H1976" s="185">
        <v>16350</v>
      </c>
      <c r="I1976" t="s">
        <v>3493</v>
      </c>
      <c r="J1976" s="185" t="s">
        <v>36</v>
      </c>
      <c r="K1976" s="185" t="s">
        <v>36</v>
      </c>
      <c r="L1976" s="185" t="s">
        <v>36</v>
      </c>
      <c r="M1976" s="185" t="s">
        <v>37</v>
      </c>
      <c r="N1976" s="185" t="s">
        <v>35</v>
      </c>
      <c r="O1976" s="185" t="s">
        <v>37</v>
      </c>
      <c r="P1976" s="185"/>
      <c r="Q1976" s="184" t="s">
        <v>1724</v>
      </c>
      <c r="R1976" s="185">
        <v>16350</v>
      </c>
      <c r="S1976" s="185" t="s">
        <v>232</v>
      </c>
      <c r="T1976">
        <v>1</v>
      </c>
      <c r="U1976" s="185" t="s">
        <v>37</v>
      </c>
      <c r="V1976" s="185" t="s">
        <v>37</v>
      </c>
      <c r="W1976" t="b">
        <v>1</v>
      </c>
    </row>
    <row r="1977" spans="4:23" x14ac:dyDescent="0.25">
      <c r="D1977" s="184" t="s">
        <v>1725</v>
      </c>
      <c r="E1977" s="184" t="s">
        <v>1725</v>
      </c>
      <c r="F1977" s="184"/>
      <c r="G1977" s="184"/>
      <c r="H1977" s="185">
        <v>90194</v>
      </c>
      <c r="I1977" t="s">
        <v>3496</v>
      </c>
      <c r="J1977" s="185" t="s">
        <v>36</v>
      </c>
      <c r="K1977" s="185" t="s">
        <v>36</v>
      </c>
      <c r="L1977" s="185" t="s">
        <v>36</v>
      </c>
      <c r="M1977" s="185" t="s">
        <v>37</v>
      </c>
      <c r="N1977" s="185" t="s">
        <v>35</v>
      </c>
      <c r="O1977" s="185" t="s">
        <v>37</v>
      </c>
      <c r="P1977" s="185"/>
      <c r="Q1977" s="184" t="s">
        <v>1725</v>
      </c>
      <c r="R1977" s="185">
        <v>90194</v>
      </c>
      <c r="S1977" s="185" t="s">
        <v>1725</v>
      </c>
      <c r="T1977">
        <v>2</v>
      </c>
      <c r="U1977" s="185" t="s">
        <v>37</v>
      </c>
      <c r="V1977" s="185" t="s">
        <v>37</v>
      </c>
      <c r="W1977" t="b">
        <v>1</v>
      </c>
    </row>
    <row r="1978" spans="4:23" x14ac:dyDescent="0.25">
      <c r="D1978" s="184" t="s">
        <v>1726</v>
      </c>
      <c r="E1978" s="184" t="s">
        <v>1726</v>
      </c>
      <c r="F1978" s="184"/>
      <c r="G1978" s="184"/>
      <c r="H1978" s="185">
        <v>14220</v>
      </c>
      <c r="I1978" t="s">
        <v>3491</v>
      </c>
      <c r="J1978" s="185" t="s">
        <v>36</v>
      </c>
      <c r="K1978" s="185" t="s">
        <v>36</v>
      </c>
      <c r="L1978" s="185" t="s">
        <v>36</v>
      </c>
      <c r="M1978" s="185" t="s">
        <v>37</v>
      </c>
      <c r="N1978" s="185" t="s">
        <v>3505</v>
      </c>
      <c r="O1978" s="185" t="s">
        <v>37</v>
      </c>
      <c r="P1978" s="185"/>
      <c r="Q1978" s="184" t="s">
        <v>1726</v>
      </c>
      <c r="R1978" s="185">
        <v>14220</v>
      </c>
      <c r="S1978" s="185" t="s">
        <v>1509</v>
      </c>
      <c r="T1978">
        <v>2</v>
      </c>
      <c r="U1978" s="185" t="s">
        <v>37</v>
      </c>
      <c r="V1978" s="185" t="s">
        <v>37</v>
      </c>
      <c r="W1978" t="b">
        <v>1</v>
      </c>
    </row>
    <row r="1979" spans="4:23" x14ac:dyDescent="0.25">
      <c r="D1979" s="184" t="s">
        <v>1727</v>
      </c>
      <c r="E1979" s="184" t="s">
        <v>1727</v>
      </c>
      <c r="F1979" s="184"/>
      <c r="G1979" s="184"/>
      <c r="H1979" s="185">
        <v>13440</v>
      </c>
      <c r="I1979" t="s">
        <v>3491</v>
      </c>
      <c r="J1979" s="185" t="s">
        <v>36</v>
      </c>
      <c r="K1979" s="185" t="s">
        <v>36</v>
      </c>
      <c r="L1979" s="185" t="s">
        <v>36</v>
      </c>
      <c r="M1979" s="185" t="s">
        <v>37</v>
      </c>
      <c r="N1979" s="185" t="s">
        <v>3501</v>
      </c>
      <c r="O1979" s="185" t="s">
        <v>37</v>
      </c>
      <c r="P1979" s="185"/>
      <c r="Q1979" s="184" t="s">
        <v>1727</v>
      </c>
      <c r="R1979" s="185">
        <v>13440</v>
      </c>
      <c r="S1979" s="185" t="s">
        <v>600</v>
      </c>
      <c r="T1979">
        <v>3</v>
      </c>
      <c r="U1979" s="185" t="s">
        <v>37</v>
      </c>
      <c r="V1979" s="185" t="s">
        <v>37</v>
      </c>
      <c r="W1979" t="b">
        <v>1</v>
      </c>
    </row>
    <row r="1980" spans="4:23" x14ac:dyDescent="0.25">
      <c r="D1980" s="184" t="s">
        <v>136</v>
      </c>
      <c r="E1980" s="184" t="s">
        <v>136</v>
      </c>
      <c r="F1980" s="184"/>
      <c r="G1980" s="184"/>
      <c r="H1980" s="185">
        <v>17280</v>
      </c>
      <c r="I1980" t="s">
        <v>3502</v>
      </c>
      <c r="J1980" s="185" t="s">
        <v>36</v>
      </c>
      <c r="K1980" s="185" t="s">
        <v>36</v>
      </c>
      <c r="L1980" s="185" t="s">
        <v>36</v>
      </c>
      <c r="M1980" s="185" t="s">
        <v>37</v>
      </c>
      <c r="N1980" s="185" t="s">
        <v>3504</v>
      </c>
      <c r="O1980" s="185" t="s">
        <v>37</v>
      </c>
      <c r="P1980" s="185"/>
      <c r="Q1980" s="184" t="s">
        <v>136</v>
      </c>
      <c r="R1980" s="185">
        <v>17280</v>
      </c>
      <c r="S1980" s="185" t="s">
        <v>136</v>
      </c>
      <c r="T1980">
        <v>1</v>
      </c>
      <c r="U1980" s="185" t="s">
        <v>37</v>
      </c>
      <c r="V1980" s="185" t="s">
        <v>37</v>
      </c>
      <c r="W1980" t="b">
        <v>1</v>
      </c>
    </row>
    <row r="1981" spans="4:23" x14ac:dyDescent="0.25">
      <c r="D1981" s="184" t="s">
        <v>212</v>
      </c>
      <c r="E1981" s="184" t="s">
        <v>212</v>
      </c>
      <c r="F1981" s="184"/>
      <c r="G1981" s="184"/>
      <c r="H1981" s="185">
        <v>15610</v>
      </c>
      <c r="I1981" t="s">
        <v>3496</v>
      </c>
      <c r="J1981" s="185" t="s">
        <v>36</v>
      </c>
      <c r="K1981" s="185" t="s">
        <v>36</v>
      </c>
      <c r="L1981" s="185" t="s">
        <v>36</v>
      </c>
      <c r="M1981" s="185" t="s">
        <v>37</v>
      </c>
      <c r="N1981" s="185" t="s">
        <v>3498</v>
      </c>
      <c r="O1981" s="185" t="s">
        <v>37</v>
      </c>
      <c r="P1981" s="185"/>
      <c r="Q1981" s="184" t="s">
        <v>212</v>
      </c>
      <c r="R1981" s="185">
        <v>15610</v>
      </c>
      <c r="S1981" s="185" t="s">
        <v>212</v>
      </c>
      <c r="T1981">
        <v>1</v>
      </c>
      <c r="U1981" s="185" t="s">
        <v>37</v>
      </c>
      <c r="V1981" s="185" t="s">
        <v>37</v>
      </c>
      <c r="W1981" t="b">
        <v>1</v>
      </c>
    </row>
    <row r="1982" spans="4:23" x14ac:dyDescent="0.25">
      <c r="D1982" s="184" t="s">
        <v>1728</v>
      </c>
      <c r="E1982" s="184" t="s">
        <v>1728</v>
      </c>
      <c r="F1982" s="184"/>
      <c r="G1982" s="184"/>
      <c r="H1982" s="185">
        <v>90195</v>
      </c>
      <c r="I1982" t="s">
        <v>3496</v>
      </c>
      <c r="J1982" s="185" t="s">
        <v>36</v>
      </c>
      <c r="K1982" s="185" t="s">
        <v>36</v>
      </c>
      <c r="L1982" s="185" t="s">
        <v>36</v>
      </c>
      <c r="M1982" s="185" t="s">
        <v>37</v>
      </c>
      <c r="N1982" s="185" t="s">
        <v>3498</v>
      </c>
      <c r="O1982" s="185" t="s">
        <v>37</v>
      </c>
      <c r="P1982" s="185"/>
      <c r="Q1982" s="184" t="s">
        <v>1728</v>
      </c>
      <c r="R1982" s="185">
        <v>90195</v>
      </c>
      <c r="S1982" s="185" t="s">
        <v>1728</v>
      </c>
      <c r="T1982">
        <v>1</v>
      </c>
      <c r="U1982" s="185" t="s">
        <v>37</v>
      </c>
      <c r="V1982" s="185" t="s">
        <v>37</v>
      </c>
      <c r="W1982" t="b">
        <v>1</v>
      </c>
    </row>
    <row r="1983" spans="4:23" x14ac:dyDescent="0.25">
      <c r="D1983" s="184" t="s">
        <v>1729</v>
      </c>
      <c r="E1983" s="184" t="s">
        <v>1729</v>
      </c>
      <c r="F1983" s="184"/>
      <c r="G1983" s="184"/>
      <c r="H1983" s="185">
        <v>17270</v>
      </c>
      <c r="I1983" t="s">
        <v>3502</v>
      </c>
      <c r="J1983" s="185" t="s">
        <v>36</v>
      </c>
      <c r="K1983" s="185" t="s">
        <v>36</v>
      </c>
      <c r="L1983" s="185" t="s">
        <v>36</v>
      </c>
      <c r="M1983" s="185" t="s">
        <v>37</v>
      </c>
      <c r="N1983" s="185" t="s">
        <v>3504</v>
      </c>
      <c r="O1983" s="185" t="s">
        <v>37</v>
      </c>
      <c r="P1983" s="185"/>
      <c r="Q1983" s="184" t="s">
        <v>1729</v>
      </c>
      <c r="R1983" s="185">
        <v>17270</v>
      </c>
      <c r="S1983" s="185" t="s">
        <v>163</v>
      </c>
      <c r="T1983">
        <v>1</v>
      </c>
      <c r="U1983" s="185" t="s">
        <v>37</v>
      </c>
      <c r="V1983" s="185" t="s">
        <v>37</v>
      </c>
      <c r="W1983" t="b">
        <v>1</v>
      </c>
    </row>
    <row r="1984" spans="4:23" x14ac:dyDescent="0.25">
      <c r="D1984" s="184" t="s">
        <v>1730</v>
      </c>
      <c r="E1984" s="184" t="s">
        <v>1730</v>
      </c>
      <c r="F1984" s="184"/>
      <c r="G1984" s="184"/>
      <c r="H1984" s="185">
        <v>13410</v>
      </c>
      <c r="I1984" t="s">
        <v>3491</v>
      </c>
      <c r="J1984" s="185" t="s">
        <v>36</v>
      </c>
      <c r="K1984" s="185" t="s">
        <v>36</v>
      </c>
      <c r="L1984" s="185" t="s">
        <v>36</v>
      </c>
      <c r="M1984" s="185" t="s">
        <v>37</v>
      </c>
      <c r="N1984" s="185" t="s">
        <v>3501</v>
      </c>
      <c r="O1984" s="185" t="s">
        <v>37</v>
      </c>
      <c r="P1984" s="185"/>
      <c r="Q1984" s="184" t="s">
        <v>1730</v>
      </c>
      <c r="R1984" s="185">
        <v>13410</v>
      </c>
      <c r="S1984" s="185" t="s">
        <v>131</v>
      </c>
      <c r="T1984">
        <v>2</v>
      </c>
      <c r="U1984" s="185" t="s">
        <v>37</v>
      </c>
      <c r="V1984" s="185" t="s">
        <v>37</v>
      </c>
      <c r="W1984" t="b">
        <v>1</v>
      </c>
    </row>
    <row r="1985" spans="4:23" x14ac:dyDescent="0.25">
      <c r="D1985" s="184" t="s">
        <v>1731</v>
      </c>
      <c r="E1985" s="184" t="s">
        <v>1731</v>
      </c>
      <c r="F1985" s="184"/>
      <c r="G1985" s="184"/>
      <c r="H1985" s="185">
        <v>13510</v>
      </c>
      <c r="I1985" t="s">
        <v>3491</v>
      </c>
      <c r="J1985" s="185" t="s">
        <v>36</v>
      </c>
      <c r="K1985" s="185" t="s">
        <v>36</v>
      </c>
      <c r="L1985" s="185" t="s">
        <v>36</v>
      </c>
      <c r="M1985" s="185" t="s">
        <v>37</v>
      </c>
      <c r="N1985" s="185" t="s">
        <v>3501</v>
      </c>
      <c r="O1985" s="185" t="s">
        <v>37</v>
      </c>
      <c r="P1985" s="185"/>
      <c r="Q1985" s="184" t="s">
        <v>1731</v>
      </c>
      <c r="R1985" s="185">
        <v>13510</v>
      </c>
      <c r="S1985" s="185" t="s">
        <v>103</v>
      </c>
      <c r="T1985">
        <v>3</v>
      </c>
      <c r="U1985" s="185" t="s">
        <v>37</v>
      </c>
      <c r="V1985" s="185" t="s">
        <v>37</v>
      </c>
      <c r="W1985" t="b">
        <v>1</v>
      </c>
    </row>
    <row r="1986" spans="4:23" x14ac:dyDescent="0.25">
      <c r="D1986" s="184" t="s">
        <v>1732</v>
      </c>
      <c r="E1986" s="184" t="s">
        <v>1732</v>
      </c>
      <c r="F1986" s="184"/>
      <c r="G1986" s="184"/>
      <c r="H1986" s="185">
        <v>13410</v>
      </c>
      <c r="I1986" t="s">
        <v>3491</v>
      </c>
      <c r="J1986" s="185" t="s">
        <v>36</v>
      </c>
      <c r="K1986" s="185" t="s">
        <v>36</v>
      </c>
      <c r="L1986" s="185" t="s">
        <v>36</v>
      </c>
      <c r="M1986" s="185" t="s">
        <v>37</v>
      </c>
      <c r="N1986" s="185" t="s">
        <v>3501</v>
      </c>
      <c r="O1986" s="185" t="s">
        <v>37</v>
      </c>
      <c r="P1986" s="185"/>
      <c r="Q1986" s="184" t="s">
        <v>1732</v>
      </c>
      <c r="R1986" s="185">
        <v>13410</v>
      </c>
      <c r="S1986" s="185" t="s">
        <v>131</v>
      </c>
      <c r="T1986">
        <v>2</v>
      </c>
      <c r="U1986" s="185" t="s">
        <v>37</v>
      </c>
      <c r="V1986" s="185" t="s">
        <v>37</v>
      </c>
      <c r="W1986" t="b">
        <v>1</v>
      </c>
    </row>
    <row r="1987" spans="4:23" x14ac:dyDescent="0.25">
      <c r="D1987" s="184" t="s">
        <v>1733</v>
      </c>
      <c r="E1987" s="184" t="s">
        <v>1733</v>
      </c>
      <c r="F1987" s="184"/>
      <c r="G1987" s="184"/>
      <c r="H1987" s="185">
        <v>14190</v>
      </c>
      <c r="I1987" t="s">
        <v>3491</v>
      </c>
      <c r="J1987" s="185" t="s">
        <v>36</v>
      </c>
      <c r="K1987" s="185" t="s">
        <v>36</v>
      </c>
      <c r="L1987" s="185" t="s">
        <v>36</v>
      </c>
      <c r="M1987" s="185" t="s">
        <v>37</v>
      </c>
      <c r="N1987" s="185" t="s">
        <v>3505</v>
      </c>
      <c r="O1987" s="185" t="s">
        <v>37</v>
      </c>
      <c r="P1987" s="185"/>
      <c r="Q1987" s="184" t="s">
        <v>1733</v>
      </c>
      <c r="R1987" s="185">
        <v>14190</v>
      </c>
      <c r="S1987" s="185" t="s">
        <v>679</v>
      </c>
      <c r="T1987">
        <v>3</v>
      </c>
      <c r="U1987" s="185" t="s">
        <v>37</v>
      </c>
      <c r="V1987" s="185" t="s">
        <v>37</v>
      </c>
      <c r="W1987" t="b">
        <v>1</v>
      </c>
    </row>
    <row r="1988" spans="4:23" x14ac:dyDescent="0.25">
      <c r="D1988" s="184" t="s">
        <v>1734</v>
      </c>
      <c r="E1988" s="184" t="s">
        <v>1734</v>
      </c>
      <c r="F1988" s="184"/>
      <c r="G1988" s="184"/>
      <c r="H1988" s="185">
        <v>13040</v>
      </c>
      <c r="I1988" t="s">
        <v>3491</v>
      </c>
      <c r="J1988" s="185" t="s">
        <v>36</v>
      </c>
      <c r="K1988" s="185" t="s">
        <v>36</v>
      </c>
      <c r="L1988" s="185" t="s">
        <v>36</v>
      </c>
      <c r="M1988" s="185" t="s">
        <v>37</v>
      </c>
      <c r="N1988" s="185" t="s">
        <v>3501</v>
      </c>
      <c r="O1988" s="185" t="s">
        <v>37</v>
      </c>
      <c r="P1988" s="185"/>
      <c r="Q1988" s="184" t="s">
        <v>1734</v>
      </c>
      <c r="R1988" s="185">
        <v>13040</v>
      </c>
      <c r="S1988" s="185" t="s">
        <v>890</v>
      </c>
      <c r="T1988">
        <v>2</v>
      </c>
      <c r="U1988" s="185" t="s">
        <v>37</v>
      </c>
      <c r="V1988" s="185" t="s">
        <v>37</v>
      </c>
      <c r="W1988" t="b">
        <v>1</v>
      </c>
    </row>
    <row r="1989" spans="4:23" x14ac:dyDescent="0.25">
      <c r="D1989" s="184" t="s">
        <v>1735</v>
      </c>
      <c r="E1989" s="184" t="s">
        <v>1735</v>
      </c>
      <c r="F1989" s="184"/>
      <c r="G1989" s="184"/>
      <c r="H1989" s="185">
        <v>13410</v>
      </c>
      <c r="I1989" t="s">
        <v>3491</v>
      </c>
      <c r="J1989" s="185" t="s">
        <v>36</v>
      </c>
      <c r="K1989" s="185" t="s">
        <v>36</v>
      </c>
      <c r="L1989" s="185" t="s">
        <v>36</v>
      </c>
      <c r="M1989" s="185" t="s">
        <v>37</v>
      </c>
      <c r="N1989" s="185" t="s">
        <v>3501</v>
      </c>
      <c r="O1989" s="185" t="s">
        <v>37</v>
      </c>
      <c r="P1989" s="185"/>
      <c r="Q1989" s="184" t="s">
        <v>1735</v>
      </c>
      <c r="R1989" s="185">
        <v>13410</v>
      </c>
      <c r="S1989" s="185" t="s">
        <v>131</v>
      </c>
      <c r="T1989">
        <v>2</v>
      </c>
      <c r="U1989" s="185" t="s">
        <v>37</v>
      </c>
      <c r="V1989" s="185" t="s">
        <v>37</v>
      </c>
      <c r="W1989" t="b">
        <v>1</v>
      </c>
    </row>
    <row r="1990" spans="4:23" x14ac:dyDescent="0.25">
      <c r="D1990" s="184" t="s">
        <v>1736</v>
      </c>
      <c r="E1990" s="184" t="s">
        <v>1736</v>
      </c>
      <c r="F1990" s="184"/>
      <c r="G1990" s="184"/>
      <c r="H1990" s="185">
        <v>15310</v>
      </c>
      <c r="I1990" t="s">
        <v>3496</v>
      </c>
      <c r="J1990" s="185" t="s">
        <v>36</v>
      </c>
      <c r="K1990" s="185" t="s">
        <v>36</v>
      </c>
      <c r="L1990" s="185" t="s">
        <v>36</v>
      </c>
      <c r="M1990" s="185" t="s">
        <v>37</v>
      </c>
      <c r="N1990" s="185" t="s">
        <v>3498</v>
      </c>
      <c r="O1990" s="185" t="s">
        <v>37</v>
      </c>
      <c r="P1990" s="185"/>
      <c r="Q1990" s="184" t="s">
        <v>1736</v>
      </c>
      <c r="R1990" s="185">
        <v>15310</v>
      </c>
      <c r="S1990" s="185" t="s">
        <v>180</v>
      </c>
      <c r="T1990">
        <v>1</v>
      </c>
      <c r="U1990" s="185" t="s">
        <v>37</v>
      </c>
      <c r="V1990" s="185" t="s">
        <v>37</v>
      </c>
      <c r="W1990" t="b">
        <v>1</v>
      </c>
    </row>
    <row r="1991" spans="4:23" x14ac:dyDescent="0.25">
      <c r="D1991" s="184" t="s">
        <v>1737</v>
      </c>
      <c r="E1991" s="184" t="s">
        <v>1737</v>
      </c>
      <c r="F1991" s="184"/>
      <c r="G1991" s="184"/>
      <c r="H1991" s="185">
        <v>15310</v>
      </c>
      <c r="I1991" t="s">
        <v>3496</v>
      </c>
      <c r="J1991" s="185" t="s">
        <v>36</v>
      </c>
      <c r="K1991" s="185" t="s">
        <v>36</v>
      </c>
      <c r="L1991" s="185" t="s">
        <v>36</v>
      </c>
      <c r="M1991" s="185" t="s">
        <v>37</v>
      </c>
      <c r="N1991" s="185" t="s">
        <v>35</v>
      </c>
      <c r="O1991" s="185" t="s">
        <v>37</v>
      </c>
      <c r="P1991" s="185"/>
      <c r="Q1991" s="184" t="s">
        <v>1737</v>
      </c>
      <c r="R1991" s="185">
        <v>15310</v>
      </c>
      <c r="S1991" s="185" t="s">
        <v>180</v>
      </c>
      <c r="T1991">
        <v>1</v>
      </c>
      <c r="U1991" s="185" t="s">
        <v>37</v>
      </c>
      <c r="V1991" s="185" t="s">
        <v>37</v>
      </c>
      <c r="W1991" t="b">
        <v>1</v>
      </c>
    </row>
    <row r="1992" spans="4:23" x14ac:dyDescent="0.25">
      <c r="D1992" s="184" t="s">
        <v>1738</v>
      </c>
      <c r="E1992" s="184" t="s">
        <v>1738</v>
      </c>
      <c r="F1992" s="184"/>
      <c r="G1992" s="184"/>
      <c r="H1992" s="185">
        <v>15610</v>
      </c>
      <c r="I1992" t="s">
        <v>3496</v>
      </c>
      <c r="J1992" s="185" t="s">
        <v>36</v>
      </c>
      <c r="K1992" s="185" t="s">
        <v>36</v>
      </c>
      <c r="L1992" s="185" t="s">
        <v>36</v>
      </c>
      <c r="M1992" s="185" t="s">
        <v>37</v>
      </c>
      <c r="N1992" s="185" t="s">
        <v>3498</v>
      </c>
      <c r="O1992" s="185" t="s">
        <v>37</v>
      </c>
      <c r="P1992" s="185"/>
      <c r="Q1992" s="184" t="s">
        <v>1738</v>
      </c>
      <c r="R1992" s="185">
        <v>15610</v>
      </c>
      <c r="S1992" s="185" t="s">
        <v>212</v>
      </c>
      <c r="T1992">
        <v>1</v>
      </c>
      <c r="U1992" s="185" t="s">
        <v>37</v>
      </c>
      <c r="V1992" s="185" t="s">
        <v>37</v>
      </c>
      <c r="W1992" t="b">
        <v>1</v>
      </c>
    </row>
    <row r="1993" spans="4:23" x14ac:dyDescent="0.25">
      <c r="D1993" s="184" t="s">
        <v>1739</v>
      </c>
      <c r="E1993" s="184" t="s">
        <v>1739</v>
      </c>
      <c r="F1993" s="184"/>
      <c r="G1993" s="184"/>
      <c r="H1993" s="185">
        <v>15610</v>
      </c>
      <c r="I1993" t="s">
        <v>3496</v>
      </c>
      <c r="J1993" s="185" t="s">
        <v>36</v>
      </c>
      <c r="K1993" s="185" t="s">
        <v>36</v>
      </c>
      <c r="L1993" s="185" t="s">
        <v>36</v>
      </c>
      <c r="M1993" s="185" t="s">
        <v>37</v>
      </c>
      <c r="N1993" s="185" t="s">
        <v>3498</v>
      </c>
      <c r="O1993" s="185" t="s">
        <v>37</v>
      </c>
      <c r="P1993" s="185"/>
      <c r="Q1993" s="184" t="s">
        <v>1739</v>
      </c>
      <c r="R1993" s="185">
        <v>15610</v>
      </c>
      <c r="S1993" s="185" t="s">
        <v>212</v>
      </c>
      <c r="T1993">
        <v>1</v>
      </c>
      <c r="U1993" s="185" t="s">
        <v>37</v>
      </c>
      <c r="V1993" s="185" t="s">
        <v>37</v>
      </c>
      <c r="W1993" t="b">
        <v>1</v>
      </c>
    </row>
    <row r="1994" spans="4:23" x14ac:dyDescent="0.25">
      <c r="D1994" s="184" t="s">
        <v>1740</v>
      </c>
      <c r="E1994" s="184" t="s">
        <v>1740</v>
      </c>
      <c r="F1994" s="184"/>
      <c r="G1994" s="184"/>
      <c r="H1994" s="185">
        <v>16350</v>
      </c>
      <c r="I1994" t="s">
        <v>3493</v>
      </c>
      <c r="J1994" s="185" t="s">
        <v>36</v>
      </c>
      <c r="K1994" s="185" t="s">
        <v>36</v>
      </c>
      <c r="L1994" s="185" t="s">
        <v>36</v>
      </c>
      <c r="M1994" s="185" t="s">
        <v>37</v>
      </c>
      <c r="N1994" s="185" t="s">
        <v>3522</v>
      </c>
      <c r="O1994" s="185" t="s">
        <v>37</v>
      </c>
      <c r="P1994" s="185"/>
      <c r="Q1994" s="184" t="s">
        <v>1740</v>
      </c>
      <c r="R1994" s="185">
        <v>16350</v>
      </c>
      <c r="S1994" s="185" t="s">
        <v>232</v>
      </c>
      <c r="T1994">
        <v>1</v>
      </c>
      <c r="U1994" s="185" t="s">
        <v>37</v>
      </c>
      <c r="V1994" s="185" t="s">
        <v>37</v>
      </c>
      <c r="W1994" t="b">
        <v>1</v>
      </c>
    </row>
    <row r="1995" spans="4:23" x14ac:dyDescent="0.25">
      <c r="D1995" s="184" t="s">
        <v>1741</v>
      </c>
      <c r="E1995" s="184" t="s">
        <v>1741</v>
      </c>
      <c r="F1995" s="184"/>
      <c r="G1995" s="184"/>
      <c r="H1995" s="185">
        <v>13110</v>
      </c>
      <c r="I1995" t="s">
        <v>3486</v>
      </c>
      <c r="J1995" s="185" t="s">
        <v>36</v>
      </c>
      <c r="K1995" s="185" t="s">
        <v>36</v>
      </c>
      <c r="L1995" s="185" t="s">
        <v>36</v>
      </c>
      <c r="M1995" s="185" t="s">
        <v>37</v>
      </c>
      <c r="N1995" s="185" t="s">
        <v>3489</v>
      </c>
      <c r="O1995" s="185" t="s">
        <v>37</v>
      </c>
      <c r="P1995" s="185"/>
      <c r="Q1995" s="184" t="s">
        <v>1741</v>
      </c>
      <c r="R1995" s="185">
        <v>13110</v>
      </c>
      <c r="S1995" s="185" t="s">
        <v>358</v>
      </c>
      <c r="T1995">
        <v>1</v>
      </c>
      <c r="U1995" s="185" t="s">
        <v>37</v>
      </c>
      <c r="V1995" s="185" t="s">
        <v>37</v>
      </c>
      <c r="W1995" t="b">
        <v>1</v>
      </c>
    </row>
    <row r="1996" spans="4:23" x14ac:dyDescent="0.25">
      <c r="D1996" s="184" t="s">
        <v>1742</v>
      </c>
      <c r="E1996" s="184" t="s">
        <v>1742</v>
      </c>
      <c r="F1996" s="184"/>
      <c r="G1996" s="184"/>
      <c r="H1996" s="185">
        <v>13110</v>
      </c>
      <c r="I1996" t="s">
        <v>3491</v>
      </c>
      <c r="J1996" s="185" t="s">
        <v>36</v>
      </c>
      <c r="K1996" s="185" t="s">
        <v>36</v>
      </c>
      <c r="L1996" s="185" t="s">
        <v>36</v>
      </c>
      <c r="M1996" s="185" t="s">
        <v>37</v>
      </c>
      <c r="N1996" s="185" t="s">
        <v>3489</v>
      </c>
      <c r="O1996" s="185" t="s">
        <v>37</v>
      </c>
      <c r="P1996" s="185"/>
      <c r="Q1996" s="184" t="s">
        <v>1742</v>
      </c>
      <c r="R1996" s="185">
        <v>13110</v>
      </c>
      <c r="S1996" s="185" t="s">
        <v>358</v>
      </c>
      <c r="T1996">
        <v>1</v>
      </c>
      <c r="U1996" s="185" t="s">
        <v>37</v>
      </c>
      <c r="V1996" s="185" t="s">
        <v>37</v>
      </c>
      <c r="W1996" t="b">
        <v>1</v>
      </c>
    </row>
    <row r="1997" spans="4:23" x14ac:dyDescent="0.25">
      <c r="D1997" s="184" t="s">
        <v>1743</v>
      </c>
      <c r="E1997" s="184" t="s">
        <v>1743</v>
      </c>
      <c r="F1997" s="184"/>
      <c r="G1997" s="184"/>
      <c r="H1997" s="185">
        <v>13440</v>
      </c>
      <c r="I1997" t="s">
        <v>3491</v>
      </c>
      <c r="J1997" s="185" t="s">
        <v>36</v>
      </c>
      <c r="K1997" s="185" t="s">
        <v>36</v>
      </c>
      <c r="L1997" s="185" t="s">
        <v>36</v>
      </c>
      <c r="M1997" s="185" t="s">
        <v>37</v>
      </c>
      <c r="N1997" s="185" t="s">
        <v>3501</v>
      </c>
      <c r="O1997" s="185" t="s">
        <v>37</v>
      </c>
      <c r="P1997" s="185"/>
      <c r="Q1997" s="184" t="s">
        <v>1743</v>
      </c>
      <c r="R1997" s="185">
        <v>13440</v>
      </c>
      <c r="S1997" s="185" t="s">
        <v>600</v>
      </c>
      <c r="T1997">
        <v>3</v>
      </c>
      <c r="U1997" s="185" t="s">
        <v>37</v>
      </c>
      <c r="V1997" s="185" t="s">
        <v>37</v>
      </c>
      <c r="W1997" t="b">
        <v>1</v>
      </c>
    </row>
    <row r="1998" spans="4:23" x14ac:dyDescent="0.25">
      <c r="D1998" s="184" t="s">
        <v>1744</v>
      </c>
      <c r="E1998" s="184" t="s">
        <v>1744</v>
      </c>
      <c r="F1998" s="184"/>
      <c r="G1998" s="184"/>
      <c r="H1998" s="185">
        <v>14160</v>
      </c>
      <c r="I1998" t="s">
        <v>3491</v>
      </c>
      <c r="J1998" s="185" t="s">
        <v>36</v>
      </c>
      <c r="K1998" s="185" t="s">
        <v>36</v>
      </c>
      <c r="L1998" s="185" t="s">
        <v>36</v>
      </c>
      <c r="M1998" s="185" t="s">
        <v>37</v>
      </c>
      <c r="N1998" s="185" t="s">
        <v>3505</v>
      </c>
      <c r="O1998" s="185" t="s">
        <v>37</v>
      </c>
      <c r="P1998" s="185"/>
      <c r="Q1998" s="184" t="s">
        <v>1744</v>
      </c>
      <c r="R1998" s="185">
        <v>14160</v>
      </c>
      <c r="S1998" s="185" t="s">
        <v>1745</v>
      </c>
      <c r="T1998">
        <v>3</v>
      </c>
      <c r="U1998" s="185" t="s">
        <v>37</v>
      </c>
      <c r="V1998" s="185" t="s">
        <v>37</v>
      </c>
      <c r="W1998" t="b">
        <v>1</v>
      </c>
    </row>
    <row r="1999" spans="4:23" x14ac:dyDescent="0.25">
      <c r="D1999" s="184" t="s">
        <v>1746</v>
      </c>
      <c r="E1999" s="184" t="s">
        <v>1746</v>
      </c>
      <c r="F1999" s="184"/>
      <c r="G1999" s="184"/>
      <c r="H1999" s="185">
        <v>11080</v>
      </c>
      <c r="I1999" t="s">
        <v>3491</v>
      </c>
      <c r="J1999" s="185" t="s">
        <v>36</v>
      </c>
      <c r="K1999" s="185" t="s">
        <v>36</v>
      </c>
      <c r="L1999" s="185" t="s">
        <v>36</v>
      </c>
      <c r="M1999" s="185" t="s">
        <v>37</v>
      </c>
      <c r="N1999" s="185" t="s">
        <v>3501</v>
      </c>
      <c r="O1999" s="185" t="s">
        <v>37</v>
      </c>
      <c r="P1999" s="185"/>
      <c r="Q1999" s="184" t="s">
        <v>1746</v>
      </c>
      <c r="R1999" s="185">
        <v>11080</v>
      </c>
      <c r="S1999" s="185" t="s">
        <v>310</v>
      </c>
      <c r="T1999">
        <v>1</v>
      </c>
      <c r="U1999" s="185" t="s">
        <v>37</v>
      </c>
      <c r="V1999" s="185" t="s">
        <v>37</v>
      </c>
      <c r="W1999" t="b">
        <v>1</v>
      </c>
    </row>
    <row r="2000" spans="4:23" x14ac:dyDescent="0.25">
      <c r="D2000" s="184" t="s">
        <v>4043</v>
      </c>
      <c r="E2000" s="184" t="s">
        <v>4043</v>
      </c>
      <c r="F2000" s="184"/>
      <c r="G2000" s="184"/>
      <c r="H2000" s="185">
        <v>18301</v>
      </c>
      <c r="I2000" t="s">
        <v>3510</v>
      </c>
      <c r="J2000" s="185" t="s">
        <v>36</v>
      </c>
      <c r="K2000" s="185" t="s">
        <v>36</v>
      </c>
      <c r="L2000" s="185" t="s">
        <v>36</v>
      </c>
      <c r="M2000" s="185" t="s">
        <v>37</v>
      </c>
      <c r="N2000" s="185" t="s">
        <v>3514</v>
      </c>
      <c r="O2000" s="185" t="s">
        <v>37</v>
      </c>
      <c r="P2000" s="185"/>
      <c r="Q2000" s="184" t="s">
        <v>4043</v>
      </c>
      <c r="R2000" s="185">
        <v>18301</v>
      </c>
      <c r="S2000" s="185" t="s">
        <v>3736</v>
      </c>
      <c r="T2000">
        <v>1</v>
      </c>
      <c r="U2000" s="185" t="s">
        <v>37</v>
      </c>
      <c r="V2000" s="185" t="s">
        <v>37</v>
      </c>
      <c r="W2000" t="b">
        <v>1</v>
      </c>
    </row>
    <row r="2001" spans="4:23" x14ac:dyDescent="0.25">
      <c r="D2001" s="184" t="s">
        <v>4044</v>
      </c>
      <c r="E2001" s="184" t="s">
        <v>4044</v>
      </c>
      <c r="F2001" s="184"/>
      <c r="G2001" s="184"/>
      <c r="H2001" s="185">
        <v>18301</v>
      </c>
      <c r="I2001" t="s">
        <v>3510</v>
      </c>
      <c r="J2001" s="185" t="s">
        <v>36</v>
      </c>
      <c r="K2001" s="185" t="s">
        <v>36</v>
      </c>
      <c r="L2001" s="185" t="s">
        <v>36</v>
      </c>
      <c r="M2001" s="185" t="s">
        <v>37</v>
      </c>
      <c r="N2001" s="185" t="s">
        <v>3514</v>
      </c>
      <c r="O2001" s="185" t="s">
        <v>37</v>
      </c>
      <c r="P2001" s="185"/>
      <c r="Q2001" s="184" t="s">
        <v>4044</v>
      </c>
      <c r="R2001" s="185">
        <v>18301</v>
      </c>
      <c r="S2001" s="185" t="s">
        <v>3736</v>
      </c>
      <c r="T2001">
        <v>1</v>
      </c>
      <c r="U2001" s="185" t="s">
        <v>37</v>
      </c>
      <c r="V2001" s="185" t="s">
        <v>37</v>
      </c>
      <c r="W2001" t="b">
        <v>1</v>
      </c>
    </row>
    <row r="2002" spans="4:23" x14ac:dyDescent="0.25">
      <c r="D2002" s="184" t="s">
        <v>4045</v>
      </c>
      <c r="E2002" s="184" t="s">
        <v>4045</v>
      </c>
      <c r="F2002" s="184"/>
      <c r="G2002" s="184"/>
      <c r="H2002" s="185">
        <v>18302</v>
      </c>
      <c r="I2002" t="s">
        <v>3510</v>
      </c>
      <c r="J2002" s="185" t="s">
        <v>36</v>
      </c>
      <c r="K2002" s="185" t="s">
        <v>36</v>
      </c>
      <c r="L2002" s="185" t="s">
        <v>36</v>
      </c>
      <c r="M2002" s="185" t="s">
        <v>37</v>
      </c>
      <c r="N2002" s="185" t="s">
        <v>3514</v>
      </c>
      <c r="O2002" s="185" t="s">
        <v>37</v>
      </c>
      <c r="P2002" s="185"/>
      <c r="Q2002" s="184" t="s">
        <v>4045</v>
      </c>
      <c r="R2002" s="185">
        <v>18302</v>
      </c>
      <c r="S2002" s="185" t="s">
        <v>3739</v>
      </c>
      <c r="T2002">
        <v>1</v>
      </c>
      <c r="U2002" s="185" t="s">
        <v>37</v>
      </c>
      <c r="V2002" s="185" t="s">
        <v>37</v>
      </c>
      <c r="W2002" t="b">
        <v>1</v>
      </c>
    </row>
    <row r="2003" spans="4:23" x14ac:dyDescent="0.25">
      <c r="D2003" s="184" t="s">
        <v>1747</v>
      </c>
      <c r="E2003" s="184" t="s">
        <v>1747</v>
      </c>
      <c r="F2003" s="184"/>
      <c r="G2003" s="184"/>
      <c r="H2003" s="185">
        <v>13020</v>
      </c>
      <c r="I2003" t="s">
        <v>3491</v>
      </c>
      <c r="J2003" s="185" t="s">
        <v>36</v>
      </c>
      <c r="K2003" s="185" t="s">
        <v>36</v>
      </c>
      <c r="L2003" s="185" t="s">
        <v>36</v>
      </c>
      <c r="M2003" s="185" t="s">
        <v>37</v>
      </c>
      <c r="N2003" s="185" t="s">
        <v>3501</v>
      </c>
      <c r="O2003" s="185" t="s">
        <v>37</v>
      </c>
      <c r="P2003" s="185"/>
      <c r="Q2003" s="184" t="s">
        <v>1747</v>
      </c>
      <c r="R2003" s="185">
        <v>13020</v>
      </c>
      <c r="S2003" s="185" t="s">
        <v>90</v>
      </c>
      <c r="T2003">
        <v>2</v>
      </c>
      <c r="U2003" s="185" t="s">
        <v>37</v>
      </c>
      <c r="V2003" s="185" t="s">
        <v>37</v>
      </c>
      <c r="W2003" t="b">
        <v>1</v>
      </c>
    </row>
    <row r="2004" spans="4:23" x14ac:dyDescent="0.25">
      <c r="D2004" s="184" t="s">
        <v>1748</v>
      </c>
      <c r="E2004" s="184" t="s">
        <v>1748</v>
      </c>
      <c r="F2004" s="184"/>
      <c r="G2004" s="184"/>
      <c r="H2004" s="185">
        <v>17740</v>
      </c>
      <c r="I2004" t="s">
        <v>3502</v>
      </c>
      <c r="J2004" s="185" t="s">
        <v>36</v>
      </c>
      <c r="K2004" s="185" t="s">
        <v>36</v>
      </c>
      <c r="L2004" s="185" t="s">
        <v>36</v>
      </c>
      <c r="M2004" s="185" t="s">
        <v>37</v>
      </c>
      <c r="N2004" s="185" t="s">
        <v>3504</v>
      </c>
      <c r="O2004" s="185" t="s">
        <v>37</v>
      </c>
      <c r="P2004" s="185"/>
      <c r="Q2004" s="184" t="s">
        <v>1748</v>
      </c>
      <c r="R2004" s="185">
        <v>17740</v>
      </c>
      <c r="S2004" s="185" t="s">
        <v>1016</v>
      </c>
      <c r="T2004">
        <v>1</v>
      </c>
      <c r="U2004" s="185" t="s">
        <v>37</v>
      </c>
      <c r="V2004" s="185" t="s">
        <v>37</v>
      </c>
      <c r="W2004" t="b">
        <v>1</v>
      </c>
    </row>
    <row r="2005" spans="4:23" x14ac:dyDescent="0.25">
      <c r="D2005" s="184" t="s">
        <v>4046</v>
      </c>
      <c r="E2005" s="184" t="s">
        <v>4046</v>
      </c>
      <c r="F2005" s="184"/>
      <c r="G2005" s="184"/>
      <c r="H2005" s="185">
        <v>18999</v>
      </c>
      <c r="I2005" t="s">
        <v>3510</v>
      </c>
      <c r="J2005" s="185" t="s">
        <v>36</v>
      </c>
      <c r="K2005" s="185" t="s">
        <v>36</v>
      </c>
      <c r="L2005" s="185" t="s">
        <v>36</v>
      </c>
      <c r="M2005" s="185" t="s">
        <v>36</v>
      </c>
      <c r="N2005" s="185" t="s">
        <v>3514</v>
      </c>
      <c r="O2005" s="185" t="s">
        <v>37</v>
      </c>
      <c r="P2005" s="185"/>
      <c r="Q2005" s="184" t="s">
        <v>4046</v>
      </c>
      <c r="R2005" s="185">
        <v>18999</v>
      </c>
      <c r="S2005" s="185" t="s">
        <v>3944</v>
      </c>
      <c r="T2005">
        <v>0</v>
      </c>
      <c r="U2005" s="185" t="s">
        <v>36</v>
      </c>
      <c r="V2005" s="185" t="s">
        <v>36</v>
      </c>
      <c r="W2005" t="b">
        <v>1</v>
      </c>
    </row>
    <row r="2006" spans="4:23" x14ac:dyDescent="0.25">
      <c r="D2006" s="184" t="s">
        <v>4047</v>
      </c>
      <c r="E2006" s="184" t="s">
        <v>4047</v>
      </c>
      <c r="F2006" s="184"/>
      <c r="G2006" s="184"/>
      <c r="H2006" s="185">
        <v>18343</v>
      </c>
      <c r="I2006" t="s">
        <v>3510</v>
      </c>
      <c r="J2006" s="185" t="s">
        <v>36</v>
      </c>
      <c r="K2006" s="185" t="s">
        <v>36</v>
      </c>
      <c r="L2006" s="185" t="s">
        <v>36</v>
      </c>
      <c r="M2006" s="185" t="s">
        <v>37</v>
      </c>
      <c r="N2006" s="185" t="s">
        <v>3514</v>
      </c>
      <c r="O2006" s="185" t="s">
        <v>37</v>
      </c>
      <c r="P2006" s="185"/>
      <c r="Q2006" s="184" t="s">
        <v>4047</v>
      </c>
      <c r="R2006" s="185">
        <v>18343</v>
      </c>
      <c r="S2006" s="185" t="s">
        <v>3788</v>
      </c>
      <c r="T2006">
        <v>1</v>
      </c>
      <c r="U2006" s="185" t="s">
        <v>37</v>
      </c>
      <c r="V2006" s="185" t="s">
        <v>37</v>
      </c>
      <c r="W2006" t="b">
        <v>1</v>
      </c>
    </row>
    <row r="2007" spans="4:23" x14ac:dyDescent="0.25">
      <c r="D2007" s="184" t="s">
        <v>4048</v>
      </c>
      <c r="E2007" s="184" t="s">
        <v>4048</v>
      </c>
      <c r="F2007" s="184"/>
      <c r="G2007" s="184"/>
      <c r="H2007" s="185">
        <v>18343</v>
      </c>
      <c r="I2007" t="s">
        <v>3510</v>
      </c>
      <c r="J2007" s="185" t="s">
        <v>36</v>
      </c>
      <c r="K2007" s="185" t="s">
        <v>36</v>
      </c>
      <c r="L2007" s="185" t="s">
        <v>36</v>
      </c>
      <c r="M2007" s="185" t="s">
        <v>37</v>
      </c>
      <c r="N2007" s="185" t="s">
        <v>3514</v>
      </c>
      <c r="O2007" s="185" t="s">
        <v>37</v>
      </c>
      <c r="P2007" s="185"/>
      <c r="Q2007" s="184" t="s">
        <v>4048</v>
      </c>
      <c r="R2007" s="185">
        <v>18343</v>
      </c>
      <c r="S2007" s="185" t="s">
        <v>3788</v>
      </c>
      <c r="T2007">
        <v>1</v>
      </c>
      <c r="U2007" s="185" t="s">
        <v>37</v>
      </c>
      <c r="V2007" s="185" t="s">
        <v>37</v>
      </c>
      <c r="W2007" t="b">
        <v>1</v>
      </c>
    </row>
    <row r="2008" spans="4:23" x14ac:dyDescent="0.25">
      <c r="D2008" s="184" t="s">
        <v>4049</v>
      </c>
      <c r="E2008" s="184" t="s">
        <v>4049</v>
      </c>
      <c r="F2008" s="184"/>
      <c r="G2008" s="184"/>
      <c r="H2008" s="185">
        <v>18343</v>
      </c>
      <c r="I2008" t="s">
        <v>3510</v>
      </c>
      <c r="J2008" s="185" t="s">
        <v>36</v>
      </c>
      <c r="K2008" s="185" t="s">
        <v>36</v>
      </c>
      <c r="L2008" s="185" t="s">
        <v>36</v>
      </c>
      <c r="M2008" s="185" t="s">
        <v>37</v>
      </c>
      <c r="N2008" s="185" t="s">
        <v>3514</v>
      </c>
      <c r="O2008" s="185" t="s">
        <v>37</v>
      </c>
      <c r="P2008" s="185"/>
      <c r="Q2008" s="184" t="s">
        <v>4049</v>
      </c>
      <c r="R2008" s="185">
        <v>18343</v>
      </c>
      <c r="S2008" s="185" t="s">
        <v>3788</v>
      </c>
      <c r="T2008">
        <v>1</v>
      </c>
      <c r="U2008" s="185" t="s">
        <v>37</v>
      </c>
      <c r="V2008" s="185" t="s">
        <v>37</v>
      </c>
      <c r="W2008" t="b">
        <v>1</v>
      </c>
    </row>
    <row r="2009" spans="4:23" x14ac:dyDescent="0.25">
      <c r="D2009" s="184" t="s">
        <v>4050</v>
      </c>
      <c r="E2009" s="184" t="s">
        <v>4050</v>
      </c>
      <c r="F2009" s="184"/>
      <c r="G2009" s="184"/>
      <c r="H2009" s="185">
        <v>18343</v>
      </c>
      <c r="I2009" t="s">
        <v>3510</v>
      </c>
      <c r="J2009" s="185" t="s">
        <v>36</v>
      </c>
      <c r="K2009" s="185" t="s">
        <v>36</v>
      </c>
      <c r="L2009" s="185" t="s">
        <v>36</v>
      </c>
      <c r="M2009" s="185" t="s">
        <v>37</v>
      </c>
      <c r="N2009" s="185" t="s">
        <v>3514</v>
      </c>
      <c r="O2009" s="185" t="s">
        <v>37</v>
      </c>
      <c r="P2009" s="185"/>
      <c r="Q2009" s="184" t="s">
        <v>4050</v>
      </c>
      <c r="R2009" s="185">
        <v>18343</v>
      </c>
      <c r="S2009" s="185" t="s">
        <v>3788</v>
      </c>
      <c r="T2009">
        <v>1</v>
      </c>
      <c r="U2009" s="185" t="s">
        <v>37</v>
      </c>
      <c r="V2009" s="185" t="s">
        <v>37</v>
      </c>
      <c r="W2009" t="b">
        <v>1</v>
      </c>
    </row>
    <row r="2010" spans="4:23" x14ac:dyDescent="0.25">
      <c r="D2010" s="184" t="s">
        <v>4051</v>
      </c>
      <c r="E2010" s="184" t="s">
        <v>4051</v>
      </c>
      <c r="F2010" s="184"/>
      <c r="G2010" s="184"/>
      <c r="H2010" s="185">
        <v>18343</v>
      </c>
      <c r="I2010" t="s">
        <v>3510</v>
      </c>
      <c r="J2010" s="185" t="s">
        <v>36</v>
      </c>
      <c r="K2010" s="185" t="s">
        <v>36</v>
      </c>
      <c r="L2010" s="185" t="s">
        <v>36</v>
      </c>
      <c r="M2010" s="185" t="s">
        <v>37</v>
      </c>
      <c r="N2010" s="185" t="s">
        <v>3514</v>
      </c>
      <c r="O2010" s="185" t="s">
        <v>37</v>
      </c>
      <c r="P2010" s="185"/>
      <c r="Q2010" s="184" t="s">
        <v>4051</v>
      </c>
      <c r="R2010" s="185">
        <v>18343</v>
      </c>
      <c r="S2010" s="185" t="s">
        <v>3788</v>
      </c>
      <c r="T2010">
        <v>1</v>
      </c>
      <c r="U2010" s="185" t="s">
        <v>37</v>
      </c>
      <c r="V2010" s="185" t="s">
        <v>37</v>
      </c>
      <c r="W2010" t="b">
        <v>1</v>
      </c>
    </row>
    <row r="2011" spans="4:23" x14ac:dyDescent="0.25">
      <c r="D2011" s="184" t="s">
        <v>4052</v>
      </c>
      <c r="E2011" s="184" t="s">
        <v>4052</v>
      </c>
      <c r="F2011" s="184"/>
      <c r="G2011" s="184"/>
      <c r="H2011" s="185">
        <v>18342</v>
      </c>
      <c r="I2011" t="s">
        <v>3510</v>
      </c>
      <c r="J2011" s="185" t="s">
        <v>36</v>
      </c>
      <c r="K2011" s="185" t="s">
        <v>36</v>
      </c>
      <c r="L2011" s="185" t="s">
        <v>36</v>
      </c>
      <c r="M2011" s="185" t="s">
        <v>36</v>
      </c>
      <c r="N2011" s="185" t="s">
        <v>3514</v>
      </c>
      <c r="O2011" s="185" t="s">
        <v>37</v>
      </c>
      <c r="P2011" s="185"/>
      <c r="Q2011" s="184" t="s">
        <v>4052</v>
      </c>
      <c r="R2011" s="185">
        <v>18342</v>
      </c>
      <c r="S2011" s="185" t="s">
        <v>3785</v>
      </c>
      <c r="T2011">
        <v>0</v>
      </c>
      <c r="U2011" s="185" t="s">
        <v>36</v>
      </c>
      <c r="V2011" s="185" t="s">
        <v>36</v>
      </c>
      <c r="W2011" t="b">
        <v>1</v>
      </c>
    </row>
    <row r="2012" spans="4:23" x14ac:dyDescent="0.25">
      <c r="D2012" s="184" t="s">
        <v>4053</v>
      </c>
      <c r="E2012" s="184" t="s">
        <v>4053</v>
      </c>
      <c r="F2012" s="184"/>
      <c r="G2012" s="184"/>
      <c r="H2012" s="185">
        <v>18342</v>
      </c>
      <c r="I2012" t="s">
        <v>3510</v>
      </c>
      <c r="J2012" s="185" t="s">
        <v>36</v>
      </c>
      <c r="K2012" s="185" t="s">
        <v>36</v>
      </c>
      <c r="L2012" s="185" t="s">
        <v>36</v>
      </c>
      <c r="M2012" s="185" t="s">
        <v>37</v>
      </c>
      <c r="N2012" s="185" t="s">
        <v>3514</v>
      </c>
      <c r="O2012" s="185" t="s">
        <v>37</v>
      </c>
      <c r="P2012" s="185"/>
      <c r="Q2012" s="184" t="s">
        <v>4053</v>
      </c>
      <c r="R2012" s="185">
        <v>18342</v>
      </c>
      <c r="S2012" s="185" t="s">
        <v>3785</v>
      </c>
      <c r="T2012">
        <v>1</v>
      </c>
      <c r="U2012" s="185" t="s">
        <v>37</v>
      </c>
      <c r="V2012" s="185" t="s">
        <v>37</v>
      </c>
      <c r="W2012" t="b">
        <v>1</v>
      </c>
    </row>
    <row r="2013" spans="4:23" x14ac:dyDescent="0.25">
      <c r="D2013" s="184" t="s">
        <v>4054</v>
      </c>
      <c r="E2013" s="184" t="s">
        <v>4054</v>
      </c>
      <c r="F2013" s="184"/>
      <c r="G2013" s="184"/>
      <c r="H2013" s="185">
        <v>18342</v>
      </c>
      <c r="I2013" t="s">
        <v>3510</v>
      </c>
      <c r="J2013" s="185" t="s">
        <v>36</v>
      </c>
      <c r="K2013" s="185" t="s">
        <v>36</v>
      </c>
      <c r="L2013" s="185" t="s">
        <v>36</v>
      </c>
      <c r="M2013" s="185" t="s">
        <v>37</v>
      </c>
      <c r="N2013" s="185" t="s">
        <v>3514</v>
      </c>
      <c r="O2013" s="185" t="s">
        <v>37</v>
      </c>
      <c r="P2013" s="185"/>
      <c r="Q2013" s="184" t="s">
        <v>4054</v>
      </c>
      <c r="R2013" s="185">
        <v>18342</v>
      </c>
      <c r="S2013" s="185" t="s">
        <v>3785</v>
      </c>
      <c r="T2013">
        <v>1</v>
      </c>
      <c r="U2013" s="185" t="s">
        <v>37</v>
      </c>
      <c r="V2013" s="185" t="s">
        <v>37</v>
      </c>
      <c r="W2013" t="b">
        <v>1</v>
      </c>
    </row>
    <row r="2014" spans="4:23" x14ac:dyDescent="0.25">
      <c r="D2014" s="184" t="s">
        <v>4055</v>
      </c>
      <c r="E2014" s="184" t="s">
        <v>4055</v>
      </c>
      <c r="F2014" s="184"/>
      <c r="G2014" s="184"/>
      <c r="H2014" s="185">
        <v>18343</v>
      </c>
      <c r="I2014" t="s">
        <v>3510</v>
      </c>
      <c r="J2014" s="185" t="s">
        <v>36</v>
      </c>
      <c r="K2014" s="185" t="s">
        <v>36</v>
      </c>
      <c r="L2014" s="185" t="s">
        <v>36</v>
      </c>
      <c r="M2014" s="185" t="s">
        <v>37</v>
      </c>
      <c r="N2014" s="185" t="s">
        <v>3514</v>
      </c>
      <c r="O2014" s="185" t="s">
        <v>37</v>
      </c>
      <c r="P2014" s="185"/>
      <c r="Q2014" s="184" t="s">
        <v>4055</v>
      </c>
      <c r="R2014" s="185">
        <v>18343</v>
      </c>
      <c r="S2014" s="185" t="s">
        <v>3788</v>
      </c>
      <c r="T2014">
        <v>1</v>
      </c>
      <c r="U2014" s="185" t="s">
        <v>37</v>
      </c>
      <c r="V2014" s="185" t="s">
        <v>37</v>
      </c>
      <c r="W2014" t="b">
        <v>1</v>
      </c>
    </row>
    <row r="2015" spans="4:23" x14ac:dyDescent="0.25">
      <c r="D2015" s="184" t="s">
        <v>4056</v>
      </c>
      <c r="E2015" s="184" t="s">
        <v>4056</v>
      </c>
      <c r="F2015" s="184"/>
      <c r="G2015" s="184"/>
      <c r="H2015" s="185">
        <v>18343</v>
      </c>
      <c r="I2015" t="s">
        <v>3510</v>
      </c>
      <c r="J2015" s="185" t="s">
        <v>36</v>
      </c>
      <c r="K2015" s="185" t="s">
        <v>36</v>
      </c>
      <c r="L2015" s="185" t="s">
        <v>36</v>
      </c>
      <c r="M2015" s="185" t="s">
        <v>37</v>
      </c>
      <c r="N2015" s="185" t="s">
        <v>3514</v>
      </c>
      <c r="O2015" s="185" t="s">
        <v>37</v>
      </c>
      <c r="P2015" s="185"/>
      <c r="Q2015" s="184" t="s">
        <v>4056</v>
      </c>
      <c r="R2015" s="185">
        <v>18343</v>
      </c>
      <c r="S2015" s="185" t="s">
        <v>3788</v>
      </c>
      <c r="T2015">
        <v>1</v>
      </c>
      <c r="U2015" s="185" t="s">
        <v>37</v>
      </c>
      <c r="V2015" s="185" t="s">
        <v>37</v>
      </c>
      <c r="W2015" t="b">
        <v>1</v>
      </c>
    </row>
    <row r="2016" spans="4:23" x14ac:dyDescent="0.25">
      <c r="D2016" s="184" t="s">
        <v>4057</v>
      </c>
      <c r="E2016" s="184" t="s">
        <v>4057</v>
      </c>
      <c r="F2016" s="184"/>
      <c r="G2016" s="184"/>
      <c r="H2016" s="185">
        <v>18343</v>
      </c>
      <c r="I2016" t="s">
        <v>3510</v>
      </c>
      <c r="J2016" s="185" t="s">
        <v>36</v>
      </c>
      <c r="K2016" s="185" t="s">
        <v>36</v>
      </c>
      <c r="L2016" s="185" t="s">
        <v>36</v>
      </c>
      <c r="M2016" s="185" t="s">
        <v>37</v>
      </c>
      <c r="N2016" s="185" t="s">
        <v>3514</v>
      </c>
      <c r="O2016" s="185" t="s">
        <v>37</v>
      </c>
      <c r="P2016" s="185"/>
      <c r="Q2016" s="184" t="s">
        <v>4057</v>
      </c>
      <c r="R2016" s="185">
        <v>18343</v>
      </c>
      <c r="S2016" s="185" t="s">
        <v>3788</v>
      </c>
      <c r="T2016">
        <v>1</v>
      </c>
      <c r="U2016" s="185" t="s">
        <v>37</v>
      </c>
      <c r="V2016" s="185" t="s">
        <v>37</v>
      </c>
      <c r="W2016" t="b">
        <v>1</v>
      </c>
    </row>
    <row r="2017" spans="4:23" x14ac:dyDescent="0.25">
      <c r="D2017" s="184" t="s">
        <v>1749</v>
      </c>
      <c r="E2017" s="184" t="s">
        <v>1749</v>
      </c>
      <c r="F2017" s="184"/>
      <c r="G2017" s="184"/>
      <c r="H2017" s="185">
        <v>13330</v>
      </c>
      <c r="I2017" t="s">
        <v>3491</v>
      </c>
      <c r="J2017" s="185" t="s">
        <v>36</v>
      </c>
      <c r="K2017" s="185" t="s">
        <v>36</v>
      </c>
      <c r="L2017" s="185" t="s">
        <v>36</v>
      </c>
      <c r="M2017" s="185" t="s">
        <v>37</v>
      </c>
      <c r="N2017" s="185" t="s">
        <v>3501</v>
      </c>
      <c r="O2017" s="185" t="s">
        <v>37</v>
      </c>
      <c r="P2017" s="185"/>
      <c r="Q2017" s="184" t="s">
        <v>1749</v>
      </c>
      <c r="R2017" s="185">
        <v>13330</v>
      </c>
      <c r="S2017" s="185" t="s">
        <v>322</v>
      </c>
      <c r="T2017">
        <v>3</v>
      </c>
      <c r="U2017" s="185" t="s">
        <v>37</v>
      </c>
      <c r="V2017" s="185" t="s">
        <v>37</v>
      </c>
      <c r="W2017" t="b">
        <v>1</v>
      </c>
    </row>
    <row r="2018" spans="4:23" x14ac:dyDescent="0.25">
      <c r="D2018" s="184" t="s">
        <v>52</v>
      </c>
      <c r="E2018" s="184" t="s">
        <v>52</v>
      </c>
      <c r="F2018" s="184"/>
      <c r="G2018" s="184"/>
      <c r="H2018" s="185">
        <v>12240</v>
      </c>
      <c r="I2018" t="s">
        <v>3487</v>
      </c>
      <c r="J2018" s="185" t="s">
        <v>36</v>
      </c>
      <c r="K2018" s="185" t="s">
        <v>36</v>
      </c>
      <c r="L2018" s="185" t="s">
        <v>36</v>
      </c>
      <c r="M2018" s="185" t="s">
        <v>36</v>
      </c>
      <c r="N2018" s="185" t="s">
        <v>35</v>
      </c>
      <c r="O2018" s="185" t="s">
        <v>37</v>
      </c>
      <c r="P2018" s="185"/>
      <c r="Q2018" s="184" t="s">
        <v>52</v>
      </c>
      <c r="R2018" s="185">
        <v>12240</v>
      </c>
      <c r="S2018" s="185" t="s">
        <v>52</v>
      </c>
      <c r="T2018">
        <v>4</v>
      </c>
      <c r="U2018" s="185" t="s">
        <v>37</v>
      </c>
      <c r="V2018" s="185" t="s">
        <v>37</v>
      </c>
      <c r="W2018" t="b">
        <v>1</v>
      </c>
    </row>
    <row r="2019" spans="4:23" x14ac:dyDescent="0.25">
      <c r="D2019" s="184" t="s">
        <v>1750</v>
      </c>
      <c r="E2019" s="184" t="s">
        <v>1750</v>
      </c>
      <c r="F2019" s="184"/>
      <c r="G2019" s="184"/>
      <c r="H2019" s="185">
        <v>90197</v>
      </c>
      <c r="I2019" t="s">
        <v>3491</v>
      </c>
      <c r="J2019" s="185" t="s">
        <v>36</v>
      </c>
      <c r="K2019" s="185" t="s">
        <v>36</v>
      </c>
      <c r="L2019" s="185" t="s">
        <v>36</v>
      </c>
      <c r="M2019" s="185" t="s">
        <v>37</v>
      </c>
      <c r="N2019" s="185" t="s">
        <v>3501</v>
      </c>
      <c r="O2019" s="185" t="s">
        <v>37</v>
      </c>
      <c r="P2019" s="185"/>
      <c r="Q2019" s="184" t="s">
        <v>1750</v>
      </c>
      <c r="R2019" s="185">
        <v>90197</v>
      </c>
      <c r="S2019" s="185" t="s">
        <v>1750</v>
      </c>
      <c r="T2019">
        <v>2</v>
      </c>
      <c r="U2019" s="185" t="s">
        <v>37</v>
      </c>
      <c r="V2019" s="185" t="s">
        <v>37</v>
      </c>
      <c r="W2019" t="b">
        <v>1</v>
      </c>
    </row>
    <row r="2020" spans="4:23" x14ac:dyDescent="0.25">
      <c r="D2020" s="184" t="s">
        <v>1751</v>
      </c>
      <c r="E2020" s="184" t="s">
        <v>1751</v>
      </c>
      <c r="F2020" s="184"/>
      <c r="G2020" s="184"/>
      <c r="H2020" s="185">
        <v>13450</v>
      </c>
      <c r="I2020" t="s">
        <v>3491</v>
      </c>
      <c r="J2020" s="185" t="s">
        <v>36</v>
      </c>
      <c r="K2020" s="185" t="s">
        <v>36</v>
      </c>
      <c r="L2020" s="185" t="s">
        <v>36</v>
      </c>
      <c r="M2020" s="185" t="s">
        <v>37</v>
      </c>
      <c r="N2020" s="185" t="s">
        <v>3501</v>
      </c>
      <c r="O2020" s="185" t="s">
        <v>37</v>
      </c>
      <c r="P2020" s="185"/>
      <c r="Q2020" s="184" t="s">
        <v>1751</v>
      </c>
      <c r="R2020" s="185">
        <v>13450</v>
      </c>
      <c r="S2020" s="185" t="s">
        <v>428</v>
      </c>
      <c r="T2020">
        <v>2</v>
      </c>
      <c r="U2020" s="185" t="s">
        <v>37</v>
      </c>
      <c r="V2020" s="185" t="s">
        <v>37</v>
      </c>
      <c r="W2020" t="b">
        <v>1</v>
      </c>
    </row>
    <row r="2021" spans="4:23" x14ac:dyDescent="0.25">
      <c r="D2021" s="184" t="s">
        <v>1752</v>
      </c>
      <c r="E2021" s="184" t="s">
        <v>1752</v>
      </c>
      <c r="F2021" s="184"/>
      <c r="G2021" s="184"/>
      <c r="H2021" s="185">
        <v>13410</v>
      </c>
      <c r="I2021" t="s">
        <v>3491</v>
      </c>
      <c r="J2021" s="185" t="s">
        <v>36</v>
      </c>
      <c r="K2021" s="185" t="s">
        <v>36</v>
      </c>
      <c r="L2021" s="185" t="s">
        <v>36</v>
      </c>
      <c r="M2021" s="185" t="s">
        <v>37</v>
      </c>
      <c r="N2021" s="185" t="s">
        <v>3501</v>
      </c>
      <c r="O2021" s="185" t="s">
        <v>37</v>
      </c>
      <c r="P2021" s="185"/>
      <c r="Q2021" s="184" t="s">
        <v>1752</v>
      </c>
      <c r="R2021" s="185">
        <v>13410</v>
      </c>
      <c r="S2021" s="185" t="s">
        <v>131</v>
      </c>
      <c r="T2021">
        <v>2</v>
      </c>
      <c r="U2021" s="185" t="s">
        <v>37</v>
      </c>
      <c r="V2021" s="185" t="s">
        <v>37</v>
      </c>
      <c r="W2021" t="b">
        <v>1</v>
      </c>
    </row>
    <row r="2022" spans="4:23" x14ac:dyDescent="0.25">
      <c r="D2022" s="184" t="s">
        <v>1753</v>
      </c>
      <c r="E2022" s="184" t="s">
        <v>1753</v>
      </c>
      <c r="F2022" s="184"/>
      <c r="G2022" s="184"/>
      <c r="H2022" s="185">
        <v>13430</v>
      </c>
      <c r="I2022" t="s">
        <v>3491</v>
      </c>
      <c r="J2022" s="185" t="s">
        <v>36</v>
      </c>
      <c r="K2022" s="185" t="s">
        <v>36</v>
      </c>
      <c r="L2022" s="185" t="s">
        <v>36</v>
      </c>
      <c r="M2022" s="185" t="s">
        <v>37</v>
      </c>
      <c r="N2022" s="185" t="s">
        <v>3501</v>
      </c>
      <c r="O2022" s="185" t="s">
        <v>37</v>
      </c>
      <c r="P2022" s="185"/>
      <c r="Q2022" s="184" t="s">
        <v>1753</v>
      </c>
      <c r="R2022" s="185">
        <v>13430</v>
      </c>
      <c r="S2022" s="185" t="s">
        <v>507</v>
      </c>
      <c r="T2022">
        <v>2</v>
      </c>
      <c r="U2022" s="185" t="s">
        <v>37</v>
      </c>
      <c r="V2022" s="185" t="s">
        <v>37</v>
      </c>
      <c r="W2022" t="b">
        <v>1</v>
      </c>
    </row>
    <row r="2023" spans="4:23" x14ac:dyDescent="0.25">
      <c r="D2023" s="184" t="s">
        <v>1754</v>
      </c>
      <c r="E2023" s="184" t="s">
        <v>1754</v>
      </c>
      <c r="F2023" s="184"/>
      <c r="G2023" s="184"/>
      <c r="H2023" s="185">
        <v>17750</v>
      </c>
      <c r="I2023" t="s">
        <v>3502</v>
      </c>
      <c r="J2023" s="185" t="s">
        <v>36</v>
      </c>
      <c r="K2023" s="185" t="s">
        <v>36</v>
      </c>
      <c r="L2023" s="185" t="s">
        <v>36</v>
      </c>
      <c r="M2023" s="185" t="s">
        <v>37</v>
      </c>
      <c r="N2023" s="185" t="s">
        <v>3504</v>
      </c>
      <c r="O2023" s="185" t="s">
        <v>37</v>
      </c>
      <c r="P2023" s="185"/>
      <c r="Q2023" s="184" t="s">
        <v>1754</v>
      </c>
      <c r="R2023" s="185">
        <v>17750</v>
      </c>
      <c r="S2023" s="185" t="s">
        <v>1250</v>
      </c>
      <c r="T2023">
        <v>1</v>
      </c>
      <c r="U2023" s="185" t="s">
        <v>37</v>
      </c>
      <c r="V2023" s="185" t="s">
        <v>37</v>
      </c>
      <c r="W2023" t="b">
        <v>1</v>
      </c>
    </row>
    <row r="2024" spans="4:23" x14ac:dyDescent="0.25">
      <c r="D2024" s="184" t="s">
        <v>1755</v>
      </c>
      <c r="E2024" s="184" t="s">
        <v>1755</v>
      </c>
      <c r="F2024" s="184"/>
      <c r="G2024" s="184"/>
      <c r="H2024" s="185">
        <v>17740</v>
      </c>
      <c r="I2024" t="s">
        <v>3502</v>
      </c>
      <c r="J2024" s="185" t="s">
        <v>36</v>
      </c>
      <c r="K2024" s="185" t="s">
        <v>36</v>
      </c>
      <c r="L2024" s="185" t="s">
        <v>36</v>
      </c>
      <c r="M2024" s="185" t="s">
        <v>37</v>
      </c>
      <c r="N2024" s="185" t="s">
        <v>3504</v>
      </c>
      <c r="O2024" s="185" t="s">
        <v>37</v>
      </c>
      <c r="P2024" s="185"/>
      <c r="Q2024" s="184" t="s">
        <v>1755</v>
      </c>
      <c r="R2024" s="185">
        <v>17740</v>
      </c>
      <c r="S2024" s="185" t="s">
        <v>1016</v>
      </c>
      <c r="T2024">
        <v>1</v>
      </c>
      <c r="U2024" s="185" t="s">
        <v>37</v>
      </c>
      <c r="V2024" s="185" t="s">
        <v>37</v>
      </c>
      <c r="W2024" t="b">
        <v>1</v>
      </c>
    </row>
    <row r="2025" spans="4:23" x14ac:dyDescent="0.25">
      <c r="D2025" s="184" t="s">
        <v>1756</v>
      </c>
      <c r="E2025" s="184" t="s">
        <v>1756</v>
      </c>
      <c r="F2025" s="184"/>
      <c r="G2025" s="184"/>
      <c r="H2025" s="185">
        <v>16710</v>
      </c>
      <c r="I2025" t="s">
        <v>3491</v>
      </c>
      <c r="J2025" s="185" t="s">
        <v>36</v>
      </c>
      <c r="K2025" s="185" t="s">
        <v>36</v>
      </c>
      <c r="L2025" s="185" t="s">
        <v>36</v>
      </c>
      <c r="M2025" s="185" t="s">
        <v>37</v>
      </c>
      <c r="N2025" s="185" t="s">
        <v>3498</v>
      </c>
      <c r="O2025" s="185" t="s">
        <v>37</v>
      </c>
      <c r="P2025" s="185"/>
      <c r="Q2025" s="184" t="s">
        <v>1756</v>
      </c>
      <c r="R2025" s="185">
        <v>16710</v>
      </c>
      <c r="S2025" s="185" t="s">
        <v>138</v>
      </c>
      <c r="T2025">
        <v>1</v>
      </c>
      <c r="U2025" s="185" t="s">
        <v>37</v>
      </c>
      <c r="V2025" s="185" t="s">
        <v>37</v>
      </c>
      <c r="W2025" t="b">
        <v>1</v>
      </c>
    </row>
    <row r="2026" spans="4:23" x14ac:dyDescent="0.25">
      <c r="D2026" s="184" t="s">
        <v>1757</v>
      </c>
      <c r="E2026" s="184" t="s">
        <v>1757</v>
      </c>
      <c r="F2026" s="184"/>
      <c r="G2026" s="184"/>
      <c r="H2026" s="185">
        <v>11020</v>
      </c>
      <c r="I2026" t="s">
        <v>3491</v>
      </c>
      <c r="J2026" s="185" t="s">
        <v>36</v>
      </c>
      <c r="K2026" s="185" t="s">
        <v>36</v>
      </c>
      <c r="L2026" s="185" t="s">
        <v>36</v>
      </c>
      <c r="M2026" s="185" t="s">
        <v>37</v>
      </c>
      <c r="N2026" s="185" t="s">
        <v>35</v>
      </c>
      <c r="O2026" s="185" t="s">
        <v>37</v>
      </c>
      <c r="P2026" s="185"/>
      <c r="Q2026" s="184" t="s">
        <v>1757</v>
      </c>
      <c r="R2026" s="185">
        <v>11020</v>
      </c>
      <c r="S2026" s="185" t="s">
        <v>127</v>
      </c>
      <c r="T2026">
        <v>3</v>
      </c>
      <c r="U2026" s="185" t="s">
        <v>37</v>
      </c>
      <c r="V2026" s="185" t="s">
        <v>37</v>
      </c>
      <c r="W2026" t="b">
        <v>1</v>
      </c>
    </row>
    <row r="2027" spans="4:23" x14ac:dyDescent="0.25">
      <c r="D2027" s="184" t="s">
        <v>1758</v>
      </c>
      <c r="E2027" s="184" t="s">
        <v>1758</v>
      </c>
      <c r="F2027" s="184"/>
      <c r="G2027" s="184"/>
      <c r="H2027" s="185">
        <v>13130</v>
      </c>
      <c r="I2027" t="s">
        <v>3491</v>
      </c>
      <c r="J2027" s="185" t="s">
        <v>36</v>
      </c>
      <c r="K2027" s="185" t="s">
        <v>36</v>
      </c>
      <c r="L2027" s="185" t="s">
        <v>36</v>
      </c>
      <c r="M2027" s="185" t="s">
        <v>37</v>
      </c>
      <c r="N2027" s="185" t="s">
        <v>3501</v>
      </c>
      <c r="O2027" s="185" t="s">
        <v>37</v>
      </c>
      <c r="P2027" s="185"/>
      <c r="Q2027" s="184" t="s">
        <v>1758</v>
      </c>
      <c r="R2027" s="185">
        <v>13130</v>
      </c>
      <c r="S2027" s="185" t="s">
        <v>474</v>
      </c>
      <c r="T2027">
        <v>1</v>
      </c>
      <c r="U2027" s="185" t="s">
        <v>37</v>
      </c>
      <c r="V2027" s="185" t="s">
        <v>37</v>
      </c>
      <c r="W2027" t="b">
        <v>1</v>
      </c>
    </row>
    <row r="2028" spans="4:23" x14ac:dyDescent="0.25">
      <c r="D2028" s="184" t="s">
        <v>1759</v>
      </c>
      <c r="E2028" s="184" t="s">
        <v>1759</v>
      </c>
      <c r="F2028" s="184"/>
      <c r="G2028" s="184"/>
      <c r="H2028" s="185">
        <v>17260</v>
      </c>
      <c r="I2028" t="s">
        <v>3502</v>
      </c>
      <c r="J2028" s="185" t="s">
        <v>36</v>
      </c>
      <c r="K2028" s="185" t="s">
        <v>36</v>
      </c>
      <c r="L2028" s="185" t="s">
        <v>36</v>
      </c>
      <c r="M2028" s="185" t="s">
        <v>37</v>
      </c>
      <c r="N2028" s="185" t="s">
        <v>3504</v>
      </c>
      <c r="O2028" s="185" t="s">
        <v>37</v>
      </c>
      <c r="P2028" s="185"/>
      <c r="Q2028" s="184" t="s">
        <v>1759</v>
      </c>
      <c r="R2028" s="185">
        <v>17260</v>
      </c>
      <c r="S2028" s="185" t="s">
        <v>410</v>
      </c>
      <c r="T2028">
        <v>1</v>
      </c>
      <c r="U2028" s="185" t="s">
        <v>37</v>
      </c>
      <c r="V2028" s="185" t="s">
        <v>37</v>
      </c>
      <c r="W2028" t="b">
        <v>1</v>
      </c>
    </row>
    <row r="2029" spans="4:23" x14ac:dyDescent="0.25">
      <c r="D2029" s="184" t="s">
        <v>1760</v>
      </c>
      <c r="E2029" s="184" t="s">
        <v>1760</v>
      </c>
      <c r="F2029" s="184"/>
      <c r="G2029" s="184"/>
      <c r="H2029" s="185">
        <v>13150</v>
      </c>
      <c r="I2029" t="s">
        <v>3491</v>
      </c>
      <c r="J2029" s="185" t="s">
        <v>36</v>
      </c>
      <c r="K2029" s="185" t="s">
        <v>36</v>
      </c>
      <c r="L2029" s="185" t="s">
        <v>36</v>
      </c>
      <c r="M2029" s="185" t="s">
        <v>37</v>
      </c>
      <c r="N2029" s="185" t="s">
        <v>3501</v>
      </c>
      <c r="O2029" s="185" t="s">
        <v>37</v>
      </c>
      <c r="P2029" s="185"/>
      <c r="Q2029" s="184" t="s">
        <v>1760</v>
      </c>
      <c r="R2029" s="185">
        <v>13150</v>
      </c>
      <c r="S2029" s="185" t="s">
        <v>472</v>
      </c>
      <c r="T2029">
        <v>1</v>
      </c>
      <c r="U2029" s="185" t="s">
        <v>37</v>
      </c>
      <c r="V2029" s="185" t="s">
        <v>37</v>
      </c>
      <c r="W2029" t="b">
        <v>1</v>
      </c>
    </row>
    <row r="2030" spans="4:23" x14ac:dyDescent="0.25">
      <c r="D2030" s="184" t="s">
        <v>1761</v>
      </c>
      <c r="E2030" s="184" t="s">
        <v>1761</v>
      </c>
      <c r="F2030" s="184"/>
      <c r="G2030" s="184"/>
      <c r="H2030" s="185">
        <v>15110</v>
      </c>
      <c r="I2030" t="s">
        <v>3496</v>
      </c>
      <c r="J2030" s="185" t="s">
        <v>36</v>
      </c>
      <c r="K2030" s="185" t="s">
        <v>36</v>
      </c>
      <c r="L2030" s="185" t="s">
        <v>36</v>
      </c>
      <c r="M2030" s="185" t="s">
        <v>37</v>
      </c>
      <c r="N2030" s="185" t="s">
        <v>3506</v>
      </c>
      <c r="O2030" s="185" t="s">
        <v>37</v>
      </c>
      <c r="P2030" s="185"/>
      <c r="Q2030" s="184" t="s">
        <v>1761</v>
      </c>
      <c r="R2030" s="185">
        <v>15110</v>
      </c>
      <c r="S2030" s="185" t="s">
        <v>1761</v>
      </c>
      <c r="T2030">
        <v>1</v>
      </c>
      <c r="U2030" s="185" t="s">
        <v>37</v>
      </c>
      <c r="V2030" s="185" t="s">
        <v>37</v>
      </c>
      <c r="W2030" t="b">
        <v>1</v>
      </c>
    </row>
    <row r="2031" spans="4:23" x14ac:dyDescent="0.25">
      <c r="D2031" s="186" t="s">
        <v>4058</v>
      </c>
      <c r="E2031" s="186" t="s">
        <v>4058</v>
      </c>
      <c r="F2031" s="186"/>
      <c r="G2031" s="186"/>
      <c r="H2031" s="185"/>
      <c r="I2031" s="186" t="s">
        <v>3494</v>
      </c>
      <c r="J2031" s="186" t="s">
        <v>36</v>
      </c>
      <c r="K2031" s="186" t="s">
        <v>37</v>
      </c>
      <c r="L2031" s="186" t="s">
        <v>36</v>
      </c>
      <c r="M2031" s="186" t="s">
        <v>37</v>
      </c>
      <c r="N2031" s="186" t="s">
        <v>3495</v>
      </c>
      <c r="O2031" s="186" t="s">
        <v>37</v>
      </c>
      <c r="P2031" s="186"/>
      <c r="Q2031" s="186" t="s">
        <v>4058</v>
      </c>
      <c r="R2031" s="185"/>
      <c r="S2031" s="185"/>
      <c r="T2031">
        <v>3</v>
      </c>
      <c r="U2031" s="186" t="s">
        <v>37</v>
      </c>
      <c r="V2031" s="186" t="s">
        <v>37</v>
      </c>
      <c r="W2031" t="b">
        <v>0</v>
      </c>
    </row>
    <row r="2032" spans="4:23" x14ac:dyDescent="0.25">
      <c r="D2032" s="184" t="s">
        <v>1762</v>
      </c>
      <c r="E2032" s="184" t="s">
        <v>1762</v>
      </c>
      <c r="F2032" s="184"/>
      <c r="G2032" s="184"/>
      <c r="H2032" s="185">
        <v>90004</v>
      </c>
      <c r="I2032" t="s">
        <v>3494</v>
      </c>
      <c r="J2032" s="185" t="s">
        <v>36</v>
      </c>
      <c r="K2032" s="185" t="s">
        <v>37</v>
      </c>
      <c r="L2032" s="185" t="s">
        <v>36</v>
      </c>
      <c r="M2032" s="185" t="s">
        <v>36</v>
      </c>
      <c r="N2032" s="185" t="s">
        <v>3495</v>
      </c>
      <c r="O2032" s="185" t="s">
        <v>36</v>
      </c>
      <c r="P2032" s="185"/>
      <c r="Q2032" s="184" t="s">
        <v>1762</v>
      </c>
      <c r="R2032" s="185">
        <v>90004</v>
      </c>
      <c r="S2032" s="185" t="s">
        <v>853</v>
      </c>
      <c r="T2032">
        <v>3</v>
      </c>
      <c r="U2032" s="185" t="s">
        <v>37</v>
      </c>
      <c r="V2032" s="185" t="s">
        <v>37</v>
      </c>
      <c r="W2032" t="b">
        <v>0</v>
      </c>
    </row>
    <row r="2033" spans="4:23" x14ac:dyDescent="0.25">
      <c r="D2033" s="184" t="s">
        <v>1763</v>
      </c>
      <c r="E2033" s="184" t="s">
        <v>1763</v>
      </c>
      <c r="F2033" s="184"/>
      <c r="G2033" s="184"/>
      <c r="H2033" s="185">
        <v>90005</v>
      </c>
      <c r="I2033" t="s">
        <v>3494</v>
      </c>
      <c r="J2033" s="185" t="s">
        <v>36</v>
      </c>
      <c r="K2033" s="185" t="s">
        <v>37</v>
      </c>
      <c r="L2033" s="185" t="s">
        <v>36</v>
      </c>
      <c r="M2033" s="185" t="s">
        <v>37</v>
      </c>
      <c r="N2033" s="185" t="s">
        <v>3495</v>
      </c>
      <c r="O2033" s="185" t="s">
        <v>37</v>
      </c>
      <c r="P2033" s="185"/>
      <c r="Q2033" s="184" t="s">
        <v>1763</v>
      </c>
      <c r="R2033" s="185">
        <v>90005</v>
      </c>
      <c r="S2033" s="185" t="s">
        <v>855</v>
      </c>
      <c r="T2033">
        <v>3</v>
      </c>
      <c r="U2033" s="185" t="s">
        <v>37</v>
      </c>
      <c r="V2033" s="185" t="s">
        <v>37</v>
      </c>
      <c r="W2033" t="b">
        <v>0</v>
      </c>
    </row>
    <row r="2034" spans="4:23" x14ac:dyDescent="0.25">
      <c r="D2034" s="184" t="s">
        <v>1764</v>
      </c>
      <c r="E2034" s="184" t="s">
        <v>1764</v>
      </c>
      <c r="F2034" s="184"/>
      <c r="G2034" s="184"/>
      <c r="H2034" s="185">
        <v>15100</v>
      </c>
      <c r="I2034" t="s">
        <v>3507</v>
      </c>
      <c r="J2034" s="185" t="s">
        <v>36</v>
      </c>
      <c r="K2034" s="185" t="s">
        <v>36</v>
      </c>
      <c r="L2034" s="185" t="s">
        <v>36</v>
      </c>
      <c r="M2034" s="185" t="s">
        <v>37</v>
      </c>
      <c r="N2034" s="185" t="s">
        <v>35</v>
      </c>
      <c r="O2034" s="185" t="s">
        <v>37</v>
      </c>
      <c r="P2034" s="185"/>
      <c r="Q2034" s="184" t="s">
        <v>1764</v>
      </c>
      <c r="R2034" s="185">
        <v>15100</v>
      </c>
      <c r="S2034" s="185" t="s">
        <v>395</v>
      </c>
      <c r="T2034">
        <v>6</v>
      </c>
      <c r="U2034" s="185" t="s">
        <v>37</v>
      </c>
      <c r="V2034" s="185" t="s">
        <v>37</v>
      </c>
      <c r="W2034" t="b">
        <v>1</v>
      </c>
    </row>
    <row r="2035" spans="4:23" x14ac:dyDescent="0.25">
      <c r="D2035" s="184" t="s">
        <v>1765</v>
      </c>
      <c r="E2035" s="184" t="s">
        <v>1765</v>
      </c>
      <c r="F2035" s="184"/>
      <c r="G2035" s="184"/>
      <c r="H2035" s="185">
        <v>13730</v>
      </c>
      <c r="I2035" t="s">
        <v>3491</v>
      </c>
      <c r="J2035" s="185" t="s">
        <v>36</v>
      </c>
      <c r="K2035" s="185" t="s">
        <v>36</v>
      </c>
      <c r="L2035" s="185" t="s">
        <v>36</v>
      </c>
      <c r="M2035" s="185" t="s">
        <v>37</v>
      </c>
      <c r="N2035" s="185" t="s">
        <v>3503</v>
      </c>
      <c r="O2035" s="185" t="s">
        <v>37</v>
      </c>
      <c r="P2035" s="185"/>
      <c r="Q2035" s="184" t="s">
        <v>1765</v>
      </c>
      <c r="R2035" s="185">
        <v>13730</v>
      </c>
      <c r="S2035" s="185" t="s">
        <v>390</v>
      </c>
      <c r="T2035">
        <v>2</v>
      </c>
      <c r="U2035" s="185" t="s">
        <v>37</v>
      </c>
      <c r="V2035" s="185" t="s">
        <v>37</v>
      </c>
      <c r="W2035" t="b">
        <v>1</v>
      </c>
    </row>
    <row r="2036" spans="4:23" x14ac:dyDescent="0.25">
      <c r="D2036" s="184" t="s">
        <v>1766</v>
      </c>
      <c r="E2036" s="184" t="s">
        <v>1766</v>
      </c>
      <c r="F2036" s="184"/>
      <c r="G2036" s="184"/>
      <c r="H2036" s="185">
        <v>17170</v>
      </c>
      <c r="I2036" t="s">
        <v>3502</v>
      </c>
      <c r="J2036" s="185" t="s">
        <v>36</v>
      </c>
      <c r="K2036" s="185" t="s">
        <v>36</v>
      </c>
      <c r="L2036" s="185" t="s">
        <v>36</v>
      </c>
      <c r="M2036" s="185" t="s">
        <v>37</v>
      </c>
      <c r="N2036" s="185" t="s">
        <v>3504</v>
      </c>
      <c r="O2036" s="185" t="s">
        <v>37</v>
      </c>
      <c r="P2036" s="185"/>
      <c r="Q2036" s="184" t="s">
        <v>1766</v>
      </c>
      <c r="R2036" s="185">
        <v>17170</v>
      </c>
      <c r="S2036" s="185" t="s">
        <v>393</v>
      </c>
      <c r="T2036">
        <v>1</v>
      </c>
      <c r="U2036" s="185" t="s">
        <v>37</v>
      </c>
      <c r="V2036" s="185" t="s">
        <v>37</v>
      </c>
      <c r="W2036" t="b">
        <v>1</v>
      </c>
    </row>
    <row r="2037" spans="4:23" x14ac:dyDescent="0.25">
      <c r="D2037" s="184" t="s">
        <v>1767</v>
      </c>
      <c r="E2037" s="184" t="s">
        <v>1767</v>
      </c>
      <c r="F2037" s="184"/>
      <c r="G2037" s="184"/>
      <c r="H2037" s="185">
        <v>16820</v>
      </c>
      <c r="I2037" t="s">
        <v>3493</v>
      </c>
      <c r="J2037" s="185" t="s">
        <v>36</v>
      </c>
      <c r="K2037" s="185" t="s">
        <v>36</v>
      </c>
      <c r="L2037" s="185" t="s">
        <v>36</v>
      </c>
      <c r="M2037" s="185" t="s">
        <v>37</v>
      </c>
      <c r="N2037" s="185" t="s">
        <v>3498</v>
      </c>
      <c r="O2037" s="185" t="s">
        <v>37</v>
      </c>
      <c r="P2037" s="185"/>
      <c r="Q2037" s="184" t="s">
        <v>1767</v>
      </c>
      <c r="R2037" s="185">
        <v>16820</v>
      </c>
      <c r="S2037" s="185" t="s">
        <v>616</v>
      </c>
      <c r="T2037">
        <v>3</v>
      </c>
      <c r="U2037" s="185" t="s">
        <v>37</v>
      </c>
      <c r="V2037" s="185" t="s">
        <v>37</v>
      </c>
      <c r="W2037" t="b">
        <v>1</v>
      </c>
    </row>
    <row r="2038" spans="4:23" x14ac:dyDescent="0.25">
      <c r="D2038" s="184" t="s">
        <v>1768</v>
      </c>
      <c r="E2038" s="184" t="s">
        <v>1768</v>
      </c>
      <c r="F2038" s="184"/>
      <c r="G2038" s="184"/>
      <c r="H2038" s="185">
        <v>15040</v>
      </c>
      <c r="I2038" t="s">
        <v>113</v>
      </c>
      <c r="J2038" s="185" t="s">
        <v>36</v>
      </c>
      <c r="K2038" s="185" t="s">
        <v>36</v>
      </c>
      <c r="L2038" s="185" t="s">
        <v>36</v>
      </c>
      <c r="M2038" s="185" t="s">
        <v>37</v>
      </c>
      <c r="N2038" s="185" t="s">
        <v>113</v>
      </c>
      <c r="O2038" s="185" t="s">
        <v>37</v>
      </c>
      <c r="P2038" s="185"/>
      <c r="Q2038" s="184" t="s">
        <v>1768</v>
      </c>
      <c r="R2038" s="185">
        <v>15040</v>
      </c>
      <c r="S2038" s="185" t="s">
        <v>669</v>
      </c>
      <c r="T2038">
        <v>1</v>
      </c>
      <c r="U2038" s="185" t="s">
        <v>37</v>
      </c>
      <c r="V2038" s="185" t="s">
        <v>37</v>
      </c>
      <c r="W2038" t="b">
        <v>0</v>
      </c>
    </row>
    <row r="2039" spans="4:23" x14ac:dyDescent="0.25">
      <c r="D2039" s="184" t="s">
        <v>1769</v>
      </c>
      <c r="E2039" s="184" t="s">
        <v>1769</v>
      </c>
      <c r="F2039" s="184"/>
      <c r="G2039" s="184"/>
      <c r="H2039" s="185">
        <v>16810</v>
      </c>
      <c r="I2039" t="s">
        <v>3493</v>
      </c>
      <c r="J2039" s="185" t="s">
        <v>36</v>
      </c>
      <c r="K2039" s="185" t="s">
        <v>36</v>
      </c>
      <c r="L2039" s="185" t="s">
        <v>36</v>
      </c>
      <c r="M2039" s="185" t="s">
        <v>37</v>
      </c>
      <c r="N2039" s="185" t="s">
        <v>3498</v>
      </c>
      <c r="O2039" s="185" t="s">
        <v>37</v>
      </c>
      <c r="P2039" s="185"/>
      <c r="Q2039" s="184" t="s">
        <v>1769</v>
      </c>
      <c r="R2039" s="185">
        <v>16810</v>
      </c>
      <c r="S2039" s="185" t="s">
        <v>1034</v>
      </c>
      <c r="T2039">
        <v>2</v>
      </c>
      <c r="U2039" s="185" t="s">
        <v>37</v>
      </c>
      <c r="V2039" s="185" t="s">
        <v>37</v>
      </c>
      <c r="W2039" t="b">
        <v>1</v>
      </c>
    </row>
    <row r="2040" spans="4:23" x14ac:dyDescent="0.25">
      <c r="D2040" s="184" t="s">
        <v>1770</v>
      </c>
      <c r="E2040" s="184" t="s">
        <v>1770</v>
      </c>
      <c r="F2040" s="184"/>
      <c r="G2040" s="184"/>
      <c r="H2040" s="185">
        <v>15120</v>
      </c>
      <c r="I2040" t="s">
        <v>3493</v>
      </c>
      <c r="J2040" s="185" t="s">
        <v>36</v>
      </c>
      <c r="K2040" s="185" t="s">
        <v>36</v>
      </c>
      <c r="L2040" s="185" t="s">
        <v>36</v>
      </c>
      <c r="M2040" s="185" t="s">
        <v>37</v>
      </c>
      <c r="N2040" s="185" t="s">
        <v>35</v>
      </c>
      <c r="O2040" s="185" t="s">
        <v>37</v>
      </c>
      <c r="P2040" s="185"/>
      <c r="Q2040" s="184" t="s">
        <v>1770</v>
      </c>
      <c r="R2040" s="185">
        <v>15120</v>
      </c>
      <c r="S2040" s="185" t="s">
        <v>413</v>
      </c>
      <c r="T2040">
        <v>3</v>
      </c>
      <c r="U2040" s="185" t="s">
        <v>37</v>
      </c>
      <c r="V2040" s="185" t="s">
        <v>37</v>
      </c>
      <c r="W2040" t="b">
        <v>1</v>
      </c>
    </row>
    <row r="2041" spans="4:23" x14ac:dyDescent="0.25">
      <c r="D2041" s="184" t="s">
        <v>1771</v>
      </c>
      <c r="E2041" s="184" t="s">
        <v>1771</v>
      </c>
      <c r="F2041" s="184"/>
      <c r="G2041" s="184"/>
      <c r="H2041" s="185">
        <v>16820</v>
      </c>
      <c r="I2041" t="s">
        <v>3493</v>
      </c>
      <c r="J2041" s="185" t="s">
        <v>36</v>
      </c>
      <c r="K2041" s="185" t="s">
        <v>36</v>
      </c>
      <c r="L2041" s="185" t="s">
        <v>36</v>
      </c>
      <c r="M2041" s="185" t="s">
        <v>37</v>
      </c>
      <c r="N2041" s="185" t="s">
        <v>3498</v>
      </c>
      <c r="O2041" s="185" t="s">
        <v>37</v>
      </c>
      <c r="P2041" s="185"/>
      <c r="Q2041" s="184" t="s">
        <v>1771</v>
      </c>
      <c r="R2041" s="185">
        <v>16820</v>
      </c>
      <c r="S2041" s="185" t="s">
        <v>616</v>
      </c>
      <c r="T2041">
        <v>3</v>
      </c>
      <c r="U2041" s="185" t="s">
        <v>37</v>
      </c>
      <c r="V2041" s="185" t="s">
        <v>37</v>
      </c>
      <c r="W2041" t="b">
        <v>1</v>
      </c>
    </row>
    <row r="2042" spans="4:23" x14ac:dyDescent="0.25">
      <c r="D2042" s="184" t="s">
        <v>1772</v>
      </c>
      <c r="E2042" s="184" t="s">
        <v>1772</v>
      </c>
      <c r="F2042" s="184"/>
      <c r="G2042" s="184"/>
      <c r="H2042" s="185">
        <v>16820</v>
      </c>
      <c r="I2042" t="s">
        <v>3493</v>
      </c>
      <c r="J2042" s="185" t="s">
        <v>36</v>
      </c>
      <c r="K2042" s="185" t="s">
        <v>36</v>
      </c>
      <c r="L2042" s="185" t="s">
        <v>36</v>
      </c>
      <c r="M2042" s="185" t="s">
        <v>37</v>
      </c>
      <c r="N2042" s="185" t="s">
        <v>3498</v>
      </c>
      <c r="O2042" s="185" t="s">
        <v>37</v>
      </c>
      <c r="P2042" s="185"/>
      <c r="Q2042" s="184" t="s">
        <v>1772</v>
      </c>
      <c r="R2042" s="185">
        <v>16820</v>
      </c>
      <c r="S2042" s="185" t="s">
        <v>616</v>
      </c>
      <c r="T2042">
        <v>3</v>
      </c>
      <c r="U2042" s="185" t="s">
        <v>37</v>
      </c>
      <c r="V2042" s="185" t="s">
        <v>37</v>
      </c>
      <c r="W2042" t="b">
        <v>1</v>
      </c>
    </row>
    <row r="2043" spans="4:23" x14ac:dyDescent="0.25">
      <c r="D2043" s="184" t="s">
        <v>1773</v>
      </c>
      <c r="E2043" s="184" t="s">
        <v>1773</v>
      </c>
      <c r="F2043" s="184"/>
      <c r="G2043" s="184"/>
      <c r="H2043" s="185">
        <v>17430</v>
      </c>
      <c r="I2043" t="s">
        <v>3502</v>
      </c>
      <c r="J2043" s="185" t="s">
        <v>36</v>
      </c>
      <c r="K2043" s="185" t="s">
        <v>36</v>
      </c>
      <c r="L2043" s="185" t="s">
        <v>36</v>
      </c>
      <c r="M2043" s="185" t="s">
        <v>37</v>
      </c>
      <c r="N2043" s="185" t="s">
        <v>3504</v>
      </c>
      <c r="O2043" s="185" t="s">
        <v>37</v>
      </c>
      <c r="P2043" s="185"/>
      <c r="Q2043" s="184" t="s">
        <v>1773</v>
      </c>
      <c r="R2043" s="185">
        <v>17430</v>
      </c>
      <c r="S2043" s="185" t="s">
        <v>198</v>
      </c>
      <c r="T2043">
        <v>1</v>
      </c>
      <c r="U2043" s="185" t="s">
        <v>37</v>
      </c>
      <c r="V2043" s="185" t="s">
        <v>37</v>
      </c>
      <c r="W2043" t="b">
        <v>1</v>
      </c>
    </row>
    <row r="2044" spans="4:23" x14ac:dyDescent="0.25">
      <c r="D2044" s="184" t="s">
        <v>4059</v>
      </c>
      <c r="E2044" s="184" t="s">
        <v>4059</v>
      </c>
      <c r="F2044" s="184"/>
      <c r="G2044" s="184"/>
      <c r="H2044" s="185">
        <v>18333</v>
      </c>
      <c r="I2044" t="s">
        <v>3510</v>
      </c>
      <c r="J2044" s="185" t="s">
        <v>36</v>
      </c>
      <c r="K2044" s="185" t="s">
        <v>36</v>
      </c>
      <c r="L2044" s="185" t="s">
        <v>36</v>
      </c>
      <c r="M2044" s="185" t="s">
        <v>37</v>
      </c>
      <c r="N2044" s="185" t="s">
        <v>3514</v>
      </c>
      <c r="O2044" s="185" t="s">
        <v>37</v>
      </c>
      <c r="P2044" s="185"/>
      <c r="Q2044" s="184" t="s">
        <v>4059</v>
      </c>
      <c r="R2044" s="185">
        <v>18333</v>
      </c>
      <c r="S2044" s="185" t="s">
        <v>3613</v>
      </c>
      <c r="T2044">
        <v>1</v>
      </c>
      <c r="U2044" s="185" t="s">
        <v>37</v>
      </c>
      <c r="V2044" s="185" t="s">
        <v>37</v>
      </c>
      <c r="W2044" t="b">
        <v>1</v>
      </c>
    </row>
    <row r="2045" spans="4:23" x14ac:dyDescent="0.25">
      <c r="D2045" s="184" t="s">
        <v>4060</v>
      </c>
      <c r="E2045" s="184" t="s">
        <v>4060</v>
      </c>
      <c r="F2045" s="184"/>
      <c r="G2045" s="184"/>
      <c r="H2045" s="185">
        <v>18333</v>
      </c>
      <c r="I2045" t="s">
        <v>3510</v>
      </c>
      <c r="J2045" s="185" t="s">
        <v>36</v>
      </c>
      <c r="K2045" s="185" t="s">
        <v>36</v>
      </c>
      <c r="L2045" s="185" t="s">
        <v>36</v>
      </c>
      <c r="M2045" s="185" t="s">
        <v>37</v>
      </c>
      <c r="N2045" s="185" t="s">
        <v>3514</v>
      </c>
      <c r="O2045" s="185" t="s">
        <v>37</v>
      </c>
      <c r="P2045" s="185"/>
      <c r="Q2045" s="184" t="s">
        <v>4060</v>
      </c>
      <c r="R2045" s="185">
        <v>18333</v>
      </c>
      <c r="S2045" s="185" t="s">
        <v>3613</v>
      </c>
      <c r="T2045">
        <v>1</v>
      </c>
      <c r="U2045" s="185" t="s">
        <v>37</v>
      </c>
      <c r="V2045" s="185" t="s">
        <v>37</v>
      </c>
      <c r="W2045" t="b">
        <v>1</v>
      </c>
    </row>
    <row r="2046" spans="4:23" x14ac:dyDescent="0.25">
      <c r="D2046" s="184" t="s">
        <v>4061</v>
      </c>
      <c r="E2046" s="184" t="s">
        <v>4061</v>
      </c>
      <c r="F2046" s="184"/>
      <c r="G2046" s="184"/>
      <c r="H2046" s="185">
        <v>18333</v>
      </c>
      <c r="I2046" t="s">
        <v>3510</v>
      </c>
      <c r="J2046" s="185" t="s">
        <v>36</v>
      </c>
      <c r="K2046" s="185" t="s">
        <v>36</v>
      </c>
      <c r="L2046" s="185" t="s">
        <v>36</v>
      </c>
      <c r="M2046" s="185" t="s">
        <v>37</v>
      </c>
      <c r="N2046" s="185" t="s">
        <v>3514</v>
      </c>
      <c r="O2046" s="185" t="s">
        <v>37</v>
      </c>
      <c r="P2046" s="185"/>
      <c r="Q2046" s="184" t="s">
        <v>4061</v>
      </c>
      <c r="R2046" s="185">
        <v>18333</v>
      </c>
      <c r="S2046" s="185" t="s">
        <v>3613</v>
      </c>
      <c r="T2046">
        <v>1</v>
      </c>
      <c r="U2046" s="185" t="s">
        <v>37</v>
      </c>
      <c r="V2046" s="185" t="s">
        <v>37</v>
      </c>
      <c r="W2046" t="b">
        <v>1</v>
      </c>
    </row>
    <row r="2047" spans="4:23" x14ac:dyDescent="0.25">
      <c r="D2047" s="184" t="s">
        <v>4062</v>
      </c>
      <c r="E2047" s="184" t="s">
        <v>4062</v>
      </c>
      <c r="F2047" s="184"/>
      <c r="G2047" s="184"/>
      <c r="H2047" s="185">
        <v>18333</v>
      </c>
      <c r="I2047" t="s">
        <v>3510</v>
      </c>
      <c r="J2047" s="185" t="s">
        <v>36</v>
      </c>
      <c r="K2047" s="185" t="s">
        <v>36</v>
      </c>
      <c r="L2047" s="185" t="s">
        <v>36</v>
      </c>
      <c r="M2047" s="185" t="s">
        <v>37</v>
      </c>
      <c r="N2047" s="185" t="s">
        <v>3514</v>
      </c>
      <c r="O2047" s="185" t="s">
        <v>37</v>
      </c>
      <c r="P2047" s="185"/>
      <c r="Q2047" s="184" t="s">
        <v>4062</v>
      </c>
      <c r="R2047" s="185">
        <v>18333</v>
      </c>
      <c r="S2047" s="185" t="s">
        <v>3613</v>
      </c>
      <c r="T2047">
        <v>1</v>
      </c>
      <c r="U2047" s="185" t="s">
        <v>37</v>
      </c>
      <c r="V2047" s="185" t="s">
        <v>37</v>
      </c>
      <c r="W2047" t="b">
        <v>1</v>
      </c>
    </row>
    <row r="2048" spans="4:23" x14ac:dyDescent="0.25">
      <c r="D2048" s="184" t="s">
        <v>4063</v>
      </c>
      <c r="E2048" s="184" t="s">
        <v>4063</v>
      </c>
      <c r="F2048" s="184"/>
      <c r="G2048" s="184"/>
      <c r="H2048" s="185">
        <v>18333</v>
      </c>
      <c r="I2048" t="s">
        <v>3510</v>
      </c>
      <c r="J2048" s="185" t="s">
        <v>36</v>
      </c>
      <c r="K2048" s="185" t="s">
        <v>36</v>
      </c>
      <c r="L2048" s="185" t="s">
        <v>36</v>
      </c>
      <c r="M2048" s="185" t="s">
        <v>37</v>
      </c>
      <c r="N2048" s="185" t="s">
        <v>3514</v>
      </c>
      <c r="O2048" s="185" t="s">
        <v>37</v>
      </c>
      <c r="P2048" s="185"/>
      <c r="Q2048" s="184" t="s">
        <v>4063</v>
      </c>
      <c r="R2048" s="185">
        <v>18333</v>
      </c>
      <c r="S2048" s="185" t="s">
        <v>3613</v>
      </c>
      <c r="T2048">
        <v>1</v>
      </c>
      <c r="U2048" s="185" t="s">
        <v>37</v>
      </c>
      <c r="V2048" s="185" t="s">
        <v>37</v>
      </c>
      <c r="W2048" t="b">
        <v>1</v>
      </c>
    </row>
    <row r="2049" spans="4:23" x14ac:dyDescent="0.25">
      <c r="D2049" s="184" t="s">
        <v>4064</v>
      </c>
      <c r="E2049" s="184" t="s">
        <v>4064</v>
      </c>
      <c r="F2049" s="184"/>
      <c r="G2049" s="184"/>
      <c r="H2049" s="185">
        <v>18333</v>
      </c>
      <c r="I2049" t="s">
        <v>3510</v>
      </c>
      <c r="J2049" s="185" t="s">
        <v>36</v>
      </c>
      <c r="K2049" s="185" t="s">
        <v>36</v>
      </c>
      <c r="L2049" s="185" t="s">
        <v>36</v>
      </c>
      <c r="M2049" s="185" t="s">
        <v>37</v>
      </c>
      <c r="N2049" s="185" t="s">
        <v>3514</v>
      </c>
      <c r="O2049" s="185" t="s">
        <v>37</v>
      </c>
      <c r="P2049" s="185"/>
      <c r="Q2049" s="184" t="s">
        <v>4064</v>
      </c>
      <c r="R2049" s="185">
        <v>18333</v>
      </c>
      <c r="S2049" s="185" t="s">
        <v>3613</v>
      </c>
      <c r="T2049">
        <v>1</v>
      </c>
      <c r="U2049" s="185" t="s">
        <v>37</v>
      </c>
      <c r="V2049" s="185" t="s">
        <v>37</v>
      </c>
      <c r="W2049" t="b">
        <v>1</v>
      </c>
    </row>
    <row r="2050" spans="4:23" x14ac:dyDescent="0.25">
      <c r="D2050" s="184" t="s">
        <v>4065</v>
      </c>
      <c r="E2050" s="184" t="s">
        <v>4065</v>
      </c>
      <c r="F2050" s="184"/>
      <c r="G2050" s="184"/>
      <c r="H2050" s="185">
        <v>18333</v>
      </c>
      <c r="I2050" t="s">
        <v>3510</v>
      </c>
      <c r="J2050" s="185" t="s">
        <v>36</v>
      </c>
      <c r="K2050" s="185" t="s">
        <v>36</v>
      </c>
      <c r="L2050" s="185" t="s">
        <v>36</v>
      </c>
      <c r="M2050" s="185" t="s">
        <v>37</v>
      </c>
      <c r="N2050" s="185" t="s">
        <v>3514</v>
      </c>
      <c r="O2050" s="185" t="s">
        <v>37</v>
      </c>
      <c r="P2050" s="185"/>
      <c r="Q2050" s="184" t="s">
        <v>4065</v>
      </c>
      <c r="R2050" s="185">
        <v>18333</v>
      </c>
      <c r="S2050" s="185" t="s">
        <v>3613</v>
      </c>
      <c r="T2050">
        <v>1</v>
      </c>
      <c r="U2050" s="185" t="s">
        <v>37</v>
      </c>
      <c r="V2050" s="185" t="s">
        <v>37</v>
      </c>
      <c r="W2050" t="b">
        <v>1</v>
      </c>
    </row>
    <row r="2051" spans="4:23" x14ac:dyDescent="0.25">
      <c r="D2051" s="184" t="s">
        <v>4066</v>
      </c>
      <c r="E2051" s="184" t="s">
        <v>4066</v>
      </c>
      <c r="F2051" s="184"/>
      <c r="G2051" s="184"/>
      <c r="H2051" s="185">
        <v>18333</v>
      </c>
      <c r="I2051" t="s">
        <v>3510</v>
      </c>
      <c r="J2051" s="185" t="s">
        <v>36</v>
      </c>
      <c r="K2051" s="185" t="s">
        <v>36</v>
      </c>
      <c r="L2051" s="185" t="s">
        <v>36</v>
      </c>
      <c r="M2051" s="185" t="s">
        <v>37</v>
      </c>
      <c r="N2051" s="185" t="s">
        <v>3514</v>
      </c>
      <c r="O2051" s="185" t="s">
        <v>37</v>
      </c>
      <c r="P2051" s="185"/>
      <c r="Q2051" s="184" t="s">
        <v>4066</v>
      </c>
      <c r="R2051" s="185">
        <v>18333</v>
      </c>
      <c r="S2051" s="185" t="s">
        <v>3613</v>
      </c>
      <c r="T2051">
        <v>1</v>
      </c>
      <c r="U2051" s="185" t="s">
        <v>37</v>
      </c>
      <c r="V2051" s="185" t="s">
        <v>37</v>
      </c>
      <c r="W2051" t="b">
        <v>1</v>
      </c>
    </row>
    <row r="2052" spans="4:23" x14ac:dyDescent="0.25">
      <c r="D2052" s="184" t="s">
        <v>4067</v>
      </c>
      <c r="E2052" s="184" t="s">
        <v>4067</v>
      </c>
      <c r="F2052" s="184"/>
      <c r="G2052" s="184"/>
      <c r="H2052" s="185">
        <v>18331</v>
      </c>
      <c r="I2052" t="s">
        <v>3510</v>
      </c>
      <c r="J2052" s="185" t="s">
        <v>36</v>
      </c>
      <c r="K2052" s="185" t="s">
        <v>36</v>
      </c>
      <c r="L2052" s="185" t="s">
        <v>36</v>
      </c>
      <c r="M2052" s="185" t="s">
        <v>37</v>
      </c>
      <c r="N2052" s="185" t="s">
        <v>3514</v>
      </c>
      <c r="O2052" s="185" t="s">
        <v>37</v>
      </c>
      <c r="P2052" s="185"/>
      <c r="Q2052" s="184" t="s">
        <v>4067</v>
      </c>
      <c r="R2052" s="185">
        <v>18331</v>
      </c>
      <c r="S2052" s="185" t="s">
        <v>3624</v>
      </c>
      <c r="T2052">
        <v>1</v>
      </c>
      <c r="U2052" s="185" t="s">
        <v>37</v>
      </c>
      <c r="V2052" s="185" t="s">
        <v>37</v>
      </c>
      <c r="W2052" t="b">
        <v>1</v>
      </c>
    </row>
    <row r="2053" spans="4:23" x14ac:dyDescent="0.25">
      <c r="D2053" s="184" t="s">
        <v>4068</v>
      </c>
      <c r="E2053" s="184" t="s">
        <v>4068</v>
      </c>
      <c r="F2053" s="184"/>
      <c r="G2053" s="184"/>
      <c r="H2053" s="185">
        <v>18331</v>
      </c>
      <c r="I2053" t="s">
        <v>3510</v>
      </c>
      <c r="J2053" s="185" t="s">
        <v>36</v>
      </c>
      <c r="K2053" s="185" t="s">
        <v>36</v>
      </c>
      <c r="L2053" s="185" t="s">
        <v>36</v>
      </c>
      <c r="M2053" s="185" t="s">
        <v>37</v>
      </c>
      <c r="N2053" s="185" t="s">
        <v>3514</v>
      </c>
      <c r="O2053" s="185" t="s">
        <v>37</v>
      </c>
      <c r="P2053" s="185"/>
      <c r="Q2053" s="184" t="s">
        <v>4068</v>
      </c>
      <c r="R2053" s="185">
        <v>18331</v>
      </c>
      <c r="S2053" s="185" t="s">
        <v>3624</v>
      </c>
      <c r="T2053">
        <v>1</v>
      </c>
      <c r="U2053" s="185" t="s">
        <v>37</v>
      </c>
      <c r="V2053" s="185" t="s">
        <v>37</v>
      </c>
      <c r="W2053" t="b">
        <v>1</v>
      </c>
    </row>
    <row r="2054" spans="4:23" x14ac:dyDescent="0.25">
      <c r="D2054" s="184" t="s">
        <v>4069</v>
      </c>
      <c r="E2054" s="184" t="s">
        <v>4069</v>
      </c>
      <c r="F2054" s="184"/>
      <c r="G2054" s="184"/>
      <c r="H2054" s="185">
        <v>18332</v>
      </c>
      <c r="I2054" t="s">
        <v>3510</v>
      </c>
      <c r="J2054" s="185" t="s">
        <v>36</v>
      </c>
      <c r="K2054" s="185" t="s">
        <v>36</v>
      </c>
      <c r="L2054" s="185" t="s">
        <v>36</v>
      </c>
      <c r="M2054" s="185" t="s">
        <v>37</v>
      </c>
      <c r="N2054" s="185" t="s">
        <v>3514</v>
      </c>
      <c r="O2054" s="185" t="s">
        <v>37</v>
      </c>
      <c r="P2054" s="185"/>
      <c r="Q2054" s="184" t="s">
        <v>4069</v>
      </c>
      <c r="R2054" s="185">
        <v>18332</v>
      </c>
      <c r="S2054" s="185" t="s">
        <v>3627</v>
      </c>
      <c r="T2054">
        <v>1</v>
      </c>
      <c r="U2054" s="185" t="s">
        <v>37</v>
      </c>
      <c r="V2054" s="185" t="s">
        <v>37</v>
      </c>
      <c r="W2054" t="b">
        <v>1</v>
      </c>
    </row>
    <row r="2055" spans="4:23" x14ac:dyDescent="0.25">
      <c r="D2055" s="184" t="s">
        <v>4070</v>
      </c>
      <c r="E2055" s="184" t="s">
        <v>4070</v>
      </c>
      <c r="F2055" s="184"/>
      <c r="G2055" s="184"/>
      <c r="H2055" s="185">
        <v>18333</v>
      </c>
      <c r="I2055" t="s">
        <v>3510</v>
      </c>
      <c r="J2055" s="185" t="s">
        <v>36</v>
      </c>
      <c r="K2055" s="185" t="s">
        <v>36</v>
      </c>
      <c r="L2055" s="185" t="s">
        <v>36</v>
      </c>
      <c r="M2055" s="185" t="s">
        <v>37</v>
      </c>
      <c r="N2055" s="185" t="s">
        <v>3514</v>
      </c>
      <c r="O2055" s="185" t="s">
        <v>37</v>
      </c>
      <c r="P2055" s="185"/>
      <c r="Q2055" s="184" t="s">
        <v>4070</v>
      </c>
      <c r="R2055" s="185">
        <v>18333</v>
      </c>
      <c r="S2055" s="185" t="s">
        <v>3613</v>
      </c>
      <c r="T2055">
        <v>1</v>
      </c>
      <c r="U2055" s="185" t="s">
        <v>37</v>
      </c>
      <c r="V2055" s="185" t="s">
        <v>37</v>
      </c>
      <c r="W2055" t="b">
        <v>1</v>
      </c>
    </row>
    <row r="2056" spans="4:23" x14ac:dyDescent="0.25">
      <c r="D2056" s="184" t="s">
        <v>4071</v>
      </c>
      <c r="E2056" s="184" t="s">
        <v>4071</v>
      </c>
      <c r="F2056" s="184"/>
      <c r="G2056" s="184"/>
      <c r="H2056" s="185">
        <v>18333</v>
      </c>
      <c r="I2056" t="s">
        <v>3510</v>
      </c>
      <c r="J2056" s="185" t="s">
        <v>36</v>
      </c>
      <c r="K2056" s="185" t="s">
        <v>36</v>
      </c>
      <c r="L2056" s="185" t="s">
        <v>36</v>
      </c>
      <c r="M2056" s="185" t="s">
        <v>37</v>
      </c>
      <c r="N2056" s="185" t="s">
        <v>3514</v>
      </c>
      <c r="O2056" s="185" t="s">
        <v>37</v>
      </c>
      <c r="P2056" s="185"/>
      <c r="Q2056" s="184" t="s">
        <v>4071</v>
      </c>
      <c r="R2056" s="185">
        <v>18333</v>
      </c>
      <c r="S2056" s="185" t="s">
        <v>3613</v>
      </c>
      <c r="T2056">
        <v>1</v>
      </c>
      <c r="U2056" s="185" t="s">
        <v>37</v>
      </c>
      <c r="V2056" s="185" t="s">
        <v>37</v>
      </c>
      <c r="W2056" t="b">
        <v>1</v>
      </c>
    </row>
    <row r="2057" spans="4:23" x14ac:dyDescent="0.25">
      <c r="D2057" s="184" t="s">
        <v>4072</v>
      </c>
      <c r="E2057" s="184" t="s">
        <v>4072</v>
      </c>
      <c r="F2057" s="184"/>
      <c r="G2057" s="184"/>
      <c r="H2057" s="185">
        <v>18332</v>
      </c>
      <c r="I2057" t="s">
        <v>3510</v>
      </c>
      <c r="J2057" s="185" t="s">
        <v>36</v>
      </c>
      <c r="K2057" s="185" t="s">
        <v>36</v>
      </c>
      <c r="L2057" s="185" t="s">
        <v>36</v>
      </c>
      <c r="M2057" s="185" t="s">
        <v>37</v>
      </c>
      <c r="N2057" s="185" t="s">
        <v>3514</v>
      </c>
      <c r="O2057" s="185" t="s">
        <v>37</v>
      </c>
      <c r="P2057" s="185"/>
      <c r="Q2057" s="184" t="s">
        <v>4072</v>
      </c>
      <c r="R2057" s="185">
        <v>18332</v>
      </c>
      <c r="S2057" s="185" t="s">
        <v>3627</v>
      </c>
      <c r="T2057">
        <v>1</v>
      </c>
      <c r="U2057" s="185" t="s">
        <v>37</v>
      </c>
      <c r="V2057" s="185" t="s">
        <v>37</v>
      </c>
      <c r="W2057" t="b">
        <v>1</v>
      </c>
    </row>
    <row r="2058" spans="4:23" x14ac:dyDescent="0.25">
      <c r="D2058" s="184" t="s">
        <v>4073</v>
      </c>
      <c r="E2058" s="184" t="s">
        <v>4073</v>
      </c>
      <c r="F2058" s="184"/>
      <c r="G2058" s="184"/>
      <c r="H2058" s="185">
        <v>18333</v>
      </c>
      <c r="I2058" t="s">
        <v>3510</v>
      </c>
      <c r="J2058" s="185" t="s">
        <v>36</v>
      </c>
      <c r="K2058" s="185" t="s">
        <v>36</v>
      </c>
      <c r="L2058" s="185" t="s">
        <v>36</v>
      </c>
      <c r="M2058" s="185" t="s">
        <v>37</v>
      </c>
      <c r="N2058" s="185" t="s">
        <v>3514</v>
      </c>
      <c r="O2058" s="185" t="s">
        <v>37</v>
      </c>
      <c r="P2058" s="185"/>
      <c r="Q2058" s="184" t="s">
        <v>4073</v>
      </c>
      <c r="R2058" s="185">
        <v>18333</v>
      </c>
      <c r="S2058" s="185" t="s">
        <v>3613</v>
      </c>
      <c r="T2058">
        <v>1</v>
      </c>
      <c r="U2058" s="185" t="s">
        <v>37</v>
      </c>
      <c r="V2058" s="185" t="s">
        <v>37</v>
      </c>
      <c r="W2058" t="b">
        <v>1</v>
      </c>
    </row>
    <row r="2059" spans="4:23" x14ac:dyDescent="0.25">
      <c r="D2059" s="184" t="s">
        <v>4074</v>
      </c>
      <c r="E2059" s="184" t="s">
        <v>4074</v>
      </c>
      <c r="F2059" s="184"/>
      <c r="G2059" s="184"/>
      <c r="H2059" s="185">
        <v>18333</v>
      </c>
      <c r="I2059" t="s">
        <v>3510</v>
      </c>
      <c r="J2059" s="185" t="s">
        <v>36</v>
      </c>
      <c r="K2059" s="185" t="s">
        <v>36</v>
      </c>
      <c r="L2059" s="185" t="s">
        <v>36</v>
      </c>
      <c r="M2059" s="185" t="s">
        <v>37</v>
      </c>
      <c r="N2059" s="185" t="s">
        <v>3514</v>
      </c>
      <c r="O2059" s="185" t="s">
        <v>37</v>
      </c>
      <c r="P2059" s="185"/>
      <c r="Q2059" s="184" t="s">
        <v>4074</v>
      </c>
      <c r="R2059" s="185">
        <v>18333</v>
      </c>
      <c r="S2059" s="185" t="s">
        <v>3613</v>
      </c>
      <c r="T2059">
        <v>1</v>
      </c>
      <c r="U2059" s="185" t="s">
        <v>37</v>
      </c>
      <c r="V2059" s="185" t="s">
        <v>37</v>
      </c>
      <c r="W2059" t="b">
        <v>1</v>
      </c>
    </row>
    <row r="2060" spans="4:23" x14ac:dyDescent="0.25">
      <c r="D2060" s="184" t="s">
        <v>4075</v>
      </c>
      <c r="E2060" s="184" t="s">
        <v>4075</v>
      </c>
      <c r="F2060" s="184"/>
      <c r="G2060" s="184"/>
      <c r="H2060" s="185">
        <v>18331</v>
      </c>
      <c r="I2060" t="s">
        <v>3510</v>
      </c>
      <c r="J2060" s="185" t="s">
        <v>36</v>
      </c>
      <c r="K2060" s="185" t="s">
        <v>36</v>
      </c>
      <c r="L2060" s="185" t="s">
        <v>36</v>
      </c>
      <c r="M2060" s="185" t="s">
        <v>37</v>
      </c>
      <c r="N2060" s="185" t="s">
        <v>3514</v>
      </c>
      <c r="O2060" s="185" t="s">
        <v>37</v>
      </c>
      <c r="P2060" s="185"/>
      <c r="Q2060" s="184" t="s">
        <v>4075</v>
      </c>
      <c r="R2060" s="185">
        <v>18331</v>
      </c>
      <c r="S2060" s="185" t="s">
        <v>3624</v>
      </c>
      <c r="T2060">
        <v>1</v>
      </c>
      <c r="U2060" s="185" t="s">
        <v>37</v>
      </c>
      <c r="V2060" s="185" t="s">
        <v>37</v>
      </c>
      <c r="W2060" t="b">
        <v>1</v>
      </c>
    </row>
    <row r="2061" spans="4:23" x14ac:dyDescent="0.25">
      <c r="D2061" s="184" t="s">
        <v>4076</v>
      </c>
      <c r="E2061" s="184" t="s">
        <v>4076</v>
      </c>
      <c r="F2061" s="184"/>
      <c r="G2061" s="184"/>
      <c r="H2061" s="185">
        <v>18331</v>
      </c>
      <c r="I2061" t="s">
        <v>3510</v>
      </c>
      <c r="J2061" s="185" t="s">
        <v>36</v>
      </c>
      <c r="K2061" s="185" t="s">
        <v>36</v>
      </c>
      <c r="L2061" s="185" t="s">
        <v>36</v>
      </c>
      <c r="M2061" s="185" t="s">
        <v>37</v>
      </c>
      <c r="N2061" s="185" t="s">
        <v>3514</v>
      </c>
      <c r="O2061" s="185" t="s">
        <v>37</v>
      </c>
      <c r="P2061" s="185"/>
      <c r="Q2061" s="184" t="s">
        <v>4076</v>
      </c>
      <c r="R2061" s="185">
        <v>18331</v>
      </c>
      <c r="S2061" s="185" t="s">
        <v>3624</v>
      </c>
      <c r="T2061">
        <v>1</v>
      </c>
      <c r="U2061" s="185" t="s">
        <v>37</v>
      </c>
      <c r="V2061" s="185" t="s">
        <v>37</v>
      </c>
      <c r="W2061" t="b">
        <v>1</v>
      </c>
    </row>
    <row r="2062" spans="4:23" x14ac:dyDescent="0.25">
      <c r="D2062" s="184" t="s">
        <v>4077</v>
      </c>
      <c r="E2062" s="184" t="s">
        <v>4077</v>
      </c>
      <c r="F2062" s="184"/>
      <c r="G2062" s="184"/>
      <c r="H2062" s="185">
        <v>18332</v>
      </c>
      <c r="I2062" t="s">
        <v>3510</v>
      </c>
      <c r="J2062" s="185" t="s">
        <v>36</v>
      </c>
      <c r="K2062" s="185" t="s">
        <v>36</v>
      </c>
      <c r="L2062" s="185" t="s">
        <v>36</v>
      </c>
      <c r="M2062" s="185" t="s">
        <v>37</v>
      </c>
      <c r="N2062" s="185" t="s">
        <v>3514</v>
      </c>
      <c r="O2062" s="185" t="s">
        <v>37</v>
      </c>
      <c r="P2062" s="185"/>
      <c r="Q2062" s="184" t="s">
        <v>4077</v>
      </c>
      <c r="R2062" s="185">
        <v>18332</v>
      </c>
      <c r="S2062" s="185" t="s">
        <v>3627</v>
      </c>
      <c r="T2062">
        <v>1</v>
      </c>
      <c r="U2062" s="185" t="s">
        <v>37</v>
      </c>
      <c r="V2062" s="185" t="s">
        <v>37</v>
      </c>
      <c r="W2062" t="b">
        <v>1</v>
      </c>
    </row>
    <row r="2063" spans="4:23" x14ac:dyDescent="0.25">
      <c r="D2063" s="184" t="s">
        <v>4078</v>
      </c>
      <c r="E2063" s="184" t="s">
        <v>4078</v>
      </c>
      <c r="F2063" s="184"/>
      <c r="G2063" s="184"/>
      <c r="H2063" s="185">
        <v>18333</v>
      </c>
      <c r="I2063" t="s">
        <v>3510</v>
      </c>
      <c r="J2063" s="185" t="s">
        <v>36</v>
      </c>
      <c r="K2063" s="185" t="s">
        <v>36</v>
      </c>
      <c r="L2063" s="185" t="s">
        <v>36</v>
      </c>
      <c r="M2063" s="185" t="s">
        <v>37</v>
      </c>
      <c r="N2063" s="185" t="s">
        <v>3514</v>
      </c>
      <c r="O2063" s="185" t="s">
        <v>37</v>
      </c>
      <c r="P2063" s="185"/>
      <c r="Q2063" s="184" t="s">
        <v>4078</v>
      </c>
      <c r="R2063" s="185">
        <v>18333</v>
      </c>
      <c r="S2063" s="185" t="s">
        <v>3613</v>
      </c>
      <c r="T2063">
        <v>1</v>
      </c>
      <c r="U2063" s="185" t="s">
        <v>37</v>
      </c>
      <c r="V2063" s="185" t="s">
        <v>37</v>
      </c>
      <c r="W2063" t="b">
        <v>1</v>
      </c>
    </row>
    <row r="2064" spans="4:23" x14ac:dyDescent="0.25">
      <c r="D2064" s="184" t="s">
        <v>1774</v>
      </c>
      <c r="E2064" s="184" t="s">
        <v>1774</v>
      </c>
      <c r="F2064" s="184"/>
      <c r="G2064" s="184"/>
      <c r="H2064" s="185">
        <v>17650</v>
      </c>
      <c r="I2064" t="s">
        <v>3502</v>
      </c>
      <c r="J2064" s="185" t="s">
        <v>36</v>
      </c>
      <c r="K2064" s="185" t="s">
        <v>36</v>
      </c>
      <c r="L2064" s="185" t="s">
        <v>36</v>
      </c>
      <c r="M2064" s="185" t="s">
        <v>37</v>
      </c>
      <c r="N2064" s="185" t="s">
        <v>3504</v>
      </c>
      <c r="O2064" s="185" t="s">
        <v>37</v>
      </c>
      <c r="P2064" s="185"/>
      <c r="Q2064" s="184" t="s">
        <v>1774</v>
      </c>
      <c r="R2064" s="185">
        <v>17650</v>
      </c>
      <c r="S2064" s="185" t="s">
        <v>881</v>
      </c>
      <c r="T2064">
        <v>3</v>
      </c>
      <c r="U2064" s="185" t="s">
        <v>37</v>
      </c>
      <c r="V2064" s="185" t="s">
        <v>37</v>
      </c>
      <c r="W2064" t="b">
        <v>1</v>
      </c>
    </row>
    <row r="2065" spans="4:23" x14ac:dyDescent="0.25">
      <c r="D2065" s="184" t="s">
        <v>1775</v>
      </c>
      <c r="E2065" s="184" t="s">
        <v>1775</v>
      </c>
      <c r="F2065" s="184"/>
      <c r="G2065" s="184"/>
      <c r="H2065" s="185">
        <v>13510</v>
      </c>
      <c r="I2065" t="s">
        <v>3491</v>
      </c>
      <c r="J2065" s="185" t="s">
        <v>36</v>
      </c>
      <c r="K2065" s="185" t="s">
        <v>36</v>
      </c>
      <c r="L2065" s="185" t="s">
        <v>36</v>
      </c>
      <c r="M2065" s="185" t="s">
        <v>37</v>
      </c>
      <c r="N2065" s="185" t="s">
        <v>3501</v>
      </c>
      <c r="O2065" s="185" t="s">
        <v>37</v>
      </c>
      <c r="P2065" s="185"/>
      <c r="Q2065" s="184" t="s">
        <v>1775</v>
      </c>
      <c r="R2065" s="185">
        <v>13510</v>
      </c>
      <c r="S2065" s="185" t="s">
        <v>103</v>
      </c>
      <c r="T2065">
        <v>3</v>
      </c>
      <c r="U2065" s="185" t="s">
        <v>37</v>
      </c>
      <c r="V2065" s="185" t="s">
        <v>37</v>
      </c>
      <c r="W2065" t="b">
        <v>1</v>
      </c>
    </row>
    <row r="2066" spans="4:23" x14ac:dyDescent="0.25">
      <c r="D2066" s="184" t="s">
        <v>242</v>
      </c>
      <c r="E2066" s="184" t="s">
        <v>242</v>
      </c>
      <c r="F2066" s="184"/>
      <c r="G2066" s="184"/>
      <c r="H2066" s="185">
        <v>16640</v>
      </c>
      <c r="I2066" t="s">
        <v>3486</v>
      </c>
      <c r="J2066" s="185" t="s">
        <v>36</v>
      </c>
      <c r="K2066" s="185" t="s">
        <v>36</v>
      </c>
      <c r="L2066" s="185" t="s">
        <v>36</v>
      </c>
      <c r="M2066" s="185" t="s">
        <v>37</v>
      </c>
      <c r="N2066" s="185" t="s">
        <v>3489</v>
      </c>
      <c r="O2066" s="185" t="s">
        <v>37</v>
      </c>
      <c r="P2066" s="185"/>
      <c r="Q2066" s="184" t="s">
        <v>242</v>
      </c>
      <c r="R2066" s="185">
        <v>16640</v>
      </c>
      <c r="S2066" s="185" t="s">
        <v>242</v>
      </c>
      <c r="T2066">
        <v>3</v>
      </c>
      <c r="U2066" s="185" t="s">
        <v>37</v>
      </c>
      <c r="V2066" s="185" t="s">
        <v>37</v>
      </c>
      <c r="W2066" t="b">
        <v>1</v>
      </c>
    </row>
    <row r="2067" spans="4:23" x14ac:dyDescent="0.25">
      <c r="D2067" s="184" t="s">
        <v>1776</v>
      </c>
      <c r="E2067" s="184" t="s">
        <v>1776</v>
      </c>
      <c r="F2067" s="184"/>
      <c r="G2067" s="184"/>
      <c r="H2067" s="185">
        <v>13710</v>
      </c>
      <c r="I2067" t="s">
        <v>3491</v>
      </c>
      <c r="J2067" s="185" t="s">
        <v>36</v>
      </c>
      <c r="K2067" s="185" t="s">
        <v>36</v>
      </c>
      <c r="L2067" s="185" t="s">
        <v>36</v>
      </c>
      <c r="M2067" s="185" t="s">
        <v>37</v>
      </c>
      <c r="N2067" s="185" t="s">
        <v>3503</v>
      </c>
      <c r="O2067" s="185" t="s">
        <v>37</v>
      </c>
      <c r="P2067" s="185"/>
      <c r="Q2067" s="184" t="s">
        <v>1776</v>
      </c>
      <c r="R2067" s="185">
        <v>13710</v>
      </c>
      <c r="S2067" s="185" t="s">
        <v>1146</v>
      </c>
      <c r="T2067">
        <v>3</v>
      </c>
      <c r="U2067" s="185" t="s">
        <v>37</v>
      </c>
      <c r="V2067" s="185" t="s">
        <v>37</v>
      </c>
      <c r="W2067" t="b">
        <v>1</v>
      </c>
    </row>
    <row r="2068" spans="4:23" x14ac:dyDescent="0.25">
      <c r="D2068" s="184" t="s">
        <v>1777</v>
      </c>
      <c r="E2068" s="184" t="s">
        <v>1777</v>
      </c>
      <c r="F2068" s="184"/>
      <c r="G2068" s="184"/>
      <c r="H2068" s="185">
        <v>13960</v>
      </c>
      <c r="I2068" t="s">
        <v>3491</v>
      </c>
      <c r="J2068" s="185" t="s">
        <v>36</v>
      </c>
      <c r="K2068" s="185" t="s">
        <v>36</v>
      </c>
      <c r="L2068" s="185" t="s">
        <v>36</v>
      </c>
      <c r="M2068" s="185" t="s">
        <v>37</v>
      </c>
      <c r="N2068" s="185" t="s">
        <v>3489</v>
      </c>
      <c r="O2068" s="185" t="s">
        <v>37</v>
      </c>
      <c r="P2068" s="185"/>
      <c r="Q2068" s="184" t="s">
        <v>1777</v>
      </c>
      <c r="R2068" s="185">
        <v>13960</v>
      </c>
      <c r="S2068" s="185" t="s">
        <v>234</v>
      </c>
      <c r="T2068">
        <v>1</v>
      </c>
      <c r="U2068" s="185" t="s">
        <v>37</v>
      </c>
      <c r="V2068" s="185" t="s">
        <v>37</v>
      </c>
      <c r="W2068" t="b">
        <v>1</v>
      </c>
    </row>
    <row r="2069" spans="4:23" x14ac:dyDescent="0.25">
      <c r="D2069" s="184" t="s">
        <v>1778</v>
      </c>
      <c r="E2069" s="184" t="s">
        <v>1778</v>
      </c>
      <c r="F2069" s="184"/>
      <c r="G2069" s="184"/>
      <c r="H2069" s="185">
        <v>13410</v>
      </c>
      <c r="I2069" t="s">
        <v>3486</v>
      </c>
      <c r="J2069" s="185" t="s">
        <v>36</v>
      </c>
      <c r="K2069" s="185" t="s">
        <v>36</v>
      </c>
      <c r="L2069" s="185" t="s">
        <v>36</v>
      </c>
      <c r="M2069" s="185" t="s">
        <v>37</v>
      </c>
      <c r="N2069" s="185" t="s">
        <v>3489</v>
      </c>
      <c r="O2069" s="185" t="s">
        <v>37</v>
      </c>
      <c r="P2069" s="185"/>
      <c r="Q2069" s="184" t="s">
        <v>1778</v>
      </c>
      <c r="R2069" s="185">
        <v>13410</v>
      </c>
      <c r="S2069" s="185" t="s">
        <v>131</v>
      </c>
      <c r="T2069">
        <v>1</v>
      </c>
      <c r="U2069" s="185" t="s">
        <v>37</v>
      </c>
      <c r="V2069" s="185" t="s">
        <v>37</v>
      </c>
      <c r="W2069" t="b">
        <v>1</v>
      </c>
    </row>
    <row r="2070" spans="4:23" x14ac:dyDescent="0.25">
      <c r="D2070" s="184" t="s">
        <v>1779</v>
      </c>
      <c r="E2070" s="184" t="s">
        <v>1779</v>
      </c>
      <c r="F2070" s="184"/>
      <c r="G2070" s="184"/>
      <c r="H2070" s="185">
        <v>13140</v>
      </c>
      <c r="I2070" t="s">
        <v>3491</v>
      </c>
      <c r="J2070" s="185" t="s">
        <v>36</v>
      </c>
      <c r="K2070" s="185" t="s">
        <v>36</v>
      </c>
      <c r="L2070" s="185" t="s">
        <v>36</v>
      </c>
      <c r="M2070" s="185" t="s">
        <v>37</v>
      </c>
      <c r="N2070" s="185" t="s">
        <v>3489</v>
      </c>
      <c r="O2070" s="185" t="s">
        <v>37</v>
      </c>
      <c r="P2070" s="185"/>
      <c r="Q2070" s="184" t="s">
        <v>1779</v>
      </c>
      <c r="R2070" s="185">
        <v>13140</v>
      </c>
      <c r="S2070" s="185" t="s">
        <v>78</v>
      </c>
      <c r="T2070">
        <v>1</v>
      </c>
      <c r="U2070" s="185" t="s">
        <v>37</v>
      </c>
      <c r="V2070" s="185" t="s">
        <v>37</v>
      </c>
      <c r="W2070" t="b">
        <v>1</v>
      </c>
    </row>
    <row r="2071" spans="4:23" x14ac:dyDescent="0.25">
      <c r="D2071" s="184" t="s">
        <v>1780</v>
      </c>
      <c r="E2071" s="184" t="s">
        <v>1780</v>
      </c>
      <c r="F2071" s="184"/>
      <c r="G2071" s="184"/>
      <c r="H2071" s="185">
        <v>90200</v>
      </c>
      <c r="I2071" t="s">
        <v>3491</v>
      </c>
      <c r="J2071" s="185" t="s">
        <v>36</v>
      </c>
      <c r="K2071" s="185" t="s">
        <v>36</v>
      </c>
      <c r="L2071" s="185" t="s">
        <v>36</v>
      </c>
      <c r="M2071" s="185" t="s">
        <v>37</v>
      </c>
      <c r="N2071" s="185" t="s">
        <v>3489</v>
      </c>
      <c r="O2071" s="185" t="s">
        <v>37</v>
      </c>
      <c r="P2071" s="185"/>
      <c r="Q2071" s="184" t="s">
        <v>1780</v>
      </c>
      <c r="R2071" s="185">
        <v>90200</v>
      </c>
      <c r="S2071" s="185" t="s">
        <v>1780</v>
      </c>
      <c r="T2071">
        <v>1</v>
      </c>
      <c r="U2071" s="185" t="s">
        <v>37</v>
      </c>
      <c r="V2071" s="185" t="s">
        <v>37</v>
      </c>
      <c r="W2071" t="b">
        <v>1</v>
      </c>
    </row>
    <row r="2072" spans="4:23" x14ac:dyDescent="0.25">
      <c r="D2072" s="184" t="s">
        <v>1781</v>
      </c>
      <c r="E2072" s="184" t="s">
        <v>1781</v>
      </c>
      <c r="F2072" s="184"/>
      <c r="G2072" s="184"/>
      <c r="H2072" s="185">
        <v>15310</v>
      </c>
      <c r="I2072" t="s">
        <v>3510</v>
      </c>
      <c r="J2072" s="185" t="s">
        <v>36</v>
      </c>
      <c r="K2072" s="185" t="s">
        <v>36</v>
      </c>
      <c r="L2072" s="185" t="s">
        <v>36</v>
      </c>
      <c r="M2072" s="185" t="s">
        <v>37</v>
      </c>
      <c r="N2072" s="185" t="s">
        <v>35</v>
      </c>
      <c r="O2072" s="185" t="s">
        <v>37</v>
      </c>
      <c r="P2072" s="185"/>
      <c r="Q2072" s="184" t="s">
        <v>1781</v>
      </c>
      <c r="R2072" s="185">
        <v>15310</v>
      </c>
      <c r="S2072" s="185" t="s">
        <v>180</v>
      </c>
      <c r="T2072">
        <v>2</v>
      </c>
      <c r="U2072" s="185" t="s">
        <v>37</v>
      </c>
      <c r="V2072" s="185" t="s">
        <v>37</v>
      </c>
      <c r="W2072" t="b">
        <v>1</v>
      </c>
    </row>
    <row r="2073" spans="4:23" x14ac:dyDescent="0.25">
      <c r="D2073" s="184" t="s">
        <v>4079</v>
      </c>
      <c r="E2073" s="184" t="s">
        <v>4079</v>
      </c>
      <c r="F2073" s="184"/>
      <c r="G2073" s="184"/>
      <c r="H2073" s="185">
        <v>18503</v>
      </c>
      <c r="I2073" t="s">
        <v>3510</v>
      </c>
      <c r="J2073" s="185" t="s">
        <v>36</v>
      </c>
      <c r="K2073" s="185" t="s">
        <v>36</v>
      </c>
      <c r="L2073" s="185" t="s">
        <v>36</v>
      </c>
      <c r="M2073" s="185" t="s">
        <v>36</v>
      </c>
      <c r="N2073" s="185" t="s">
        <v>3514</v>
      </c>
      <c r="O2073" s="185" t="s">
        <v>37</v>
      </c>
      <c r="P2073" s="185"/>
      <c r="Q2073" s="184" t="s">
        <v>4079</v>
      </c>
      <c r="R2073" s="185">
        <v>18503</v>
      </c>
      <c r="S2073" s="185" t="s">
        <v>2585</v>
      </c>
      <c r="T2073">
        <v>0</v>
      </c>
      <c r="U2073" s="185" t="s">
        <v>36</v>
      </c>
      <c r="V2073" s="185" t="s">
        <v>36</v>
      </c>
      <c r="W2073" t="b">
        <v>1</v>
      </c>
    </row>
    <row r="2074" spans="4:23" x14ac:dyDescent="0.25">
      <c r="D2074" s="184" t="s">
        <v>4080</v>
      </c>
      <c r="E2074" s="184" t="s">
        <v>4080</v>
      </c>
      <c r="F2074" s="184"/>
      <c r="G2074" s="184"/>
      <c r="H2074" s="185">
        <v>18503</v>
      </c>
      <c r="I2074" t="s">
        <v>3510</v>
      </c>
      <c r="J2074" s="185" t="s">
        <v>36</v>
      </c>
      <c r="K2074" s="185" t="s">
        <v>36</v>
      </c>
      <c r="L2074" s="185" t="s">
        <v>36</v>
      </c>
      <c r="M2074" s="185" t="s">
        <v>36</v>
      </c>
      <c r="N2074" s="185" t="s">
        <v>3514</v>
      </c>
      <c r="O2074" s="185" t="s">
        <v>37</v>
      </c>
      <c r="P2074" s="185"/>
      <c r="Q2074" s="184" t="s">
        <v>4080</v>
      </c>
      <c r="R2074" s="185">
        <v>18503</v>
      </c>
      <c r="S2074" s="185" t="s">
        <v>2585</v>
      </c>
      <c r="T2074">
        <v>0</v>
      </c>
      <c r="U2074" s="185" t="s">
        <v>36</v>
      </c>
      <c r="V2074" s="185" t="s">
        <v>36</v>
      </c>
      <c r="W2074" t="b">
        <v>1</v>
      </c>
    </row>
    <row r="2075" spans="4:23" x14ac:dyDescent="0.25">
      <c r="D2075" s="184" t="s">
        <v>1782</v>
      </c>
      <c r="E2075" s="184" t="s">
        <v>1782</v>
      </c>
      <c r="F2075" s="184"/>
      <c r="G2075" s="184"/>
      <c r="H2075" s="185">
        <v>13960</v>
      </c>
      <c r="I2075" t="s">
        <v>3491</v>
      </c>
      <c r="J2075" s="185" t="s">
        <v>36</v>
      </c>
      <c r="K2075" s="185" t="s">
        <v>36</v>
      </c>
      <c r="L2075" s="185" t="s">
        <v>36</v>
      </c>
      <c r="M2075" s="185" t="s">
        <v>37</v>
      </c>
      <c r="N2075" s="185" t="s">
        <v>3501</v>
      </c>
      <c r="O2075" s="185" t="s">
        <v>37</v>
      </c>
      <c r="P2075" s="185"/>
      <c r="Q2075" s="184" t="s">
        <v>1782</v>
      </c>
      <c r="R2075" s="185">
        <v>13960</v>
      </c>
      <c r="S2075" s="185" t="s">
        <v>234</v>
      </c>
      <c r="T2075">
        <v>2</v>
      </c>
      <c r="U2075" s="185" t="s">
        <v>37</v>
      </c>
      <c r="V2075" s="185" t="s">
        <v>37</v>
      </c>
      <c r="W2075" t="b">
        <v>1</v>
      </c>
    </row>
    <row r="2076" spans="4:23" x14ac:dyDescent="0.25">
      <c r="D2076" s="184" t="s">
        <v>1783</v>
      </c>
      <c r="E2076" s="184" t="s">
        <v>1783</v>
      </c>
      <c r="F2076" s="184"/>
      <c r="G2076" s="184"/>
      <c r="H2076" s="185">
        <v>13410</v>
      </c>
      <c r="I2076" t="s">
        <v>3491</v>
      </c>
      <c r="J2076" s="185" t="s">
        <v>36</v>
      </c>
      <c r="K2076" s="185" t="s">
        <v>36</v>
      </c>
      <c r="L2076" s="185" t="s">
        <v>36</v>
      </c>
      <c r="M2076" s="185" t="s">
        <v>37</v>
      </c>
      <c r="N2076" s="185" t="s">
        <v>3501</v>
      </c>
      <c r="O2076" s="185" t="s">
        <v>37</v>
      </c>
      <c r="P2076" s="185"/>
      <c r="Q2076" s="184" t="s">
        <v>1783</v>
      </c>
      <c r="R2076" s="185">
        <v>13410</v>
      </c>
      <c r="S2076" s="185" t="s">
        <v>131</v>
      </c>
      <c r="T2076">
        <v>2</v>
      </c>
      <c r="U2076" s="185" t="s">
        <v>37</v>
      </c>
      <c r="V2076" s="185" t="s">
        <v>37</v>
      </c>
      <c r="W2076" t="b">
        <v>1</v>
      </c>
    </row>
    <row r="2077" spans="4:23" x14ac:dyDescent="0.25">
      <c r="D2077" s="184" t="s">
        <v>1784</v>
      </c>
      <c r="E2077" s="184" t="s">
        <v>1784</v>
      </c>
      <c r="F2077" s="184"/>
      <c r="G2077" s="184"/>
      <c r="H2077" s="185">
        <v>13140</v>
      </c>
      <c r="I2077" t="s">
        <v>3491</v>
      </c>
      <c r="J2077" s="185" t="s">
        <v>36</v>
      </c>
      <c r="K2077" s="185" t="s">
        <v>36</v>
      </c>
      <c r="L2077" s="185" t="s">
        <v>36</v>
      </c>
      <c r="M2077" s="185" t="s">
        <v>37</v>
      </c>
      <c r="N2077" s="185" t="s">
        <v>3501</v>
      </c>
      <c r="O2077" s="185" t="s">
        <v>37</v>
      </c>
      <c r="P2077" s="185"/>
      <c r="Q2077" s="184" t="s">
        <v>1784</v>
      </c>
      <c r="R2077" s="185">
        <v>13140</v>
      </c>
      <c r="S2077" s="185" t="s">
        <v>78</v>
      </c>
      <c r="T2077">
        <v>2</v>
      </c>
      <c r="U2077" s="185" t="s">
        <v>37</v>
      </c>
      <c r="V2077" s="185" t="s">
        <v>37</v>
      </c>
      <c r="W2077" t="b">
        <v>1</v>
      </c>
    </row>
    <row r="2078" spans="4:23" x14ac:dyDescent="0.25">
      <c r="D2078" s="184" t="s">
        <v>1785</v>
      </c>
      <c r="E2078" s="184" t="s">
        <v>1785</v>
      </c>
      <c r="F2078" s="184"/>
      <c r="G2078" s="184"/>
      <c r="H2078" s="185">
        <v>90201</v>
      </c>
      <c r="I2078" t="s">
        <v>3510</v>
      </c>
      <c r="J2078" s="185" t="s">
        <v>36</v>
      </c>
      <c r="K2078" s="185" t="s">
        <v>36</v>
      </c>
      <c r="L2078" s="185" t="s">
        <v>36</v>
      </c>
      <c r="M2078" s="185" t="s">
        <v>37</v>
      </c>
      <c r="N2078" s="185" t="s">
        <v>3495</v>
      </c>
      <c r="O2078" s="185" t="s">
        <v>37</v>
      </c>
      <c r="P2078" s="185"/>
      <c r="Q2078" s="184" t="s">
        <v>1785</v>
      </c>
      <c r="R2078" s="185">
        <v>90201</v>
      </c>
      <c r="S2078" s="185" t="s">
        <v>1785</v>
      </c>
      <c r="T2078">
        <v>1</v>
      </c>
      <c r="U2078" s="185" t="s">
        <v>37</v>
      </c>
      <c r="V2078" s="185" t="s">
        <v>37</v>
      </c>
      <c r="W2078" t="b">
        <v>1</v>
      </c>
    </row>
    <row r="2079" spans="4:23" x14ac:dyDescent="0.25">
      <c r="D2079" s="184" t="s">
        <v>4081</v>
      </c>
      <c r="E2079" s="184" t="s">
        <v>4081</v>
      </c>
      <c r="F2079" s="184"/>
      <c r="G2079" s="184"/>
      <c r="H2079" s="185">
        <v>90201</v>
      </c>
      <c r="I2079" t="s">
        <v>3510</v>
      </c>
      <c r="J2079" s="185" t="s">
        <v>36</v>
      </c>
      <c r="K2079" s="185" t="s">
        <v>36</v>
      </c>
      <c r="L2079" s="185" t="s">
        <v>36</v>
      </c>
      <c r="M2079" s="185" t="s">
        <v>37</v>
      </c>
      <c r="N2079" s="185" t="s">
        <v>3495</v>
      </c>
      <c r="O2079" s="185" t="s">
        <v>37</v>
      </c>
      <c r="P2079" s="185"/>
      <c r="Q2079" s="184" t="s">
        <v>4081</v>
      </c>
      <c r="R2079" s="185">
        <v>90201</v>
      </c>
      <c r="S2079" s="185" t="s">
        <v>1785</v>
      </c>
      <c r="T2079">
        <v>1</v>
      </c>
      <c r="U2079" s="185" t="s">
        <v>37</v>
      </c>
      <c r="V2079" s="185" t="s">
        <v>37</v>
      </c>
      <c r="W2079" t="b">
        <v>1</v>
      </c>
    </row>
    <row r="2080" spans="4:23" x14ac:dyDescent="0.25">
      <c r="D2080" s="186" t="s">
        <v>4082</v>
      </c>
      <c r="E2080" s="186" t="s">
        <v>4082</v>
      </c>
      <c r="F2080" s="186"/>
      <c r="G2080" s="186"/>
      <c r="H2080" s="185"/>
      <c r="I2080" s="186" t="s">
        <v>3510</v>
      </c>
      <c r="J2080" s="186" t="s">
        <v>36</v>
      </c>
      <c r="K2080" s="186" t="s">
        <v>36</v>
      </c>
      <c r="L2080" s="186" t="s">
        <v>36</v>
      </c>
      <c r="M2080" s="186" t="s">
        <v>37</v>
      </c>
      <c r="N2080" s="186" t="s">
        <v>3514</v>
      </c>
      <c r="O2080" s="186" t="s">
        <v>37</v>
      </c>
      <c r="P2080" s="186"/>
      <c r="Q2080" s="186" t="s">
        <v>4082</v>
      </c>
      <c r="R2080" s="185"/>
      <c r="S2080" s="185"/>
      <c r="T2080">
        <v>1</v>
      </c>
      <c r="U2080" s="186" t="s">
        <v>37</v>
      </c>
      <c r="V2080" s="186" t="s">
        <v>37</v>
      </c>
      <c r="W2080" t="b">
        <v>1</v>
      </c>
    </row>
    <row r="2081" spans="4:23" x14ac:dyDescent="0.25">
      <c r="D2081" s="184" t="s">
        <v>1786</v>
      </c>
      <c r="E2081" s="184" t="s">
        <v>1786</v>
      </c>
      <c r="F2081" s="184"/>
      <c r="G2081" s="184"/>
      <c r="H2081" s="185">
        <v>13960</v>
      </c>
      <c r="I2081" t="s">
        <v>3491</v>
      </c>
      <c r="J2081" s="185" t="s">
        <v>36</v>
      </c>
      <c r="K2081" s="185" t="s">
        <v>36</v>
      </c>
      <c r="L2081" s="185" t="s">
        <v>36</v>
      </c>
      <c r="M2081" s="185" t="s">
        <v>37</v>
      </c>
      <c r="N2081" s="185" t="s">
        <v>3501</v>
      </c>
      <c r="O2081" s="185" t="s">
        <v>37</v>
      </c>
      <c r="P2081" s="185"/>
      <c r="Q2081" s="184" t="s">
        <v>1786</v>
      </c>
      <c r="R2081" s="185">
        <v>13960</v>
      </c>
      <c r="S2081" s="185" t="s">
        <v>234</v>
      </c>
      <c r="T2081">
        <v>1</v>
      </c>
      <c r="U2081" s="185" t="s">
        <v>37</v>
      </c>
      <c r="V2081" s="185" t="s">
        <v>37</v>
      </c>
      <c r="W2081" t="b">
        <v>1</v>
      </c>
    </row>
    <row r="2082" spans="4:23" x14ac:dyDescent="0.25">
      <c r="D2082" s="184" t="s">
        <v>1787</v>
      </c>
      <c r="E2082" s="184" t="s">
        <v>1787</v>
      </c>
      <c r="F2082" s="184"/>
      <c r="G2082" s="184"/>
      <c r="H2082" s="185">
        <v>13410</v>
      </c>
      <c r="I2082" t="s">
        <v>3491</v>
      </c>
      <c r="J2082" s="185" t="s">
        <v>36</v>
      </c>
      <c r="K2082" s="185" t="s">
        <v>36</v>
      </c>
      <c r="L2082" s="185" t="s">
        <v>36</v>
      </c>
      <c r="M2082" s="185" t="s">
        <v>37</v>
      </c>
      <c r="N2082" s="185" t="s">
        <v>3501</v>
      </c>
      <c r="O2082" s="185" t="s">
        <v>37</v>
      </c>
      <c r="P2082" s="185"/>
      <c r="Q2082" s="184" t="s">
        <v>1787</v>
      </c>
      <c r="R2082" s="185">
        <v>13410</v>
      </c>
      <c r="S2082" s="185" t="s">
        <v>131</v>
      </c>
      <c r="T2082">
        <v>2</v>
      </c>
      <c r="U2082" s="185" t="s">
        <v>37</v>
      </c>
      <c r="V2082" s="185" t="s">
        <v>37</v>
      </c>
      <c r="W2082" t="b">
        <v>1</v>
      </c>
    </row>
    <row r="2083" spans="4:23" x14ac:dyDescent="0.25">
      <c r="D2083" s="184" t="s">
        <v>1788</v>
      </c>
      <c r="E2083" s="184" t="s">
        <v>1788</v>
      </c>
      <c r="F2083" s="184"/>
      <c r="G2083" s="184"/>
      <c r="H2083" s="185">
        <v>13140</v>
      </c>
      <c r="I2083" t="s">
        <v>3491</v>
      </c>
      <c r="J2083" s="185" t="s">
        <v>36</v>
      </c>
      <c r="K2083" s="185" t="s">
        <v>36</v>
      </c>
      <c r="L2083" s="185" t="s">
        <v>36</v>
      </c>
      <c r="M2083" s="185" t="s">
        <v>37</v>
      </c>
      <c r="N2083" s="185" t="s">
        <v>35</v>
      </c>
      <c r="O2083" s="185" t="s">
        <v>37</v>
      </c>
      <c r="P2083" s="185"/>
      <c r="Q2083" s="184" t="s">
        <v>1788</v>
      </c>
      <c r="R2083" s="185">
        <v>13140</v>
      </c>
      <c r="S2083" s="185" t="s">
        <v>78</v>
      </c>
      <c r="T2083">
        <v>1</v>
      </c>
      <c r="U2083" s="185" t="s">
        <v>37</v>
      </c>
      <c r="V2083" s="185" t="s">
        <v>37</v>
      </c>
      <c r="W2083" t="b">
        <v>1</v>
      </c>
    </row>
    <row r="2084" spans="4:23" x14ac:dyDescent="0.25">
      <c r="D2084" s="184" t="s">
        <v>1789</v>
      </c>
      <c r="E2084" s="184" t="s">
        <v>1789</v>
      </c>
      <c r="F2084" s="184"/>
      <c r="G2084" s="184"/>
      <c r="H2084" s="185">
        <v>17330</v>
      </c>
      <c r="I2084" t="s">
        <v>3502</v>
      </c>
      <c r="J2084" s="185" t="s">
        <v>36</v>
      </c>
      <c r="K2084" s="185" t="s">
        <v>36</v>
      </c>
      <c r="L2084" s="185" t="s">
        <v>36</v>
      </c>
      <c r="M2084" s="185" t="s">
        <v>37</v>
      </c>
      <c r="N2084" s="185" t="s">
        <v>3504</v>
      </c>
      <c r="O2084" s="185" t="s">
        <v>37</v>
      </c>
      <c r="P2084" s="185"/>
      <c r="Q2084" s="184" t="s">
        <v>1789</v>
      </c>
      <c r="R2084" s="185">
        <v>17330</v>
      </c>
      <c r="S2084" s="185" t="s">
        <v>397</v>
      </c>
      <c r="T2084">
        <v>1</v>
      </c>
      <c r="U2084" s="185" t="s">
        <v>37</v>
      </c>
      <c r="V2084" s="185" t="s">
        <v>37</v>
      </c>
      <c r="W2084" t="b">
        <v>1</v>
      </c>
    </row>
    <row r="2085" spans="4:23" x14ac:dyDescent="0.25">
      <c r="D2085" s="184" t="s">
        <v>1790</v>
      </c>
      <c r="E2085" s="184" t="s">
        <v>1790</v>
      </c>
      <c r="F2085" s="184"/>
      <c r="G2085" s="184"/>
      <c r="H2085" s="185">
        <v>13960</v>
      </c>
      <c r="I2085" t="s">
        <v>3491</v>
      </c>
      <c r="J2085" s="185" t="s">
        <v>36</v>
      </c>
      <c r="K2085" s="185" t="s">
        <v>36</v>
      </c>
      <c r="L2085" s="185" t="s">
        <v>36</v>
      </c>
      <c r="M2085" s="185" t="s">
        <v>37</v>
      </c>
      <c r="N2085" s="185" t="s">
        <v>3501</v>
      </c>
      <c r="O2085" s="185" t="s">
        <v>37</v>
      </c>
      <c r="P2085" s="185"/>
      <c r="Q2085" s="184" t="s">
        <v>1790</v>
      </c>
      <c r="R2085" s="185">
        <v>13960</v>
      </c>
      <c r="S2085" s="185" t="s">
        <v>234</v>
      </c>
      <c r="T2085">
        <v>1</v>
      </c>
      <c r="U2085" s="185" t="s">
        <v>37</v>
      </c>
      <c r="V2085" s="185" t="s">
        <v>37</v>
      </c>
      <c r="W2085" t="b">
        <v>1</v>
      </c>
    </row>
    <row r="2086" spans="4:23" x14ac:dyDescent="0.25">
      <c r="D2086" s="184" t="s">
        <v>1791</v>
      </c>
      <c r="E2086" s="184" t="s">
        <v>1791</v>
      </c>
      <c r="F2086" s="184"/>
      <c r="G2086" s="184"/>
      <c r="H2086" s="185">
        <v>13410</v>
      </c>
      <c r="I2086" t="s">
        <v>3491</v>
      </c>
      <c r="J2086" s="185" t="s">
        <v>36</v>
      </c>
      <c r="K2086" s="185" t="s">
        <v>36</v>
      </c>
      <c r="L2086" s="185" t="s">
        <v>36</v>
      </c>
      <c r="M2086" s="185" t="s">
        <v>37</v>
      </c>
      <c r="N2086" s="185" t="s">
        <v>3501</v>
      </c>
      <c r="O2086" s="185" t="s">
        <v>37</v>
      </c>
      <c r="P2086" s="185"/>
      <c r="Q2086" s="184" t="s">
        <v>1791</v>
      </c>
      <c r="R2086" s="185">
        <v>13410</v>
      </c>
      <c r="S2086" s="185" t="s">
        <v>131</v>
      </c>
      <c r="T2086">
        <v>2</v>
      </c>
      <c r="U2086" s="185" t="s">
        <v>37</v>
      </c>
      <c r="V2086" s="185" t="s">
        <v>37</v>
      </c>
      <c r="W2086" t="b">
        <v>1</v>
      </c>
    </row>
    <row r="2087" spans="4:23" x14ac:dyDescent="0.25">
      <c r="D2087" s="184" t="s">
        <v>1792</v>
      </c>
      <c r="E2087" s="184" t="s">
        <v>1792</v>
      </c>
      <c r="F2087" s="184"/>
      <c r="G2087" s="184"/>
      <c r="H2087" s="185">
        <v>90202</v>
      </c>
      <c r="I2087" t="s">
        <v>3491</v>
      </c>
      <c r="J2087" s="185" t="s">
        <v>36</v>
      </c>
      <c r="K2087" s="185" t="s">
        <v>36</v>
      </c>
      <c r="L2087" s="185" t="s">
        <v>36</v>
      </c>
      <c r="M2087" s="185" t="s">
        <v>37</v>
      </c>
      <c r="N2087" s="185" t="s">
        <v>3501</v>
      </c>
      <c r="O2087" s="185" t="s">
        <v>37</v>
      </c>
      <c r="P2087" s="185"/>
      <c r="Q2087" s="184" t="s">
        <v>1792</v>
      </c>
      <c r="R2087" s="185">
        <v>90202</v>
      </c>
      <c r="S2087" s="185" t="s">
        <v>1792</v>
      </c>
      <c r="T2087">
        <v>1</v>
      </c>
      <c r="U2087" s="185" t="s">
        <v>37</v>
      </c>
      <c r="V2087" s="185" t="s">
        <v>37</v>
      </c>
      <c r="W2087" t="b">
        <v>1</v>
      </c>
    </row>
    <row r="2088" spans="4:23" x14ac:dyDescent="0.25">
      <c r="D2088" s="184" t="s">
        <v>1793</v>
      </c>
      <c r="E2088" s="184" t="s">
        <v>1793</v>
      </c>
      <c r="F2088" s="184"/>
      <c r="G2088" s="184"/>
      <c r="H2088" s="185">
        <v>13140</v>
      </c>
      <c r="I2088" t="s">
        <v>3491</v>
      </c>
      <c r="J2088" s="185" t="s">
        <v>36</v>
      </c>
      <c r="K2088" s="185" t="s">
        <v>36</v>
      </c>
      <c r="L2088" s="185" t="s">
        <v>36</v>
      </c>
      <c r="M2088" s="185" t="s">
        <v>37</v>
      </c>
      <c r="N2088" s="185" t="s">
        <v>35</v>
      </c>
      <c r="O2088" s="185" t="s">
        <v>37</v>
      </c>
      <c r="P2088" s="185"/>
      <c r="Q2088" s="184" t="s">
        <v>1793</v>
      </c>
      <c r="R2088" s="185">
        <v>13140</v>
      </c>
      <c r="S2088" s="185" t="s">
        <v>78</v>
      </c>
      <c r="T2088">
        <v>1</v>
      </c>
      <c r="U2088" s="185" t="s">
        <v>37</v>
      </c>
      <c r="V2088" s="185" t="s">
        <v>37</v>
      </c>
      <c r="W2088" t="b">
        <v>1</v>
      </c>
    </row>
    <row r="2089" spans="4:23" x14ac:dyDescent="0.25">
      <c r="D2089" s="184" t="s">
        <v>1794</v>
      </c>
      <c r="E2089" s="184" t="s">
        <v>1794</v>
      </c>
      <c r="F2089" s="184"/>
      <c r="G2089" s="184"/>
      <c r="H2089" s="185">
        <v>90088</v>
      </c>
      <c r="I2089" t="s">
        <v>3500</v>
      </c>
      <c r="J2089" s="185" t="s">
        <v>36</v>
      </c>
      <c r="K2089" s="185" t="s">
        <v>36</v>
      </c>
      <c r="L2089" s="185" t="s">
        <v>37</v>
      </c>
      <c r="M2089" s="185" t="s">
        <v>37</v>
      </c>
      <c r="N2089" s="185" t="s">
        <v>3498</v>
      </c>
      <c r="O2089" s="185" t="s">
        <v>37</v>
      </c>
      <c r="P2089" s="185"/>
      <c r="Q2089" s="184" t="s">
        <v>1794</v>
      </c>
      <c r="R2089" s="185">
        <v>90088</v>
      </c>
      <c r="S2089" s="185" t="s">
        <v>1027</v>
      </c>
      <c r="T2089">
        <v>1</v>
      </c>
      <c r="U2089" s="185" t="s">
        <v>37</v>
      </c>
      <c r="V2089" s="185" t="s">
        <v>37</v>
      </c>
      <c r="W2089" t="b">
        <v>1</v>
      </c>
    </row>
    <row r="2090" spans="4:23" x14ac:dyDescent="0.25">
      <c r="D2090" s="184" t="s">
        <v>1795</v>
      </c>
      <c r="E2090" s="184" t="s">
        <v>1795</v>
      </c>
      <c r="F2090" s="184"/>
      <c r="G2090" s="184"/>
      <c r="H2090" s="185">
        <v>90088</v>
      </c>
      <c r="I2090" t="s">
        <v>3500</v>
      </c>
      <c r="J2090" s="185" t="s">
        <v>36</v>
      </c>
      <c r="K2090" s="185" t="s">
        <v>36</v>
      </c>
      <c r="L2090" s="185" t="s">
        <v>37</v>
      </c>
      <c r="M2090" s="185" t="s">
        <v>37</v>
      </c>
      <c r="N2090" s="185" t="s">
        <v>35</v>
      </c>
      <c r="O2090" s="185" t="s">
        <v>37</v>
      </c>
      <c r="P2090" s="185"/>
      <c r="Q2090" s="184" t="s">
        <v>1795</v>
      </c>
      <c r="R2090" s="185">
        <v>90088</v>
      </c>
      <c r="S2090" s="185" t="s">
        <v>1027</v>
      </c>
      <c r="T2090">
        <v>1</v>
      </c>
      <c r="U2090" s="185" t="s">
        <v>37</v>
      </c>
      <c r="V2090" s="185" t="s">
        <v>37</v>
      </c>
      <c r="W2090" t="b">
        <v>1</v>
      </c>
    </row>
    <row r="2091" spans="4:23" x14ac:dyDescent="0.25">
      <c r="D2091" s="184" t="s">
        <v>1796</v>
      </c>
      <c r="E2091" s="184" t="s">
        <v>1796</v>
      </c>
      <c r="F2091" s="184"/>
      <c r="G2091" s="184"/>
      <c r="H2091" s="185">
        <v>90407</v>
      </c>
      <c r="I2091" t="s">
        <v>3493</v>
      </c>
      <c r="J2091" s="185" t="s">
        <v>36</v>
      </c>
      <c r="K2091" s="185" t="s">
        <v>36</v>
      </c>
      <c r="L2091" s="185" t="s">
        <v>36</v>
      </c>
      <c r="M2091" s="185" t="s">
        <v>36</v>
      </c>
      <c r="N2091" s="185" t="s">
        <v>35</v>
      </c>
      <c r="O2091" s="185" t="s">
        <v>37</v>
      </c>
      <c r="P2091" s="185"/>
      <c r="Q2091" s="184" t="s">
        <v>1796</v>
      </c>
      <c r="R2091" s="185">
        <v>90407</v>
      </c>
      <c r="S2091" s="185" t="s">
        <v>431</v>
      </c>
      <c r="T2091">
        <v>3</v>
      </c>
      <c r="U2091" s="185" t="s">
        <v>37</v>
      </c>
      <c r="V2091" s="185" t="s">
        <v>37</v>
      </c>
      <c r="W2091" t="b">
        <v>1</v>
      </c>
    </row>
    <row r="2092" spans="4:23" x14ac:dyDescent="0.25">
      <c r="D2092" s="184" t="s">
        <v>1797</v>
      </c>
      <c r="E2092" s="184" t="s">
        <v>1797</v>
      </c>
      <c r="F2092" s="184"/>
      <c r="G2092" s="184"/>
      <c r="H2092" s="185">
        <v>13960</v>
      </c>
      <c r="I2092" t="s">
        <v>3491</v>
      </c>
      <c r="J2092" s="185" t="s">
        <v>36</v>
      </c>
      <c r="K2092" s="185" t="s">
        <v>36</v>
      </c>
      <c r="L2092" s="185" t="s">
        <v>36</v>
      </c>
      <c r="M2092" s="185" t="s">
        <v>37</v>
      </c>
      <c r="N2092" s="185" t="s">
        <v>35</v>
      </c>
      <c r="O2092" s="185" t="s">
        <v>37</v>
      </c>
      <c r="P2092" s="185"/>
      <c r="Q2092" s="184" t="s">
        <v>1797</v>
      </c>
      <c r="R2092" s="185">
        <v>13960</v>
      </c>
      <c r="S2092" s="185" t="s">
        <v>234</v>
      </c>
      <c r="T2092">
        <v>2</v>
      </c>
      <c r="U2092" s="185" t="s">
        <v>37</v>
      </c>
      <c r="V2092" s="185" t="s">
        <v>37</v>
      </c>
      <c r="W2092" t="b">
        <v>1</v>
      </c>
    </row>
    <row r="2093" spans="4:23" x14ac:dyDescent="0.25">
      <c r="D2093" s="184" t="s">
        <v>1798</v>
      </c>
      <c r="E2093" s="184" t="s">
        <v>1798</v>
      </c>
      <c r="F2093" s="184"/>
      <c r="G2093" s="184"/>
      <c r="H2093" s="185">
        <v>13410</v>
      </c>
      <c r="I2093" t="s">
        <v>3491</v>
      </c>
      <c r="J2093" s="185" t="s">
        <v>36</v>
      </c>
      <c r="K2093" s="185" t="s">
        <v>36</v>
      </c>
      <c r="L2093" s="185" t="s">
        <v>36</v>
      </c>
      <c r="M2093" s="185" t="s">
        <v>37</v>
      </c>
      <c r="N2093" s="185" t="s">
        <v>35</v>
      </c>
      <c r="O2093" s="185" t="s">
        <v>37</v>
      </c>
      <c r="P2093" s="185"/>
      <c r="Q2093" s="184" t="s">
        <v>1798</v>
      </c>
      <c r="R2093" s="185">
        <v>13410</v>
      </c>
      <c r="S2093" s="185" t="s">
        <v>131</v>
      </c>
      <c r="T2093">
        <v>2</v>
      </c>
      <c r="U2093" s="185" t="s">
        <v>37</v>
      </c>
      <c r="V2093" s="185" t="s">
        <v>37</v>
      </c>
      <c r="W2093" t="b">
        <v>1</v>
      </c>
    </row>
    <row r="2094" spans="4:23" x14ac:dyDescent="0.25">
      <c r="D2094" s="184" t="s">
        <v>1799</v>
      </c>
      <c r="E2094" s="184" t="s">
        <v>1799</v>
      </c>
      <c r="F2094" s="184"/>
      <c r="G2094" s="184"/>
      <c r="H2094" s="185">
        <v>13140</v>
      </c>
      <c r="I2094" t="s">
        <v>3491</v>
      </c>
      <c r="J2094" s="185" t="s">
        <v>36</v>
      </c>
      <c r="K2094" s="185" t="s">
        <v>36</v>
      </c>
      <c r="L2094" s="185" t="s">
        <v>36</v>
      </c>
      <c r="M2094" s="185" t="s">
        <v>37</v>
      </c>
      <c r="N2094" s="185" t="s">
        <v>35</v>
      </c>
      <c r="O2094" s="185" t="s">
        <v>37</v>
      </c>
      <c r="P2094" s="185"/>
      <c r="Q2094" s="184" t="s">
        <v>1799</v>
      </c>
      <c r="R2094" s="185">
        <v>13140</v>
      </c>
      <c r="S2094" s="185" t="s">
        <v>78</v>
      </c>
      <c r="T2094">
        <v>2</v>
      </c>
      <c r="U2094" s="185" t="s">
        <v>37</v>
      </c>
      <c r="V2094" s="185" t="s">
        <v>37</v>
      </c>
      <c r="W2094" t="b">
        <v>1</v>
      </c>
    </row>
    <row r="2095" spans="4:23" x14ac:dyDescent="0.25">
      <c r="D2095" s="184" t="s">
        <v>1800</v>
      </c>
      <c r="E2095" s="184" t="s">
        <v>1800</v>
      </c>
      <c r="F2095" s="184"/>
      <c r="G2095" s="184"/>
      <c r="H2095" s="185">
        <v>13430</v>
      </c>
      <c r="I2095" t="s">
        <v>3491</v>
      </c>
      <c r="J2095" s="185" t="s">
        <v>36</v>
      </c>
      <c r="K2095" s="185" t="s">
        <v>36</v>
      </c>
      <c r="L2095" s="185" t="s">
        <v>36</v>
      </c>
      <c r="M2095" s="185" t="s">
        <v>37</v>
      </c>
      <c r="N2095" s="185" t="s">
        <v>35</v>
      </c>
      <c r="O2095" s="185" t="s">
        <v>37</v>
      </c>
      <c r="P2095" s="185"/>
      <c r="Q2095" s="184" t="s">
        <v>1800</v>
      </c>
      <c r="R2095" s="185">
        <v>13430</v>
      </c>
      <c r="S2095" s="185" t="s">
        <v>507</v>
      </c>
      <c r="T2095">
        <v>2</v>
      </c>
      <c r="U2095" s="185" t="s">
        <v>37</v>
      </c>
      <c r="V2095" s="185" t="s">
        <v>37</v>
      </c>
      <c r="W2095" t="b">
        <v>1</v>
      </c>
    </row>
    <row r="2096" spans="4:23" x14ac:dyDescent="0.25">
      <c r="D2096" s="184" t="s">
        <v>1801</v>
      </c>
      <c r="E2096" s="184" t="s">
        <v>1801</v>
      </c>
      <c r="F2096" s="184"/>
      <c r="G2096" s="184"/>
      <c r="H2096" s="185">
        <v>17540</v>
      </c>
      <c r="I2096" t="s">
        <v>3494</v>
      </c>
      <c r="J2096" s="185" t="s">
        <v>36</v>
      </c>
      <c r="K2096" s="185" t="s">
        <v>37</v>
      </c>
      <c r="L2096" s="185" t="s">
        <v>36</v>
      </c>
      <c r="M2096" s="185" t="s">
        <v>37</v>
      </c>
      <c r="N2096" s="185" t="s">
        <v>3512</v>
      </c>
      <c r="O2096" s="185" t="s">
        <v>37</v>
      </c>
      <c r="P2096" s="185"/>
      <c r="Q2096" s="184" t="s">
        <v>1801</v>
      </c>
      <c r="R2096" s="185">
        <v>17540</v>
      </c>
      <c r="S2096" s="185" t="s">
        <v>1802</v>
      </c>
      <c r="T2096">
        <v>1</v>
      </c>
      <c r="U2096" s="185" t="s">
        <v>37</v>
      </c>
      <c r="V2096" s="185" t="s">
        <v>37</v>
      </c>
      <c r="W2096" t="b">
        <v>0</v>
      </c>
    </row>
    <row r="2097" spans="4:23" x14ac:dyDescent="0.25">
      <c r="D2097" s="184" t="s">
        <v>1803</v>
      </c>
      <c r="E2097" s="184" t="s">
        <v>1803</v>
      </c>
      <c r="F2097" s="184"/>
      <c r="G2097" s="184"/>
      <c r="H2097" s="185">
        <v>16610</v>
      </c>
      <c r="I2097" t="s">
        <v>3502</v>
      </c>
      <c r="J2097" s="185" t="s">
        <v>36</v>
      </c>
      <c r="K2097" s="185" t="s">
        <v>36</v>
      </c>
      <c r="L2097" s="185" t="s">
        <v>36</v>
      </c>
      <c r="M2097" s="185" t="s">
        <v>37</v>
      </c>
      <c r="N2097" s="185" t="s">
        <v>3512</v>
      </c>
      <c r="O2097" s="185" t="s">
        <v>37</v>
      </c>
      <c r="P2097" s="185"/>
      <c r="Q2097" s="184" t="s">
        <v>1803</v>
      </c>
      <c r="R2097" s="185">
        <v>16610</v>
      </c>
      <c r="S2097" s="185" t="s">
        <v>229</v>
      </c>
      <c r="T2097">
        <v>1</v>
      </c>
      <c r="U2097" s="185" t="s">
        <v>37</v>
      </c>
      <c r="V2097" s="185" t="s">
        <v>37</v>
      </c>
      <c r="W2097" t="b">
        <v>1</v>
      </c>
    </row>
    <row r="2098" spans="4:23" x14ac:dyDescent="0.25">
      <c r="D2098" s="184" t="s">
        <v>1804</v>
      </c>
      <c r="E2098" s="184" t="s">
        <v>1804</v>
      </c>
      <c r="F2098" s="184"/>
      <c r="G2098" s="184"/>
      <c r="H2098" s="185">
        <v>17540</v>
      </c>
      <c r="I2098" t="s">
        <v>3502</v>
      </c>
      <c r="J2098" s="185" t="s">
        <v>36</v>
      </c>
      <c r="K2098" s="185" t="s">
        <v>36</v>
      </c>
      <c r="L2098" s="185" t="s">
        <v>36</v>
      </c>
      <c r="M2098" s="185" t="s">
        <v>37</v>
      </c>
      <c r="N2098" s="185" t="s">
        <v>3512</v>
      </c>
      <c r="O2098" s="185" t="s">
        <v>37</v>
      </c>
      <c r="P2098" s="185"/>
      <c r="Q2098" s="184" t="s">
        <v>1804</v>
      </c>
      <c r="R2098" s="185">
        <v>17540</v>
      </c>
      <c r="S2098" s="185" t="s">
        <v>1802</v>
      </c>
      <c r="T2098">
        <v>1</v>
      </c>
      <c r="U2098" s="185" t="s">
        <v>37</v>
      </c>
      <c r="V2098" s="185" t="s">
        <v>37</v>
      </c>
      <c r="W2098" t="b">
        <v>1</v>
      </c>
    </row>
    <row r="2099" spans="4:23" x14ac:dyDescent="0.25">
      <c r="D2099" s="184" t="s">
        <v>1805</v>
      </c>
      <c r="E2099" s="184" t="s">
        <v>1805</v>
      </c>
      <c r="F2099" s="184"/>
      <c r="G2099" s="184"/>
      <c r="H2099" s="185">
        <v>13140</v>
      </c>
      <c r="I2099" t="s">
        <v>3491</v>
      </c>
      <c r="J2099" s="185" t="s">
        <v>36</v>
      </c>
      <c r="K2099" s="185" t="s">
        <v>36</v>
      </c>
      <c r="L2099" s="185" t="s">
        <v>36</v>
      </c>
      <c r="M2099" s="185" t="s">
        <v>37</v>
      </c>
      <c r="N2099" s="185" t="s">
        <v>3501</v>
      </c>
      <c r="O2099" s="185" t="s">
        <v>37</v>
      </c>
      <c r="P2099" s="185"/>
      <c r="Q2099" s="184" t="s">
        <v>1805</v>
      </c>
      <c r="R2099" s="185">
        <v>13140</v>
      </c>
      <c r="S2099" s="185" t="s">
        <v>78</v>
      </c>
      <c r="T2099">
        <v>2</v>
      </c>
      <c r="U2099" s="185" t="s">
        <v>37</v>
      </c>
      <c r="V2099" s="185" t="s">
        <v>37</v>
      </c>
      <c r="W2099" t="b">
        <v>1</v>
      </c>
    </row>
    <row r="2100" spans="4:23" x14ac:dyDescent="0.25">
      <c r="D2100" s="184" t="s">
        <v>1806</v>
      </c>
      <c r="E2100" s="184" t="s">
        <v>1806</v>
      </c>
      <c r="F2100" s="184"/>
      <c r="G2100" s="184"/>
      <c r="H2100" s="185">
        <v>16610</v>
      </c>
      <c r="I2100" t="s">
        <v>3502</v>
      </c>
      <c r="J2100" s="185" t="s">
        <v>36</v>
      </c>
      <c r="K2100" s="185" t="s">
        <v>36</v>
      </c>
      <c r="L2100" s="185" t="s">
        <v>36</v>
      </c>
      <c r="M2100" s="185" t="s">
        <v>37</v>
      </c>
      <c r="N2100" s="185" t="s">
        <v>3512</v>
      </c>
      <c r="O2100" s="185" t="s">
        <v>37</v>
      </c>
      <c r="P2100" s="185"/>
      <c r="Q2100" s="184" t="s">
        <v>1806</v>
      </c>
      <c r="R2100" s="185">
        <v>16610</v>
      </c>
      <c r="S2100" s="185" t="s">
        <v>229</v>
      </c>
      <c r="T2100">
        <v>1</v>
      </c>
      <c r="U2100" s="185" t="s">
        <v>37</v>
      </c>
      <c r="V2100" s="185" t="s">
        <v>37</v>
      </c>
      <c r="W2100" t="b">
        <v>1</v>
      </c>
    </row>
    <row r="2101" spans="4:23" x14ac:dyDescent="0.25">
      <c r="D2101" s="184" t="s">
        <v>1807</v>
      </c>
      <c r="E2101" s="184" t="s">
        <v>1807</v>
      </c>
      <c r="F2101" s="184"/>
      <c r="G2101" s="184"/>
      <c r="H2101" s="185">
        <v>15210</v>
      </c>
      <c r="I2101" t="s">
        <v>3493</v>
      </c>
      <c r="J2101" s="185" t="s">
        <v>36</v>
      </c>
      <c r="K2101" s="185" t="s">
        <v>36</v>
      </c>
      <c r="L2101" s="185" t="s">
        <v>36</v>
      </c>
      <c r="M2101" s="185" t="s">
        <v>37</v>
      </c>
      <c r="N2101" s="185" t="s">
        <v>3522</v>
      </c>
      <c r="O2101" s="185" t="s">
        <v>37</v>
      </c>
      <c r="P2101" s="185"/>
      <c r="Q2101" s="184" t="s">
        <v>1807</v>
      </c>
      <c r="R2101" s="185">
        <v>15210</v>
      </c>
      <c r="S2101" s="185" t="s">
        <v>186</v>
      </c>
      <c r="T2101">
        <v>1</v>
      </c>
      <c r="U2101" s="185" t="s">
        <v>37</v>
      </c>
      <c r="V2101" s="185" t="s">
        <v>37</v>
      </c>
      <c r="W2101" t="b">
        <v>0</v>
      </c>
    </row>
    <row r="2102" spans="4:23" x14ac:dyDescent="0.25">
      <c r="D2102" s="184" t="s">
        <v>1808</v>
      </c>
      <c r="E2102" s="184" t="s">
        <v>1808</v>
      </c>
      <c r="F2102" s="184"/>
      <c r="G2102" s="184"/>
      <c r="H2102" s="185">
        <v>17060</v>
      </c>
      <c r="I2102" t="s">
        <v>3502</v>
      </c>
      <c r="J2102" s="185" t="s">
        <v>36</v>
      </c>
      <c r="K2102" s="185" t="s">
        <v>36</v>
      </c>
      <c r="L2102" s="185" t="s">
        <v>36</v>
      </c>
      <c r="M2102" s="185" t="s">
        <v>37</v>
      </c>
      <c r="N2102" s="185" t="s">
        <v>3528</v>
      </c>
      <c r="O2102" s="185" t="s">
        <v>37</v>
      </c>
      <c r="P2102" s="185"/>
      <c r="Q2102" s="184" t="s">
        <v>1808</v>
      </c>
      <c r="R2102" s="185">
        <v>17060</v>
      </c>
      <c r="S2102" s="185" t="s">
        <v>1079</v>
      </c>
      <c r="T2102">
        <v>1</v>
      </c>
      <c r="U2102" s="185" t="s">
        <v>37</v>
      </c>
      <c r="V2102" s="185" t="s">
        <v>37</v>
      </c>
      <c r="W2102" t="b">
        <v>1</v>
      </c>
    </row>
    <row r="2103" spans="4:23" x14ac:dyDescent="0.25">
      <c r="D2103" s="184" t="s">
        <v>1809</v>
      </c>
      <c r="E2103" s="184" t="s">
        <v>1809</v>
      </c>
      <c r="F2103" s="184"/>
      <c r="G2103" s="184"/>
      <c r="H2103" s="185">
        <v>15210</v>
      </c>
      <c r="I2103" t="s">
        <v>3493</v>
      </c>
      <c r="J2103" s="185" t="s">
        <v>36</v>
      </c>
      <c r="K2103" s="185" t="s">
        <v>36</v>
      </c>
      <c r="L2103" s="185" t="s">
        <v>36</v>
      </c>
      <c r="M2103" s="185" t="s">
        <v>37</v>
      </c>
      <c r="N2103" s="185" t="s">
        <v>3522</v>
      </c>
      <c r="O2103" s="185" t="s">
        <v>37</v>
      </c>
      <c r="P2103" s="185"/>
      <c r="Q2103" s="184" t="s">
        <v>1809</v>
      </c>
      <c r="R2103" s="185">
        <v>15210</v>
      </c>
      <c r="S2103" s="185" t="s">
        <v>186</v>
      </c>
      <c r="T2103">
        <v>1</v>
      </c>
      <c r="U2103" s="185" t="s">
        <v>37</v>
      </c>
      <c r="V2103" s="185" t="s">
        <v>37</v>
      </c>
      <c r="W2103" t="b">
        <v>0</v>
      </c>
    </row>
    <row r="2104" spans="4:23" x14ac:dyDescent="0.25">
      <c r="D2104" s="184" t="s">
        <v>1810</v>
      </c>
      <c r="E2104" s="184" t="s">
        <v>1810</v>
      </c>
      <c r="F2104" s="184"/>
      <c r="G2104" s="184"/>
      <c r="H2104" s="185">
        <v>10010</v>
      </c>
      <c r="I2104" t="s">
        <v>3493</v>
      </c>
      <c r="J2104" s="185" t="s">
        <v>36</v>
      </c>
      <c r="K2104" s="185" t="s">
        <v>36</v>
      </c>
      <c r="L2104" s="185" t="s">
        <v>37</v>
      </c>
      <c r="M2104" s="185" t="s">
        <v>37</v>
      </c>
      <c r="N2104" s="185" t="s">
        <v>3489</v>
      </c>
      <c r="O2104" s="185" t="s">
        <v>37</v>
      </c>
      <c r="P2104" s="185"/>
      <c r="Q2104" s="184" t="s">
        <v>1810</v>
      </c>
      <c r="R2104" s="185">
        <v>10010</v>
      </c>
      <c r="S2104" s="185" t="s">
        <v>38</v>
      </c>
      <c r="T2104">
        <v>1</v>
      </c>
      <c r="U2104" s="185" t="s">
        <v>37</v>
      </c>
      <c r="V2104" s="185" t="s">
        <v>37</v>
      </c>
      <c r="W2104" t="b">
        <v>1</v>
      </c>
    </row>
    <row r="2105" spans="4:23" x14ac:dyDescent="0.25">
      <c r="D2105" s="184" t="s">
        <v>4083</v>
      </c>
      <c r="E2105" s="184" t="s">
        <v>4083</v>
      </c>
      <c r="F2105" s="184"/>
      <c r="G2105" s="184"/>
      <c r="H2105" s="185">
        <v>17680</v>
      </c>
      <c r="I2105" t="s">
        <v>3493</v>
      </c>
      <c r="J2105" s="185" t="s">
        <v>36</v>
      </c>
      <c r="K2105" s="185" t="s">
        <v>36</v>
      </c>
      <c r="L2105" s="185" t="s">
        <v>36</v>
      </c>
      <c r="M2105" s="185" t="s">
        <v>37</v>
      </c>
      <c r="N2105" s="185" t="s">
        <v>3498</v>
      </c>
      <c r="O2105" s="185" t="s">
        <v>37</v>
      </c>
      <c r="P2105" s="185"/>
      <c r="Q2105" s="184" t="s">
        <v>4083</v>
      </c>
      <c r="R2105" s="185">
        <v>17680</v>
      </c>
      <c r="S2105" s="185" t="s">
        <v>1057</v>
      </c>
      <c r="T2105">
        <v>1</v>
      </c>
      <c r="U2105" s="185" t="s">
        <v>37</v>
      </c>
      <c r="V2105" s="185" t="s">
        <v>37</v>
      </c>
      <c r="W2105" t="b">
        <v>1</v>
      </c>
    </row>
    <row r="2106" spans="4:23" x14ac:dyDescent="0.25">
      <c r="D2106" s="184" t="s">
        <v>1811</v>
      </c>
      <c r="E2106" s="184" t="s">
        <v>1811</v>
      </c>
      <c r="F2106" s="184"/>
      <c r="G2106" s="184"/>
      <c r="H2106" s="185">
        <v>17680</v>
      </c>
      <c r="I2106" t="s">
        <v>3502</v>
      </c>
      <c r="J2106" s="185" t="s">
        <v>36</v>
      </c>
      <c r="K2106" s="185" t="s">
        <v>36</v>
      </c>
      <c r="L2106" s="185" t="s">
        <v>37</v>
      </c>
      <c r="M2106" s="185" t="s">
        <v>37</v>
      </c>
      <c r="N2106" s="185" t="s">
        <v>3498</v>
      </c>
      <c r="O2106" s="185" t="s">
        <v>37</v>
      </c>
      <c r="P2106" s="185"/>
      <c r="Q2106" s="184" t="s">
        <v>1811</v>
      </c>
      <c r="R2106" s="185">
        <v>17680</v>
      </c>
      <c r="S2106" s="185" t="s">
        <v>1057</v>
      </c>
      <c r="T2106">
        <v>1</v>
      </c>
      <c r="U2106" s="185" t="s">
        <v>37</v>
      </c>
      <c r="V2106" s="185" t="s">
        <v>37</v>
      </c>
      <c r="W2106" t="b">
        <v>1</v>
      </c>
    </row>
    <row r="2107" spans="4:23" x14ac:dyDescent="0.25">
      <c r="D2107" s="184" t="s">
        <v>1812</v>
      </c>
      <c r="E2107" s="184" t="s">
        <v>1812</v>
      </c>
      <c r="F2107" s="184"/>
      <c r="G2107" s="184"/>
      <c r="H2107" s="185">
        <v>15410</v>
      </c>
      <c r="I2107" t="s">
        <v>3496</v>
      </c>
      <c r="J2107" s="185" t="s">
        <v>36</v>
      </c>
      <c r="K2107" s="185" t="s">
        <v>36</v>
      </c>
      <c r="L2107" s="185" t="s">
        <v>36</v>
      </c>
      <c r="M2107" s="185" t="s">
        <v>37</v>
      </c>
      <c r="N2107" s="185" t="s">
        <v>3506</v>
      </c>
      <c r="O2107" s="185" t="s">
        <v>37</v>
      </c>
      <c r="P2107" s="185"/>
      <c r="Q2107" s="184" t="s">
        <v>1812</v>
      </c>
      <c r="R2107" s="185">
        <v>15410</v>
      </c>
      <c r="S2107" s="185" t="s">
        <v>1442</v>
      </c>
      <c r="T2107">
        <v>1</v>
      </c>
      <c r="U2107" s="185" t="s">
        <v>37</v>
      </c>
      <c r="V2107" s="185" t="s">
        <v>37</v>
      </c>
      <c r="W2107" t="b">
        <v>1</v>
      </c>
    </row>
    <row r="2108" spans="4:23" x14ac:dyDescent="0.25">
      <c r="D2108" s="184" t="s">
        <v>1813</v>
      </c>
      <c r="E2108" s="184" t="s">
        <v>1813</v>
      </c>
      <c r="F2108" s="184"/>
      <c r="G2108" s="184"/>
      <c r="H2108" s="185">
        <v>90088</v>
      </c>
      <c r="I2108" t="s">
        <v>3500</v>
      </c>
      <c r="J2108" s="185" t="s">
        <v>36</v>
      </c>
      <c r="K2108" s="185" t="s">
        <v>36</v>
      </c>
      <c r="L2108" s="185" t="s">
        <v>37</v>
      </c>
      <c r="M2108" s="185" t="s">
        <v>37</v>
      </c>
      <c r="N2108" s="185" t="s">
        <v>35</v>
      </c>
      <c r="O2108" s="185" t="s">
        <v>37</v>
      </c>
      <c r="P2108" s="185"/>
      <c r="Q2108" s="184" t="s">
        <v>1813</v>
      </c>
      <c r="R2108" s="185">
        <v>90088</v>
      </c>
      <c r="S2108" s="185" t="s">
        <v>1027</v>
      </c>
      <c r="T2108">
        <v>1</v>
      </c>
      <c r="U2108" s="185" t="s">
        <v>37</v>
      </c>
      <c r="V2108" s="185" t="s">
        <v>37</v>
      </c>
      <c r="W2108" t="b">
        <v>1</v>
      </c>
    </row>
    <row r="2109" spans="4:23" x14ac:dyDescent="0.25">
      <c r="D2109" s="184" t="s">
        <v>1814</v>
      </c>
      <c r="E2109" s="184" t="s">
        <v>1814</v>
      </c>
      <c r="F2109" s="184"/>
      <c r="G2109" s="184"/>
      <c r="H2109" s="185">
        <v>90088</v>
      </c>
      <c r="I2109" t="s">
        <v>3500</v>
      </c>
      <c r="J2109" s="185" t="s">
        <v>36</v>
      </c>
      <c r="K2109" s="185" t="s">
        <v>36</v>
      </c>
      <c r="L2109" s="185" t="s">
        <v>37</v>
      </c>
      <c r="M2109" s="185" t="s">
        <v>37</v>
      </c>
      <c r="N2109" s="185" t="s">
        <v>3498</v>
      </c>
      <c r="O2109" s="185" t="s">
        <v>37</v>
      </c>
      <c r="P2109" s="185"/>
      <c r="Q2109" s="184" t="s">
        <v>1814</v>
      </c>
      <c r="R2109" s="185">
        <v>90088</v>
      </c>
      <c r="S2109" s="185" t="s">
        <v>1027</v>
      </c>
      <c r="T2109">
        <v>1</v>
      </c>
      <c r="U2109" s="185" t="s">
        <v>37</v>
      </c>
      <c r="V2109" s="185" t="s">
        <v>37</v>
      </c>
      <c r="W2109" t="b">
        <v>1</v>
      </c>
    </row>
    <row r="2110" spans="4:23" x14ac:dyDescent="0.25">
      <c r="D2110" s="186" t="s">
        <v>4084</v>
      </c>
      <c r="E2110" s="186" t="s">
        <v>4084</v>
      </c>
      <c r="F2110" s="186"/>
      <c r="G2110" s="186"/>
      <c r="H2110" s="185"/>
      <c r="I2110" s="186" t="s">
        <v>3500</v>
      </c>
      <c r="J2110" s="186" t="s">
        <v>36</v>
      </c>
      <c r="K2110" s="186" t="s">
        <v>36</v>
      </c>
      <c r="L2110" s="186" t="s">
        <v>37</v>
      </c>
      <c r="M2110" s="186" t="s">
        <v>37</v>
      </c>
      <c r="N2110" s="186" t="s">
        <v>35</v>
      </c>
      <c r="O2110" s="186" t="s">
        <v>37</v>
      </c>
      <c r="P2110" s="186"/>
      <c r="Q2110" s="186" t="s">
        <v>4084</v>
      </c>
      <c r="R2110" s="185"/>
      <c r="S2110" s="185"/>
      <c r="T2110">
        <v>1</v>
      </c>
      <c r="U2110" s="186" t="s">
        <v>37</v>
      </c>
      <c r="V2110" s="186" t="s">
        <v>37</v>
      </c>
      <c r="W2110" t="b">
        <v>1</v>
      </c>
    </row>
    <row r="2111" spans="4:23" x14ac:dyDescent="0.25">
      <c r="D2111" s="184" t="s">
        <v>1815</v>
      </c>
      <c r="E2111" s="184" t="s">
        <v>1815</v>
      </c>
      <c r="F2111" s="184"/>
      <c r="G2111" s="184"/>
      <c r="H2111" s="185">
        <v>13960</v>
      </c>
      <c r="I2111" t="s">
        <v>3491</v>
      </c>
      <c r="J2111" s="185" t="s">
        <v>36</v>
      </c>
      <c r="K2111" s="185" t="s">
        <v>36</v>
      </c>
      <c r="L2111" s="185" t="s">
        <v>36</v>
      </c>
      <c r="M2111" s="185" t="s">
        <v>37</v>
      </c>
      <c r="N2111" s="185" t="s">
        <v>3498</v>
      </c>
      <c r="O2111" s="185" t="s">
        <v>37</v>
      </c>
      <c r="P2111" s="185"/>
      <c r="Q2111" s="184" t="s">
        <v>1815</v>
      </c>
      <c r="R2111" s="185">
        <v>13960</v>
      </c>
      <c r="S2111" s="185" t="s">
        <v>234</v>
      </c>
      <c r="T2111">
        <v>2</v>
      </c>
      <c r="U2111" s="185" t="s">
        <v>37</v>
      </c>
      <c r="V2111" s="185" t="s">
        <v>37</v>
      </c>
      <c r="W2111" t="b">
        <v>1</v>
      </c>
    </row>
    <row r="2112" spans="4:23" x14ac:dyDescent="0.25">
      <c r="D2112" s="184" t="s">
        <v>1816</v>
      </c>
      <c r="E2112" s="184" t="s">
        <v>1816</v>
      </c>
      <c r="F2112" s="184"/>
      <c r="G2112" s="184"/>
      <c r="H2112" s="185">
        <v>13230</v>
      </c>
      <c r="I2112" t="s">
        <v>3491</v>
      </c>
      <c r="J2112" s="185" t="s">
        <v>36</v>
      </c>
      <c r="K2112" s="185" t="s">
        <v>36</v>
      </c>
      <c r="L2112" s="185" t="s">
        <v>36</v>
      </c>
      <c r="M2112" s="185" t="s">
        <v>37</v>
      </c>
      <c r="N2112" s="185" t="s">
        <v>3503</v>
      </c>
      <c r="O2112" s="185" t="s">
        <v>37</v>
      </c>
      <c r="P2112" s="185"/>
      <c r="Q2112" s="184" t="s">
        <v>1816</v>
      </c>
      <c r="R2112" s="185">
        <v>13230</v>
      </c>
      <c r="S2112" s="185" t="s">
        <v>570</v>
      </c>
      <c r="T2112">
        <v>1</v>
      </c>
      <c r="U2112" s="185" t="s">
        <v>37</v>
      </c>
      <c r="V2112" s="185" t="s">
        <v>37</v>
      </c>
      <c r="W2112" t="b">
        <v>1</v>
      </c>
    </row>
    <row r="2113" spans="4:23" x14ac:dyDescent="0.25">
      <c r="D2113" s="184" t="s">
        <v>1817</v>
      </c>
      <c r="E2113" s="184" t="s">
        <v>1817</v>
      </c>
      <c r="F2113" s="184"/>
      <c r="G2113" s="184"/>
      <c r="H2113" s="185">
        <v>90207</v>
      </c>
      <c r="I2113" t="s">
        <v>3513</v>
      </c>
      <c r="J2113" s="185" t="s">
        <v>36</v>
      </c>
      <c r="K2113" s="185" t="s">
        <v>36</v>
      </c>
      <c r="L2113" s="185" t="s">
        <v>36</v>
      </c>
      <c r="M2113" s="185" t="s">
        <v>37</v>
      </c>
      <c r="N2113" s="185" t="s">
        <v>3514</v>
      </c>
      <c r="O2113" s="185" t="s">
        <v>37</v>
      </c>
      <c r="P2113" s="185"/>
      <c r="Q2113" s="184" t="s">
        <v>1817</v>
      </c>
      <c r="R2113" s="185">
        <v>90207</v>
      </c>
      <c r="S2113" s="185" t="s">
        <v>1817</v>
      </c>
      <c r="T2113">
        <v>1</v>
      </c>
      <c r="U2113" s="185" t="s">
        <v>37</v>
      </c>
      <c r="V2113" s="185" t="s">
        <v>37</v>
      </c>
      <c r="W2113" t="b">
        <v>1</v>
      </c>
    </row>
    <row r="2114" spans="4:23" x14ac:dyDescent="0.25">
      <c r="D2114" s="184" t="s">
        <v>4085</v>
      </c>
      <c r="E2114" s="184" t="s">
        <v>4085</v>
      </c>
      <c r="F2114" s="184"/>
      <c r="G2114" s="184"/>
      <c r="H2114" s="185">
        <v>18411</v>
      </c>
      <c r="I2114" t="s">
        <v>3510</v>
      </c>
      <c r="J2114" s="185" t="s">
        <v>36</v>
      </c>
      <c r="K2114" s="185" t="s">
        <v>36</v>
      </c>
      <c r="L2114" s="185" t="s">
        <v>36</v>
      </c>
      <c r="M2114" s="185" t="s">
        <v>37</v>
      </c>
      <c r="N2114" s="185" t="s">
        <v>3514</v>
      </c>
      <c r="O2114" s="185" t="s">
        <v>37</v>
      </c>
      <c r="P2114" s="185"/>
      <c r="Q2114" s="184" t="s">
        <v>4085</v>
      </c>
      <c r="R2114" s="185">
        <v>18411</v>
      </c>
      <c r="S2114" s="185" t="s">
        <v>3807</v>
      </c>
      <c r="T2114">
        <v>1</v>
      </c>
      <c r="U2114" s="185" t="s">
        <v>37</v>
      </c>
      <c r="V2114" s="185" t="s">
        <v>37</v>
      </c>
      <c r="W2114" t="b">
        <v>1</v>
      </c>
    </row>
    <row r="2115" spans="4:23" x14ac:dyDescent="0.25">
      <c r="D2115" s="184" t="s">
        <v>4086</v>
      </c>
      <c r="E2115" s="184" t="s">
        <v>4086</v>
      </c>
      <c r="F2115" s="184"/>
      <c r="G2115" s="184"/>
      <c r="H2115" s="185">
        <v>18411</v>
      </c>
      <c r="I2115" t="s">
        <v>3510</v>
      </c>
      <c r="J2115" s="185" t="s">
        <v>36</v>
      </c>
      <c r="K2115" s="185" t="s">
        <v>36</v>
      </c>
      <c r="L2115" s="185" t="s">
        <v>36</v>
      </c>
      <c r="M2115" s="185" t="s">
        <v>37</v>
      </c>
      <c r="N2115" s="185" t="s">
        <v>3514</v>
      </c>
      <c r="O2115" s="185" t="s">
        <v>37</v>
      </c>
      <c r="P2115" s="185"/>
      <c r="Q2115" s="184" t="s">
        <v>4086</v>
      </c>
      <c r="R2115" s="185">
        <v>18411</v>
      </c>
      <c r="S2115" s="185" t="s">
        <v>3807</v>
      </c>
      <c r="T2115">
        <v>1</v>
      </c>
      <c r="U2115" s="185" t="s">
        <v>37</v>
      </c>
      <c r="V2115" s="185" t="s">
        <v>37</v>
      </c>
      <c r="W2115" t="b">
        <v>1</v>
      </c>
    </row>
    <row r="2116" spans="4:23" x14ac:dyDescent="0.25">
      <c r="D2116" s="184" t="s">
        <v>4087</v>
      </c>
      <c r="E2116" s="184" t="s">
        <v>4087</v>
      </c>
      <c r="F2116" s="184"/>
      <c r="G2116" s="184"/>
      <c r="H2116" s="185">
        <v>18411</v>
      </c>
      <c r="I2116" t="s">
        <v>3510</v>
      </c>
      <c r="J2116" s="185" t="s">
        <v>36</v>
      </c>
      <c r="K2116" s="185" t="s">
        <v>36</v>
      </c>
      <c r="L2116" s="185" t="s">
        <v>36</v>
      </c>
      <c r="M2116" s="185" t="s">
        <v>37</v>
      </c>
      <c r="N2116" s="185" t="s">
        <v>3514</v>
      </c>
      <c r="O2116" s="185" t="s">
        <v>37</v>
      </c>
      <c r="P2116" s="185"/>
      <c r="Q2116" s="184" t="s">
        <v>4087</v>
      </c>
      <c r="R2116" s="185">
        <v>18411</v>
      </c>
      <c r="S2116" s="185" t="s">
        <v>3807</v>
      </c>
      <c r="T2116">
        <v>1</v>
      </c>
      <c r="U2116" s="185" t="s">
        <v>37</v>
      </c>
      <c r="V2116" s="185" t="s">
        <v>37</v>
      </c>
      <c r="W2116" t="b">
        <v>1</v>
      </c>
    </row>
    <row r="2117" spans="4:23" x14ac:dyDescent="0.25">
      <c r="D2117" s="184" t="s">
        <v>4088</v>
      </c>
      <c r="E2117" s="184" t="s">
        <v>4088</v>
      </c>
      <c r="F2117" s="184"/>
      <c r="G2117" s="184"/>
      <c r="H2117" s="185">
        <v>18412</v>
      </c>
      <c r="I2117" t="s">
        <v>3510</v>
      </c>
      <c r="J2117" s="185" t="s">
        <v>36</v>
      </c>
      <c r="K2117" s="185" t="s">
        <v>36</v>
      </c>
      <c r="L2117" s="185" t="s">
        <v>36</v>
      </c>
      <c r="M2117" s="185" t="s">
        <v>37</v>
      </c>
      <c r="N2117" s="185" t="s">
        <v>3514</v>
      </c>
      <c r="O2117" s="185" t="s">
        <v>37</v>
      </c>
      <c r="P2117" s="185"/>
      <c r="Q2117" s="184" t="s">
        <v>4088</v>
      </c>
      <c r="R2117" s="185">
        <v>18412</v>
      </c>
      <c r="S2117" s="185" t="s">
        <v>3811</v>
      </c>
      <c r="T2117">
        <v>1</v>
      </c>
      <c r="U2117" s="185" t="s">
        <v>37</v>
      </c>
      <c r="V2117" s="185" t="s">
        <v>37</v>
      </c>
      <c r="W2117" t="b">
        <v>1</v>
      </c>
    </row>
    <row r="2118" spans="4:23" x14ac:dyDescent="0.25">
      <c r="D2118" s="184" t="s">
        <v>4089</v>
      </c>
      <c r="E2118" s="184" t="s">
        <v>4089</v>
      </c>
      <c r="F2118" s="184"/>
      <c r="G2118" s="184"/>
      <c r="H2118" s="185">
        <v>18413</v>
      </c>
      <c r="I2118" t="s">
        <v>3510</v>
      </c>
      <c r="J2118" s="185" t="s">
        <v>36</v>
      </c>
      <c r="K2118" s="185" t="s">
        <v>36</v>
      </c>
      <c r="L2118" s="185" t="s">
        <v>36</v>
      </c>
      <c r="M2118" s="185" t="s">
        <v>37</v>
      </c>
      <c r="N2118" s="185" t="s">
        <v>3514</v>
      </c>
      <c r="O2118" s="185" t="s">
        <v>37</v>
      </c>
      <c r="P2118" s="185"/>
      <c r="Q2118" s="184" t="s">
        <v>4089</v>
      </c>
      <c r="R2118" s="185">
        <v>18413</v>
      </c>
      <c r="S2118" s="185" t="s">
        <v>3813</v>
      </c>
      <c r="T2118">
        <v>1</v>
      </c>
      <c r="U2118" s="185" t="s">
        <v>37</v>
      </c>
      <c r="V2118" s="185" t="s">
        <v>37</v>
      </c>
      <c r="W2118" t="b">
        <v>1</v>
      </c>
    </row>
    <row r="2119" spans="4:23" x14ac:dyDescent="0.25">
      <c r="D2119" s="184" t="s">
        <v>4090</v>
      </c>
      <c r="E2119" s="184" t="s">
        <v>4090</v>
      </c>
      <c r="F2119" s="184"/>
      <c r="G2119" s="184"/>
      <c r="H2119" s="185">
        <v>18411</v>
      </c>
      <c r="I2119" t="s">
        <v>3510</v>
      </c>
      <c r="J2119" s="185" t="s">
        <v>36</v>
      </c>
      <c r="K2119" s="185" t="s">
        <v>36</v>
      </c>
      <c r="L2119" s="185" t="s">
        <v>36</v>
      </c>
      <c r="M2119" s="185" t="s">
        <v>37</v>
      </c>
      <c r="N2119" s="185" t="s">
        <v>3514</v>
      </c>
      <c r="O2119" s="185" t="s">
        <v>37</v>
      </c>
      <c r="P2119" s="185"/>
      <c r="Q2119" s="184" t="s">
        <v>4090</v>
      </c>
      <c r="R2119" s="185">
        <v>18411</v>
      </c>
      <c r="S2119" s="185" t="s">
        <v>3807</v>
      </c>
      <c r="T2119">
        <v>1</v>
      </c>
      <c r="U2119" s="185" t="s">
        <v>37</v>
      </c>
      <c r="V2119" s="185" t="s">
        <v>37</v>
      </c>
      <c r="W2119" t="b">
        <v>1</v>
      </c>
    </row>
    <row r="2120" spans="4:23" x14ac:dyDescent="0.25">
      <c r="D2120" s="184" t="s">
        <v>4091</v>
      </c>
      <c r="E2120" s="184" t="s">
        <v>4091</v>
      </c>
      <c r="F2120" s="184"/>
      <c r="G2120" s="184"/>
      <c r="H2120" s="185">
        <v>18411</v>
      </c>
      <c r="I2120" t="s">
        <v>3510</v>
      </c>
      <c r="J2120" s="185" t="s">
        <v>36</v>
      </c>
      <c r="K2120" s="185" t="s">
        <v>36</v>
      </c>
      <c r="L2120" s="185" t="s">
        <v>36</v>
      </c>
      <c r="M2120" s="185" t="s">
        <v>37</v>
      </c>
      <c r="N2120" s="185" t="s">
        <v>3514</v>
      </c>
      <c r="O2120" s="185" t="s">
        <v>37</v>
      </c>
      <c r="P2120" s="185"/>
      <c r="Q2120" s="184" t="s">
        <v>4091</v>
      </c>
      <c r="R2120" s="185">
        <v>18411</v>
      </c>
      <c r="S2120" s="185" t="s">
        <v>3807</v>
      </c>
      <c r="T2120">
        <v>1</v>
      </c>
      <c r="U2120" s="185" t="s">
        <v>37</v>
      </c>
      <c r="V2120" s="185" t="s">
        <v>37</v>
      </c>
      <c r="W2120" t="b">
        <v>1</v>
      </c>
    </row>
    <row r="2121" spans="4:23" x14ac:dyDescent="0.25">
      <c r="D2121" s="184" t="s">
        <v>4092</v>
      </c>
      <c r="E2121" s="184" t="s">
        <v>4092</v>
      </c>
      <c r="F2121" s="184"/>
      <c r="G2121" s="184"/>
      <c r="H2121" s="185">
        <v>18412</v>
      </c>
      <c r="I2121" t="s">
        <v>3510</v>
      </c>
      <c r="J2121" s="185" t="s">
        <v>36</v>
      </c>
      <c r="K2121" s="185" t="s">
        <v>36</v>
      </c>
      <c r="L2121" s="185" t="s">
        <v>36</v>
      </c>
      <c r="M2121" s="185" t="s">
        <v>37</v>
      </c>
      <c r="N2121" s="185" t="s">
        <v>3514</v>
      </c>
      <c r="O2121" s="185" t="s">
        <v>37</v>
      </c>
      <c r="P2121" s="185"/>
      <c r="Q2121" s="184" t="s">
        <v>4092</v>
      </c>
      <c r="R2121" s="185">
        <v>18412</v>
      </c>
      <c r="S2121" s="185" t="s">
        <v>3811</v>
      </c>
      <c r="T2121">
        <v>1</v>
      </c>
      <c r="U2121" s="185" t="s">
        <v>37</v>
      </c>
      <c r="V2121" s="185" t="s">
        <v>37</v>
      </c>
      <c r="W2121" t="b">
        <v>1</v>
      </c>
    </row>
    <row r="2122" spans="4:23" x14ac:dyDescent="0.25">
      <c r="D2122" s="184" t="s">
        <v>4093</v>
      </c>
      <c r="E2122" s="184" t="s">
        <v>4093</v>
      </c>
      <c r="F2122" s="184"/>
      <c r="G2122" s="184"/>
      <c r="H2122" s="185">
        <v>18413</v>
      </c>
      <c r="I2122" t="s">
        <v>3510</v>
      </c>
      <c r="J2122" s="185" t="s">
        <v>36</v>
      </c>
      <c r="K2122" s="185" t="s">
        <v>36</v>
      </c>
      <c r="L2122" s="185" t="s">
        <v>36</v>
      </c>
      <c r="M2122" s="185" t="s">
        <v>37</v>
      </c>
      <c r="N2122" s="185" t="s">
        <v>3514</v>
      </c>
      <c r="O2122" s="185" t="s">
        <v>37</v>
      </c>
      <c r="P2122" s="185"/>
      <c r="Q2122" s="184" t="s">
        <v>4093</v>
      </c>
      <c r="R2122" s="185">
        <v>18413</v>
      </c>
      <c r="S2122" s="185" t="s">
        <v>3813</v>
      </c>
      <c r="T2122">
        <v>1</v>
      </c>
      <c r="U2122" s="185" t="s">
        <v>37</v>
      </c>
      <c r="V2122" s="185" t="s">
        <v>37</v>
      </c>
      <c r="W2122" t="b">
        <v>1</v>
      </c>
    </row>
    <row r="2123" spans="4:23" x14ac:dyDescent="0.25">
      <c r="D2123" s="184" t="s">
        <v>1818</v>
      </c>
      <c r="E2123" s="184" t="s">
        <v>1818</v>
      </c>
      <c r="F2123" s="184"/>
      <c r="G2123" s="184"/>
      <c r="H2123" s="185">
        <v>17870</v>
      </c>
      <c r="I2123" t="s">
        <v>3502</v>
      </c>
      <c r="J2123" s="185" t="s">
        <v>36</v>
      </c>
      <c r="K2123" s="185" t="s">
        <v>36</v>
      </c>
      <c r="L2123" s="185" t="s">
        <v>36</v>
      </c>
      <c r="M2123" s="185" t="s">
        <v>37</v>
      </c>
      <c r="N2123" s="185" t="s">
        <v>3528</v>
      </c>
      <c r="O2123" s="185" t="s">
        <v>37</v>
      </c>
      <c r="P2123" s="185"/>
      <c r="Q2123" s="184" t="s">
        <v>1818</v>
      </c>
      <c r="R2123" s="185">
        <v>17870</v>
      </c>
      <c r="S2123" s="185" t="s">
        <v>274</v>
      </c>
      <c r="T2123">
        <v>1</v>
      </c>
      <c r="U2123" s="185" t="s">
        <v>37</v>
      </c>
      <c r="V2123" s="185" t="s">
        <v>37</v>
      </c>
      <c r="W2123" t="b">
        <v>1</v>
      </c>
    </row>
    <row r="2124" spans="4:23" x14ac:dyDescent="0.25">
      <c r="D2124" s="184" t="s">
        <v>465</v>
      </c>
      <c r="E2124" s="184" t="s">
        <v>465</v>
      </c>
      <c r="F2124" s="184"/>
      <c r="G2124" s="184"/>
      <c r="H2124" s="185">
        <v>17010</v>
      </c>
      <c r="I2124" t="s">
        <v>3502</v>
      </c>
      <c r="J2124" s="185" t="s">
        <v>36</v>
      </c>
      <c r="K2124" s="185" t="s">
        <v>36</v>
      </c>
      <c r="L2124" s="185" t="s">
        <v>36</v>
      </c>
      <c r="M2124" s="185" t="s">
        <v>37</v>
      </c>
      <c r="N2124" s="185" t="s">
        <v>3504</v>
      </c>
      <c r="O2124" s="185" t="s">
        <v>37</v>
      </c>
      <c r="P2124" s="185"/>
      <c r="Q2124" s="184" t="s">
        <v>465</v>
      </c>
      <c r="R2124" s="185">
        <v>17010</v>
      </c>
      <c r="S2124" s="185" t="s">
        <v>465</v>
      </c>
      <c r="T2124">
        <v>1</v>
      </c>
      <c r="U2124" s="185" t="s">
        <v>37</v>
      </c>
      <c r="V2124" s="185" t="s">
        <v>37</v>
      </c>
      <c r="W2124" t="b">
        <v>1</v>
      </c>
    </row>
    <row r="2125" spans="4:23" x14ac:dyDescent="0.25">
      <c r="D2125" s="184" t="s">
        <v>1819</v>
      </c>
      <c r="E2125" s="184" t="s">
        <v>1819</v>
      </c>
      <c r="F2125" s="184"/>
      <c r="G2125" s="184"/>
      <c r="H2125" s="185">
        <v>17010</v>
      </c>
      <c r="I2125" t="s">
        <v>3502</v>
      </c>
      <c r="J2125" s="185" t="s">
        <v>36</v>
      </c>
      <c r="K2125" s="185" t="s">
        <v>36</v>
      </c>
      <c r="L2125" s="185" t="s">
        <v>36</v>
      </c>
      <c r="M2125" s="185" t="s">
        <v>37</v>
      </c>
      <c r="N2125" s="185" t="s">
        <v>3504</v>
      </c>
      <c r="O2125" s="185" t="s">
        <v>37</v>
      </c>
      <c r="P2125" s="185"/>
      <c r="Q2125" s="184" t="s">
        <v>1819</v>
      </c>
      <c r="R2125" s="185">
        <v>17010</v>
      </c>
      <c r="S2125" s="185" t="s">
        <v>465</v>
      </c>
      <c r="T2125">
        <v>1</v>
      </c>
      <c r="U2125" s="185" t="s">
        <v>37</v>
      </c>
      <c r="V2125" s="185" t="s">
        <v>37</v>
      </c>
      <c r="W2125" t="b">
        <v>1</v>
      </c>
    </row>
    <row r="2126" spans="4:23" x14ac:dyDescent="0.25">
      <c r="D2126" s="184" t="s">
        <v>1820</v>
      </c>
      <c r="E2126" s="184" t="s">
        <v>1820</v>
      </c>
      <c r="F2126" s="184"/>
      <c r="G2126" s="184"/>
      <c r="H2126" s="185">
        <v>17010</v>
      </c>
      <c r="I2126" t="s">
        <v>3502</v>
      </c>
      <c r="J2126" s="185" t="s">
        <v>36</v>
      </c>
      <c r="K2126" s="185" t="s">
        <v>36</v>
      </c>
      <c r="L2126" s="185" t="s">
        <v>36</v>
      </c>
      <c r="M2126" s="185" t="s">
        <v>37</v>
      </c>
      <c r="N2126" s="185" t="s">
        <v>3504</v>
      </c>
      <c r="O2126" s="185" t="s">
        <v>37</v>
      </c>
      <c r="P2126" s="185"/>
      <c r="Q2126" s="184" t="s">
        <v>1820</v>
      </c>
      <c r="R2126" s="185">
        <v>17010</v>
      </c>
      <c r="S2126" s="185" t="s">
        <v>465</v>
      </c>
      <c r="T2126">
        <v>1</v>
      </c>
      <c r="U2126" s="185" t="s">
        <v>37</v>
      </c>
      <c r="V2126" s="185" t="s">
        <v>37</v>
      </c>
      <c r="W2126" t="b">
        <v>1</v>
      </c>
    </row>
    <row r="2127" spans="4:23" x14ac:dyDescent="0.25">
      <c r="D2127" s="184" t="s">
        <v>4094</v>
      </c>
      <c r="E2127" s="184" t="s">
        <v>4094</v>
      </c>
      <c r="F2127" s="184"/>
      <c r="G2127" s="184"/>
      <c r="H2127" s="185">
        <v>90239</v>
      </c>
      <c r="I2127" t="s">
        <v>3491</v>
      </c>
      <c r="J2127" s="185" t="s">
        <v>36</v>
      </c>
      <c r="K2127" s="185" t="s">
        <v>36</v>
      </c>
      <c r="L2127" s="185" t="s">
        <v>36</v>
      </c>
      <c r="M2127" s="185" t="s">
        <v>37</v>
      </c>
      <c r="N2127" s="185" t="s">
        <v>3514</v>
      </c>
      <c r="O2127" s="185" t="s">
        <v>37</v>
      </c>
      <c r="P2127" s="185"/>
      <c r="Q2127" s="184" t="s">
        <v>4094</v>
      </c>
      <c r="R2127" s="185">
        <v>90239</v>
      </c>
      <c r="S2127" s="185" t="s">
        <v>2061</v>
      </c>
      <c r="T2127">
        <v>3</v>
      </c>
      <c r="U2127" s="185" t="s">
        <v>37</v>
      </c>
      <c r="V2127" s="185" t="s">
        <v>37</v>
      </c>
      <c r="W2127" t="b">
        <v>1</v>
      </c>
    </row>
    <row r="2128" spans="4:23" x14ac:dyDescent="0.25">
      <c r="D2128" s="186" t="s">
        <v>4095</v>
      </c>
      <c r="E2128" s="186" t="s">
        <v>4095</v>
      </c>
      <c r="F2128" s="186"/>
      <c r="G2128" s="186"/>
      <c r="H2128" s="185"/>
      <c r="I2128" s="186" t="s">
        <v>3494</v>
      </c>
      <c r="J2128" s="186" t="s">
        <v>36</v>
      </c>
      <c r="K2128" s="186" t="s">
        <v>37</v>
      </c>
      <c r="L2128" s="186" t="s">
        <v>36</v>
      </c>
      <c r="M2128" s="186" t="s">
        <v>37</v>
      </c>
      <c r="N2128" s="186" t="s">
        <v>3495</v>
      </c>
      <c r="O2128" s="186" t="s">
        <v>37</v>
      </c>
      <c r="P2128" s="186"/>
      <c r="Q2128" s="186" t="s">
        <v>4095</v>
      </c>
      <c r="R2128" s="185"/>
      <c r="S2128" s="185"/>
      <c r="T2128">
        <v>1</v>
      </c>
      <c r="U2128" s="186" t="s">
        <v>37</v>
      </c>
      <c r="V2128" s="186" t="s">
        <v>37</v>
      </c>
      <c r="W2128" t="b">
        <v>0</v>
      </c>
    </row>
    <row r="2129" spans="4:23" x14ac:dyDescent="0.25">
      <c r="D2129" s="184" t="s">
        <v>1821</v>
      </c>
      <c r="E2129" s="184" t="s">
        <v>1821</v>
      </c>
      <c r="F2129" s="184"/>
      <c r="G2129" s="184"/>
      <c r="H2129" s="185">
        <v>14170</v>
      </c>
      <c r="I2129" t="s">
        <v>3491</v>
      </c>
      <c r="J2129" s="185" t="s">
        <v>36</v>
      </c>
      <c r="K2129" s="185" t="s">
        <v>36</v>
      </c>
      <c r="L2129" s="185" t="s">
        <v>36</v>
      </c>
      <c r="M2129" s="185" t="s">
        <v>37</v>
      </c>
      <c r="N2129" s="185" t="s">
        <v>3505</v>
      </c>
      <c r="O2129" s="185" t="s">
        <v>37</v>
      </c>
      <c r="P2129" s="185"/>
      <c r="Q2129" s="184" t="s">
        <v>1821</v>
      </c>
      <c r="R2129" s="185">
        <v>14170</v>
      </c>
      <c r="S2129" s="185" t="s">
        <v>270</v>
      </c>
      <c r="T2129">
        <v>3</v>
      </c>
      <c r="U2129" s="185" t="s">
        <v>37</v>
      </c>
      <c r="V2129" s="185" t="s">
        <v>37</v>
      </c>
      <c r="W2129" t="b">
        <v>1</v>
      </c>
    </row>
    <row r="2130" spans="4:23" x14ac:dyDescent="0.25">
      <c r="D2130" s="184" t="s">
        <v>4096</v>
      </c>
      <c r="E2130" s="184" t="s">
        <v>4096</v>
      </c>
      <c r="F2130" s="184"/>
      <c r="G2130" s="184"/>
      <c r="H2130" s="185">
        <v>18371</v>
      </c>
      <c r="I2130" t="s">
        <v>3510</v>
      </c>
      <c r="J2130" s="185" t="s">
        <v>36</v>
      </c>
      <c r="K2130" s="185" t="s">
        <v>36</v>
      </c>
      <c r="L2130" s="185" t="s">
        <v>36</v>
      </c>
      <c r="M2130" s="185" t="s">
        <v>37</v>
      </c>
      <c r="N2130" s="185" t="s">
        <v>3514</v>
      </c>
      <c r="O2130" s="185" t="s">
        <v>37</v>
      </c>
      <c r="P2130" s="185"/>
      <c r="Q2130" s="184" t="s">
        <v>4096</v>
      </c>
      <c r="R2130" s="185">
        <v>18371</v>
      </c>
      <c r="S2130" s="185" t="s">
        <v>4097</v>
      </c>
      <c r="T2130">
        <v>1</v>
      </c>
      <c r="U2130" s="185" t="s">
        <v>37</v>
      </c>
      <c r="V2130" s="185" t="s">
        <v>37</v>
      </c>
      <c r="W2130" t="b">
        <v>1</v>
      </c>
    </row>
    <row r="2131" spans="4:23" x14ac:dyDescent="0.25">
      <c r="D2131" s="184" t="s">
        <v>4098</v>
      </c>
      <c r="E2131" s="184" t="s">
        <v>4098</v>
      </c>
      <c r="F2131" s="184"/>
      <c r="G2131" s="184"/>
      <c r="H2131" s="185">
        <v>18371</v>
      </c>
      <c r="I2131" t="s">
        <v>3510</v>
      </c>
      <c r="J2131" s="185" t="s">
        <v>36</v>
      </c>
      <c r="K2131" s="185" t="s">
        <v>36</v>
      </c>
      <c r="L2131" s="185" t="s">
        <v>36</v>
      </c>
      <c r="M2131" s="185" t="s">
        <v>37</v>
      </c>
      <c r="N2131" s="185" t="s">
        <v>3514</v>
      </c>
      <c r="O2131" s="185" t="s">
        <v>37</v>
      </c>
      <c r="P2131" s="185"/>
      <c r="Q2131" s="184" t="s">
        <v>4098</v>
      </c>
      <c r="R2131" s="185">
        <v>18371</v>
      </c>
      <c r="S2131" s="185" t="s">
        <v>4097</v>
      </c>
      <c r="T2131">
        <v>1</v>
      </c>
      <c r="U2131" s="185" t="s">
        <v>37</v>
      </c>
      <c r="V2131" s="185" t="s">
        <v>37</v>
      </c>
      <c r="W2131" t="b">
        <v>1</v>
      </c>
    </row>
    <row r="2132" spans="4:23" x14ac:dyDescent="0.25">
      <c r="D2132" s="184" t="s">
        <v>4099</v>
      </c>
      <c r="E2132" s="184" t="s">
        <v>4099</v>
      </c>
      <c r="F2132" s="184"/>
      <c r="G2132" s="184"/>
      <c r="H2132" s="185">
        <v>18372</v>
      </c>
      <c r="I2132" t="s">
        <v>3510</v>
      </c>
      <c r="J2132" s="185" t="s">
        <v>36</v>
      </c>
      <c r="K2132" s="185" t="s">
        <v>36</v>
      </c>
      <c r="L2132" s="185" t="s">
        <v>36</v>
      </c>
      <c r="M2132" s="185" t="s">
        <v>37</v>
      </c>
      <c r="N2132" s="185" t="s">
        <v>3514</v>
      </c>
      <c r="O2132" s="185" t="s">
        <v>37</v>
      </c>
      <c r="P2132" s="185"/>
      <c r="Q2132" s="184" t="s">
        <v>4099</v>
      </c>
      <c r="R2132" s="185">
        <v>18372</v>
      </c>
      <c r="S2132" s="185" t="s">
        <v>4100</v>
      </c>
      <c r="T2132">
        <v>1</v>
      </c>
      <c r="U2132" s="185" t="s">
        <v>37</v>
      </c>
      <c r="V2132" s="185" t="s">
        <v>37</v>
      </c>
      <c r="W2132" t="b">
        <v>1</v>
      </c>
    </row>
    <row r="2133" spans="4:23" x14ac:dyDescent="0.25">
      <c r="D2133" s="184" t="s">
        <v>4101</v>
      </c>
      <c r="E2133" s="184" t="s">
        <v>4101</v>
      </c>
      <c r="F2133" s="184"/>
      <c r="G2133" s="184"/>
      <c r="H2133" s="185">
        <v>18373</v>
      </c>
      <c r="I2133" t="s">
        <v>3510</v>
      </c>
      <c r="J2133" s="185" t="s">
        <v>36</v>
      </c>
      <c r="K2133" s="185" t="s">
        <v>36</v>
      </c>
      <c r="L2133" s="185" t="s">
        <v>36</v>
      </c>
      <c r="M2133" s="185" t="s">
        <v>37</v>
      </c>
      <c r="N2133" s="185" t="s">
        <v>3514</v>
      </c>
      <c r="O2133" s="185" t="s">
        <v>37</v>
      </c>
      <c r="P2133" s="185"/>
      <c r="Q2133" s="184" t="s">
        <v>4101</v>
      </c>
      <c r="R2133" s="185">
        <v>18373</v>
      </c>
      <c r="S2133" s="185" t="s">
        <v>4102</v>
      </c>
      <c r="T2133">
        <v>1</v>
      </c>
      <c r="U2133" s="185" t="s">
        <v>37</v>
      </c>
      <c r="V2133" s="185" t="s">
        <v>37</v>
      </c>
      <c r="W2133" t="b">
        <v>1</v>
      </c>
    </row>
    <row r="2134" spans="4:23" x14ac:dyDescent="0.25">
      <c r="D2134" s="184" t="s">
        <v>1822</v>
      </c>
      <c r="E2134" s="184" t="s">
        <v>1822</v>
      </c>
      <c r="F2134" s="184"/>
      <c r="G2134" s="184"/>
      <c r="H2134" s="185">
        <v>13710</v>
      </c>
      <c r="I2134" t="s">
        <v>3491</v>
      </c>
      <c r="J2134" s="185" t="s">
        <v>36</v>
      </c>
      <c r="K2134" s="185" t="s">
        <v>36</v>
      </c>
      <c r="L2134" s="185" t="s">
        <v>36</v>
      </c>
      <c r="M2134" s="185" t="s">
        <v>37</v>
      </c>
      <c r="N2134" s="185" t="s">
        <v>3503</v>
      </c>
      <c r="O2134" s="185" t="s">
        <v>37</v>
      </c>
      <c r="P2134" s="185"/>
      <c r="Q2134" s="184" t="s">
        <v>1822</v>
      </c>
      <c r="R2134" s="185">
        <v>13710</v>
      </c>
      <c r="S2134" s="185" t="s">
        <v>1146</v>
      </c>
      <c r="T2134">
        <v>3</v>
      </c>
      <c r="U2134" s="185" t="s">
        <v>37</v>
      </c>
      <c r="V2134" s="185" t="s">
        <v>37</v>
      </c>
      <c r="W2134" t="b">
        <v>1</v>
      </c>
    </row>
    <row r="2135" spans="4:23" x14ac:dyDescent="0.25">
      <c r="D2135" s="184" t="s">
        <v>1823</v>
      </c>
      <c r="E2135" s="184" t="s">
        <v>1823</v>
      </c>
      <c r="F2135" s="184"/>
      <c r="G2135" s="184"/>
      <c r="H2135" s="185">
        <v>17120</v>
      </c>
      <c r="I2135" t="s">
        <v>3502</v>
      </c>
      <c r="J2135" s="185" t="s">
        <v>36</v>
      </c>
      <c r="K2135" s="185" t="s">
        <v>36</v>
      </c>
      <c r="L2135" s="185" t="s">
        <v>36</v>
      </c>
      <c r="M2135" s="185" t="s">
        <v>37</v>
      </c>
      <c r="N2135" s="185" t="s">
        <v>3504</v>
      </c>
      <c r="O2135" s="185" t="s">
        <v>37</v>
      </c>
      <c r="P2135" s="185"/>
      <c r="Q2135" s="184" t="s">
        <v>1823</v>
      </c>
      <c r="R2135" s="185">
        <v>17120</v>
      </c>
      <c r="S2135" s="185" t="s">
        <v>385</v>
      </c>
      <c r="T2135">
        <v>1</v>
      </c>
      <c r="U2135" s="185" t="s">
        <v>37</v>
      </c>
      <c r="V2135" s="185" t="s">
        <v>37</v>
      </c>
      <c r="W2135" t="b">
        <v>1</v>
      </c>
    </row>
    <row r="2136" spans="4:23" x14ac:dyDescent="0.25">
      <c r="D2136" s="184" t="s">
        <v>1824</v>
      </c>
      <c r="E2136" s="184" t="s">
        <v>1824</v>
      </c>
      <c r="F2136" s="184"/>
      <c r="G2136" s="184"/>
      <c r="H2136" s="185">
        <v>17130</v>
      </c>
      <c r="I2136" t="s">
        <v>3502</v>
      </c>
      <c r="J2136" s="185" t="s">
        <v>36</v>
      </c>
      <c r="K2136" s="185" t="s">
        <v>36</v>
      </c>
      <c r="L2136" s="185" t="s">
        <v>36</v>
      </c>
      <c r="M2136" s="185" t="s">
        <v>37</v>
      </c>
      <c r="N2136" s="185" t="s">
        <v>3504</v>
      </c>
      <c r="O2136" s="185" t="s">
        <v>37</v>
      </c>
      <c r="P2136" s="185"/>
      <c r="Q2136" s="184" t="s">
        <v>1824</v>
      </c>
      <c r="R2136" s="185">
        <v>17130</v>
      </c>
      <c r="S2136" s="185" t="s">
        <v>98</v>
      </c>
      <c r="T2136">
        <v>1</v>
      </c>
      <c r="U2136" s="185" t="s">
        <v>37</v>
      </c>
      <c r="V2136" s="185" t="s">
        <v>37</v>
      </c>
      <c r="W2136" t="b">
        <v>1</v>
      </c>
    </row>
    <row r="2137" spans="4:23" x14ac:dyDescent="0.25">
      <c r="D2137" s="184" t="s">
        <v>1825</v>
      </c>
      <c r="E2137" s="184" t="s">
        <v>1825</v>
      </c>
      <c r="F2137" s="184"/>
      <c r="G2137" s="184"/>
      <c r="H2137" s="185">
        <v>13720</v>
      </c>
      <c r="I2137" t="s">
        <v>3491</v>
      </c>
      <c r="J2137" s="185" t="s">
        <v>36</v>
      </c>
      <c r="K2137" s="185" t="s">
        <v>36</v>
      </c>
      <c r="L2137" s="185" t="s">
        <v>36</v>
      </c>
      <c r="M2137" s="185" t="s">
        <v>37</v>
      </c>
      <c r="N2137" s="185" t="s">
        <v>3503</v>
      </c>
      <c r="O2137" s="185" t="s">
        <v>37</v>
      </c>
      <c r="P2137" s="185"/>
      <c r="Q2137" s="184" t="s">
        <v>1825</v>
      </c>
      <c r="R2137" s="185">
        <v>13720</v>
      </c>
      <c r="S2137" s="185" t="s">
        <v>96</v>
      </c>
      <c r="T2137">
        <v>1</v>
      </c>
      <c r="U2137" s="185" t="s">
        <v>37</v>
      </c>
      <c r="V2137" s="185" t="s">
        <v>37</v>
      </c>
      <c r="W2137" t="b">
        <v>1</v>
      </c>
    </row>
    <row r="2138" spans="4:23" x14ac:dyDescent="0.25">
      <c r="D2138" s="184" t="s">
        <v>1146</v>
      </c>
      <c r="E2138" s="184" t="s">
        <v>1146</v>
      </c>
      <c r="F2138" s="184"/>
      <c r="G2138" s="184"/>
      <c r="H2138" s="185">
        <v>13710</v>
      </c>
      <c r="I2138" t="s">
        <v>3491</v>
      </c>
      <c r="J2138" s="185" t="s">
        <v>36</v>
      </c>
      <c r="K2138" s="185" t="s">
        <v>36</v>
      </c>
      <c r="L2138" s="185" t="s">
        <v>36</v>
      </c>
      <c r="M2138" s="185" t="s">
        <v>37</v>
      </c>
      <c r="N2138" s="185" t="s">
        <v>3503</v>
      </c>
      <c r="O2138" s="185" t="s">
        <v>37</v>
      </c>
      <c r="P2138" s="185"/>
      <c r="Q2138" s="184" t="s">
        <v>1146</v>
      </c>
      <c r="R2138" s="185">
        <v>13710</v>
      </c>
      <c r="S2138" s="185" t="s">
        <v>1146</v>
      </c>
      <c r="T2138">
        <v>3</v>
      </c>
      <c r="U2138" s="185" t="s">
        <v>37</v>
      </c>
      <c r="V2138" s="185" t="s">
        <v>37</v>
      </c>
      <c r="W2138" t="b">
        <v>1</v>
      </c>
    </row>
    <row r="2139" spans="4:23" x14ac:dyDescent="0.25">
      <c r="D2139" s="184" t="s">
        <v>1826</v>
      </c>
      <c r="E2139" s="184" t="s">
        <v>1826</v>
      </c>
      <c r="F2139" s="184"/>
      <c r="G2139" s="184"/>
      <c r="H2139" s="185">
        <v>13710</v>
      </c>
      <c r="I2139" t="s">
        <v>3491</v>
      </c>
      <c r="J2139" s="185" t="s">
        <v>36</v>
      </c>
      <c r="K2139" s="185" t="s">
        <v>36</v>
      </c>
      <c r="L2139" s="185" t="s">
        <v>36</v>
      </c>
      <c r="M2139" s="185" t="s">
        <v>37</v>
      </c>
      <c r="N2139" s="185" t="s">
        <v>3503</v>
      </c>
      <c r="O2139" s="185" t="s">
        <v>37</v>
      </c>
      <c r="P2139" s="185"/>
      <c r="Q2139" s="184" t="s">
        <v>1826</v>
      </c>
      <c r="R2139" s="185">
        <v>13710</v>
      </c>
      <c r="S2139" s="185" t="s">
        <v>1146</v>
      </c>
      <c r="T2139">
        <v>3</v>
      </c>
      <c r="U2139" s="185" t="s">
        <v>37</v>
      </c>
      <c r="V2139" s="185" t="s">
        <v>37</v>
      </c>
      <c r="W2139" t="b">
        <v>1</v>
      </c>
    </row>
    <row r="2140" spans="4:23" x14ac:dyDescent="0.25">
      <c r="D2140" s="184" t="s">
        <v>1827</v>
      </c>
      <c r="E2140" s="184" t="s">
        <v>1827</v>
      </c>
      <c r="F2140" s="184"/>
      <c r="G2140" s="184"/>
      <c r="H2140" s="185">
        <v>90211</v>
      </c>
      <c r="I2140" t="s">
        <v>3493</v>
      </c>
      <c r="J2140" s="185" t="s">
        <v>36</v>
      </c>
      <c r="K2140" s="185" t="s">
        <v>36</v>
      </c>
      <c r="L2140" s="185" t="s">
        <v>36</v>
      </c>
      <c r="M2140" s="185" t="s">
        <v>37</v>
      </c>
      <c r="N2140" s="185" t="s">
        <v>3498</v>
      </c>
      <c r="O2140" s="185" t="s">
        <v>37</v>
      </c>
      <c r="P2140" s="185"/>
      <c r="Q2140" s="184" t="s">
        <v>1827</v>
      </c>
      <c r="R2140" s="185">
        <v>90211</v>
      </c>
      <c r="S2140" s="185" t="s">
        <v>1827</v>
      </c>
      <c r="T2140">
        <v>2</v>
      </c>
      <c r="U2140" s="185" t="s">
        <v>37</v>
      </c>
      <c r="V2140" s="185" t="s">
        <v>37</v>
      </c>
      <c r="W2140" t="b">
        <v>1</v>
      </c>
    </row>
    <row r="2141" spans="4:23" x14ac:dyDescent="0.25">
      <c r="D2141" s="184" t="s">
        <v>1828</v>
      </c>
      <c r="E2141" s="184" t="s">
        <v>1828</v>
      </c>
      <c r="F2141" s="184"/>
      <c r="G2141" s="184"/>
      <c r="H2141" s="185">
        <v>13710</v>
      </c>
      <c r="I2141" t="s">
        <v>3491</v>
      </c>
      <c r="J2141" s="185" t="s">
        <v>36</v>
      </c>
      <c r="K2141" s="185" t="s">
        <v>36</v>
      </c>
      <c r="L2141" s="185" t="s">
        <v>36</v>
      </c>
      <c r="M2141" s="185" t="s">
        <v>37</v>
      </c>
      <c r="N2141" s="185" t="s">
        <v>3503</v>
      </c>
      <c r="O2141" s="185" t="s">
        <v>37</v>
      </c>
      <c r="P2141" s="185"/>
      <c r="Q2141" s="184" t="s">
        <v>1828</v>
      </c>
      <c r="R2141" s="185">
        <v>13710</v>
      </c>
      <c r="S2141" s="185" t="s">
        <v>1146</v>
      </c>
      <c r="T2141">
        <v>3</v>
      </c>
      <c r="U2141" s="185" t="s">
        <v>37</v>
      </c>
      <c r="V2141" s="185" t="s">
        <v>37</v>
      </c>
      <c r="W2141" t="b">
        <v>1</v>
      </c>
    </row>
    <row r="2142" spans="4:23" x14ac:dyDescent="0.25">
      <c r="D2142" s="184" t="s">
        <v>1829</v>
      </c>
      <c r="E2142" s="184" t="s">
        <v>1829</v>
      </c>
      <c r="F2142" s="184"/>
      <c r="G2142" s="184"/>
      <c r="H2142" s="185">
        <v>13720</v>
      </c>
      <c r="I2142" t="s">
        <v>3491</v>
      </c>
      <c r="J2142" s="185" t="s">
        <v>36</v>
      </c>
      <c r="K2142" s="185" t="s">
        <v>36</v>
      </c>
      <c r="L2142" s="185" t="s">
        <v>36</v>
      </c>
      <c r="M2142" s="185" t="s">
        <v>37</v>
      </c>
      <c r="N2142" s="185" t="s">
        <v>3503</v>
      </c>
      <c r="O2142" s="185" t="s">
        <v>37</v>
      </c>
      <c r="P2142" s="185"/>
      <c r="Q2142" s="184" t="s">
        <v>1829</v>
      </c>
      <c r="R2142" s="185">
        <v>13720</v>
      </c>
      <c r="S2142" s="185" t="s">
        <v>96</v>
      </c>
      <c r="T2142">
        <v>1</v>
      </c>
      <c r="U2142" s="185" t="s">
        <v>37</v>
      </c>
      <c r="V2142" s="185" t="s">
        <v>37</v>
      </c>
      <c r="W2142" t="b">
        <v>1</v>
      </c>
    </row>
    <row r="2143" spans="4:23" x14ac:dyDescent="0.25">
      <c r="D2143" s="184" t="s">
        <v>1830</v>
      </c>
      <c r="E2143" s="184" t="s">
        <v>1830</v>
      </c>
      <c r="F2143" s="184"/>
      <c r="G2143" s="184"/>
      <c r="H2143" s="185">
        <v>17140</v>
      </c>
      <c r="I2143" t="s">
        <v>3502</v>
      </c>
      <c r="J2143" s="185" t="s">
        <v>36</v>
      </c>
      <c r="K2143" s="185" t="s">
        <v>36</v>
      </c>
      <c r="L2143" s="185" t="s">
        <v>36</v>
      </c>
      <c r="M2143" s="185" t="s">
        <v>37</v>
      </c>
      <c r="N2143" s="185" t="s">
        <v>3504</v>
      </c>
      <c r="O2143" s="185" t="s">
        <v>37</v>
      </c>
      <c r="P2143" s="185"/>
      <c r="Q2143" s="184" t="s">
        <v>1830</v>
      </c>
      <c r="R2143" s="185">
        <v>17140</v>
      </c>
      <c r="S2143" s="185" t="s">
        <v>100</v>
      </c>
      <c r="T2143">
        <v>1</v>
      </c>
      <c r="U2143" s="185" t="s">
        <v>37</v>
      </c>
      <c r="V2143" s="185" t="s">
        <v>37</v>
      </c>
      <c r="W2143" t="b">
        <v>1</v>
      </c>
    </row>
    <row r="2144" spans="4:23" x14ac:dyDescent="0.25">
      <c r="D2144" s="184" t="s">
        <v>1831</v>
      </c>
      <c r="E2144" s="184" t="s">
        <v>1831</v>
      </c>
      <c r="F2144" s="184"/>
      <c r="G2144" s="184"/>
      <c r="H2144" s="185">
        <v>13720</v>
      </c>
      <c r="I2144" t="s">
        <v>3491</v>
      </c>
      <c r="J2144" s="185" t="s">
        <v>36</v>
      </c>
      <c r="K2144" s="185" t="s">
        <v>36</v>
      </c>
      <c r="L2144" s="185" t="s">
        <v>36</v>
      </c>
      <c r="M2144" s="185" t="s">
        <v>37</v>
      </c>
      <c r="N2144" s="185" t="s">
        <v>3503</v>
      </c>
      <c r="O2144" s="185" t="s">
        <v>37</v>
      </c>
      <c r="P2144" s="185"/>
      <c r="Q2144" s="184" t="s">
        <v>1831</v>
      </c>
      <c r="R2144" s="185">
        <v>13720</v>
      </c>
      <c r="S2144" s="185" t="s">
        <v>96</v>
      </c>
      <c r="T2144">
        <v>1</v>
      </c>
      <c r="U2144" s="185" t="s">
        <v>37</v>
      </c>
      <c r="V2144" s="185" t="s">
        <v>37</v>
      </c>
      <c r="W2144" t="b">
        <v>1</v>
      </c>
    </row>
    <row r="2145" spans="4:23" x14ac:dyDescent="0.25">
      <c r="D2145" s="184" t="s">
        <v>1832</v>
      </c>
      <c r="E2145" s="184" t="s">
        <v>1832</v>
      </c>
      <c r="F2145" s="184"/>
      <c r="G2145" s="184"/>
      <c r="H2145" s="185">
        <v>13710</v>
      </c>
      <c r="I2145" t="s">
        <v>3491</v>
      </c>
      <c r="J2145" s="185" t="s">
        <v>36</v>
      </c>
      <c r="K2145" s="185" t="s">
        <v>36</v>
      </c>
      <c r="L2145" s="185" t="s">
        <v>36</v>
      </c>
      <c r="M2145" s="185" t="s">
        <v>37</v>
      </c>
      <c r="N2145" s="185" t="s">
        <v>3503</v>
      </c>
      <c r="O2145" s="185" t="s">
        <v>37</v>
      </c>
      <c r="P2145" s="185"/>
      <c r="Q2145" s="184" t="s">
        <v>1832</v>
      </c>
      <c r="R2145" s="185">
        <v>13710</v>
      </c>
      <c r="S2145" s="185" t="s">
        <v>1146</v>
      </c>
      <c r="T2145">
        <v>3</v>
      </c>
      <c r="U2145" s="185" t="s">
        <v>37</v>
      </c>
      <c r="V2145" s="185" t="s">
        <v>37</v>
      </c>
      <c r="W2145" t="b">
        <v>1</v>
      </c>
    </row>
    <row r="2146" spans="4:23" x14ac:dyDescent="0.25">
      <c r="D2146" s="184" t="s">
        <v>1833</v>
      </c>
      <c r="E2146" s="184" t="s">
        <v>1833</v>
      </c>
      <c r="F2146" s="184"/>
      <c r="G2146" s="184"/>
      <c r="H2146" s="185">
        <v>90214</v>
      </c>
      <c r="I2146" t="s">
        <v>3491</v>
      </c>
      <c r="J2146" s="185" t="s">
        <v>36</v>
      </c>
      <c r="K2146" s="185" t="s">
        <v>36</v>
      </c>
      <c r="L2146" s="185" t="s">
        <v>36</v>
      </c>
      <c r="M2146" s="185" t="s">
        <v>37</v>
      </c>
      <c r="N2146" s="185" t="s">
        <v>3501</v>
      </c>
      <c r="O2146" s="185" t="s">
        <v>37</v>
      </c>
      <c r="P2146" s="185"/>
      <c r="Q2146" s="184" t="s">
        <v>1833</v>
      </c>
      <c r="R2146" s="185">
        <v>90214</v>
      </c>
      <c r="S2146" s="185" t="s">
        <v>1833</v>
      </c>
      <c r="T2146">
        <v>1</v>
      </c>
      <c r="U2146" s="185" t="s">
        <v>37</v>
      </c>
      <c r="V2146" s="185" t="s">
        <v>37</v>
      </c>
      <c r="W2146" t="b">
        <v>1</v>
      </c>
    </row>
    <row r="2147" spans="4:23" x14ac:dyDescent="0.25">
      <c r="D2147" s="184" t="s">
        <v>1834</v>
      </c>
      <c r="E2147" s="184" t="s">
        <v>1834</v>
      </c>
      <c r="F2147" s="184"/>
      <c r="G2147" s="184"/>
      <c r="H2147" s="185">
        <v>15450</v>
      </c>
      <c r="I2147" t="s">
        <v>3496</v>
      </c>
      <c r="J2147" s="185" t="s">
        <v>36</v>
      </c>
      <c r="K2147" s="185" t="s">
        <v>36</v>
      </c>
      <c r="L2147" s="185" t="s">
        <v>36</v>
      </c>
      <c r="M2147" s="185" t="s">
        <v>37</v>
      </c>
      <c r="N2147" s="185" t="s">
        <v>35</v>
      </c>
      <c r="O2147" s="185" t="s">
        <v>37</v>
      </c>
      <c r="P2147" s="185"/>
      <c r="Q2147" s="184" t="s">
        <v>1834</v>
      </c>
      <c r="R2147" s="185">
        <v>15450</v>
      </c>
      <c r="S2147" s="185" t="s">
        <v>80</v>
      </c>
      <c r="T2147">
        <v>1</v>
      </c>
      <c r="U2147" s="185" t="s">
        <v>37</v>
      </c>
      <c r="V2147" s="185" t="s">
        <v>37</v>
      </c>
      <c r="W2147" t="b">
        <v>1</v>
      </c>
    </row>
    <row r="2148" spans="4:23" x14ac:dyDescent="0.25">
      <c r="D2148" s="184" t="s">
        <v>1835</v>
      </c>
      <c r="E2148" s="184" t="s">
        <v>1835</v>
      </c>
      <c r="F2148" s="184"/>
      <c r="G2148" s="184"/>
      <c r="H2148" s="185">
        <v>10080</v>
      </c>
      <c r="I2148" t="s">
        <v>3486</v>
      </c>
      <c r="J2148" s="185" t="s">
        <v>36</v>
      </c>
      <c r="K2148" s="185" t="s">
        <v>36</v>
      </c>
      <c r="L2148" s="185" t="s">
        <v>36</v>
      </c>
      <c r="M2148" s="185" t="s">
        <v>37</v>
      </c>
      <c r="N2148" s="185" t="s">
        <v>3489</v>
      </c>
      <c r="O2148" s="185" t="s">
        <v>37</v>
      </c>
      <c r="P2148" s="185"/>
      <c r="Q2148" s="184" t="s">
        <v>1835</v>
      </c>
      <c r="R2148" s="185">
        <v>10080</v>
      </c>
      <c r="S2148" s="185" t="s">
        <v>86</v>
      </c>
      <c r="T2148">
        <v>1</v>
      </c>
      <c r="U2148" s="185" t="s">
        <v>37</v>
      </c>
      <c r="V2148" s="185" t="s">
        <v>37</v>
      </c>
      <c r="W2148" t="b">
        <v>1</v>
      </c>
    </row>
    <row r="2149" spans="4:23" x14ac:dyDescent="0.25">
      <c r="D2149" s="184" t="s">
        <v>1836</v>
      </c>
      <c r="E2149" s="184" t="s">
        <v>1836</v>
      </c>
      <c r="F2149" s="184"/>
      <c r="G2149" s="184"/>
      <c r="H2149" s="185">
        <v>11020</v>
      </c>
      <c r="I2149" t="s">
        <v>3491</v>
      </c>
      <c r="J2149" s="185" t="s">
        <v>36</v>
      </c>
      <c r="K2149" s="185" t="s">
        <v>36</v>
      </c>
      <c r="L2149" s="185" t="s">
        <v>36</v>
      </c>
      <c r="M2149" s="185" t="s">
        <v>37</v>
      </c>
      <c r="N2149" s="185" t="s">
        <v>35</v>
      </c>
      <c r="O2149" s="185" t="s">
        <v>37</v>
      </c>
      <c r="P2149" s="185"/>
      <c r="Q2149" s="184" t="s">
        <v>1836</v>
      </c>
      <c r="R2149" s="185">
        <v>11020</v>
      </c>
      <c r="S2149" s="185" t="s">
        <v>127</v>
      </c>
      <c r="T2149">
        <v>3</v>
      </c>
      <c r="U2149" s="185" t="s">
        <v>37</v>
      </c>
      <c r="V2149" s="185" t="s">
        <v>37</v>
      </c>
      <c r="W2149" t="b">
        <v>1</v>
      </c>
    </row>
    <row r="2150" spans="4:23" x14ac:dyDescent="0.25">
      <c r="D2150" s="184" t="s">
        <v>1837</v>
      </c>
      <c r="E2150" s="184" t="s">
        <v>1837</v>
      </c>
      <c r="F2150" s="184"/>
      <c r="G2150" s="184"/>
      <c r="H2150" s="185">
        <v>16400</v>
      </c>
      <c r="I2150" t="s">
        <v>3496</v>
      </c>
      <c r="J2150" s="185" t="s">
        <v>36</v>
      </c>
      <c r="K2150" s="185" t="s">
        <v>36</v>
      </c>
      <c r="L2150" s="185" t="s">
        <v>36</v>
      </c>
      <c r="M2150" s="185" t="s">
        <v>37</v>
      </c>
      <c r="N2150" s="185" t="s">
        <v>35</v>
      </c>
      <c r="O2150" s="185" t="s">
        <v>37</v>
      </c>
      <c r="P2150" s="185"/>
      <c r="Q2150" s="184" t="s">
        <v>1837</v>
      </c>
      <c r="R2150" s="185">
        <v>16400</v>
      </c>
      <c r="S2150" s="185" t="s">
        <v>435</v>
      </c>
      <c r="T2150">
        <v>1</v>
      </c>
      <c r="U2150" s="185" t="s">
        <v>37</v>
      </c>
      <c r="V2150" s="185" t="s">
        <v>37</v>
      </c>
      <c r="W2150" t="b">
        <v>1</v>
      </c>
    </row>
    <row r="2151" spans="4:23" x14ac:dyDescent="0.25">
      <c r="D2151" s="184" t="s">
        <v>1838</v>
      </c>
      <c r="E2151" s="184" t="s">
        <v>1838</v>
      </c>
      <c r="F2151" s="184"/>
      <c r="G2151" s="184"/>
      <c r="H2151" s="185">
        <v>16880</v>
      </c>
      <c r="I2151" t="s">
        <v>3513</v>
      </c>
      <c r="J2151" s="185" t="s">
        <v>36</v>
      </c>
      <c r="K2151" s="185" t="s">
        <v>36</v>
      </c>
      <c r="L2151" s="185" t="s">
        <v>36</v>
      </c>
      <c r="M2151" s="185" t="s">
        <v>37</v>
      </c>
      <c r="N2151" s="185" t="s">
        <v>3514</v>
      </c>
      <c r="O2151" s="185" t="s">
        <v>37</v>
      </c>
      <c r="P2151" s="185"/>
      <c r="Q2151" s="184" t="s">
        <v>1838</v>
      </c>
      <c r="R2151" s="185">
        <v>16880</v>
      </c>
      <c r="S2151" s="185" t="s">
        <v>1066</v>
      </c>
      <c r="T2151">
        <v>1</v>
      </c>
      <c r="U2151" s="185" t="s">
        <v>37</v>
      </c>
      <c r="V2151" s="185" t="s">
        <v>37</v>
      </c>
      <c r="W2151" t="b">
        <v>1</v>
      </c>
    </row>
    <row r="2152" spans="4:23" x14ac:dyDescent="0.25">
      <c r="D2152" s="184" t="s">
        <v>1839</v>
      </c>
      <c r="E2152" s="184" t="s">
        <v>1839</v>
      </c>
      <c r="F2152" s="184"/>
      <c r="G2152" s="184"/>
      <c r="H2152" s="185">
        <v>13540</v>
      </c>
      <c r="I2152" t="s">
        <v>3491</v>
      </c>
      <c r="J2152" s="185" t="s">
        <v>36</v>
      </c>
      <c r="K2152" s="185" t="s">
        <v>36</v>
      </c>
      <c r="L2152" s="185" t="s">
        <v>36</v>
      </c>
      <c r="M2152" s="185" t="s">
        <v>37</v>
      </c>
      <c r="N2152" s="185" t="s">
        <v>3501</v>
      </c>
      <c r="O2152" s="185" t="s">
        <v>37</v>
      </c>
      <c r="P2152" s="185"/>
      <c r="Q2152" s="184" t="s">
        <v>1839</v>
      </c>
      <c r="R2152" s="185">
        <v>13540</v>
      </c>
      <c r="S2152" s="185" t="s">
        <v>1355</v>
      </c>
      <c r="T2152">
        <v>3</v>
      </c>
      <c r="U2152" s="185" t="s">
        <v>37</v>
      </c>
      <c r="V2152" s="185" t="s">
        <v>37</v>
      </c>
      <c r="W2152" t="b">
        <v>1</v>
      </c>
    </row>
    <row r="2153" spans="4:23" x14ac:dyDescent="0.25">
      <c r="D2153" s="184" t="s">
        <v>1840</v>
      </c>
      <c r="E2153" s="184" t="s">
        <v>1840</v>
      </c>
      <c r="F2153" s="184"/>
      <c r="G2153" s="184"/>
      <c r="H2153" s="185">
        <v>13550</v>
      </c>
      <c r="I2153" t="s">
        <v>3491</v>
      </c>
      <c r="J2153" s="185" t="s">
        <v>36</v>
      </c>
      <c r="K2153" s="185" t="s">
        <v>36</v>
      </c>
      <c r="L2153" s="185" t="s">
        <v>36</v>
      </c>
      <c r="M2153" s="185" t="s">
        <v>37</v>
      </c>
      <c r="N2153" s="185" t="s">
        <v>3505</v>
      </c>
      <c r="O2153" s="185" t="s">
        <v>37</v>
      </c>
      <c r="P2153" s="185"/>
      <c r="Q2153" s="184" t="s">
        <v>1840</v>
      </c>
      <c r="R2153" s="185">
        <v>13550</v>
      </c>
      <c r="S2153" s="185" t="s">
        <v>462</v>
      </c>
      <c r="T2153">
        <v>3</v>
      </c>
      <c r="U2153" s="185" t="s">
        <v>37</v>
      </c>
      <c r="V2153" s="185" t="s">
        <v>37</v>
      </c>
      <c r="W2153" t="b">
        <v>1</v>
      </c>
    </row>
    <row r="2154" spans="4:23" x14ac:dyDescent="0.25">
      <c r="D2154" s="184" t="s">
        <v>1841</v>
      </c>
      <c r="E2154" s="184" t="s">
        <v>1841</v>
      </c>
      <c r="F2154" s="184"/>
      <c r="G2154" s="184"/>
      <c r="H2154" s="185">
        <v>13260</v>
      </c>
      <c r="I2154" t="s">
        <v>3491</v>
      </c>
      <c r="J2154" s="185" t="s">
        <v>36</v>
      </c>
      <c r="K2154" s="185" t="s">
        <v>36</v>
      </c>
      <c r="L2154" s="185" t="s">
        <v>36</v>
      </c>
      <c r="M2154" s="185" t="s">
        <v>37</v>
      </c>
      <c r="N2154" s="185" t="s">
        <v>3501</v>
      </c>
      <c r="O2154" s="185" t="s">
        <v>37</v>
      </c>
      <c r="P2154" s="185"/>
      <c r="Q2154" s="184" t="s">
        <v>1841</v>
      </c>
      <c r="R2154" s="185">
        <v>13260</v>
      </c>
      <c r="S2154" s="185" t="s">
        <v>775</v>
      </c>
      <c r="T2154">
        <v>2</v>
      </c>
      <c r="U2154" s="185" t="s">
        <v>37</v>
      </c>
      <c r="V2154" s="185" t="s">
        <v>37</v>
      </c>
      <c r="W2154" t="b">
        <v>1</v>
      </c>
    </row>
    <row r="2155" spans="4:23" x14ac:dyDescent="0.25">
      <c r="D2155" s="186" t="s">
        <v>4103</v>
      </c>
      <c r="E2155" s="186" t="s">
        <v>4103</v>
      </c>
      <c r="F2155" s="186"/>
      <c r="G2155" s="186"/>
      <c r="H2155" s="185"/>
      <c r="I2155" s="186" t="s">
        <v>3493</v>
      </c>
      <c r="J2155" s="186" t="s">
        <v>36</v>
      </c>
      <c r="K2155" s="186" t="s">
        <v>36</v>
      </c>
      <c r="L2155" s="186" t="s">
        <v>36</v>
      </c>
      <c r="M2155" s="186" t="s">
        <v>37</v>
      </c>
      <c r="N2155" s="186" t="s">
        <v>3498</v>
      </c>
      <c r="O2155" s="186" t="s">
        <v>37</v>
      </c>
      <c r="P2155" s="186"/>
      <c r="Q2155" s="186" t="s">
        <v>4103</v>
      </c>
      <c r="R2155" s="185"/>
      <c r="S2155" s="185"/>
      <c r="T2155">
        <v>1</v>
      </c>
      <c r="U2155" s="186" t="s">
        <v>37</v>
      </c>
      <c r="V2155" s="186" t="s">
        <v>37</v>
      </c>
      <c r="W2155" t="b">
        <v>1</v>
      </c>
    </row>
    <row r="2156" spans="4:23" x14ac:dyDescent="0.25">
      <c r="D2156" s="184" t="s">
        <v>1842</v>
      </c>
      <c r="E2156" s="184" t="s">
        <v>1842</v>
      </c>
      <c r="F2156" s="184"/>
      <c r="G2156" s="184"/>
      <c r="H2156" s="185">
        <v>90215</v>
      </c>
      <c r="I2156" t="s">
        <v>3493</v>
      </c>
      <c r="J2156" s="185" t="s">
        <v>36</v>
      </c>
      <c r="K2156" s="185" t="s">
        <v>36</v>
      </c>
      <c r="L2156" s="185" t="s">
        <v>36</v>
      </c>
      <c r="M2156" s="185" t="s">
        <v>37</v>
      </c>
      <c r="N2156" s="185" t="s">
        <v>35</v>
      </c>
      <c r="O2156" s="185" t="s">
        <v>37</v>
      </c>
      <c r="P2156" s="185"/>
      <c r="Q2156" s="184" t="s">
        <v>1842</v>
      </c>
      <c r="R2156" s="185">
        <v>90215</v>
      </c>
      <c r="S2156" s="185" t="s">
        <v>1842</v>
      </c>
      <c r="T2156">
        <v>1</v>
      </c>
      <c r="U2156" s="185" t="s">
        <v>37</v>
      </c>
      <c r="V2156" s="185" t="s">
        <v>37</v>
      </c>
      <c r="W2156" t="b">
        <v>1</v>
      </c>
    </row>
    <row r="2157" spans="4:23" x14ac:dyDescent="0.25">
      <c r="D2157" s="184" t="s">
        <v>1843</v>
      </c>
      <c r="E2157" s="184" t="s">
        <v>1843</v>
      </c>
      <c r="F2157" s="184"/>
      <c r="G2157" s="184"/>
      <c r="H2157" s="185">
        <v>17330</v>
      </c>
      <c r="I2157" t="s">
        <v>3502</v>
      </c>
      <c r="J2157" s="185" t="s">
        <v>36</v>
      </c>
      <c r="K2157" s="185" t="s">
        <v>36</v>
      </c>
      <c r="L2157" s="185" t="s">
        <v>36</v>
      </c>
      <c r="M2157" s="185" t="s">
        <v>37</v>
      </c>
      <c r="N2157" s="185" t="s">
        <v>3504</v>
      </c>
      <c r="O2157" s="185" t="s">
        <v>37</v>
      </c>
      <c r="P2157" s="185"/>
      <c r="Q2157" s="184" t="s">
        <v>1843</v>
      </c>
      <c r="R2157" s="185">
        <v>17330</v>
      </c>
      <c r="S2157" s="185" t="s">
        <v>397</v>
      </c>
      <c r="T2157">
        <v>1</v>
      </c>
      <c r="U2157" s="185" t="s">
        <v>37</v>
      </c>
      <c r="V2157" s="185" t="s">
        <v>37</v>
      </c>
      <c r="W2157" t="b">
        <v>1</v>
      </c>
    </row>
    <row r="2158" spans="4:23" x14ac:dyDescent="0.25">
      <c r="D2158" s="184" t="s">
        <v>1844</v>
      </c>
      <c r="E2158" s="184" t="s">
        <v>1844</v>
      </c>
      <c r="F2158" s="184"/>
      <c r="G2158" s="184"/>
      <c r="H2158" s="185">
        <v>13240</v>
      </c>
      <c r="I2158" t="s">
        <v>3491</v>
      </c>
      <c r="J2158" s="185" t="s">
        <v>36</v>
      </c>
      <c r="K2158" s="185" t="s">
        <v>36</v>
      </c>
      <c r="L2158" s="185" t="s">
        <v>36</v>
      </c>
      <c r="M2158" s="185" t="s">
        <v>37</v>
      </c>
      <c r="N2158" s="185" t="s">
        <v>3501</v>
      </c>
      <c r="O2158" s="185" t="s">
        <v>37</v>
      </c>
      <c r="P2158" s="185"/>
      <c r="Q2158" s="184" t="s">
        <v>1844</v>
      </c>
      <c r="R2158" s="185">
        <v>13240</v>
      </c>
      <c r="S2158" s="185" t="s">
        <v>146</v>
      </c>
      <c r="T2158">
        <v>2</v>
      </c>
      <c r="U2158" s="185" t="s">
        <v>37</v>
      </c>
      <c r="V2158" s="185" t="s">
        <v>37</v>
      </c>
      <c r="W2158" t="b">
        <v>1</v>
      </c>
    </row>
    <row r="2159" spans="4:23" x14ac:dyDescent="0.25">
      <c r="D2159" s="184" t="s">
        <v>1845</v>
      </c>
      <c r="E2159" s="184" t="s">
        <v>1845</v>
      </c>
      <c r="F2159" s="184"/>
      <c r="G2159" s="184"/>
      <c r="H2159" s="185">
        <v>90216</v>
      </c>
      <c r="I2159" t="s">
        <v>3493</v>
      </c>
      <c r="J2159" s="185" t="s">
        <v>36</v>
      </c>
      <c r="K2159" s="185" t="s">
        <v>36</v>
      </c>
      <c r="L2159" s="185" t="s">
        <v>36</v>
      </c>
      <c r="M2159" s="185" t="s">
        <v>37</v>
      </c>
      <c r="N2159" s="185" t="s">
        <v>35</v>
      </c>
      <c r="O2159" s="185" t="s">
        <v>37</v>
      </c>
      <c r="P2159" s="185"/>
      <c r="Q2159" s="184" t="s">
        <v>1845</v>
      </c>
      <c r="R2159" s="185">
        <v>90216</v>
      </c>
      <c r="S2159" s="185" t="s">
        <v>1845</v>
      </c>
      <c r="T2159">
        <v>2</v>
      </c>
      <c r="U2159" s="185" t="s">
        <v>37</v>
      </c>
      <c r="V2159" s="185" t="s">
        <v>37</v>
      </c>
      <c r="W2159" t="b">
        <v>1</v>
      </c>
    </row>
    <row r="2160" spans="4:23" x14ac:dyDescent="0.25">
      <c r="D2160" s="184" t="s">
        <v>1846</v>
      </c>
      <c r="E2160" s="184" t="s">
        <v>1846</v>
      </c>
      <c r="F2160" s="184"/>
      <c r="G2160" s="184"/>
      <c r="H2160" s="185">
        <v>13430</v>
      </c>
      <c r="I2160" t="s">
        <v>3491</v>
      </c>
      <c r="J2160" s="185" t="s">
        <v>36</v>
      </c>
      <c r="K2160" s="185" t="s">
        <v>36</v>
      </c>
      <c r="L2160" s="185" t="s">
        <v>36</v>
      </c>
      <c r="M2160" s="185" t="s">
        <v>37</v>
      </c>
      <c r="N2160" s="185" t="s">
        <v>3501</v>
      </c>
      <c r="O2160" s="185" t="s">
        <v>37</v>
      </c>
      <c r="P2160" s="185"/>
      <c r="Q2160" s="184" t="s">
        <v>1846</v>
      </c>
      <c r="R2160" s="185">
        <v>13430</v>
      </c>
      <c r="S2160" s="185" t="s">
        <v>507</v>
      </c>
      <c r="T2160">
        <v>2</v>
      </c>
      <c r="U2160" s="185" t="s">
        <v>37</v>
      </c>
      <c r="V2160" s="185" t="s">
        <v>37</v>
      </c>
      <c r="W2160" t="b">
        <v>1</v>
      </c>
    </row>
    <row r="2161" spans="4:23" x14ac:dyDescent="0.25">
      <c r="D2161" s="184" t="s">
        <v>1847</v>
      </c>
      <c r="E2161" s="184" t="s">
        <v>1847</v>
      </c>
      <c r="F2161" s="184"/>
      <c r="G2161" s="184"/>
      <c r="H2161" s="185">
        <v>13840</v>
      </c>
      <c r="I2161" t="s">
        <v>3493</v>
      </c>
      <c r="J2161" s="185" t="s">
        <v>36</v>
      </c>
      <c r="K2161" s="185" t="s">
        <v>36</v>
      </c>
      <c r="L2161" s="185" t="s">
        <v>36</v>
      </c>
      <c r="M2161" s="185" t="s">
        <v>37</v>
      </c>
      <c r="N2161" s="185" t="s">
        <v>3498</v>
      </c>
      <c r="O2161" s="185" t="s">
        <v>37</v>
      </c>
      <c r="P2161" s="185"/>
      <c r="Q2161" s="184" t="s">
        <v>1847</v>
      </c>
      <c r="R2161" s="185">
        <v>13840</v>
      </c>
      <c r="S2161" s="185" t="s">
        <v>72</v>
      </c>
      <c r="T2161">
        <v>1</v>
      </c>
      <c r="U2161" s="185" t="s">
        <v>37</v>
      </c>
      <c r="V2161" s="185" t="s">
        <v>37</v>
      </c>
      <c r="W2161" t="b">
        <v>1</v>
      </c>
    </row>
    <row r="2162" spans="4:23" x14ac:dyDescent="0.25">
      <c r="D2162" s="184" t="s">
        <v>1848</v>
      </c>
      <c r="E2162" s="184" t="s">
        <v>1848</v>
      </c>
      <c r="F2162" s="184"/>
      <c r="G2162" s="184"/>
      <c r="H2162" s="185">
        <v>13840</v>
      </c>
      <c r="I2162" t="s">
        <v>3493</v>
      </c>
      <c r="J2162" s="185" t="s">
        <v>36</v>
      </c>
      <c r="K2162" s="185" t="s">
        <v>36</v>
      </c>
      <c r="L2162" s="185" t="s">
        <v>36</v>
      </c>
      <c r="M2162" s="185" t="s">
        <v>37</v>
      </c>
      <c r="N2162" s="185" t="s">
        <v>3498</v>
      </c>
      <c r="O2162" s="185" t="s">
        <v>37</v>
      </c>
      <c r="P2162" s="185"/>
      <c r="Q2162" s="184" t="s">
        <v>1848</v>
      </c>
      <c r="R2162" s="185">
        <v>13840</v>
      </c>
      <c r="S2162" s="185" t="s">
        <v>72</v>
      </c>
      <c r="T2162">
        <v>1</v>
      </c>
      <c r="U2162" s="185" t="s">
        <v>37</v>
      </c>
      <c r="V2162" s="185" t="s">
        <v>37</v>
      </c>
      <c r="W2162" t="b">
        <v>1</v>
      </c>
    </row>
    <row r="2163" spans="4:23" x14ac:dyDescent="0.25">
      <c r="D2163" s="184" t="s">
        <v>1849</v>
      </c>
      <c r="E2163" s="184" t="s">
        <v>1849</v>
      </c>
      <c r="F2163" s="184"/>
      <c r="G2163" s="184"/>
      <c r="H2163" s="185">
        <v>16320</v>
      </c>
      <c r="I2163" t="s">
        <v>3493</v>
      </c>
      <c r="J2163" s="185" t="s">
        <v>36</v>
      </c>
      <c r="K2163" s="185" t="s">
        <v>36</v>
      </c>
      <c r="L2163" s="185" t="s">
        <v>36</v>
      </c>
      <c r="M2163" s="185" t="s">
        <v>37</v>
      </c>
      <c r="N2163" s="185" t="s">
        <v>3522</v>
      </c>
      <c r="O2163" s="185" t="s">
        <v>37</v>
      </c>
      <c r="P2163" s="185"/>
      <c r="Q2163" s="184" t="s">
        <v>1849</v>
      </c>
      <c r="R2163" s="185">
        <v>16320</v>
      </c>
      <c r="S2163" s="185" t="s">
        <v>947</v>
      </c>
      <c r="T2163">
        <v>1</v>
      </c>
      <c r="U2163" s="185" t="s">
        <v>37</v>
      </c>
      <c r="V2163" s="185" t="s">
        <v>37</v>
      </c>
      <c r="W2163" t="b">
        <v>1</v>
      </c>
    </row>
    <row r="2164" spans="4:23" x14ac:dyDescent="0.25">
      <c r="D2164" s="186" t="s">
        <v>4104</v>
      </c>
      <c r="E2164" s="186" t="s">
        <v>4104</v>
      </c>
      <c r="F2164" s="186"/>
      <c r="G2164" s="186"/>
      <c r="H2164" s="185"/>
      <c r="I2164" s="186" t="s">
        <v>3494</v>
      </c>
      <c r="J2164" s="186" t="s">
        <v>36</v>
      </c>
      <c r="K2164" s="186" t="s">
        <v>37</v>
      </c>
      <c r="L2164" s="186" t="s">
        <v>36</v>
      </c>
      <c r="M2164" s="186" t="s">
        <v>37</v>
      </c>
      <c r="N2164" s="186" t="s">
        <v>3495</v>
      </c>
      <c r="O2164" s="186" t="s">
        <v>37</v>
      </c>
      <c r="P2164" s="186"/>
      <c r="Q2164" s="186" t="s">
        <v>4104</v>
      </c>
      <c r="R2164" s="185"/>
      <c r="S2164" s="185"/>
      <c r="T2164">
        <v>1</v>
      </c>
      <c r="U2164" s="186" t="s">
        <v>37</v>
      </c>
      <c r="V2164" s="186" t="s">
        <v>37</v>
      </c>
      <c r="W2164" t="b">
        <v>0</v>
      </c>
    </row>
    <row r="2165" spans="4:23" x14ac:dyDescent="0.25">
      <c r="D2165" s="186" t="s">
        <v>4105</v>
      </c>
      <c r="E2165" s="186" t="s">
        <v>4105</v>
      </c>
      <c r="F2165" s="186"/>
      <c r="G2165" s="186"/>
      <c r="H2165" s="185"/>
      <c r="I2165" s="186" t="s">
        <v>3507</v>
      </c>
      <c r="J2165" s="186" t="s">
        <v>36</v>
      </c>
      <c r="K2165" s="186" t="s">
        <v>36</v>
      </c>
      <c r="L2165" s="186" t="s">
        <v>36</v>
      </c>
      <c r="M2165" s="186" t="s">
        <v>37</v>
      </c>
      <c r="N2165" s="186" t="s">
        <v>3498</v>
      </c>
      <c r="O2165" s="186" t="s">
        <v>37</v>
      </c>
      <c r="P2165" s="186"/>
      <c r="Q2165" s="186" t="s">
        <v>4105</v>
      </c>
      <c r="R2165" s="185"/>
      <c r="S2165" s="185"/>
      <c r="T2165">
        <v>1</v>
      </c>
      <c r="U2165" s="186" t="s">
        <v>37</v>
      </c>
      <c r="V2165" s="186" t="s">
        <v>37</v>
      </c>
      <c r="W2165" t="b">
        <v>1</v>
      </c>
    </row>
    <row r="2166" spans="4:23" x14ac:dyDescent="0.25">
      <c r="D2166" s="184" t="s">
        <v>1850</v>
      </c>
      <c r="E2166" s="184" t="s">
        <v>1850</v>
      </c>
      <c r="F2166" s="184"/>
      <c r="G2166" s="184"/>
      <c r="H2166" s="185">
        <v>14030</v>
      </c>
      <c r="I2166" t="s">
        <v>3491</v>
      </c>
      <c r="J2166" s="185" t="s">
        <v>36</v>
      </c>
      <c r="K2166" s="185" t="s">
        <v>36</v>
      </c>
      <c r="L2166" s="185" t="s">
        <v>36</v>
      </c>
      <c r="M2166" s="185" t="s">
        <v>37</v>
      </c>
      <c r="N2166" s="185" t="s">
        <v>3505</v>
      </c>
      <c r="O2166" s="185" t="s">
        <v>37</v>
      </c>
      <c r="P2166" s="185"/>
      <c r="Q2166" s="184" t="s">
        <v>1850</v>
      </c>
      <c r="R2166" s="185">
        <v>14030</v>
      </c>
      <c r="S2166" s="185" t="s">
        <v>105</v>
      </c>
      <c r="T2166">
        <v>2</v>
      </c>
      <c r="U2166" s="185" t="s">
        <v>37</v>
      </c>
      <c r="V2166" s="185" t="s">
        <v>37</v>
      </c>
      <c r="W2166" t="b">
        <v>1</v>
      </c>
    </row>
    <row r="2167" spans="4:23" x14ac:dyDescent="0.25">
      <c r="D2167" s="184" t="s">
        <v>1851</v>
      </c>
      <c r="E2167" s="184" t="s">
        <v>1851</v>
      </c>
      <c r="F2167" s="184"/>
      <c r="G2167" s="184"/>
      <c r="H2167" s="185">
        <v>14040</v>
      </c>
      <c r="I2167" t="s">
        <v>3491</v>
      </c>
      <c r="J2167" s="185" t="s">
        <v>36</v>
      </c>
      <c r="K2167" s="185" t="s">
        <v>36</v>
      </c>
      <c r="L2167" s="185" t="s">
        <v>36</v>
      </c>
      <c r="M2167" s="185" t="s">
        <v>37</v>
      </c>
      <c r="N2167" s="185" t="s">
        <v>3505</v>
      </c>
      <c r="O2167" s="185" t="s">
        <v>37</v>
      </c>
      <c r="P2167" s="185"/>
      <c r="Q2167" s="184" t="s">
        <v>1851</v>
      </c>
      <c r="R2167" s="185">
        <v>14040</v>
      </c>
      <c r="S2167" s="185" t="s">
        <v>110</v>
      </c>
      <c r="T2167">
        <v>2</v>
      </c>
      <c r="U2167" s="185" t="s">
        <v>37</v>
      </c>
      <c r="V2167" s="185" t="s">
        <v>37</v>
      </c>
      <c r="W2167" t="b">
        <v>1</v>
      </c>
    </row>
    <row r="2168" spans="4:23" x14ac:dyDescent="0.25">
      <c r="D2168" s="184" t="s">
        <v>1852</v>
      </c>
      <c r="E2168" s="184" t="s">
        <v>1852</v>
      </c>
      <c r="F2168" s="184"/>
      <c r="G2168" s="184"/>
      <c r="H2168" s="185">
        <v>13410</v>
      </c>
      <c r="I2168" t="s">
        <v>3491</v>
      </c>
      <c r="J2168" s="185" t="s">
        <v>36</v>
      </c>
      <c r="K2168" s="185" t="s">
        <v>36</v>
      </c>
      <c r="L2168" s="185" t="s">
        <v>36</v>
      </c>
      <c r="M2168" s="185" t="s">
        <v>37</v>
      </c>
      <c r="N2168" s="185" t="s">
        <v>3501</v>
      </c>
      <c r="O2168" s="185" t="s">
        <v>37</v>
      </c>
      <c r="P2168" s="185"/>
      <c r="Q2168" s="184" t="s">
        <v>1852</v>
      </c>
      <c r="R2168" s="185">
        <v>13410</v>
      </c>
      <c r="S2168" s="185" t="s">
        <v>131</v>
      </c>
      <c r="T2168">
        <v>2</v>
      </c>
      <c r="U2168" s="185" t="s">
        <v>37</v>
      </c>
      <c r="V2168" s="185" t="s">
        <v>37</v>
      </c>
      <c r="W2168" t="b">
        <v>1</v>
      </c>
    </row>
    <row r="2169" spans="4:23" x14ac:dyDescent="0.25">
      <c r="D2169" s="184" t="s">
        <v>1853</v>
      </c>
      <c r="E2169" s="184" t="s">
        <v>1853</v>
      </c>
      <c r="F2169" s="184"/>
      <c r="G2169" s="184"/>
      <c r="H2169" s="185">
        <v>10070</v>
      </c>
      <c r="I2169" t="s">
        <v>3486</v>
      </c>
      <c r="J2169" s="185" t="s">
        <v>36</v>
      </c>
      <c r="K2169" s="185" t="s">
        <v>36</v>
      </c>
      <c r="L2169" s="185" t="s">
        <v>36</v>
      </c>
      <c r="M2169" s="185" t="s">
        <v>37</v>
      </c>
      <c r="N2169" s="185" t="s">
        <v>3489</v>
      </c>
      <c r="O2169" s="185" t="s">
        <v>37</v>
      </c>
      <c r="P2169" s="185"/>
      <c r="Q2169" s="184" t="s">
        <v>1853</v>
      </c>
      <c r="R2169" s="185">
        <v>10070</v>
      </c>
      <c r="S2169" s="185" t="s">
        <v>490</v>
      </c>
      <c r="T2169">
        <v>1</v>
      </c>
      <c r="U2169" s="185" t="s">
        <v>37</v>
      </c>
      <c r="V2169" s="185" t="s">
        <v>37</v>
      </c>
      <c r="W2169" t="b">
        <v>1</v>
      </c>
    </row>
    <row r="2170" spans="4:23" x14ac:dyDescent="0.25">
      <c r="D2170" s="184" t="s">
        <v>1854</v>
      </c>
      <c r="E2170" s="184" t="s">
        <v>1854</v>
      </c>
      <c r="F2170" s="184"/>
      <c r="G2170" s="184"/>
      <c r="H2170" s="185">
        <v>13840</v>
      </c>
      <c r="I2170" t="s">
        <v>3493</v>
      </c>
      <c r="J2170" s="185" t="s">
        <v>36</v>
      </c>
      <c r="K2170" s="185" t="s">
        <v>36</v>
      </c>
      <c r="L2170" s="185" t="s">
        <v>36</v>
      </c>
      <c r="M2170" s="185" t="s">
        <v>37</v>
      </c>
      <c r="N2170" s="185" t="s">
        <v>3498</v>
      </c>
      <c r="O2170" s="185" t="s">
        <v>37</v>
      </c>
      <c r="P2170" s="185"/>
      <c r="Q2170" s="184" t="s">
        <v>1854</v>
      </c>
      <c r="R2170" s="185">
        <v>13840</v>
      </c>
      <c r="S2170" s="185" t="s">
        <v>72</v>
      </c>
      <c r="T2170">
        <v>1</v>
      </c>
      <c r="U2170" s="185" t="s">
        <v>37</v>
      </c>
      <c r="V2170" s="185" t="s">
        <v>37</v>
      </c>
      <c r="W2170" t="b">
        <v>1</v>
      </c>
    </row>
    <row r="2171" spans="4:23" x14ac:dyDescent="0.25">
      <c r="D2171" s="184" t="s">
        <v>1855</v>
      </c>
      <c r="E2171" s="184" t="s">
        <v>1855</v>
      </c>
      <c r="F2171" s="184"/>
      <c r="G2171" s="184"/>
      <c r="H2171" s="185">
        <v>13150</v>
      </c>
      <c r="I2171" t="s">
        <v>3491</v>
      </c>
      <c r="J2171" s="185" t="s">
        <v>36</v>
      </c>
      <c r="K2171" s="185" t="s">
        <v>36</v>
      </c>
      <c r="L2171" s="185" t="s">
        <v>36</v>
      </c>
      <c r="M2171" s="185" t="s">
        <v>37</v>
      </c>
      <c r="N2171" s="185" t="s">
        <v>3501</v>
      </c>
      <c r="O2171" s="185" t="s">
        <v>37</v>
      </c>
      <c r="P2171" s="185"/>
      <c r="Q2171" s="184" t="s">
        <v>1855</v>
      </c>
      <c r="R2171" s="185">
        <v>13150</v>
      </c>
      <c r="S2171" s="185" t="s">
        <v>472</v>
      </c>
      <c r="T2171">
        <v>1</v>
      </c>
      <c r="U2171" s="185" t="s">
        <v>37</v>
      </c>
      <c r="V2171" s="185" t="s">
        <v>37</v>
      </c>
      <c r="W2171" t="b">
        <v>1</v>
      </c>
    </row>
    <row r="2172" spans="4:23" x14ac:dyDescent="0.25">
      <c r="D2172" s="184" t="s">
        <v>4106</v>
      </c>
      <c r="E2172" s="184" t="s">
        <v>4106</v>
      </c>
      <c r="F2172" s="184"/>
      <c r="G2172" s="184"/>
      <c r="H2172" s="185">
        <v>16510</v>
      </c>
      <c r="I2172" t="s">
        <v>3494</v>
      </c>
      <c r="J2172" s="185" t="s">
        <v>36</v>
      </c>
      <c r="K2172" s="185" t="s">
        <v>37</v>
      </c>
      <c r="L2172" s="185" t="s">
        <v>36</v>
      </c>
      <c r="M2172" s="185" t="s">
        <v>37</v>
      </c>
      <c r="N2172" s="185" t="s">
        <v>3514</v>
      </c>
      <c r="O2172" s="185" t="s">
        <v>36</v>
      </c>
      <c r="P2172" s="185"/>
      <c r="Q2172" s="184" t="s">
        <v>4106</v>
      </c>
      <c r="R2172" s="185">
        <v>16510</v>
      </c>
      <c r="S2172" s="185" t="s">
        <v>64</v>
      </c>
      <c r="T2172">
        <v>1</v>
      </c>
      <c r="U2172" s="185" t="s">
        <v>37</v>
      </c>
      <c r="V2172" s="185" t="s">
        <v>37</v>
      </c>
      <c r="W2172" t="b">
        <v>0</v>
      </c>
    </row>
    <row r="2173" spans="4:23" x14ac:dyDescent="0.25">
      <c r="D2173" s="184" t="s">
        <v>1856</v>
      </c>
      <c r="E2173" s="184" t="s">
        <v>1856</v>
      </c>
      <c r="F2173" s="184"/>
      <c r="G2173" s="184"/>
      <c r="H2173" s="185">
        <v>15050</v>
      </c>
      <c r="I2173" t="s">
        <v>113</v>
      </c>
      <c r="J2173" s="185" t="s">
        <v>36</v>
      </c>
      <c r="K2173" s="185" t="s">
        <v>36</v>
      </c>
      <c r="L2173" s="185" t="s">
        <v>36</v>
      </c>
      <c r="M2173" s="185" t="s">
        <v>37</v>
      </c>
      <c r="N2173" s="185" t="s">
        <v>113</v>
      </c>
      <c r="O2173" s="185" t="s">
        <v>37</v>
      </c>
      <c r="P2173" s="185"/>
      <c r="Q2173" s="184" t="s">
        <v>1856</v>
      </c>
      <c r="R2173" s="185">
        <v>15050</v>
      </c>
      <c r="S2173" s="185" t="s">
        <v>114</v>
      </c>
      <c r="T2173">
        <v>5</v>
      </c>
      <c r="U2173" s="185" t="s">
        <v>37</v>
      </c>
      <c r="V2173" s="185" t="s">
        <v>37</v>
      </c>
      <c r="W2173" t="b">
        <v>0</v>
      </c>
    </row>
    <row r="2174" spans="4:23" x14ac:dyDescent="0.25">
      <c r="D2174" s="186" t="s">
        <v>4107</v>
      </c>
      <c r="E2174" s="186" t="s">
        <v>4107</v>
      </c>
      <c r="F2174" s="186"/>
      <c r="G2174" s="186"/>
      <c r="H2174" s="185"/>
      <c r="I2174" s="186" t="s">
        <v>3493</v>
      </c>
      <c r="J2174" s="186" t="s">
        <v>36</v>
      </c>
      <c r="K2174" s="186" t="s">
        <v>36</v>
      </c>
      <c r="L2174" s="186" t="s">
        <v>36</v>
      </c>
      <c r="M2174" s="186" t="s">
        <v>37</v>
      </c>
      <c r="N2174" s="186" t="s">
        <v>35</v>
      </c>
      <c r="O2174" s="186" t="s">
        <v>37</v>
      </c>
      <c r="P2174" s="186"/>
      <c r="Q2174" s="186" t="s">
        <v>4107</v>
      </c>
      <c r="R2174" s="185"/>
      <c r="S2174" s="185"/>
      <c r="T2174">
        <v>1</v>
      </c>
      <c r="U2174" s="186" t="s">
        <v>37</v>
      </c>
      <c r="V2174" s="186" t="s">
        <v>37</v>
      </c>
      <c r="W2174" t="b">
        <v>1</v>
      </c>
    </row>
    <row r="2175" spans="4:23" x14ac:dyDescent="0.25">
      <c r="D2175" s="184" t="s">
        <v>1857</v>
      </c>
      <c r="E2175" s="184" t="s">
        <v>1857</v>
      </c>
      <c r="F2175" s="184"/>
      <c r="G2175" s="184"/>
      <c r="H2175" s="185">
        <v>13140</v>
      </c>
      <c r="I2175" t="s">
        <v>3491</v>
      </c>
      <c r="J2175" s="185" t="s">
        <v>36</v>
      </c>
      <c r="K2175" s="185" t="s">
        <v>36</v>
      </c>
      <c r="L2175" s="185" t="s">
        <v>36</v>
      </c>
      <c r="M2175" s="185" t="s">
        <v>37</v>
      </c>
      <c r="N2175" s="185" t="s">
        <v>35</v>
      </c>
      <c r="O2175" s="185" t="s">
        <v>37</v>
      </c>
      <c r="P2175" s="185"/>
      <c r="Q2175" s="184" t="s">
        <v>1857</v>
      </c>
      <c r="R2175" s="185">
        <v>13140</v>
      </c>
      <c r="S2175" s="185" t="s">
        <v>78</v>
      </c>
      <c r="T2175">
        <v>3</v>
      </c>
      <c r="U2175" s="185" t="s">
        <v>37</v>
      </c>
      <c r="V2175" s="185" t="s">
        <v>37</v>
      </c>
      <c r="W2175" t="b">
        <v>1</v>
      </c>
    </row>
    <row r="2176" spans="4:23" x14ac:dyDescent="0.25">
      <c r="D2176" s="184" t="s">
        <v>4108</v>
      </c>
      <c r="E2176" s="184" t="s">
        <v>4108</v>
      </c>
      <c r="F2176" s="184"/>
      <c r="G2176" s="184"/>
      <c r="H2176" s="185">
        <v>18333</v>
      </c>
      <c r="I2176" t="s">
        <v>3510</v>
      </c>
      <c r="J2176" s="185" t="s">
        <v>36</v>
      </c>
      <c r="K2176" s="185" t="s">
        <v>36</v>
      </c>
      <c r="L2176" s="185" t="s">
        <v>36</v>
      </c>
      <c r="M2176" s="185" t="s">
        <v>37</v>
      </c>
      <c r="N2176" s="185" t="s">
        <v>3514</v>
      </c>
      <c r="O2176" s="185" t="s">
        <v>37</v>
      </c>
      <c r="P2176" s="185"/>
      <c r="Q2176" s="184" t="s">
        <v>4108</v>
      </c>
      <c r="R2176" s="185">
        <v>18333</v>
      </c>
      <c r="S2176" s="185" t="s">
        <v>3613</v>
      </c>
      <c r="T2176">
        <v>1</v>
      </c>
      <c r="U2176" s="185" t="s">
        <v>37</v>
      </c>
      <c r="V2176" s="185" t="s">
        <v>37</v>
      </c>
      <c r="W2176" t="b">
        <v>1</v>
      </c>
    </row>
    <row r="2177" spans="4:23" x14ac:dyDescent="0.25">
      <c r="D2177" s="184" t="s">
        <v>4109</v>
      </c>
      <c r="E2177" s="184" t="s">
        <v>4109</v>
      </c>
      <c r="F2177" s="184"/>
      <c r="G2177" s="184"/>
      <c r="H2177" s="185">
        <v>18333</v>
      </c>
      <c r="I2177" t="s">
        <v>3510</v>
      </c>
      <c r="J2177" s="185" t="s">
        <v>36</v>
      </c>
      <c r="K2177" s="185" t="s">
        <v>36</v>
      </c>
      <c r="L2177" s="185" t="s">
        <v>36</v>
      </c>
      <c r="M2177" s="185" t="s">
        <v>37</v>
      </c>
      <c r="N2177" s="185" t="s">
        <v>3514</v>
      </c>
      <c r="O2177" s="185" t="s">
        <v>37</v>
      </c>
      <c r="P2177" s="185"/>
      <c r="Q2177" s="184" t="s">
        <v>4109</v>
      </c>
      <c r="R2177" s="185">
        <v>18333</v>
      </c>
      <c r="S2177" s="185" t="s">
        <v>3613</v>
      </c>
      <c r="T2177">
        <v>1</v>
      </c>
      <c r="U2177" s="185" t="s">
        <v>37</v>
      </c>
      <c r="V2177" s="185" t="s">
        <v>37</v>
      </c>
      <c r="W2177" t="b">
        <v>1</v>
      </c>
    </row>
    <row r="2178" spans="4:23" x14ac:dyDescent="0.25">
      <c r="D2178" s="184" t="s">
        <v>4110</v>
      </c>
      <c r="E2178" s="184" t="s">
        <v>4110</v>
      </c>
      <c r="F2178" s="184"/>
      <c r="G2178" s="184"/>
      <c r="H2178" s="185">
        <v>18333</v>
      </c>
      <c r="I2178" t="s">
        <v>3510</v>
      </c>
      <c r="J2178" s="185" t="s">
        <v>36</v>
      </c>
      <c r="K2178" s="185" t="s">
        <v>36</v>
      </c>
      <c r="L2178" s="185" t="s">
        <v>36</v>
      </c>
      <c r="M2178" s="185" t="s">
        <v>37</v>
      </c>
      <c r="N2178" s="185" t="s">
        <v>3514</v>
      </c>
      <c r="O2178" s="185" t="s">
        <v>37</v>
      </c>
      <c r="P2178" s="185"/>
      <c r="Q2178" s="184" t="s">
        <v>4110</v>
      </c>
      <c r="R2178" s="185">
        <v>18333</v>
      </c>
      <c r="S2178" s="185" t="s">
        <v>3613</v>
      </c>
      <c r="T2178">
        <v>1</v>
      </c>
      <c r="U2178" s="185" t="s">
        <v>37</v>
      </c>
      <c r="V2178" s="185" t="s">
        <v>37</v>
      </c>
      <c r="W2178" t="b">
        <v>1</v>
      </c>
    </row>
    <row r="2179" spans="4:23" x14ac:dyDescent="0.25">
      <c r="D2179" s="184" t="s">
        <v>4111</v>
      </c>
      <c r="E2179" s="184" t="s">
        <v>4111</v>
      </c>
      <c r="F2179" s="184"/>
      <c r="G2179" s="184"/>
      <c r="H2179" s="185">
        <v>18333</v>
      </c>
      <c r="I2179" t="s">
        <v>3510</v>
      </c>
      <c r="J2179" s="185" t="s">
        <v>36</v>
      </c>
      <c r="K2179" s="185" t="s">
        <v>36</v>
      </c>
      <c r="L2179" s="185" t="s">
        <v>36</v>
      </c>
      <c r="M2179" s="185" t="s">
        <v>37</v>
      </c>
      <c r="N2179" s="185" t="s">
        <v>3514</v>
      </c>
      <c r="O2179" s="185" t="s">
        <v>37</v>
      </c>
      <c r="P2179" s="185"/>
      <c r="Q2179" s="184" t="s">
        <v>4111</v>
      </c>
      <c r="R2179" s="185">
        <v>18333</v>
      </c>
      <c r="S2179" s="185" t="s">
        <v>3613</v>
      </c>
      <c r="T2179">
        <v>1</v>
      </c>
      <c r="U2179" s="185" t="s">
        <v>37</v>
      </c>
      <c r="V2179" s="185" t="s">
        <v>37</v>
      </c>
      <c r="W2179" t="b">
        <v>1</v>
      </c>
    </row>
    <row r="2180" spans="4:23" x14ac:dyDescent="0.25">
      <c r="D2180" s="184" t="s">
        <v>4112</v>
      </c>
      <c r="E2180" s="184" t="s">
        <v>4112</v>
      </c>
      <c r="F2180" s="184"/>
      <c r="G2180" s="184"/>
      <c r="H2180" s="185">
        <v>18333</v>
      </c>
      <c r="I2180" t="s">
        <v>3510</v>
      </c>
      <c r="J2180" s="185" t="s">
        <v>36</v>
      </c>
      <c r="K2180" s="185" t="s">
        <v>36</v>
      </c>
      <c r="L2180" s="185" t="s">
        <v>36</v>
      </c>
      <c r="M2180" s="185" t="s">
        <v>37</v>
      </c>
      <c r="N2180" s="185" t="s">
        <v>3514</v>
      </c>
      <c r="O2180" s="185" t="s">
        <v>37</v>
      </c>
      <c r="P2180" s="185"/>
      <c r="Q2180" s="184" t="s">
        <v>4112</v>
      </c>
      <c r="R2180" s="185">
        <v>18333</v>
      </c>
      <c r="S2180" s="185" t="s">
        <v>3613</v>
      </c>
      <c r="T2180">
        <v>1</v>
      </c>
      <c r="U2180" s="185" t="s">
        <v>37</v>
      </c>
      <c r="V2180" s="185" t="s">
        <v>37</v>
      </c>
      <c r="W2180" t="b">
        <v>1</v>
      </c>
    </row>
    <row r="2181" spans="4:23" x14ac:dyDescent="0.25">
      <c r="D2181" s="184" t="s">
        <v>4113</v>
      </c>
      <c r="E2181" s="184" t="s">
        <v>4113</v>
      </c>
      <c r="F2181" s="184"/>
      <c r="G2181" s="184"/>
      <c r="H2181" s="185">
        <v>18333</v>
      </c>
      <c r="I2181" t="s">
        <v>3510</v>
      </c>
      <c r="J2181" s="185" t="s">
        <v>36</v>
      </c>
      <c r="K2181" s="185" t="s">
        <v>36</v>
      </c>
      <c r="L2181" s="185" t="s">
        <v>36</v>
      </c>
      <c r="M2181" s="185" t="s">
        <v>37</v>
      </c>
      <c r="N2181" s="185" t="s">
        <v>3514</v>
      </c>
      <c r="O2181" s="185" t="s">
        <v>37</v>
      </c>
      <c r="P2181" s="185"/>
      <c r="Q2181" s="184" t="s">
        <v>4113</v>
      </c>
      <c r="R2181" s="185">
        <v>18333</v>
      </c>
      <c r="S2181" s="185" t="s">
        <v>3613</v>
      </c>
      <c r="T2181">
        <v>1</v>
      </c>
      <c r="U2181" s="185" t="s">
        <v>37</v>
      </c>
      <c r="V2181" s="185" t="s">
        <v>37</v>
      </c>
      <c r="W2181" t="b">
        <v>1</v>
      </c>
    </row>
    <row r="2182" spans="4:23" x14ac:dyDescent="0.25">
      <c r="D2182" s="184" t="s">
        <v>4114</v>
      </c>
      <c r="E2182" s="184" t="s">
        <v>4114</v>
      </c>
      <c r="F2182" s="184"/>
      <c r="G2182" s="184"/>
      <c r="H2182" s="185">
        <v>18333</v>
      </c>
      <c r="I2182" t="s">
        <v>3510</v>
      </c>
      <c r="J2182" s="185" t="s">
        <v>36</v>
      </c>
      <c r="K2182" s="185" t="s">
        <v>36</v>
      </c>
      <c r="L2182" s="185" t="s">
        <v>36</v>
      </c>
      <c r="M2182" s="185" t="s">
        <v>37</v>
      </c>
      <c r="N2182" s="185" t="s">
        <v>3514</v>
      </c>
      <c r="O2182" s="185" t="s">
        <v>37</v>
      </c>
      <c r="P2182" s="185"/>
      <c r="Q2182" s="184" t="s">
        <v>4114</v>
      </c>
      <c r="R2182" s="185">
        <v>18333</v>
      </c>
      <c r="S2182" s="185" t="s">
        <v>3613</v>
      </c>
      <c r="T2182">
        <v>1</v>
      </c>
      <c r="U2182" s="185" t="s">
        <v>37</v>
      </c>
      <c r="V2182" s="185" t="s">
        <v>37</v>
      </c>
      <c r="W2182" t="b">
        <v>1</v>
      </c>
    </row>
    <row r="2183" spans="4:23" x14ac:dyDescent="0.25">
      <c r="D2183" s="184" t="s">
        <v>4115</v>
      </c>
      <c r="E2183" s="184" t="s">
        <v>4115</v>
      </c>
      <c r="F2183" s="184"/>
      <c r="G2183" s="184"/>
      <c r="H2183" s="185">
        <v>18333</v>
      </c>
      <c r="I2183" t="s">
        <v>3510</v>
      </c>
      <c r="J2183" s="185" t="s">
        <v>36</v>
      </c>
      <c r="K2183" s="185" t="s">
        <v>36</v>
      </c>
      <c r="L2183" s="185" t="s">
        <v>36</v>
      </c>
      <c r="M2183" s="185" t="s">
        <v>37</v>
      </c>
      <c r="N2183" s="185" t="s">
        <v>3514</v>
      </c>
      <c r="O2183" s="185" t="s">
        <v>37</v>
      </c>
      <c r="P2183" s="185"/>
      <c r="Q2183" s="184" t="s">
        <v>4115</v>
      </c>
      <c r="R2183" s="185">
        <v>18333</v>
      </c>
      <c r="S2183" s="185" t="s">
        <v>3613</v>
      </c>
      <c r="T2183">
        <v>1</v>
      </c>
      <c r="U2183" s="185" t="s">
        <v>37</v>
      </c>
      <c r="V2183" s="185" t="s">
        <v>37</v>
      </c>
      <c r="W2183" t="b">
        <v>1</v>
      </c>
    </row>
    <row r="2184" spans="4:23" x14ac:dyDescent="0.25">
      <c r="D2184" s="184" t="s">
        <v>4116</v>
      </c>
      <c r="E2184" s="184" t="s">
        <v>4116</v>
      </c>
      <c r="F2184" s="184"/>
      <c r="G2184" s="184"/>
      <c r="H2184" s="185">
        <v>18331</v>
      </c>
      <c r="I2184" t="s">
        <v>3510</v>
      </c>
      <c r="J2184" s="185" t="s">
        <v>36</v>
      </c>
      <c r="K2184" s="185" t="s">
        <v>36</v>
      </c>
      <c r="L2184" s="185" t="s">
        <v>36</v>
      </c>
      <c r="M2184" s="185" t="s">
        <v>37</v>
      </c>
      <c r="N2184" s="185" t="s">
        <v>3514</v>
      </c>
      <c r="O2184" s="185" t="s">
        <v>37</v>
      </c>
      <c r="P2184" s="185"/>
      <c r="Q2184" s="184" t="s">
        <v>4116</v>
      </c>
      <c r="R2184" s="185">
        <v>18331</v>
      </c>
      <c r="S2184" s="185" t="s">
        <v>3624</v>
      </c>
      <c r="T2184">
        <v>1</v>
      </c>
      <c r="U2184" s="185" t="s">
        <v>37</v>
      </c>
      <c r="V2184" s="185" t="s">
        <v>37</v>
      </c>
      <c r="W2184" t="b">
        <v>1</v>
      </c>
    </row>
    <row r="2185" spans="4:23" x14ac:dyDescent="0.25">
      <c r="D2185" s="184" t="s">
        <v>4117</v>
      </c>
      <c r="E2185" s="184" t="s">
        <v>4117</v>
      </c>
      <c r="F2185" s="184"/>
      <c r="G2185" s="184"/>
      <c r="H2185" s="185">
        <v>18331</v>
      </c>
      <c r="I2185" t="s">
        <v>3510</v>
      </c>
      <c r="J2185" s="185" t="s">
        <v>36</v>
      </c>
      <c r="K2185" s="185" t="s">
        <v>36</v>
      </c>
      <c r="L2185" s="185" t="s">
        <v>36</v>
      </c>
      <c r="M2185" s="185" t="s">
        <v>37</v>
      </c>
      <c r="N2185" s="185" t="s">
        <v>3514</v>
      </c>
      <c r="O2185" s="185" t="s">
        <v>37</v>
      </c>
      <c r="P2185" s="185"/>
      <c r="Q2185" s="184" t="s">
        <v>4117</v>
      </c>
      <c r="R2185" s="185">
        <v>18331</v>
      </c>
      <c r="S2185" s="185" t="s">
        <v>3624</v>
      </c>
      <c r="T2185">
        <v>1</v>
      </c>
      <c r="U2185" s="185" t="s">
        <v>37</v>
      </c>
      <c r="V2185" s="185" t="s">
        <v>37</v>
      </c>
      <c r="W2185" t="b">
        <v>1</v>
      </c>
    </row>
    <row r="2186" spans="4:23" x14ac:dyDescent="0.25">
      <c r="D2186" s="184" t="s">
        <v>4118</v>
      </c>
      <c r="E2186" s="184" t="s">
        <v>4118</v>
      </c>
      <c r="F2186" s="184"/>
      <c r="G2186" s="184"/>
      <c r="H2186" s="185">
        <v>18332</v>
      </c>
      <c r="I2186" t="s">
        <v>3510</v>
      </c>
      <c r="J2186" s="185" t="s">
        <v>36</v>
      </c>
      <c r="K2186" s="185" t="s">
        <v>36</v>
      </c>
      <c r="L2186" s="185" t="s">
        <v>36</v>
      </c>
      <c r="M2186" s="185" t="s">
        <v>37</v>
      </c>
      <c r="N2186" s="185" t="s">
        <v>3514</v>
      </c>
      <c r="O2186" s="185" t="s">
        <v>37</v>
      </c>
      <c r="P2186" s="185"/>
      <c r="Q2186" s="184" t="s">
        <v>4118</v>
      </c>
      <c r="R2186" s="185">
        <v>18332</v>
      </c>
      <c r="S2186" s="185" t="s">
        <v>3627</v>
      </c>
      <c r="T2186">
        <v>1</v>
      </c>
      <c r="U2186" s="185" t="s">
        <v>37</v>
      </c>
      <c r="V2186" s="185" t="s">
        <v>37</v>
      </c>
      <c r="W2186" t="b">
        <v>1</v>
      </c>
    </row>
    <row r="2187" spans="4:23" x14ac:dyDescent="0.25">
      <c r="D2187" s="184" t="s">
        <v>4119</v>
      </c>
      <c r="E2187" s="184" t="s">
        <v>4119</v>
      </c>
      <c r="F2187" s="184"/>
      <c r="G2187" s="184"/>
      <c r="H2187" s="185">
        <v>18333</v>
      </c>
      <c r="I2187" t="s">
        <v>3510</v>
      </c>
      <c r="J2187" s="185" t="s">
        <v>36</v>
      </c>
      <c r="K2187" s="185" t="s">
        <v>36</v>
      </c>
      <c r="L2187" s="185" t="s">
        <v>36</v>
      </c>
      <c r="M2187" s="185" t="s">
        <v>37</v>
      </c>
      <c r="N2187" s="185" t="s">
        <v>3514</v>
      </c>
      <c r="O2187" s="185" t="s">
        <v>37</v>
      </c>
      <c r="P2187" s="185"/>
      <c r="Q2187" s="184" t="s">
        <v>4119</v>
      </c>
      <c r="R2187" s="185">
        <v>18333</v>
      </c>
      <c r="S2187" s="185" t="s">
        <v>3613</v>
      </c>
      <c r="T2187">
        <v>1</v>
      </c>
      <c r="U2187" s="185" t="s">
        <v>37</v>
      </c>
      <c r="V2187" s="185" t="s">
        <v>37</v>
      </c>
      <c r="W2187" t="b">
        <v>1</v>
      </c>
    </row>
    <row r="2188" spans="4:23" x14ac:dyDescent="0.25">
      <c r="D2188" s="184" t="s">
        <v>4120</v>
      </c>
      <c r="E2188" s="184" t="s">
        <v>4120</v>
      </c>
      <c r="F2188" s="184"/>
      <c r="G2188" s="184"/>
      <c r="H2188" s="185">
        <v>18333</v>
      </c>
      <c r="I2188" t="s">
        <v>3510</v>
      </c>
      <c r="J2188" s="185" t="s">
        <v>36</v>
      </c>
      <c r="K2188" s="185" t="s">
        <v>36</v>
      </c>
      <c r="L2188" s="185" t="s">
        <v>36</v>
      </c>
      <c r="M2188" s="185" t="s">
        <v>37</v>
      </c>
      <c r="N2188" s="185" t="s">
        <v>3514</v>
      </c>
      <c r="O2188" s="185" t="s">
        <v>37</v>
      </c>
      <c r="P2188" s="185"/>
      <c r="Q2188" s="184" t="s">
        <v>4120</v>
      </c>
      <c r="R2188" s="185">
        <v>18333</v>
      </c>
      <c r="S2188" s="185" t="s">
        <v>3613</v>
      </c>
      <c r="T2188">
        <v>1</v>
      </c>
      <c r="U2188" s="185" t="s">
        <v>37</v>
      </c>
      <c r="V2188" s="185" t="s">
        <v>37</v>
      </c>
      <c r="W2188" t="b">
        <v>1</v>
      </c>
    </row>
    <row r="2189" spans="4:23" x14ac:dyDescent="0.25">
      <c r="D2189" s="184" t="s">
        <v>4121</v>
      </c>
      <c r="E2189" s="184" t="s">
        <v>4121</v>
      </c>
      <c r="F2189" s="184"/>
      <c r="G2189" s="184"/>
      <c r="H2189" s="185">
        <v>18332</v>
      </c>
      <c r="I2189" t="s">
        <v>3510</v>
      </c>
      <c r="J2189" s="185" t="s">
        <v>36</v>
      </c>
      <c r="K2189" s="185" t="s">
        <v>36</v>
      </c>
      <c r="L2189" s="185" t="s">
        <v>36</v>
      </c>
      <c r="M2189" s="185" t="s">
        <v>37</v>
      </c>
      <c r="N2189" s="185" t="s">
        <v>3514</v>
      </c>
      <c r="O2189" s="185" t="s">
        <v>37</v>
      </c>
      <c r="P2189" s="185"/>
      <c r="Q2189" s="184" t="s">
        <v>4121</v>
      </c>
      <c r="R2189" s="185">
        <v>18332</v>
      </c>
      <c r="S2189" s="185" t="s">
        <v>3627</v>
      </c>
      <c r="T2189">
        <v>1</v>
      </c>
      <c r="U2189" s="185" t="s">
        <v>37</v>
      </c>
      <c r="V2189" s="185" t="s">
        <v>37</v>
      </c>
      <c r="W2189" t="b">
        <v>1</v>
      </c>
    </row>
    <row r="2190" spans="4:23" x14ac:dyDescent="0.25">
      <c r="D2190" s="184" t="s">
        <v>4122</v>
      </c>
      <c r="E2190" s="184" t="s">
        <v>4122</v>
      </c>
      <c r="F2190" s="184"/>
      <c r="G2190" s="184"/>
      <c r="H2190" s="185">
        <v>18333</v>
      </c>
      <c r="I2190" t="s">
        <v>3510</v>
      </c>
      <c r="J2190" s="185" t="s">
        <v>36</v>
      </c>
      <c r="K2190" s="185" t="s">
        <v>36</v>
      </c>
      <c r="L2190" s="185" t="s">
        <v>36</v>
      </c>
      <c r="M2190" s="185" t="s">
        <v>37</v>
      </c>
      <c r="N2190" s="185" t="s">
        <v>3514</v>
      </c>
      <c r="O2190" s="185" t="s">
        <v>37</v>
      </c>
      <c r="P2190" s="185"/>
      <c r="Q2190" s="184" t="s">
        <v>4122</v>
      </c>
      <c r="R2190" s="185">
        <v>18333</v>
      </c>
      <c r="S2190" s="185" t="s">
        <v>3613</v>
      </c>
      <c r="T2190">
        <v>1</v>
      </c>
      <c r="U2190" s="185" t="s">
        <v>37</v>
      </c>
      <c r="V2190" s="185" t="s">
        <v>37</v>
      </c>
      <c r="W2190" t="b">
        <v>1</v>
      </c>
    </row>
    <row r="2191" spans="4:23" x14ac:dyDescent="0.25">
      <c r="D2191" s="184" t="s">
        <v>4123</v>
      </c>
      <c r="E2191" s="184" t="s">
        <v>4123</v>
      </c>
      <c r="F2191" s="184"/>
      <c r="G2191" s="184"/>
      <c r="H2191" s="185">
        <v>18333</v>
      </c>
      <c r="I2191" t="s">
        <v>3510</v>
      </c>
      <c r="J2191" s="185" t="s">
        <v>36</v>
      </c>
      <c r="K2191" s="185" t="s">
        <v>36</v>
      </c>
      <c r="L2191" s="185" t="s">
        <v>36</v>
      </c>
      <c r="M2191" s="185" t="s">
        <v>37</v>
      </c>
      <c r="N2191" s="185" t="s">
        <v>3514</v>
      </c>
      <c r="O2191" s="185" t="s">
        <v>37</v>
      </c>
      <c r="P2191" s="185"/>
      <c r="Q2191" s="184" t="s">
        <v>4123</v>
      </c>
      <c r="R2191" s="185">
        <v>18333</v>
      </c>
      <c r="S2191" s="185" t="s">
        <v>3613</v>
      </c>
      <c r="T2191">
        <v>1</v>
      </c>
      <c r="U2191" s="185" t="s">
        <v>37</v>
      </c>
      <c r="V2191" s="185" t="s">
        <v>37</v>
      </c>
      <c r="W2191" t="b">
        <v>1</v>
      </c>
    </row>
    <row r="2192" spans="4:23" x14ac:dyDescent="0.25">
      <c r="D2192" s="184" t="s">
        <v>4124</v>
      </c>
      <c r="E2192" s="184" t="s">
        <v>4124</v>
      </c>
      <c r="F2192" s="184"/>
      <c r="G2192" s="184"/>
      <c r="H2192" s="185">
        <v>18331</v>
      </c>
      <c r="I2192" t="s">
        <v>3510</v>
      </c>
      <c r="J2192" s="185" t="s">
        <v>36</v>
      </c>
      <c r="K2192" s="185" t="s">
        <v>36</v>
      </c>
      <c r="L2192" s="185" t="s">
        <v>36</v>
      </c>
      <c r="M2192" s="185" t="s">
        <v>37</v>
      </c>
      <c r="N2192" s="185" t="s">
        <v>3514</v>
      </c>
      <c r="O2192" s="185" t="s">
        <v>37</v>
      </c>
      <c r="P2192" s="185"/>
      <c r="Q2192" s="184" t="s">
        <v>4124</v>
      </c>
      <c r="R2192" s="185">
        <v>18331</v>
      </c>
      <c r="S2192" s="185" t="s">
        <v>3624</v>
      </c>
      <c r="T2192">
        <v>1</v>
      </c>
      <c r="U2192" s="185" t="s">
        <v>37</v>
      </c>
      <c r="V2192" s="185" t="s">
        <v>37</v>
      </c>
      <c r="W2192" t="b">
        <v>1</v>
      </c>
    </row>
    <row r="2193" spans="4:23" x14ac:dyDescent="0.25">
      <c r="D2193" s="184" t="s">
        <v>4125</v>
      </c>
      <c r="E2193" s="184" t="s">
        <v>4125</v>
      </c>
      <c r="F2193" s="184"/>
      <c r="G2193" s="184"/>
      <c r="H2193" s="185">
        <v>18331</v>
      </c>
      <c r="I2193" t="s">
        <v>3510</v>
      </c>
      <c r="J2193" s="185" t="s">
        <v>36</v>
      </c>
      <c r="K2193" s="185" t="s">
        <v>36</v>
      </c>
      <c r="L2193" s="185" t="s">
        <v>36</v>
      </c>
      <c r="M2193" s="185" t="s">
        <v>37</v>
      </c>
      <c r="N2193" s="185" t="s">
        <v>3514</v>
      </c>
      <c r="O2193" s="185" t="s">
        <v>37</v>
      </c>
      <c r="P2193" s="185"/>
      <c r="Q2193" s="184" t="s">
        <v>4125</v>
      </c>
      <c r="R2193" s="185">
        <v>18331</v>
      </c>
      <c r="S2193" s="185" t="s">
        <v>3624</v>
      </c>
      <c r="T2193">
        <v>1</v>
      </c>
      <c r="U2193" s="185" t="s">
        <v>37</v>
      </c>
      <c r="V2193" s="185" t="s">
        <v>37</v>
      </c>
      <c r="W2193" t="b">
        <v>1</v>
      </c>
    </row>
    <row r="2194" spans="4:23" x14ac:dyDescent="0.25">
      <c r="D2194" s="184" t="s">
        <v>4126</v>
      </c>
      <c r="E2194" s="184" t="s">
        <v>4126</v>
      </c>
      <c r="F2194" s="184"/>
      <c r="G2194" s="184"/>
      <c r="H2194" s="185">
        <v>18332</v>
      </c>
      <c r="I2194" t="s">
        <v>3510</v>
      </c>
      <c r="J2194" s="185" t="s">
        <v>36</v>
      </c>
      <c r="K2194" s="185" t="s">
        <v>36</v>
      </c>
      <c r="L2194" s="185" t="s">
        <v>36</v>
      </c>
      <c r="M2194" s="185" t="s">
        <v>37</v>
      </c>
      <c r="N2194" s="185" t="s">
        <v>3514</v>
      </c>
      <c r="O2194" s="185" t="s">
        <v>37</v>
      </c>
      <c r="P2194" s="185"/>
      <c r="Q2194" s="184" t="s">
        <v>4126</v>
      </c>
      <c r="R2194" s="185">
        <v>18332</v>
      </c>
      <c r="S2194" s="185" t="s">
        <v>3627</v>
      </c>
      <c r="T2194">
        <v>1</v>
      </c>
      <c r="U2194" s="185" t="s">
        <v>37</v>
      </c>
      <c r="V2194" s="185" t="s">
        <v>37</v>
      </c>
      <c r="W2194" t="b">
        <v>1</v>
      </c>
    </row>
    <row r="2195" spans="4:23" x14ac:dyDescent="0.25">
      <c r="D2195" s="184" t="s">
        <v>4127</v>
      </c>
      <c r="E2195" s="184" t="s">
        <v>4127</v>
      </c>
      <c r="F2195" s="184"/>
      <c r="G2195" s="184"/>
      <c r="H2195" s="185">
        <v>18333</v>
      </c>
      <c r="I2195" t="s">
        <v>3510</v>
      </c>
      <c r="J2195" s="185" t="s">
        <v>36</v>
      </c>
      <c r="K2195" s="185" t="s">
        <v>36</v>
      </c>
      <c r="L2195" s="185" t="s">
        <v>36</v>
      </c>
      <c r="M2195" s="185" t="s">
        <v>37</v>
      </c>
      <c r="N2195" s="185" t="s">
        <v>3514</v>
      </c>
      <c r="O2195" s="185" t="s">
        <v>37</v>
      </c>
      <c r="P2195" s="185"/>
      <c r="Q2195" s="184" t="s">
        <v>4127</v>
      </c>
      <c r="R2195" s="185">
        <v>18333</v>
      </c>
      <c r="S2195" s="185" t="s">
        <v>3613</v>
      </c>
      <c r="T2195">
        <v>1</v>
      </c>
      <c r="U2195" s="185" t="s">
        <v>37</v>
      </c>
      <c r="V2195" s="185" t="s">
        <v>37</v>
      </c>
      <c r="W2195" t="b">
        <v>1</v>
      </c>
    </row>
    <row r="2196" spans="4:23" x14ac:dyDescent="0.25">
      <c r="D2196" s="184" t="s">
        <v>1858</v>
      </c>
      <c r="E2196" s="184" t="s">
        <v>1858</v>
      </c>
      <c r="F2196" s="184"/>
      <c r="G2196" s="184"/>
      <c r="H2196" s="185">
        <v>90217</v>
      </c>
      <c r="I2196" t="s">
        <v>3510</v>
      </c>
      <c r="J2196" s="185" t="s">
        <v>36</v>
      </c>
      <c r="K2196" s="185" t="s">
        <v>36</v>
      </c>
      <c r="L2196" s="185" t="s">
        <v>36</v>
      </c>
      <c r="M2196" s="185" t="s">
        <v>37</v>
      </c>
      <c r="N2196" s="185" t="s">
        <v>3498</v>
      </c>
      <c r="O2196" s="185" t="s">
        <v>37</v>
      </c>
      <c r="P2196" s="185"/>
      <c r="Q2196" s="184" t="s">
        <v>1858</v>
      </c>
      <c r="R2196" s="185">
        <v>90217</v>
      </c>
      <c r="S2196" s="185" t="s">
        <v>1858</v>
      </c>
      <c r="T2196">
        <v>2</v>
      </c>
      <c r="U2196" s="185" t="s">
        <v>37</v>
      </c>
      <c r="V2196" s="185" t="s">
        <v>37</v>
      </c>
      <c r="W2196" t="b">
        <v>1</v>
      </c>
    </row>
    <row r="2197" spans="4:23" x14ac:dyDescent="0.25">
      <c r="D2197" s="184" t="s">
        <v>1859</v>
      </c>
      <c r="E2197" s="184" t="s">
        <v>1859</v>
      </c>
      <c r="F2197" s="184"/>
      <c r="G2197" s="184"/>
      <c r="H2197" s="185">
        <v>17350</v>
      </c>
      <c r="I2197" t="s">
        <v>3496</v>
      </c>
      <c r="J2197" s="185" t="s">
        <v>36</v>
      </c>
      <c r="K2197" s="185" t="s">
        <v>36</v>
      </c>
      <c r="L2197" s="185" t="s">
        <v>36</v>
      </c>
      <c r="M2197" s="185" t="s">
        <v>37</v>
      </c>
      <c r="N2197" s="185" t="s">
        <v>3504</v>
      </c>
      <c r="O2197" s="185" t="s">
        <v>37</v>
      </c>
      <c r="P2197" s="185"/>
      <c r="Q2197" s="184" t="s">
        <v>1859</v>
      </c>
      <c r="R2197" s="185">
        <v>17350</v>
      </c>
      <c r="S2197" s="185" t="s">
        <v>161</v>
      </c>
      <c r="T2197">
        <v>1</v>
      </c>
      <c r="U2197" s="185" t="s">
        <v>37</v>
      </c>
      <c r="V2197" s="185" t="s">
        <v>37</v>
      </c>
      <c r="W2197" t="b">
        <v>1</v>
      </c>
    </row>
    <row r="2198" spans="4:23" x14ac:dyDescent="0.25">
      <c r="D2198" s="184" t="s">
        <v>1860</v>
      </c>
      <c r="E2198" s="184" t="s">
        <v>1860</v>
      </c>
      <c r="F2198" s="184"/>
      <c r="G2198" s="184"/>
      <c r="H2198" s="185">
        <v>17070</v>
      </c>
      <c r="I2198" t="s">
        <v>3496</v>
      </c>
      <c r="J2198" s="185" t="s">
        <v>36</v>
      </c>
      <c r="K2198" s="185" t="s">
        <v>36</v>
      </c>
      <c r="L2198" s="185" t="s">
        <v>36</v>
      </c>
      <c r="M2198" s="185" t="s">
        <v>37</v>
      </c>
      <c r="N2198" s="185" t="s">
        <v>3504</v>
      </c>
      <c r="O2198" s="185" t="s">
        <v>37</v>
      </c>
      <c r="P2198" s="185"/>
      <c r="Q2198" s="184" t="s">
        <v>1860</v>
      </c>
      <c r="R2198" s="185">
        <v>17070</v>
      </c>
      <c r="S2198" s="185" t="s">
        <v>935</v>
      </c>
      <c r="T2198">
        <v>1</v>
      </c>
      <c r="U2198" s="185" t="s">
        <v>37</v>
      </c>
      <c r="V2198" s="185" t="s">
        <v>37</v>
      </c>
      <c r="W2198" t="b">
        <v>1</v>
      </c>
    </row>
    <row r="2199" spans="4:23" x14ac:dyDescent="0.25">
      <c r="D2199" s="184" t="s">
        <v>1861</v>
      </c>
      <c r="E2199" s="184" t="s">
        <v>1861</v>
      </c>
      <c r="F2199" s="184"/>
      <c r="G2199" s="184"/>
      <c r="H2199" s="185">
        <v>16870</v>
      </c>
      <c r="I2199" t="s">
        <v>3496</v>
      </c>
      <c r="J2199" s="185" t="s">
        <v>36</v>
      </c>
      <c r="K2199" s="185" t="s">
        <v>36</v>
      </c>
      <c r="L2199" s="185" t="s">
        <v>36</v>
      </c>
      <c r="M2199" s="185" t="s">
        <v>37</v>
      </c>
      <c r="N2199" s="185" t="s">
        <v>35</v>
      </c>
      <c r="O2199" s="185" t="s">
        <v>37</v>
      </c>
      <c r="P2199" s="185"/>
      <c r="Q2199" s="184" t="s">
        <v>1861</v>
      </c>
      <c r="R2199" s="185">
        <v>16870</v>
      </c>
      <c r="S2199" s="185" t="s">
        <v>152</v>
      </c>
      <c r="T2199">
        <v>1</v>
      </c>
      <c r="U2199" s="185" t="s">
        <v>37</v>
      </c>
      <c r="V2199" s="185" t="s">
        <v>37</v>
      </c>
      <c r="W2199" t="b">
        <v>1</v>
      </c>
    </row>
    <row r="2200" spans="4:23" x14ac:dyDescent="0.25">
      <c r="D2200" s="184" t="s">
        <v>1862</v>
      </c>
      <c r="E2200" s="184" t="s">
        <v>1862</v>
      </c>
      <c r="F2200" s="184"/>
      <c r="G2200" s="184"/>
      <c r="H2200" s="185">
        <v>13960</v>
      </c>
      <c r="I2200" t="s">
        <v>3491</v>
      </c>
      <c r="J2200" s="185" t="s">
        <v>36</v>
      </c>
      <c r="K2200" s="185" t="s">
        <v>36</v>
      </c>
      <c r="L2200" s="185" t="s">
        <v>36</v>
      </c>
      <c r="M2200" s="185" t="s">
        <v>37</v>
      </c>
      <c r="N2200" s="185" t="s">
        <v>35</v>
      </c>
      <c r="O2200" s="185" t="s">
        <v>37</v>
      </c>
      <c r="P2200" s="185"/>
      <c r="Q2200" s="184" t="s">
        <v>1862</v>
      </c>
      <c r="R2200" s="185">
        <v>13960</v>
      </c>
      <c r="S2200" s="185" t="s">
        <v>234</v>
      </c>
      <c r="T2200">
        <v>3</v>
      </c>
      <c r="U2200" s="185" t="s">
        <v>37</v>
      </c>
      <c r="V2200" s="185" t="s">
        <v>37</v>
      </c>
      <c r="W2200" t="b">
        <v>1</v>
      </c>
    </row>
    <row r="2201" spans="4:23" x14ac:dyDescent="0.25">
      <c r="D2201" s="184" t="s">
        <v>1863</v>
      </c>
      <c r="E2201" s="184" t="s">
        <v>1863</v>
      </c>
      <c r="F2201" s="184"/>
      <c r="G2201" s="184"/>
      <c r="H2201" s="185">
        <v>13410</v>
      </c>
      <c r="I2201" t="s">
        <v>3491</v>
      </c>
      <c r="J2201" s="185" t="s">
        <v>36</v>
      </c>
      <c r="K2201" s="185" t="s">
        <v>36</v>
      </c>
      <c r="L2201" s="185" t="s">
        <v>36</v>
      </c>
      <c r="M2201" s="185" t="s">
        <v>37</v>
      </c>
      <c r="N2201" s="185" t="s">
        <v>35</v>
      </c>
      <c r="O2201" s="185" t="s">
        <v>37</v>
      </c>
      <c r="P2201" s="185"/>
      <c r="Q2201" s="184" t="s">
        <v>1863</v>
      </c>
      <c r="R2201" s="185">
        <v>13410</v>
      </c>
      <c r="S2201" s="185" t="s">
        <v>131</v>
      </c>
      <c r="T2201">
        <v>3</v>
      </c>
      <c r="U2201" s="185" t="s">
        <v>37</v>
      </c>
      <c r="V2201" s="185" t="s">
        <v>37</v>
      </c>
      <c r="W2201" t="b">
        <v>1</v>
      </c>
    </row>
    <row r="2202" spans="4:23" x14ac:dyDescent="0.25">
      <c r="D2202" s="184" t="s">
        <v>1864</v>
      </c>
      <c r="E2202" s="184" t="s">
        <v>1864</v>
      </c>
      <c r="F2202" s="184"/>
      <c r="G2202" s="184"/>
      <c r="H2202" s="185">
        <v>13140</v>
      </c>
      <c r="I2202" t="s">
        <v>3491</v>
      </c>
      <c r="J2202" s="185" t="s">
        <v>36</v>
      </c>
      <c r="K2202" s="185" t="s">
        <v>36</v>
      </c>
      <c r="L2202" s="185" t="s">
        <v>36</v>
      </c>
      <c r="M2202" s="185" t="s">
        <v>37</v>
      </c>
      <c r="N2202" s="185" t="s">
        <v>35</v>
      </c>
      <c r="O2202" s="185" t="s">
        <v>37</v>
      </c>
      <c r="P2202" s="185"/>
      <c r="Q2202" s="184" t="s">
        <v>1864</v>
      </c>
      <c r="R2202" s="185">
        <v>13140</v>
      </c>
      <c r="S2202" s="185" t="s">
        <v>78</v>
      </c>
      <c r="T2202">
        <v>3</v>
      </c>
      <c r="U2202" s="185" t="s">
        <v>37</v>
      </c>
      <c r="V2202" s="185" t="s">
        <v>37</v>
      </c>
      <c r="W2202" t="b">
        <v>1</v>
      </c>
    </row>
    <row r="2203" spans="4:23" x14ac:dyDescent="0.25">
      <c r="D2203" s="184" t="s">
        <v>1865</v>
      </c>
      <c r="E2203" s="184" t="s">
        <v>1865</v>
      </c>
      <c r="F2203" s="184"/>
      <c r="G2203" s="184"/>
      <c r="H2203" s="185">
        <v>13430</v>
      </c>
      <c r="I2203" t="s">
        <v>3491</v>
      </c>
      <c r="J2203" s="185" t="s">
        <v>36</v>
      </c>
      <c r="K2203" s="185" t="s">
        <v>36</v>
      </c>
      <c r="L2203" s="185" t="s">
        <v>36</v>
      </c>
      <c r="M2203" s="185" t="s">
        <v>37</v>
      </c>
      <c r="N2203" s="185" t="s">
        <v>35</v>
      </c>
      <c r="O2203" s="185" t="s">
        <v>37</v>
      </c>
      <c r="P2203" s="185"/>
      <c r="Q2203" s="184" t="s">
        <v>1865</v>
      </c>
      <c r="R2203" s="185">
        <v>13430</v>
      </c>
      <c r="S2203" s="185" t="s">
        <v>507</v>
      </c>
      <c r="T2203">
        <v>2</v>
      </c>
      <c r="U2203" s="185" t="s">
        <v>37</v>
      </c>
      <c r="V2203" s="185" t="s">
        <v>37</v>
      </c>
      <c r="W2203" t="b">
        <v>1</v>
      </c>
    </row>
    <row r="2204" spans="4:23" x14ac:dyDescent="0.25">
      <c r="D2204" s="184" t="s">
        <v>1866</v>
      </c>
      <c r="E2204" s="184" t="s">
        <v>1866</v>
      </c>
      <c r="F2204" s="184"/>
      <c r="G2204" s="184"/>
      <c r="H2204" s="185">
        <v>16620</v>
      </c>
      <c r="I2204" t="s">
        <v>3491</v>
      </c>
      <c r="J2204" s="185" t="s">
        <v>36</v>
      </c>
      <c r="K2204" s="185" t="s">
        <v>36</v>
      </c>
      <c r="L2204" s="185" t="s">
        <v>36</v>
      </c>
      <c r="M2204" s="185" t="s">
        <v>37</v>
      </c>
      <c r="N2204" s="185" t="s">
        <v>35</v>
      </c>
      <c r="O2204" s="185" t="s">
        <v>37</v>
      </c>
      <c r="P2204" s="185"/>
      <c r="Q2204" s="184" t="s">
        <v>1866</v>
      </c>
      <c r="R2204" s="185">
        <v>16620</v>
      </c>
      <c r="S2204" s="185" t="s">
        <v>1012</v>
      </c>
      <c r="T2204">
        <v>3</v>
      </c>
      <c r="U2204" s="185" t="s">
        <v>37</v>
      </c>
      <c r="V2204" s="185" t="s">
        <v>37</v>
      </c>
      <c r="W2204" t="b">
        <v>1</v>
      </c>
    </row>
    <row r="2205" spans="4:23" x14ac:dyDescent="0.25">
      <c r="D2205" s="184" t="s">
        <v>1867</v>
      </c>
      <c r="E2205" s="184" t="s">
        <v>1867</v>
      </c>
      <c r="F2205" s="184"/>
      <c r="G2205" s="184"/>
      <c r="H2205" s="185">
        <v>10080</v>
      </c>
      <c r="I2205" t="s">
        <v>3486</v>
      </c>
      <c r="J2205" s="185" t="s">
        <v>36</v>
      </c>
      <c r="K2205" s="185" t="s">
        <v>36</v>
      </c>
      <c r="L2205" s="185" t="s">
        <v>36</v>
      </c>
      <c r="M2205" s="185" t="s">
        <v>37</v>
      </c>
      <c r="N2205" s="185" t="s">
        <v>3490</v>
      </c>
      <c r="O2205" s="185" t="s">
        <v>37</v>
      </c>
      <c r="P2205" s="185"/>
      <c r="Q2205" s="184" t="s">
        <v>1867</v>
      </c>
      <c r="R2205" s="185">
        <v>10080</v>
      </c>
      <c r="S2205" s="185" t="s">
        <v>86</v>
      </c>
      <c r="T2205">
        <v>1</v>
      </c>
      <c r="U2205" s="185" t="s">
        <v>37</v>
      </c>
      <c r="V2205" s="185" t="s">
        <v>37</v>
      </c>
      <c r="W2205" t="b">
        <v>1</v>
      </c>
    </row>
    <row r="2206" spans="4:23" x14ac:dyDescent="0.25">
      <c r="D2206" s="184" t="s">
        <v>1868</v>
      </c>
      <c r="E2206" s="184" t="s">
        <v>1868</v>
      </c>
      <c r="F2206" s="184"/>
      <c r="G2206" s="184"/>
      <c r="H2206" s="185">
        <v>10030</v>
      </c>
      <c r="I2206" t="s">
        <v>3486</v>
      </c>
      <c r="J2206" s="185" t="s">
        <v>36</v>
      </c>
      <c r="K2206" s="185" t="s">
        <v>36</v>
      </c>
      <c r="L2206" s="185" t="s">
        <v>36</v>
      </c>
      <c r="M2206" s="185" t="s">
        <v>37</v>
      </c>
      <c r="N2206" s="185" t="s">
        <v>3490</v>
      </c>
      <c r="O2206" s="185" t="s">
        <v>37</v>
      </c>
      <c r="P2206" s="185"/>
      <c r="Q2206" s="184" t="s">
        <v>1868</v>
      </c>
      <c r="R2206" s="185">
        <v>10030</v>
      </c>
      <c r="S2206" s="185" t="s">
        <v>60</v>
      </c>
      <c r="T2206">
        <v>1</v>
      </c>
      <c r="U2206" s="185" t="s">
        <v>37</v>
      </c>
      <c r="V2206" s="185" t="s">
        <v>37</v>
      </c>
      <c r="W2206" t="b">
        <v>1</v>
      </c>
    </row>
    <row r="2207" spans="4:23" x14ac:dyDescent="0.25">
      <c r="D2207" s="184" t="s">
        <v>1869</v>
      </c>
      <c r="E2207" s="184" t="s">
        <v>1869</v>
      </c>
      <c r="F2207" s="184"/>
      <c r="G2207" s="184"/>
      <c r="H2207" s="185">
        <v>13140</v>
      </c>
      <c r="I2207" t="s">
        <v>3491</v>
      </c>
      <c r="J2207" s="185" t="s">
        <v>36</v>
      </c>
      <c r="K2207" s="185" t="s">
        <v>36</v>
      </c>
      <c r="L2207" s="185" t="s">
        <v>36</v>
      </c>
      <c r="M2207" s="185" t="s">
        <v>37</v>
      </c>
      <c r="N2207" s="185" t="s">
        <v>3501</v>
      </c>
      <c r="O2207" s="185" t="s">
        <v>37</v>
      </c>
      <c r="P2207" s="185"/>
      <c r="Q2207" s="184" t="s">
        <v>1869</v>
      </c>
      <c r="R2207" s="185">
        <v>13140</v>
      </c>
      <c r="S2207" s="185" t="s">
        <v>78</v>
      </c>
      <c r="T2207">
        <v>2</v>
      </c>
      <c r="U2207" s="185" t="s">
        <v>37</v>
      </c>
      <c r="V2207" s="185" t="s">
        <v>37</v>
      </c>
      <c r="W2207" t="b">
        <v>1</v>
      </c>
    </row>
    <row r="2208" spans="4:23" x14ac:dyDescent="0.25">
      <c r="D2208" s="184" t="s">
        <v>1870</v>
      </c>
      <c r="E2208" s="184" t="s">
        <v>1870</v>
      </c>
      <c r="F2208" s="184"/>
      <c r="G2208" s="184"/>
      <c r="H2208" s="185">
        <v>12250</v>
      </c>
      <c r="I2208" t="s">
        <v>3487</v>
      </c>
      <c r="J2208" s="185" t="s">
        <v>36</v>
      </c>
      <c r="K2208" s="185" t="s">
        <v>36</v>
      </c>
      <c r="L2208" s="185" t="s">
        <v>36</v>
      </c>
      <c r="M2208" s="185" t="s">
        <v>36</v>
      </c>
      <c r="N2208" s="185" t="s">
        <v>35</v>
      </c>
      <c r="O2208" s="185" t="s">
        <v>37</v>
      </c>
      <c r="P2208" s="185"/>
      <c r="Q2208" s="184" t="s">
        <v>1870</v>
      </c>
      <c r="R2208" s="185">
        <v>12250</v>
      </c>
      <c r="S2208" s="185" t="s">
        <v>56</v>
      </c>
      <c r="T2208">
        <v>4</v>
      </c>
      <c r="U2208" s="185" t="s">
        <v>37</v>
      </c>
      <c r="V2208" s="185" t="s">
        <v>37</v>
      </c>
      <c r="W2208" t="b">
        <v>1</v>
      </c>
    </row>
    <row r="2209" spans="4:23" x14ac:dyDescent="0.25">
      <c r="D2209" s="184" t="s">
        <v>1871</v>
      </c>
      <c r="E2209" s="184" t="s">
        <v>1871</v>
      </c>
      <c r="F2209" s="184"/>
      <c r="G2209" s="184"/>
      <c r="H2209" s="185">
        <v>12250</v>
      </c>
      <c r="I2209" t="s">
        <v>3487</v>
      </c>
      <c r="J2209" s="185" t="s">
        <v>36</v>
      </c>
      <c r="K2209" s="185" t="s">
        <v>36</v>
      </c>
      <c r="L2209" s="185" t="s">
        <v>36</v>
      </c>
      <c r="M2209" s="185" t="s">
        <v>36</v>
      </c>
      <c r="N2209" s="185" t="s">
        <v>35</v>
      </c>
      <c r="O2209" s="185" t="s">
        <v>37</v>
      </c>
      <c r="P2209" s="185"/>
      <c r="Q2209" s="184" t="s">
        <v>1871</v>
      </c>
      <c r="R2209" s="185">
        <v>12250</v>
      </c>
      <c r="S2209" s="185" t="s">
        <v>56</v>
      </c>
      <c r="T2209">
        <v>4</v>
      </c>
      <c r="U2209" s="185" t="s">
        <v>37</v>
      </c>
      <c r="V2209" s="185" t="s">
        <v>37</v>
      </c>
      <c r="W2209" t="b">
        <v>1</v>
      </c>
    </row>
    <row r="2210" spans="4:23" x14ac:dyDescent="0.25">
      <c r="D2210" s="184" t="s">
        <v>1872</v>
      </c>
      <c r="E2210" s="184" t="s">
        <v>1872</v>
      </c>
      <c r="F2210" s="184"/>
      <c r="G2210" s="184"/>
      <c r="H2210" s="185">
        <v>12250</v>
      </c>
      <c r="I2210" t="s">
        <v>3487</v>
      </c>
      <c r="J2210" s="185" t="s">
        <v>36</v>
      </c>
      <c r="K2210" s="185" t="s">
        <v>36</v>
      </c>
      <c r="L2210" s="185" t="s">
        <v>36</v>
      </c>
      <c r="M2210" s="185" t="s">
        <v>36</v>
      </c>
      <c r="N2210" s="185" t="s">
        <v>35</v>
      </c>
      <c r="O2210" s="185" t="s">
        <v>37</v>
      </c>
      <c r="P2210" s="185"/>
      <c r="Q2210" s="184" t="s">
        <v>1872</v>
      </c>
      <c r="R2210" s="185">
        <v>12250</v>
      </c>
      <c r="S2210" s="185" t="s">
        <v>56</v>
      </c>
      <c r="T2210">
        <v>4</v>
      </c>
      <c r="U2210" s="185" t="s">
        <v>37</v>
      </c>
      <c r="V2210" s="185" t="s">
        <v>37</v>
      </c>
      <c r="W2210" t="b">
        <v>1</v>
      </c>
    </row>
    <row r="2211" spans="4:23" x14ac:dyDescent="0.25">
      <c r="D2211" s="184" t="s">
        <v>1873</v>
      </c>
      <c r="E2211" s="184" t="s">
        <v>1873</v>
      </c>
      <c r="F2211" s="184"/>
      <c r="G2211" s="184"/>
      <c r="H2211" s="185">
        <v>12250</v>
      </c>
      <c r="I2211" t="s">
        <v>3487</v>
      </c>
      <c r="J2211" s="185" t="s">
        <v>36</v>
      </c>
      <c r="K2211" s="185" t="s">
        <v>36</v>
      </c>
      <c r="L2211" s="185" t="s">
        <v>36</v>
      </c>
      <c r="M2211" s="185" t="s">
        <v>36</v>
      </c>
      <c r="N2211" s="185" t="s">
        <v>35</v>
      </c>
      <c r="O2211" s="185" t="s">
        <v>37</v>
      </c>
      <c r="P2211" s="185"/>
      <c r="Q2211" s="184" t="s">
        <v>1873</v>
      </c>
      <c r="R2211" s="185">
        <v>12250</v>
      </c>
      <c r="S2211" s="185" t="s">
        <v>56</v>
      </c>
      <c r="T2211">
        <v>4</v>
      </c>
      <c r="U2211" s="185" t="s">
        <v>37</v>
      </c>
      <c r="V2211" s="185" t="s">
        <v>37</v>
      </c>
      <c r="W2211" t="b">
        <v>1</v>
      </c>
    </row>
    <row r="2212" spans="4:23" x14ac:dyDescent="0.25">
      <c r="D2212" s="184" t="s">
        <v>1874</v>
      </c>
      <c r="E2212" s="184" t="s">
        <v>1874</v>
      </c>
      <c r="F2212" s="184"/>
      <c r="G2212" s="184"/>
      <c r="H2212" s="185">
        <v>15050</v>
      </c>
      <c r="I2212" t="s">
        <v>113</v>
      </c>
      <c r="J2212" s="185" t="s">
        <v>36</v>
      </c>
      <c r="K2212" s="185" t="s">
        <v>36</v>
      </c>
      <c r="L2212" s="185" t="s">
        <v>36</v>
      </c>
      <c r="M2212" s="185" t="s">
        <v>37</v>
      </c>
      <c r="N2212" s="185" t="s">
        <v>113</v>
      </c>
      <c r="O2212" s="185" t="s">
        <v>37</v>
      </c>
      <c r="P2212" s="185"/>
      <c r="Q2212" s="184" t="s">
        <v>1874</v>
      </c>
      <c r="R2212" s="185">
        <v>15050</v>
      </c>
      <c r="S2212" s="185" t="s">
        <v>114</v>
      </c>
      <c r="T2212">
        <v>5</v>
      </c>
      <c r="U2212" s="185" t="s">
        <v>37</v>
      </c>
      <c r="V2212" s="185" t="s">
        <v>37</v>
      </c>
      <c r="W2212" t="b">
        <v>0</v>
      </c>
    </row>
    <row r="2213" spans="4:23" x14ac:dyDescent="0.25">
      <c r="D2213" s="184" t="s">
        <v>1875</v>
      </c>
      <c r="E2213" s="184" t="s">
        <v>1875</v>
      </c>
      <c r="F2213" s="184"/>
      <c r="G2213" s="184"/>
      <c r="H2213" s="185">
        <v>13050</v>
      </c>
      <c r="I2213" t="s">
        <v>3491</v>
      </c>
      <c r="J2213" s="185" t="s">
        <v>36</v>
      </c>
      <c r="K2213" s="185" t="s">
        <v>36</v>
      </c>
      <c r="L2213" s="185" t="s">
        <v>36</v>
      </c>
      <c r="M2213" s="185" t="s">
        <v>37</v>
      </c>
      <c r="N2213" s="185" t="s">
        <v>3501</v>
      </c>
      <c r="O2213" s="185" t="s">
        <v>37</v>
      </c>
      <c r="P2213" s="185"/>
      <c r="Q2213" s="184" t="s">
        <v>1875</v>
      </c>
      <c r="R2213" s="185">
        <v>13050</v>
      </c>
      <c r="S2213" s="185" t="s">
        <v>1214</v>
      </c>
      <c r="T2213">
        <v>2</v>
      </c>
      <c r="U2213" s="185" t="s">
        <v>37</v>
      </c>
      <c r="V2213" s="185" t="s">
        <v>37</v>
      </c>
      <c r="W2213" t="b">
        <v>1</v>
      </c>
    </row>
    <row r="2214" spans="4:23" x14ac:dyDescent="0.25">
      <c r="D2214" s="184" t="s">
        <v>1876</v>
      </c>
      <c r="E2214" s="184" t="s">
        <v>1876</v>
      </c>
      <c r="F2214" s="184"/>
      <c r="G2214" s="184"/>
      <c r="H2214" s="185">
        <v>13120</v>
      </c>
      <c r="I2214" t="s">
        <v>3491</v>
      </c>
      <c r="J2214" s="185" t="s">
        <v>36</v>
      </c>
      <c r="K2214" s="185" t="s">
        <v>36</v>
      </c>
      <c r="L2214" s="185" t="s">
        <v>36</v>
      </c>
      <c r="M2214" s="185" t="s">
        <v>37</v>
      </c>
      <c r="N2214" s="185" t="s">
        <v>3501</v>
      </c>
      <c r="O2214" s="185" t="s">
        <v>37</v>
      </c>
      <c r="P2214" s="185"/>
      <c r="Q2214" s="184" t="s">
        <v>1876</v>
      </c>
      <c r="R2214" s="185">
        <v>13120</v>
      </c>
      <c r="S2214" s="185" t="s">
        <v>1172</v>
      </c>
      <c r="T2214">
        <v>3</v>
      </c>
      <c r="U2214" s="185" t="s">
        <v>37</v>
      </c>
      <c r="V2214" s="185" t="s">
        <v>37</v>
      </c>
      <c r="W2214" t="b">
        <v>1</v>
      </c>
    </row>
    <row r="2215" spans="4:23" x14ac:dyDescent="0.25">
      <c r="D2215" s="184" t="s">
        <v>1877</v>
      </c>
      <c r="E2215" s="184" t="s">
        <v>1877</v>
      </c>
      <c r="F2215" s="184"/>
      <c r="G2215" s="184"/>
      <c r="H2215" s="185">
        <v>13410</v>
      </c>
      <c r="I2215" t="s">
        <v>3491</v>
      </c>
      <c r="J2215" s="185" t="s">
        <v>36</v>
      </c>
      <c r="K2215" s="185" t="s">
        <v>36</v>
      </c>
      <c r="L2215" s="185" t="s">
        <v>36</v>
      </c>
      <c r="M2215" s="185" t="s">
        <v>37</v>
      </c>
      <c r="N2215" s="185" t="s">
        <v>3501</v>
      </c>
      <c r="O2215" s="185" t="s">
        <v>37</v>
      </c>
      <c r="P2215" s="185"/>
      <c r="Q2215" s="184" t="s">
        <v>1877</v>
      </c>
      <c r="R2215" s="185">
        <v>13410</v>
      </c>
      <c r="S2215" s="185" t="s">
        <v>131</v>
      </c>
      <c r="T2215">
        <v>2</v>
      </c>
      <c r="U2215" s="185" t="s">
        <v>37</v>
      </c>
      <c r="V2215" s="185" t="s">
        <v>37</v>
      </c>
      <c r="W2215" t="b">
        <v>1</v>
      </c>
    </row>
    <row r="2216" spans="4:23" x14ac:dyDescent="0.25">
      <c r="D2216" s="184" t="s">
        <v>1878</v>
      </c>
      <c r="E2216" s="184" t="s">
        <v>1878</v>
      </c>
      <c r="F2216" s="184"/>
      <c r="G2216" s="184"/>
      <c r="H2216" s="185">
        <v>13040</v>
      </c>
      <c r="I2216" t="s">
        <v>3491</v>
      </c>
      <c r="J2216" s="185" t="s">
        <v>36</v>
      </c>
      <c r="K2216" s="185" t="s">
        <v>36</v>
      </c>
      <c r="L2216" s="185" t="s">
        <v>36</v>
      </c>
      <c r="M2216" s="185" t="s">
        <v>37</v>
      </c>
      <c r="N2216" s="185" t="s">
        <v>3501</v>
      </c>
      <c r="O2216" s="185" t="s">
        <v>37</v>
      </c>
      <c r="P2216" s="185"/>
      <c r="Q2216" s="184" t="s">
        <v>1878</v>
      </c>
      <c r="R2216" s="185">
        <v>13040</v>
      </c>
      <c r="S2216" s="185" t="s">
        <v>890</v>
      </c>
      <c r="T2216">
        <v>2</v>
      </c>
      <c r="U2216" s="185" t="s">
        <v>37</v>
      </c>
      <c r="V2216" s="185" t="s">
        <v>37</v>
      </c>
      <c r="W2216" t="b">
        <v>1</v>
      </c>
    </row>
    <row r="2217" spans="4:23" x14ac:dyDescent="0.25">
      <c r="D2217" s="184" t="s">
        <v>1879</v>
      </c>
      <c r="E2217" s="184" t="s">
        <v>1879</v>
      </c>
      <c r="F2217" s="184"/>
      <c r="G2217" s="184"/>
      <c r="H2217" s="185">
        <v>15310</v>
      </c>
      <c r="I2217" t="s">
        <v>3513</v>
      </c>
      <c r="J2217" s="185" t="s">
        <v>36</v>
      </c>
      <c r="K2217" s="185" t="s">
        <v>36</v>
      </c>
      <c r="L2217" s="185" t="s">
        <v>36</v>
      </c>
      <c r="M2217" s="185" t="s">
        <v>37</v>
      </c>
      <c r="N2217" s="185" t="s">
        <v>3514</v>
      </c>
      <c r="O2217" s="185" t="s">
        <v>37</v>
      </c>
      <c r="P2217" s="185"/>
      <c r="Q2217" s="184" t="s">
        <v>1879</v>
      </c>
      <c r="R2217" s="185">
        <v>15310</v>
      </c>
      <c r="S2217" s="185" t="s">
        <v>180</v>
      </c>
      <c r="T2217">
        <v>2</v>
      </c>
      <c r="U2217" s="185" t="s">
        <v>37</v>
      </c>
      <c r="V2217" s="185" t="s">
        <v>37</v>
      </c>
      <c r="W2217" t="b">
        <v>1</v>
      </c>
    </row>
    <row r="2218" spans="4:23" x14ac:dyDescent="0.25">
      <c r="D2218" s="184" t="s">
        <v>1880</v>
      </c>
      <c r="E2218" s="184" t="s">
        <v>1880</v>
      </c>
      <c r="F2218" s="184"/>
      <c r="G2218" s="184"/>
      <c r="H2218" s="185">
        <v>17350</v>
      </c>
      <c r="I2218" t="s">
        <v>3502</v>
      </c>
      <c r="J2218" s="185" t="s">
        <v>36</v>
      </c>
      <c r="K2218" s="185" t="s">
        <v>36</v>
      </c>
      <c r="L2218" s="185" t="s">
        <v>36</v>
      </c>
      <c r="M2218" s="185" t="s">
        <v>37</v>
      </c>
      <c r="N2218" s="185" t="s">
        <v>3504</v>
      </c>
      <c r="O2218" s="185" t="s">
        <v>37</v>
      </c>
      <c r="P2218" s="185"/>
      <c r="Q2218" s="184" t="s">
        <v>1880</v>
      </c>
      <c r="R2218" s="185">
        <v>17350</v>
      </c>
      <c r="S2218" s="185" t="s">
        <v>161</v>
      </c>
      <c r="T2218">
        <v>1</v>
      </c>
      <c r="U2218" s="185" t="s">
        <v>37</v>
      </c>
      <c r="V2218" s="185" t="s">
        <v>37</v>
      </c>
      <c r="W2218" t="b">
        <v>1</v>
      </c>
    </row>
    <row r="2219" spans="4:23" x14ac:dyDescent="0.25">
      <c r="D2219" s="184" t="s">
        <v>1881</v>
      </c>
      <c r="E2219" s="184" t="s">
        <v>1881</v>
      </c>
      <c r="F2219" s="184"/>
      <c r="G2219" s="184"/>
      <c r="H2219" s="185">
        <v>17350</v>
      </c>
      <c r="I2219" t="s">
        <v>3502</v>
      </c>
      <c r="J2219" s="185" t="s">
        <v>36</v>
      </c>
      <c r="K2219" s="185" t="s">
        <v>36</v>
      </c>
      <c r="L2219" s="185" t="s">
        <v>36</v>
      </c>
      <c r="M2219" s="185" t="s">
        <v>37</v>
      </c>
      <c r="N2219" s="185" t="s">
        <v>3504</v>
      </c>
      <c r="O2219" s="185" t="s">
        <v>37</v>
      </c>
      <c r="P2219" s="185"/>
      <c r="Q2219" s="184" t="s">
        <v>1881</v>
      </c>
      <c r="R2219" s="185">
        <v>17350</v>
      </c>
      <c r="S2219" s="185" t="s">
        <v>161</v>
      </c>
      <c r="T2219">
        <v>1</v>
      </c>
      <c r="U2219" s="185" t="s">
        <v>37</v>
      </c>
      <c r="V2219" s="185" t="s">
        <v>37</v>
      </c>
      <c r="W2219" t="b">
        <v>1</v>
      </c>
    </row>
    <row r="2220" spans="4:23" x14ac:dyDescent="0.25">
      <c r="D2220" s="184" t="s">
        <v>1882</v>
      </c>
      <c r="E2220" s="184" t="s">
        <v>1882</v>
      </c>
      <c r="F2220" s="184"/>
      <c r="G2220" s="184"/>
      <c r="H2220" s="185">
        <v>10060</v>
      </c>
      <c r="I2220" t="s">
        <v>3486</v>
      </c>
      <c r="J2220" s="185" t="s">
        <v>36</v>
      </c>
      <c r="K2220" s="185" t="s">
        <v>36</v>
      </c>
      <c r="L2220" s="185" t="s">
        <v>36</v>
      </c>
      <c r="M2220" s="185" t="s">
        <v>37</v>
      </c>
      <c r="N2220" s="185" t="s">
        <v>3489</v>
      </c>
      <c r="O2220" s="185" t="s">
        <v>37</v>
      </c>
      <c r="P2220" s="185"/>
      <c r="Q2220" s="184" t="s">
        <v>1882</v>
      </c>
      <c r="R2220" s="185">
        <v>10060</v>
      </c>
      <c r="S2220" s="185" t="s">
        <v>154</v>
      </c>
      <c r="T2220">
        <v>1</v>
      </c>
      <c r="U2220" s="185" t="s">
        <v>37</v>
      </c>
      <c r="V2220" s="185" t="s">
        <v>37</v>
      </c>
      <c r="W2220" t="b">
        <v>1</v>
      </c>
    </row>
    <row r="2221" spans="4:23" x14ac:dyDescent="0.25">
      <c r="D2221" s="184" t="s">
        <v>1883</v>
      </c>
      <c r="E2221" s="184" t="s">
        <v>1883</v>
      </c>
      <c r="F2221" s="184"/>
      <c r="G2221" s="184"/>
      <c r="H2221" s="185">
        <v>14010</v>
      </c>
      <c r="I2221" t="s">
        <v>3491</v>
      </c>
      <c r="J2221" s="185" t="s">
        <v>36</v>
      </c>
      <c r="K2221" s="185" t="s">
        <v>36</v>
      </c>
      <c r="L2221" s="185" t="s">
        <v>36</v>
      </c>
      <c r="M2221" s="185" t="s">
        <v>37</v>
      </c>
      <c r="N2221" s="185" t="s">
        <v>3505</v>
      </c>
      <c r="O2221" s="185" t="s">
        <v>37</v>
      </c>
      <c r="P2221" s="185"/>
      <c r="Q2221" s="184" t="s">
        <v>1883</v>
      </c>
      <c r="R2221" s="185">
        <v>14010</v>
      </c>
      <c r="S2221" s="185" t="s">
        <v>1883</v>
      </c>
      <c r="T2221">
        <v>2</v>
      </c>
      <c r="U2221" s="185" t="s">
        <v>37</v>
      </c>
      <c r="V2221" s="185" t="s">
        <v>37</v>
      </c>
      <c r="W2221" t="b">
        <v>1</v>
      </c>
    </row>
    <row r="2222" spans="4:23" x14ac:dyDescent="0.25">
      <c r="D2222" s="184" t="s">
        <v>1884</v>
      </c>
      <c r="E2222" s="184" t="s">
        <v>1884</v>
      </c>
      <c r="F2222" s="184"/>
      <c r="G2222" s="184"/>
      <c r="H2222" s="185">
        <v>14230</v>
      </c>
      <c r="I2222" t="s">
        <v>3491</v>
      </c>
      <c r="J2222" s="185" t="s">
        <v>36</v>
      </c>
      <c r="K2222" s="185" t="s">
        <v>36</v>
      </c>
      <c r="L2222" s="185" t="s">
        <v>36</v>
      </c>
      <c r="M2222" s="185" t="s">
        <v>37</v>
      </c>
      <c r="N2222" s="185" t="s">
        <v>3505</v>
      </c>
      <c r="O2222" s="185" t="s">
        <v>37</v>
      </c>
      <c r="P2222" s="185"/>
      <c r="Q2222" s="184" t="s">
        <v>1884</v>
      </c>
      <c r="R2222" s="185">
        <v>14230</v>
      </c>
      <c r="S2222" s="185" t="s">
        <v>822</v>
      </c>
      <c r="T2222">
        <v>2</v>
      </c>
      <c r="U2222" s="185" t="s">
        <v>37</v>
      </c>
      <c r="V2222" s="185" t="s">
        <v>37</v>
      </c>
      <c r="W2222" t="b">
        <v>1</v>
      </c>
    </row>
    <row r="2223" spans="4:23" x14ac:dyDescent="0.25">
      <c r="D2223" s="186" t="s">
        <v>4128</v>
      </c>
      <c r="E2223" s="186" t="s">
        <v>4128</v>
      </c>
      <c r="F2223" s="186"/>
      <c r="G2223" s="186"/>
      <c r="H2223" s="185"/>
      <c r="I2223" s="186" t="s">
        <v>3493</v>
      </c>
      <c r="J2223" s="186" t="s">
        <v>36</v>
      </c>
      <c r="K2223" s="186" t="s">
        <v>36</v>
      </c>
      <c r="L2223" s="186" t="s">
        <v>36</v>
      </c>
      <c r="M2223" s="186" t="s">
        <v>37</v>
      </c>
      <c r="N2223" s="186" t="s">
        <v>3498</v>
      </c>
      <c r="O2223" s="186" t="s">
        <v>37</v>
      </c>
      <c r="P2223" s="186"/>
      <c r="Q2223" s="186" t="s">
        <v>4128</v>
      </c>
      <c r="R2223" s="185"/>
      <c r="S2223" s="185"/>
      <c r="T2223">
        <v>1</v>
      </c>
      <c r="U2223" s="186" t="s">
        <v>37</v>
      </c>
      <c r="V2223" s="186" t="s">
        <v>37</v>
      </c>
      <c r="W2223" t="b">
        <v>1</v>
      </c>
    </row>
    <row r="2224" spans="4:23" x14ac:dyDescent="0.25">
      <c r="D2224" s="184" t="s">
        <v>1885</v>
      </c>
      <c r="E2224" s="184" t="s">
        <v>1885</v>
      </c>
      <c r="F2224" s="184"/>
      <c r="G2224" s="184"/>
      <c r="H2224" s="185">
        <v>16690</v>
      </c>
      <c r="I2224" t="s">
        <v>3493</v>
      </c>
      <c r="J2224" s="185" t="s">
        <v>36</v>
      </c>
      <c r="K2224" s="185" t="s">
        <v>36</v>
      </c>
      <c r="L2224" s="185" t="s">
        <v>36</v>
      </c>
      <c r="M2224" s="185" t="s">
        <v>37</v>
      </c>
      <c r="N2224" s="185" t="s">
        <v>3498</v>
      </c>
      <c r="O2224" s="185" t="s">
        <v>37</v>
      </c>
      <c r="P2224" s="185"/>
      <c r="Q2224" s="184" t="s">
        <v>1885</v>
      </c>
      <c r="R2224" s="185">
        <v>16690</v>
      </c>
      <c r="S2224" s="185" t="s">
        <v>559</v>
      </c>
      <c r="T2224">
        <v>1</v>
      </c>
      <c r="U2224" s="185" t="s">
        <v>37</v>
      </c>
      <c r="V2224" s="185" t="s">
        <v>37</v>
      </c>
      <c r="W2224" t="b">
        <v>1</v>
      </c>
    </row>
    <row r="2225" spans="4:23" x14ac:dyDescent="0.25">
      <c r="D2225" s="184" t="s">
        <v>1886</v>
      </c>
      <c r="E2225" s="184" t="s">
        <v>1886</v>
      </c>
      <c r="F2225" s="184"/>
      <c r="G2225" s="184"/>
      <c r="H2225" s="185">
        <v>15090</v>
      </c>
      <c r="I2225" t="s">
        <v>3493</v>
      </c>
      <c r="J2225" s="185" t="s">
        <v>36</v>
      </c>
      <c r="K2225" s="185" t="s">
        <v>36</v>
      </c>
      <c r="L2225" s="185" t="s">
        <v>36</v>
      </c>
      <c r="M2225" s="185" t="s">
        <v>37</v>
      </c>
      <c r="N2225" s="185" t="s">
        <v>3498</v>
      </c>
      <c r="O2225" s="185" t="s">
        <v>37</v>
      </c>
      <c r="P2225" s="185"/>
      <c r="Q2225" s="184" t="s">
        <v>1886</v>
      </c>
      <c r="R2225" s="185">
        <v>15090</v>
      </c>
      <c r="S2225" s="185" t="s">
        <v>955</v>
      </c>
      <c r="T2225">
        <v>1</v>
      </c>
      <c r="U2225" s="185" t="s">
        <v>37</v>
      </c>
      <c r="V2225" s="185" t="s">
        <v>37</v>
      </c>
      <c r="W2225" t="b">
        <v>1</v>
      </c>
    </row>
    <row r="2226" spans="4:23" x14ac:dyDescent="0.25">
      <c r="D2226" s="184" t="s">
        <v>1887</v>
      </c>
      <c r="E2226" s="184" t="s">
        <v>1887</v>
      </c>
      <c r="F2226" s="184"/>
      <c r="G2226" s="184"/>
      <c r="H2226" s="185">
        <v>15310</v>
      </c>
      <c r="I2226" t="s">
        <v>3496</v>
      </c>
      <c r="J2226" s="185" t="s">
        <v>36</v>
      </c>
      <c r="K2226" s="185" t="s">
        <v>36</v>
      </c>
      <c r="L2226" s="185" t="s">
        <v>36</v>
      </c>
      <c r="M2226" s="185" t="s">
        <v>37</v>
      </c>
      <c r="N2226" s="185" t="s">
        <v>3498</v>
      </c>
      <c r="O2226" s="185" t="s">
        <v>37</v>
      </c>
      <c r="P2226" s="185"/>
      <c r="Q2226" s="184" t="s">
        <v>1887</v>
      </c>
      <c r="R2226" s="185">
        <v>15310</v>
      </c>
      <c r="S2226" s="185" t="s">
        <v>180</v>
      </c>
      <c r="T2226">
        <v>1</v>
      </c>
      <c r="U2226" s="185" t="s">
        <v>37</v>
      </c>
      <c r="V2226" s="185" t="s">
        <v>37</v>
      </c>
      <c r="W2226" t="b">
        <v>1</v>
      </c>
    </row>
    <row r="2227" spans="4:23" x14ac:dyDescent="0.25">
      <c r="D2227" s="184" t="s">
        <v>1888</v>
      </c>
      <c r="E2227" s="184" t="s">
        <v>1888</v>
      </c>
      <c r="F2227" s="184"/>
      <c r="G2227" s="184"/>
      <c r="H2227" s="185">
        <v>14160</v>
      </c>
      <c r="I2227" t="s">
        <v>3491</v>
      </c>
      <c r="J2227" s="185" t="s">
        <v>36</v>
      </c>
      <c r="K2227" s="185" t="s">
        <v>36</v>
      </c>
      <c r="L2227" s="185" t="s">
        <v>36</v>
      </c>
      <c r="M2227" s="185" t="s">
        <v>37</v>
      </c>
      <c r="N2227" s="185" t="s">
        <v>3505</v>
      </c>
      <c r="O2227" s="185" t="s">
        <v>37</v>
      </c>
      <c r="P2227" s="185"/>
      <c r="Q2227" s="184" t="s">
        <v>1888</v>
      </c>
      <c r="R2227" s="185">
        <v>14160</v>
      </c>
      <c r="S2227" s="185" t="s">
        <v>1745</v>
      </c>
      <c r="T2227">
        <v>3</v>
      </c>
      <c r="U2227" s="185" t="s">
        <v>37</v>
      </c>
      <c r="V2227" s="185" t="s">
        <v>37</v>
      </c>
      <c r="W2227" t="b">
        <v>1</v>
      </c>
    </row>
    <row r="2228" spans="4:23" x14ac:dyDescent="0.25">
      <c r="D2228" s="184" t="s">
        <v>4129</v>
      </c>
      <c r="E2228" s="184" t="s">
        <v>4129</v>
      </c>
      <c r="F2228" s="184"/>
      <c r="G2228" s="184"/>
      <c r="H2228" s="185">
        <v>10080</v>
      </c>
      <c r="I2228" t="s">
        <v>3486</v>
      </c>
      <c r="J2228" s="185" t="s">
        <v>36</v>
      </c>
      <c r="K2228" s="185" t="s">
        <v>36</v>
      </c>
      <c r="L2228" s="185" t="s">
        <v>36</v>
      </c>
      <c r="M2228" s="185" t="s">
        <v>37</v>
      </c>
      <c r="N2228" s="185" t="s">
        <v>3490</v>
      </c>
      <c r="O2228" s="185" t="s">
        <v>37</v>
      </c>
      <c r="P2228" s="185"/>
      <c r="Q2228" s="184" t="s">
        <v>4129</v>
      </c>
      <c r="R2228" s="185">
        <v>10080</v>
      </c>
      <c r="S2228" s="185" t="s">
        <v>86</v>
      </c>
      <c r="T2228">
        <v>1</v>
      </c>
      <c r="U2228" s="185" t="s">
        <v>37</v>
      </c>
      <c r="V2228" s="185" t="s">
        <v>37</v>
      </c>
      <c r="W2228" t="b">
        <v>1</v>
      </c>
    </row>
    <row r="2229" spans="4:23" x14ac:dyDescent="0.25">
      <c r="D2229" s="184" t="s">
        <v>1889</v>
      </c>
      <c r="E2229" s="184" t="s">
        <v>1889</v>
      </c>
      <c r="F2229" s="184"/>
      <c r="G2229" s="184"/>
      <c r="H2229" s="185">
        <v>17610</v>
      </c>
      <c r="I2229" t="s">
        <v>3502</v>
      </c>
      <c r="J2229" s="185" t="s">
        <v>36</v>
      </c>
      <c r="K2229" s="185" t="s">
        <v>36</v>
      </c>
      <c r="L2229" s="185" t="s">
        <v>36</v>
      </c>
      <c r="M2229" s="185" t="s">
        <v>37</v>
      </c>
      <c r="N2229" s="185" t="s">
        <v>3489</v>
      </c>
      <c r="O2229" s="185" t="s">
        <v>37</v>
      </c>
      <c r="P2229" s="185"/>
      <c r="Q2229" s="184" t="s">
        <v>1889</v>
      </c>
      <c r="R2229" s="185">
        <v>17610</v>
      </c>
      <c r="S2229" s="185" t="s">
        <v>314</v>
      </c>
      <c r="T2229">
        <v>1</v>
      </c>
      <c r="U2229" s="185" t="s">
        <v>37</v>
      </c>
      <c r="V2229" s="185" t="s">
        <v>37</v>
      </c>
      <c r="W2229" t="b">
        <v>1</v>
      </c>
    </row>
    <row r="2230" spans="4:23" x14ac:dyDescent="0.25">
      <c r="D2230" s="184" t="s">
        <v>1890</v>
      </c>
      <c r="E2230" s="184" t="s">
        <v>1890</v>
      </c>
      <c r="F2230" s="184"/>
      <c r="G2230" s="184"/>
      <c r="H2230" s="185">
        <v>13140</v>
      </c>
      <c r="I2230" t="s">
        <v>3491</v>
      </c>
      <c r="J2230" s="185" t="s">
        <v>36</v>
      </c>
      <c r="K2230" s="185" t="s">
        <v>36</v>
      </c>
      <c r="L2230" s="185" t="s">
        <v>36</v>
      </c>
      <c r="M2230" s="185" t="s">
        <v>37</v>
      </c>
      <c r="N2230" s="185" t="s">
        <v>3501</v>
      </c>
      <c r="O2230" s="185" t="s">
        <v>37</v>
      </c>
      <c r="P2230" s="185"/>
      <c r="Q2230" s="184" t="s">
        <v>1890</v>
      </c>
      <c r="R2230" s="185">
        <v>13140</v>
      </c>
      <c r="S2230" s="185" t="s">
        <v>78</v>
      </c>
      <c r="T2230">
        <v>1</v>
      </c>
      <c r="U2230" s="185" t="s">
        <v>37</v>
      </c>
      <c r="V2230" s="185" t="s">
        <v>37</v>
      </c>
      <c r="W2230" t="b">
        <v>1</v>
      </c>
    </row>
    <row r="2231" spans="4:23" x14ac:dyDescent="0.25">
      <c r="D2231" s="186" t="s">
        <v>4130</v>
      </c>
      <c r="E2231" s="186" t="s">
        <v>4130</v>
      </c>
      <c r="F2231" s="186"/>
      <c r="G2231" s="186"/>
      <c r="H2231" s="185"/>
      <c r="I2231" s="186" t="s">
        <v>3493</v>
      </c>
      <c r="J2231" s="186" t="s">
        <v>36</v>
      </c>
      <c r="K2231" s="186" t="s">
        <v>36</v>
      </c>
      <c r="L2231" s="186" t="s">
        <v>36</v>
      </c>
      <c r="M2231" s="186" t="s">
        <v>37</v>
      </c>
      <c r="N2231" s="186" t="s">
        <v>3522</v>
      </c>
      <c r="O2231" s="186" t="s">
        <v>37</v>
      </c>
      <c r="P2231" s="186"/>
      <c r="Q2231" s="186" t="s">
        <v>4130</v>
      </c>
      <c r="R2231" s="185"/>
      <c r="S2231" s="185"/>
      <c r="T2231">
        <v>1</v>
      </c>
      <c r="U2231" s="186" t="s">
        <v>37</v>
      </c>
      <c r="V2231" s="186" t="s">
        <v>37</v>
      </c>
      <c r="W2231" t="b">
        <v>1</v>
      </c>
    </row>
    <row r="2232" spans="4:23" x14ac:dyDescent="0.25">
      <c r="D2232" s="186" t="s">
        <v>4131</v>
      </c>
      <c r="E2232" s="186" t="s">
        <v>4131</v>
      </c>
      <c r="F2232" s="186"/>
      <c r="G2232" s="186"/>
      <c r="H2232" s="185"/>
      <c r="I2232" s="186" t="s">
        <v>3493</v>
      </c>
      <c r="J2232" s="186" t="s">
        <v>36</v>
      </c>
      <c r="K2232" s="186" t="s">
        <v>36</v>
      </c>
      <c r="L2232" s="186" t="s">
        <v>36</v>
      </c>
      <c r="M2232" s="186" t="s">
        <v>37</v>
      </c>
      <c r="N2232" s="186" t="s">
        <v>3522</v>
      </c>
      <c r="O2232" s="186" t="s">
        <v>37</v>
      </c>
      <c r="P2232" s="186"/>
      <c r="Q2232" s="186" t="s">
        <v>4131</v>
      </c>
      <c r="R2232" s="185"/>
      <c r="S2232" s="185"/>
      <c r="T2232">
        <v>1</v>
      </c>
      <c r="U2232" s="186" t="s">
        <v>37</v>
      </c>
      <c r="V2232" s="186" t="s">
        <v>37</v>
      </c>
      <c r="W2232" t="b">
        <v>1</v>
      </c>
    </row>
    <row r="2233" spans="4:23" x14ac:dyDescent="0.25">
      <c r="D2233" s="184" t="s">
        <v>1891</v>
      </c>
      <c r="E2233" s="184" t="s">
        <v>1891</v>
      </c>
      <c r="F2233" s="184"/>
      <c r="G2233" s="184"/>
      <c r="H2233" s="185">
        <v>17910</v>
      </c>
      <c r="I2233" t="s">
        <v>3502</v>
      </c>
      <c r="J2233" s="185" t="s">
        <v>36</v>
      </c>
      <c r="K2233" s="185" t="s">
        <v>36</v>
      </c>
      <c r="L2233" s="185" t="s">
        <v>36</v>
      </c>
      <c r="M2233" s="185" t="s">
        <v>37</v>
      </c>
      <c r="N2233" s="185" t="s">
        <v>35</v>
      </c>
      <c r="O2233" s="185" t="s">
        <v>37</v>
      </c>
      <c r="P2233" s="185"/>
      <c r="Q2233" s="184" t="s">
        <v>1891</v>
      </c>
      <c r="R2233" s="185">
        <v>17910</v>
      </c>
      <c r="S2233" s="185" t="s">
        <v>364</v>
      </c>
      <c r="T2233">
        <v>1</v>
      </c>
      <c r="U2233" s="185" t="s">
        <v>37</v>
      </c>
      <c r="V2233" s="185" t="s">
        <v>37</v>
      </c>
      <c r="W2233" t="b">
        <v>1</v>
      </c>
    </row>
    <row r="2234" spans="4:23" x14ac:dyDescent="0.25">
      <c r="D2234" s="186" t="s">
        <v>4132</v>
      </c>
      <c r="E2234" s="186" t="s">
        <v>4132</v>
      </c>
      <c r="F2234" s="186"/>
      <c r="G2234" s="186"/>
      <c r="H2234" s="185"/>
      <c r="I2234" s="186" t="s">
        <v>3502</v>
      </c>
      <c r="J2234" s="186" t="s">
        <v>36</v>
      </c>
      <c r="K2234" s="186" t="s">
        <v>36</v>
      </c>
      <c r="L2234" s="186" t="s">
        <v>36</v>
      </c>
      <c r="M2234" s="186" t="s">
        <v>37</v>
      </c>
      <c r="N2234" s="186" t="s">
        <v>35</v>
      </c>
      <c r="O2234" s="186" t="s">
        <v>37</v>
      </c>
      <c r="P2234" s="186"/>
      <c r="Q2234" s="186" t="s">
        <v>4132</v>
      </c>
      <c r="R2234" s="185"/>
      <c r="S2234" s="185"/>
      <c r="T2234">
        <v>1</v>
      </c>
      <c r="U2234" s="186" t="s">
        <v>37</v>
      </c>
      <c r="V2234" s="186" t="s">
        <v>37</v>
      </c>
      <c r="W2234" t="b">
        <v>1</v>
      </c>
    </row>
    <row r="2235" spans="4:23" x14ac:dyDescent="0.25">
      <c r="D2235" s="184" t="s">
        <v>1892</v>
      </c>
      <c r="E2235" s="184" t="s">
        <v>1892</v>
      </c>
      <c r="F2235" s="184"/>
      <c r="G2235" s="184"/>
      <c r="H2235" s="185">
        <v>14190</v>
      </c>
      <c r="I2235" t="s">
        <v>3491</v>
      </c>
      <c r="J2235" s="185" t="s">
        <v>36</v>
      </c>
      <c r="K2235" s="185" t="s">
        <v>36</v>
      </c>
      <c r="L2235" s="185" t="s">
        <v>36</v>
      </c>
      <c r="M2235" s="185" t="s">
        <v>37</v>
      </c>
      <c r="N2235" s="185" t="s">
        <v>3505</v>
      </c>
      <c r="O2235" s="185" t="s">
        <v>37</v>
      </c>
      <c r="P2235" s="185"/>
      <c r="Q2235" s="184" t="s">
        <v>1892</v>
      </c>
      <c r="R2235" s="185">
        <v>14190</v>
      </c>
      <c r="S2235" s="185" t="s">
        <v>679</v>
      </c>
      <c r="T2235">
        <v>3</v>
      </c>
      <c r="U2235" s="185" t="s">
        <v>37</v>
      </c>
      <c r="V2235" s="185" t="s">
        <v>37</v>
      </c>
      <c r="W2235" t="b">
        <v>1</v>
      </c>
    </row>
    <row r="2236" spans="4:23" x14ac:dyDescent="0.25">
      <c r="D2236" s="184" t="s">
        <v>4133</v>
      </c>
      <c r="E2236" s="184" t="s">
        <v>4133</v>
      </c>
      <c r="F2236" s="184"/>
      <c r="G2236" s="184"/>
      <c r="H2236" s="185">
        <v>18311</v>
      </c>
      <c r="I2236" t="s">
        <v>3510</v>
      </c>
      <c r="J2236" s="185" t="s">
        <v>36</v>
      </c>
      <c r="K2236" s="185" t="s">
        <v>36</v>
      </c>
      <c r="L2236" s="185" t="s">
        <v>36</v>
      </c>
      <c r="M2236" s="185" t="s">
        <v>37</v>
      </c>
      <c r="N2236" s="185" t="s">
        <v>3514</v>
      </c>
      <c r="O2236" s="185" t="s">
        <v>37</v>
      </c>
      <c r="P2236" s="185"/>
      <c r="Q2236" s="184" t="s">
        <v>4133</v>
      </c>
      <c r="R2236" s="185">
        <v>18311</v>
      </c>
      <c r="S2236" s="185" t="s">
        <v>3573</v>
      </c>
      <c r="T2236">
        <v>1</v>
      </c>
      <c r="U2236" s="185" t="s">
        <v>37</v>
      </c>
      <c r="V2236" s="185" t="s">
        <v>37</v>
      </c>
      <c r="W2236" t="b">
        <v>1</v>
      </c>
    </row>
    <row r="2237" spans="4:23" x14ac:dyDescent="0.25">
      <c r="D2237" s="184" t="s">
        <v>4134</v>
      </c>
      <c r="E2237" s="184" t="s">
        <v>4134</v>
      </c>
      <c r="F2237" s="184"/>
      <c r="G2237" s="184"/>
      <c r="H2237" s="185">
        <v>18311</v>
      </c>
      <c r="I2237" t="s">
        <v>3510</v>
      </c>
      <c r="J2237" s="185" t="s">
        <v>36</v>
      </c>
      <c r="K2237" s="185" t="s">
        <v>36</v>
      </c>
      <c r="L2237" s="185" t="s">
        <v>36</v>
      </c>
      <c r="M2237" s="185" t="s">
        <v>37</v>
      </c>
      <c r="N2237" s="185" t="s">
        <v>3514</v>
      </c>
      <c r="O2237" s="185" t="s">
        <v>37</v>
      </c>
      <c r="P2237" s="185"/>
      <c r="Q2237" s="184" t="s">
        <v>4134</v>
      </c>
      <c r="R2237" s="185">
        <v>18311</v>
      </c>
      <c r="S2237" s="185" t="s">
        <v>3573</v>
      </c>
      <c r="T2237">
        <v>1</v>
      </c>
      <c r="U2237" s="185" t="s">
        <v>37</v>
      </c>
      <c r="V2237" s="185" t="s">
        <v>37</v>
      </c>
      <c r="W2237" t="b">
        <v>1</v>
      </c>
    </row>
    <row r="2238" spans="4:23" x14ac:dyDescent="0.25">
      <c r="D2238" s="184" t="s">
        <v>4135</v>
      </c>
      <c r="E2238" s="184" t="s">
        <v>4135</v>
      </c>
      <c r="F2238" s="184"/>
      <c r="G2238" s="184"/>
      <c r="H2238" s="185">
        <v>18312</v>
      </c>
      <c r="I2238" t="s">
        <v>3510</v>
      </c>
      <c r="J2238" s="185" t="s">
        <v>36</v>
      </c>
      <c r="K2238" s="185" t="s">
        <v>36</v>
      </c>
      <c r="L2238" s="185" t="s">
        <v>36</v>
      </c>
      <c r="M2238" s="185" t="s">
        <v>37</v>
      </c>
      <c r="N2238" s="185" t="s">
        <v>3514</v>
      </c>
      <c r="O2238" s="185" t="s">
        <v>37</v>
      </c>
      <c r="P2238" s="185"/>
      <c r="Q2238" s="184" t="s">
        <v>4135</v>
      </c>
      <c r="R2238" s="185">
        <v>18312</v>
      </c>
      <c r="S2238" s="185" t="s">
        <v>3577</v>
      </c>
      <c r="T2238">
        <v>1</v>
      </c>
      <c r="U2238" s="185" t="s">
        <v>37</v>
      </c>
      <c r="V2238" s="185" t="s">
        <v>37</v>
      </c>
      <c r="W2238" t="b">
        <v>1</v>
      </c>
    </row>
    <row r="2239" spans="4:23" x14ac:dyDescent="0.25">
      <c r="D2239" s="184" t="s">
        <v>4136</v>
      </c>
      <c r="E2239" s="184" t="s">
        <v>4136</v>
      </c>
      <c r="F2239" s="184"/>
      <c r="G2239" s="184"/>
      <c r="H2239" s="185">
        <v>18312</v>
      </c>
      <c r="I2239" t="s">
        <v>3510</v>
      </c>
      <c r="J2239" s="185" t="s">
        <v>36</v>
      </c>
      <c r="K2239" s="185" t="s">
        <v>36</v>
      </c>
      <c r="L2239" s="185" t="s">
        <v>36</v>
      </c>
      <c r="M2239" s="185" t="s">
        <v>37</v>
      </c>
      <c r="N2239" s="185" t="s">
        <v>3514</v>
      </c>
      <c r="O2239" s="185" t="s">
        <v>37</v>
      </c>
      <c r="P2239" s="185"/>
      <c r="Q2239" s="184" t="s">
        <v>4136</v>
      </c>
      <c r="R2239" s="185">
        <v>18312</v>
      </c>
      <c r="S2239" s="185" t="s">
        <v>3577</v>
      </c>
      <c r="T2239">
        <v>1</v>
      </c>
      <c r="U2239" s="185" t="s">
        <v>37</v>
      </c>
      <c r="V2239" s="185" t="s">
        <v>37</v>
      </c>
      <c r="W2239" t="b">
        <v>1</v>
      </c>
    </row>
    <row r="2240" spans="4:23" x14ac:dyDescent="0.25">
      <c r="D2240" s="184" t="s">
        <v>4137</v>
      </c>
      <c r="E2240" s="184" t="s">
        <v>4137</v>
      </c>
      <c r="F2240" s="184"/>
      <c r="G2240" s="184"/>
      <c r="H2240" s="185">
        <v>18313</v>
      </c>
      <c r="I2240" t="s">
        <v>3510</v>
      </c>
      <c r="J2240" s="185" t="s">
        <v>36</v>
      </c>
      <c r="K2240" s="185" t="s">
        <v>36</v>
      </c>
      <c r="L2240" s="185" t="s">
        <v>36</v>
      </c>
      <c r="M2240" s="185" t="s">
        <v>37</v>
      </c>
      <c r="N2240" s="185" t="s">
        <v>3514</v>
      </c>
      <c r="O2240" s="185" t="s">
        <v>37</v>
      </c>
      <c r="P2240" s="185"/>
      <c r="Q2240" s="184" t="s">
        <v>4137</v>
      </c>
      <c r="R2240" s="185">
        <v>18313</v>
      </c>
      <c r="S2240" s="185" t="s">
        <v>3579</v>
      </c>
      <c r="T2240">
        <v>1</v>
      </c>
      <c r="U2240" s="185" t="s">
        <v>37</v>
      </c>
      <c r="V2240" s="185" t="s">
        <v>37</v>
      </c>
      <c r="W2240" t="b">
        <v>1</v>
      </c>
    </row>
    <row r="2241" spans="4:23" x14ac:dyDescent="0.25">
      <c r="D2241" s="184" t="s">
        <v>1893</v>
      </c>
      <c r="E2241" s="184" t="s">
        <v>1893</v>
      </c>
      <c r="F2241" s="184"/>
      <c r="G2241" s="184"/>
      <c r="H2241" s="185">
        <v>13150</v>
      </c>
      <c r="I2241" t="s">
        <v>3491</v>
      </c>
      <c r="J2241" s="185" t="s">
        <v>36</v>
      </c>
      <c r="K2241" s="185" t="s">
        <v>36</v>
      </c>
      <c r="L2241" s="185" t="s">
        <v>36</v>
      </c>
      <c r="M2241" s="185" t="s">
        <v>37</v>
      </c>
      <c r="N2241" s="185" t="s">
        <v>3501</v>
      </c>
      <c r="O2241" s="185" t="s">
        <v>37</v>
      </c>
      <c r="P2241" s="185"/>
      <c r="Q2241" s="184" t="s">
        <v>1893</v>
      </c>
      <c r="R2241" s="185">
        <v>13150</v>
      </c>
      <c r="S2241" s="185" t="s">
        <v>472</v>
      </c>
      <c r="T2241">
        <v>2</v>
      </c>
      <c r="U2241" s="185" t="s">
        <v>37</v>
      </c>
      <c r="V2241" s="185" t="s">
        <v>37</v>
      </c>
      <c r="W2241" t="b">
        <v>1</v>
      </c>
    </row>
    <row r="2242" spans="4:23" x14ac:dyDescent="0.25">
      <c r="D2242" s="184" t="s">
        <v>1894</v>
      </c>
      <c r="E2242" s="184" t="s">
        <v>1894</v>
      </c>
      <c r="F2242" s="184"/>
      <c r="G2242" s="184"/>
      <c r="H2242" s="185">
        <v>17510</v>
      </c>
      <c r="I2242" t="s">
        <v>3502</v>
      </c>
      <c r="J2242" s="185" t="s">
        <v>36</v>
      </c>
      <c r="K2242" s="185" t="s">
        <v>36</v>
      </c>
      <c r="L2242" s="185" t="s">
        <v>36</v>
      </c>
      <c r="M2242" s="185" t="s">
        <v>37</v>
      </c>
      <c r="N2242" s="185" t="s">
        <v>3504</v>
      </c>
      <c r="O2242" s="185" t="s">
        <v>37</v>
      </c>
      <c r="P2242" s="185"/>
      <c r="Q2242" s="184" t="s">
        <v>1894</v>
      </c>
      <c r="R2242" s="185">
        <v>17510</v>
      </c>
      <c r="S2242" s="185" t="s">
        <v>246</v>
      </c>
      <c r="T2242">
        <v>1</v>
      </c>
      <c r="U2242" s="185" t="s">
        <v>37</v>
      </c>
      <c r="V2242" s="185" t="s">
        <v>37</v>
      </c>
      <c r="W2242" t="b">
        <v>1</v>
      </c>
    </row>
    <row r="2243" spans="4:23" x14ac:dyDescent="0.25">
      <c r="D2243" s="184" t="s">
        <v>1895</v>
      </c>
      <c r="E2243" s="184" t="s">
        <v>1895</v>
      </c>
      <c r="F2243" s="184"/>
      <c r="G2243" s="184"/>
      <c r="H2243" s="185">
        <v>17510</v>
      </c>
      <c r="I2243" t="s">
        <v>3502</v>
      </c>
      <c r="J2243" s="185" t="s">
        <v>36</v>
      </c>
      <c r="K2243" s="185" t="s">
        <v>36</v>
      </c>
      <c r="L2243" s="185" t="s">
        <v>36</v>
      </c>
      <c r="M2243" s="185" t="s">
        <v>37</v>
      </c>
      <c r="N2243" s="185" t="s">
        <v>3528</v>
      </c>
      <c r="O2243" s="185" t="s">
        <v>37</v>
      </c>
      <c r="P2243" s="185"/>
      <c r="Q2243" s="184" t="s">
        <v>1895</v>
      </c>
      <c r="R2243" s="185">
        <v>17510</v>
      </c>
      <c r="S2243" s="185" t="s">
        <v>246</v>
      </c>
      <c r="T2243">
        <v>1</v>
      </c>
      <c r="U2243" s="185" t="s">
        <v>37</v>
      </c>
      <c r="V2243" s="185" t="s">
        <v>37</v>
      </c>
      <c r="W2243" t="b">
        <v>1</v>
      </c>
    </row>
    <row r="2244" spans="4:23" x14ac:dyDescent="0.25">
      <c r="D2244" s="184" t="s">
        <v>1896</v>
      </c>
      <c r="E2244" s="184" t="s">
        <v>1896</v>
      </c>
      <c r="F2244" s="184"/>
      <c r="G2244" s="184"/>
      <c r="H2244" s="185">
        <v>17510</v>
      </c>
      <c r="I2244" t="s">
        <v>3502</v>
      </c>
      <c r="J2244" s="185" t="s">
        <v>36</v>
      </c>
      <c r="K2244" s="185" t="s">
        <v>36</v>
      </c>
      <c r="L2244" s="185" t="s">
        <v>36</v>
      </c>
      <c r="M2244" s="185" t="s">
        <v>37</v>
      </c>
      <c r="N2244" s="185" t="s">
        <v>35</v>
      </c>
      <c r="O2244" s="185" t="s">
        <v>37</v>
      </c>
      <c r="P2244" s="185"/>
      <c r="Q2244" s="184" t="s">
        <v>1896</v>
      </c>
      <c r="R2244" s="185">
        <v>17510</v>
      </c>
      <c r="S2244" s="185" t="s">
        <v>246</v>
      </c>
      <c r="T2244">
        <v>1</v>
      </c>
      <c r="U2244" s="185" t="s">
        <v>37</v>
      </c>
      <c r="V2244" s="185" t="s">
        <v>37</v>
      </c>
      <c r="W2244" t="b">
        <v>1</v>
      </c>
    </row>
    <row r="2245" spans="4:23" x14ac:dyDescent="0.25">
      <c r="D2245" s="184" t="s">
        <v>1897</v>
      </c>
      <c r="E2245" s="184" t="s">
        <v>1897</v>
      </c>
      <c r="F2245" s="184"/>
      <c r="G2245" s="184"/>
      <c r="H2245" s="185">
        <v>12050</v>
      </c>
      <c r="I2245" t="s">
        <v>3487</v>
      </c>
      <c r="J2245" s="185" t="s">
        <v>36</v>
      </c>
      <c r="K2245" s="185" t="s">
        <v>36</v>
      </c>
      <c r="L2245" s="185" t="s">
        <v>36</v>
      </c>
      <c r="M2245" s="185" t="s">
        <v>36</v>
      </c>
      <c r="N2245" s="185" t="s">
        <v>35</v>
      </c>
      <c r="O2245" s="185" t="s">
        <v>37</v>
      </c>
      <c r="P2245" s="185"/>
      <c r="Q2245" s="184" t="s">
        <v>1897</v>
      </c>
      <c r="R2245" s="185">
        <v>12050</v>
      </c>
      <c r="S2245" s="185" t="s">
        <v>483</v>
      </c>
      <c r="T2245">
        <v>4</v>
      </c>
      <c r="U2245" s="185" t="s">
        <v>37</v>
      </c>
      <c r="V2245" s="185" t="s">
        <v>37</v>
      </c>
      <c r="W2245" t="b">
        <v>1</v>
      </c>
    </row>
    <row r="2246" spans="4:23" x14ac:dyDescent="0.25">
      <c r="D2246" s="184" t="s">
        <v>1898</v>
      </c>
      <c r="E2246" s="184" t="s">
        <v>1898</v>
      </c>
      <c r="F2246" s="184"/>
      <c r="G2246" s="184"/>
      <c r="H2246" s="185">
        <v>16660</v>
      </c>
      <c r="I2246" t="s">
        <v>3493</v>
      </c>
      <c r="J2246" s="185" t="s">
        <v>36</v>
      </c>
      <c r="K2246" s="185" t="s">
        <v>36</v>
      </c>
      <c r="L2246" s="185" t="s">
        <v>36</v>
      </c>
      <c r="M2246" s="185" t="s">
        <v>37</v>
      </c>
      <c r="N2246" s="185" t="s">
        <v>3490</v>
      </c>
      <c r="O2246" s="185" t="s">
        <v>37</v>
      </c>
      <c r="P2246" s="185"/>
      <c r="Q2246" s="184" t="s">
        <v>1898</v>
      </c>
      <c r="R2246" s="185">
        <v>16660</v>
      </c>
      <c r="S2246" s="185" t="s">
        <v>577</v>
      </c>
      <c r="T2246">
        <v>2</v>
      </c>
      <c r="U2246" s="185" t="s">
        <v>37</v>
      </c>
      <c r="V2246" s="185" t="s">
        <v>37</v>
      </c>
      <c r="W2246" t="b">
        <v>1</v>
      </c>
    </row>
    <row r="2247" spans="4:23" x14ac:dyDescent="0.25">
      <c r="D2247" s="184" t="s">
        <v>1899</v>
      </c>
      <c r="E2247" s="184" t="s">
        <v>1899</v>
      </c>
      <c r="F2247" s="184"/>
      <c r="G2247" s="184"/>
      <c r="H2247" s="185">
        <v>13110</v>
      </c>
      <c r="I2247" t="s">
        <v>3486</v>
      </c>
      <c r="J2247" s="185" t="s">
        <v>36</v>
      </c>
      <c r="K2247" s="185" t="s">
        <v>36</v>
      </c>
      <c r="L2247" s="185" t="s">
        <v>36</v>
      </c>
      <c r="M2247" s="185" t="s">
        <v>37</v>
      </c>
      <c r="N2247" s="185" t="s">
        <v>3489</v>
      </c>
      <c r="O2247" s="185" t="s">
        <v>37</v>
      </c>
      <c r="P2247" s="185"/>
      <c r="Q2247" s="184" t="s">
        <v>1899</v>
      </c>
      <c r="R2247" s="185">
        <v>13110</v>
      </c>
      <c r="S2247" s="185" t="s">
        <v>358</v>
      </c>
      <c r="T2247">
        <v>1</v>
      </c>
      <c r="U2247" s="185" t="s">
        <v>37</v>
      </c>
      <c r="V2247" s="185" t="s">
        <v>37</v>
      </c>
      <c r="W2247" t="b">
        <v>1</v>
      </c>
    </row>
    <row r="2248" spans="4:23" x14ac:dyDescent="0.25">
      <c r="D2248" s="184" t="s">
        <v>1900</v>
      </c>
      <c r="E2248" s="184" t="s">
        <v>1900</v>
      </c>
      <c r="F2248" s="184"/>
      <c r="G2248" s="184"/>
      <c r="H2248" s="185">
        <v>13470</v>
      </c>
      <c r="I2248" t="s">
        <v>3491</v>
      </c>
      <c r="J2248" s="185" t="s">
        <v>36</v>
      </c>
      <c r="K2248" s="185" t="s">
        <v>36</v>
      </c>
      <c r="L2248" s="185" t="s">
        <v>36</v>
      </c>
      <c r="M2248" s="185" t="s">
        <v>37</v>
      </c>
      <c r="N2248" s="185" t="s">
        <v>3501</v>
      </c>
      <c r="O2248" s="185" t="s">
        <v>37</v>
      </c>
      <c r="P2248" s="185"/>
      <c r="Q2248" s="184" t="s">
        <v>1900</v>
      </c>
      <c r="R2248" s="185">
        <v>13470</v>
      </c>
      <c r="S2248" s="185" t="s">
        <v>352</v>
      </c>
      <c r="T2248">
        <v>3</v>
      </c>
      <c r="U2248" s="185" t="s">
        <v>37</v>
      </c>
      <c r="V2248" s="185" t="s">
        <v>37</v>
      </c>
      <c r="W2248" t="b">
        <v>1</v>
      </c>
    </row>
    <row r="2249" spans="4:23" x14ac:dyDescent="0.25">
      <c r="D2249" s="184" t="s">
        <v>1901</v>
      </c>
      <c r="E2249" s="184" t="s">
        <v>1901</v>
      </c>
      <c r="F2249" s="184"/>
      <c r="G2249" s="184"/>
      <c r="H2249" s="185">
        <v>13410</v>
      </c>
      <c r="I2249" t="s">
        <v>3491</v>
      </c>
      <c r="J2249" s="185" t="s">
        <v>36</v>
      </c>
      <c r="K2249" s="185" t="s">
        <v>36</v>
      </c>
      <c r="L2249" s="185" t="s">
        <v>36</v>
      </c>
      <c r="M2249" s="185" t="s">
        <v>37</v>
      </c>
      <c r="N2249" s="185" t="s">
        <v>3501</v>
      </c>
      <c r="O2249" s="185" t="s">
        <v>37</v>
      </c>
      <c r="P2249" s="185"/>
      <c r="Q2249" s="184" t="s">
        <v>1901</v>
      </c>
      <c r="R2249" s="185">
        <v>13410</v>
      </c>
      <c r="S2249" s="185" t="s">
        <v>131</v>
      </c>
      <c r="T2249">
        <v>2</v>
      </c>
      <c r="U2249" s="185" t="s">
        <v>37</v>
      </c>
      <c r="V2249" s="185" t="s">
        <v>37</v>
      </c>
      <c r="W2249" t="b">
        <v>1</v>
      </c>
    </row>
    <row r="2250" spans="4:23" x14ac:dyDescent="0.25">
      <c r="D2250" s="184" t="s">
        <v>1902</v>
      </c>
      <c r="E2250" s="184" t="s">
        <v>1902</v>
      </c>
      <c r="F2250" s="184"/>
      <c r="G2250" s="184"/>
      <c r="H2250" s="185">
        <v>13150</v>
      </c>
      <c r="I2250" t="s">
        <v>3491</v>
      </c>
      <c r="J2250" s="185" t="s">
        <v>36</v>
      </c>
      <c r="K2250" s="185" t="s">
        <v>36</v>
      </c>
      <c r="L2250" s="185" t="s">
        <v>36</v>
      </c>
      <c r="M2250" s="185" t="s">
        <v>37</v>
      </c>
      <c r="N2250" s="185" t="s">
        <v>3501</v>
      </c>
      <c r="O2250" s="185" t="s">
        <v>37</v>
      </c>
      <c r="P2250" s="185"/>
      <c r="Q2250" s="184" t="s">
        <v>1902</v>
      </c>
      <c r="R2250" s="185">
        <v>13150</v>
      </c>
      <c r="S2250" s="185" t="s">
        <v>472</v>
      </c>
      <c r="T2250">
        <v>2</v>
      </c>
      <c r="U2250" s="185" t="s">
        <v>37</v>
      </c>
      <c r="V2250" s="185" t="s">
        <v>37</v>
      </c>
      <c r="W2250" t="b">
        <v>1</v>
      </c>
    </row>
    <row r="2251" spans="4:23" x14ac:dyDescent="0.25">
      <c r="D2251" s="184" t="s">
        <v>1903</v>
      </c>
      <c r="E2251" s="184" t="s">
        <v>1903</v>
      </c>
      <c r="F2251" s="184"/>
      <c r="G2251" s="184"/>
      <c r="H2251" s="185">
        <v>13430</v>
      </c>
      <c r="I2251" t="s">
        <v>3491</v>
      </c>
      <c r="J2251" s="185" t="s">
        <v>36</v>
      </c>
      <c r="K2251" s="185" t="s">
        <v>36</v>
      </c>
      <c r="L2251" s="185" t="s">
        <v>36</v>
      </c>
      <c r="M2251" s="185" t="s">
        <v>37</v>
      </c>
      <c r="N2251" s="185" t="s">
        <v>35</v>
      </c>
      <c r="O2251" s="185" t="s">
        <v>37</v>
      </c>
      <c r="P2251" s="185"/>
      <c r="Q2251" s="184" t="s">
        <v>1903</v>
      </c>
      <c r="R2251" s="185">
        <v>13430</v>
      </c>
      <c r="S2251" s="185" t="s">
        <v>507</v>
      </c>
      <c r="T2251">
        <v>2</v>
      </c>
      <c r="U2251" s="185" t="s">
        <v>37</v>
      </c>
      <c r="V2251" s="185" t="s">
        <v>37</v>
      </c>
      <c r="W2251" t="b">
        <v>1</v>
      </c>
    </row>
    <row r="2252" spans="4:23" x14ac:dyDescent="0.25">
      <c r="D2252" s="184" t="s">
        <v>1904</v>
      </c>
      <c r="E2252" s="184" t="s">
        <v>1904</v>
      </c>
      <c r="F2252" s="184"/>
      <c r="G2252" s="184"/>
      <c r="H2252" s="185">
        <v>16850</v>
      </c>
      <c r="I2252" t="s">
        <v>3493</v>
      </c>
      <c r="J2252" s="185" t="s">
        <v>36</v>
      </c>
      <c r="K2252" s="185" t="s">
        <v>36</v>
      </c>
      <c r="L2252" s="185" t="s">
        <v>36</v>
      </c>
      <c r="M2252" s="185" t="s">
        <v>37</v>
      </c>
      <c r="N2252" s="185" t="s">
        <v>35</v>
      </c>
      <c r="O2252" s="185" t="s">
        <v>37</v>
      </c>
      <c r="P2252" s="185"/>
      <c r="Q2252" s="184" t="s">
        <v>1904</v>
      </c>
      <c r="R2252" s="185">
        <v>16850</v>
      </c>
      <c r="S2252" s="185" t="s">
        <v>340</v>
      </c>
      <c r="T2252">
        <v>2</v>
      </c>
      <c r="U2252" s="185" t="s">
        <v>37</v>
      </c>
      <c r="V2252" s="185" t="s">
        <v>37</v>
      </c>
      <c r="W2252" t="b">
        <v>1</v>
      </c>
    </row>
    <row r="2253" spans="4:23" x14ac:dyDescent="0.25">
      <c r="D2253" s="186" t="s">
        <v>4138</v>
      </c>
      <c r="E2253" s="186" t="s">
        <v>4138</v>
      </c>
      <c r="F2253" s="186"/>
      <c r="G2253" s="186"/>
      <c r="H2253" s="185"/>
      <c r="I2253" s="186" t="s">
        <v>3493</v>
      </c>
      <c r="J2253" s="186" t="s">
        <v>36</v>
      </c>
      <c r="K2253" s="186" t="s">
        <v>36</v>
      </c>
      <c r="L2253" s="186" t="s">
        <v>36</v>
      </c>
      <c r="M2253" s="186" t="s">
        <v>37</v>
      </c>
      <c r="N2253" s="186" t="s">
        <v>3498</v>
      </c>
      <c r="O2253" s="186" t="s">
        <v>37</v>
      </c>
      <c r="P2253" s="186"/>
      <c r="Q2253" s="186" t="s">
        <v>4138</v>
      </c>
      <c r="R2253" s="185"/>
      <c r="S2253" s="185"/>
      <c r="T2253">
        <v>1</v>
      </c>
      <c r="U2253" s="186" t="s">
        <v>37</v>
      </c>
      <c r="V2253" s="186" t="s">
        <v>37</v>
      </c>
      <c r="W2253" t="b">
        <v>1</v>
      </c>
    </row>
    <row r="2254" spans="4:23" x14ac:dyDescent="0.25">
      <c r="D2254" s="184" t="s">
        <v>1905</v>
      </c>
      <c r="E2254" s="184" t="s">
        <v>1905</v>
      </c>
      <c r="F2254" s="184"/>
      <c r="G2254" s="184"/>
      <c r="H2254" s="185">
        <v>15070</v>
      </c>
      <c r="I2254" t="s">
        <v>113</v>
      </c>
      <c r="J2254" s="185" t="s">
        <v>36</v>
      </c>
      <c r="K2254" s="185" t="s">
        <v>36</v>
      </c>
      <c r="L2254" s="185" t="s">
        <v>36</v>
      </c>
      <c r="M2254" s="185" t="s">
        <v>37</v>
      </c>
      <c r="N2254" s="185" t="s">
        <v>113</v>
      </c>
      <c r="O2254" s="185" t="s">
        <v>37</v>
      </c>
      <c r="P2254" s="185"/>
      <c r="Q2254" s="184" t="s">
        <v>1905</v>
      </c>
      <c r="R2254" s="185">
        <v>15070</v>
      </c>
      <c r="S2254" s="185" t="s">
        <v>1307</v>
      </c>
      <c r="T2254">
        <v>5</v>
      </c>
      <c r="U2254" s="185" t="s">
        <v>37</v>
      </c>
      <c r="V2254" s="185" t="s">
        <v>37</v>
      </c>
      <c r="W2254" t="b">
        <v>0</v>
      </c>
    </row>
    <row r="2255" spans="4:23" x14ac:dyDescent="0.25">
      <c r="D2255" s="184" t="s">
        <v>1906</v>
      </c>
      <c r="E2255" s="184" t="s">
        <v>1906</v>
      </c>
      <c r="F2255" s="184"/>
      <c r="G2255" s="184"/>
      <c r="H2255" s="185">
        <v>15070</v>
      </c>
      <c r="I2255" t="s">
        <v>113</v>
      </c>
      <c r="J2255" s="185" t="s">
        <v>36</v>
      </c>
      <c r="K2255" s="185" t="s">
        <v>36</v>
      </c>
      <c r="L2255" s="185" t="s">
        <v>36</v>
      </c>
      <c r="M2255" s="185" t="s">
        <v>37</v>
      </c>
      <c r="N2255" s="185" t="s">
        <v>113</v>
      </c>
      <c r="O2255" s="185" t="s">
        <v>37</v>
      </c>
      <c r="P2255" s="185"/>
      <c r="Q2255" s="184" t="s">
        <v>1906</v>
      </c>
      <c r="R2255" s="185">
        <v>15070</v>
      </c>
      <c r="S2255" s="185" t="s">
        <v>1307</v>
      </c>
      <c r="T2255">
        <v>5</v>
      </c>
      <c r="U2255" s="185" t="s">
        <v>37</v>
      </c>
      <c r="V2255" s="185" t="s">
        <v>37</v>
      </c>
      <c r="W2255" t="b">
        <v>0</v>
      </c>
    </row>
    <row r="2256" spans="4:23" x14ac:dyDescent="0.25">
      <c r="D2256" s="184" t="s">
        <v>1907</v>
      </c>
      <c r="E2256" s="184" t="s">
        <v>1907</v>
      </c>
      <c r="F2256" s="184"/>
      <c r="G2256" s="184"/>
      <c r="H2256" s="185">
        <v>16120</v>
      </c>
      <c r="I2256" t="s">
        <v>3496</v>
      </c>
      <c r="J2256" s="185" t="s">
        <v>36</v>
      </c>
      <c r="K2256" s="185" t="s">
        <v>36</v>
      </c>
      <c r="L2256" s="185" t="s">
        <v>36</v>
      </c>
      <c r="M2256" s="185" t="s">
        <v>37</v>
      </c>
      <c r="N2256" s="185" t="s">
        <v>3514</v>
      </c>
      <c r="O2256" s="185" t="s">
        <v>37</v>
      </c>
      <c r="P2256" s="185"/>
      <c r="Q2256" s="184" t="s">
        <v>1907</v>
      </c>
      <c r="R2256" s="185">
        <v>16120</v>
      </c>
      <c r="S2256" s="185" t="s">
        <v>285</v>
      </c>
      <c r="T2256">
        <v>2</v>
      </c>
      <c r="U2256" s="185" t="s">
        <v>37</v>
      </c>
      <c r="V2256" s="185" t="s">
        <v>37</v>
      </c>
      <c r="W2256" t="b">
        <v>1</v>
      </c>
    </row>
    <row r="2257" spans="4:23" x14ac:dyDescent="0.25">
      <c r="D2257" s="184" t="s">
        <v>1908</v>
      </c>
      <c r="E2257" s="184" t="s">
        <v>1908</v>
      </c>
      <c r="F2257" s="184"/>
      <c r="G2257" s="184"/>
      <c r="H2257" s="185">
        <v>90221</v>
      </c>
      <c r="I2257" t="s">
        <v>3507</v>
      </c>
      <c r="J2257" s="185" t="s">
        <v>36</v>
      </c>
      <c r="K2257" s="185" t="s">
        <v>36</v>
      </c>
      <c r="L2257" s="185" t="s">
        <v>36</v>
      </c>
      <c r="M2257" s="185" t="s">
        <v>37</v>
      </c>
      <c r="N2257" s="185" t="s">
        <v>3498</v>
      </c>
      <c r="O2257" s="185" t="s">
        <v>37</v>
      </c>
      <c r="P2257" s="185"/>
      <c r="Q2257" s="184" t="s">
        <v>1908</v>
      </c>
      <c r="R2257" s="185">
        <v>90221</v>
      </c>
      <c r="S2257" s="185" t="s">
        <v>1908</v>
      </c>
      <c r="T2257">
        <v>5</v>
      </c>
      <c r="U2257" s="185" t="s">
        <v>37</v>
      </c>
      <c r="V2257" s="185" t="s">
        <v>37</v>
      </c>
      <c r="W2257" t="b">
        <v>1</v>
      </c>
    </row>
    <row r="2258" spans="4:23" x14ac:dyDescent="0.25">
      <c r="D2258" s="184" t="s">
        <v>4139</v>
      </c>
      <c r="E2258" s="184" t="s">
        <v>4139</v>
      </c>
      <c r="F2258" s="184"/>
      <c r="G2258" s="184"/>
      <c r="H2258" s="185">
        <v>18999</v>
      </c>
      <c r="I2258" t="s">
        <v>3510</v>
      </c>
      <c r="J2258" s="185" t="s">
        <v>36</v>
      </c>
      <c r="K2258" s="185" t="s">
        <v>36</v>
      </c>
      <c r="L2258" s="185" t="s">
        <v>36</v>
      </c>
      <c r="M2258" s="185" t="s">
        <v>36</v>
      </c>
      <c r="N2258" s="185" t="s">
        <v>3514</v>
      </c>
      <c r="O2258" s="185" t="s">
        <v>37</v>
      </c>
      <c r="P2258" s="185"/>
      <c r="Q2258" s="184" t="s">
        <v>4139</v>
      </c>
      <c r="R2258" s="185">
        <v>18999</v>
      </c>
      <c r="S2258" s="185" t="s">
        <v>3944</v>
      </c>
      <c r="T2258">
        <v>0</v>
      </c>
      <c r="U2258" s="185" t="s">
        <v>36</v>
      </c>
      <c r="V2258" s="185" t="s">
        <v>36</v>
      </c>
      <c r="W2258" t="b">
        <v>1</v>
      </c>
    </row>
    <row r="2259" spans="4:23" x14ac:dyDescent="0.25">
      <c r="D2259" s="184" t="s">
        <v>1909</v>
      </c>
      <c r="E2259" s="184" t="s">
        <v>1909</v>
      </c>
      <c r="F2259" s="184"/>
      <c r="G2259" s="184"/>
      <c r="H2259" s="185">
        <v>17750</v>
      </c>
      <c r="I2259" t="s">
        <v>3502</v>
      </c>
      <c r="J2259" s="185" t="s">
        <v>36</v>
      </c>
      <c r="K2259" s="185" t="s">
        <v>36</v>
      </c>
      <c r="L2259" s="185" t="s">
        <v>36</v>
      </c>
      <c r="M2259" s="185" t="s">
        <v>37</v>
      </c>
      <c r="N2259" s="185" t="s">
        <v>3504</v>
      </c>
      <c r="O2259" s="185" t="s">
        <v>37</v>
      </c>
      <c r="P2259" s="185"/>
      <c r="Q2259" s="184" t="s">
        <v>1909</v>
      </c>
      <c r="R2259" s="185">
        <v>17750</v>
      </c>
      <c r="S2259" s="185" t="s">
        <v>1250</v>
      </c>
      <c r="T2259">
        <v>1</v>
      </c>
      <c r="U2259" s="185" t="s">
        <v>37</v>
      </c>
      <c r="V2259" s="185" t="s">
        <v>37</v>
      </c>
      <c r="W2259" t="b">
        <v>1</v>
      </c>
    </row>
    <row r="2260" spans="4:23" x14ac:dyDescent="0.25">
      <c r="D2260" s="184" t="s">
        <v>1910</v>
      </c>
      <c r="E2260" s="184" t="s">
        <v>1910</v>
      </c>
      <c r="F2260" s="184"/>
      <c r="G2260" s="184"/>
      <c r="H2260" s="185">
        <v>13470</v>
      </c>
      <c r="I2260" t="s">
        <v>3491</v>
      </c>
      <c r="J2260" s="185" t="s">
        <v>36</v>
      </c>
      <c r="K2260" s="185" t="s">
        <v>36</v>
      </c>
      <c r="L2260" s="185" t="s">
        <v>36</v>
      </c>
      <c r="M2260" s="185" t="s">
        <v>37</v>
      </c>
      <c r="N2260" s="185" t="s">
        <v>3501</v>
      </c>
      <c r="O2260" s="185" t="s">
        <v>37</v>
      </c>
      <c r="P2260" s="185"/>
      <c r="Q2260" s="184" t="s">
        <v>1910</v>
      </c>
      <c r="R2260" s="185">
        <v>13470</v>
      </c>
      <c r="S2260" s="185" t="s">
        <v>352</v>
      </c>
      <c r="T2260">
        <v>3</v>
      </c>
      <c r="U2260" s="185" t="s">
        <v>37</v>
      </c>
      <c r="V2260" s="185" t="s">
        <v>37</v>
      </c>
      <c r="W2260" t="b">
        <v>1</v>
      </c>
    </row>
    <row r="2261" spans="4:23" x14ac:dyDescent="0.25">
      <c r="D2261" s="184" t="s">
        <v>1911</v>
      </c>
      <c r="E2261" s="184" t="s">
        <v>1911</v>
      </c>
      <c r="F2261" s="184"/>
      <c r="G2261" s="184"/>
      <c r="H2261" s="185">
        <v>13410</v>
      </c>
      <c r="I2261" t="s">
        <v>3491</v>
      </c>
      <c r="J2261" s="185" t="s">
        <v>36</v>
      </c>
      <c r="K2261" s="185" t="s">
        <v>36</v>
      </c>
      <c r="L2261" s="185" t="s">
        <v>36</v>
      </c>
      <c r="M2261" s="185" t="s">
        <v>37</v>
      </c>
      <c r="N2261" s="185" t="s">
        <v>3501</v>
      </c>
      <c r="O2261" s="185" t="s">
        <v>37</v>
      </c>
      <c r="P2261" s="185"/>
      <c r="Q2261" s="184" t="s">
        <v>1911</v>
      </c>
      <c r="R2261" s="185">
        <v>13410</v>
      </c>
      <c r="S2261" s="185" t="s">
        <v>131</v>
      </c>
      <c r="T2261">
        <v>2</v>
      </c>
      <c r="U2261" s="185" t="s">
        <v>37</v>
      </c>
      <c r="V2261" s="185" t="s">
        <v>37</v>
      </c>
      <c r="W2261" t="b">
        <v>1</v>
      </c>
    </row>
    <row r="2262" spans="4:23" x14ac:dyDescent="0.25">
      <c r="D2262" s="184" t="s">
        <v>1912</v>
      </c>
      <c r="E2262" s="184" t="s">
        <v>1912</v>
      </c>
      <c r="F2262" s="184"/>
      <c r="G2262" s="184"/>
      <c r="H2262" s="185">
        <v>13450</v>
      </c>
      <c r="I2262" t="s">
        <v>3491</v>
      </c>
      <c r="J2262" s="185" t="s">
        <v>36</v>
      </c>
      <c r="K2262" s="185" t="s">
        <v>36</v>
      </c>
      <c r="L2262" s="185" t="s">
        <v>36</v>
      </c>
      <c r="M2262" s="185" t="s">
        <v>37</v>
      </c>
      <c r="N2262" s="185" t="s">
        <v>3501</v>
      </c>
      <c r="O2262" s="185" t="s">
        <v>37</v>
      </c>
      <c r="P2262" s="185"/>
      <c r="Q2262" s="184" t="s">
        <v>1912</v>
      </c>
      <c r="R2262" s="185">
        <v>13450</v>
      </c>
      <c r="S2262" s="185" t="s">
        <v>428</v>
      </c>
      <c r="T2262">
        <v>2</v>
      </c>
      <c r="U2262" s="185" t="s">
        <v>37</v>
      </c>
      <c r="V2262" s="185" t="s">
        <v>37</v>
      </c>
      <c r="W2262" t="b">
        <v>1</v>
      </c>
    </row>
    <row r="2263" spans="4:23" x14ac:dyDescent="0.25">
      <c r="D2263" s="184" t="s">
        <v>1913</v>
      </c>
      <c r="E2263" s="184" t="s">
        <v>1913</v>
      </c>
      <c r="F2263" s="184"/>
      <c r="G2263" s="184"/>
      <c r="H2263" s="185">
        <v>13690</v>
      </c>
      <c r="I2263" t="s">
        <v>3491</v>
      </c>
      <c r="J2263" s="185" t="s">
        <v>36</v>
      </c>
      <c r="K2263" s="185" t="s">
        <v>36</v>
      </c>
      <c r="L2263" s="185" t="s">
        <v>36</v>
      </c>
      <c r="M2263" s="185" t="s">
        <v>37</v>
      </c>
      <c r="N2263" s="185" t="s">
        <v>3503</v>
      </c>
      <c r="O2263" s="185" t="s">
        <v>37</v>
      </c>
      <c r="P2263" s="185"/>
      <c r="Q2263" s="184" t="s">
        <v>1913</v>
      </c>
      <c r="R2263" s="185">
        <v>13690</v>
      </c>
      <c r="S2263" s="185" t="s">
        <v>430</v>
      </c>
      <c r="T2263">
        <v>1</v>
      </c>
      <c r="U2263" s="185" t="s">
        <v>37</v>
      </c>
      <c r="V2263" s="185" t="s">
        <v>37</v>
      </c>
      <c r="W2263" t="b">
        <v>1</v>
      </c>
    </row>
    <row r="2264" spans="4:23" x14ac:dyDescent="0.25">
      <c r="D2264" s="184" t="s">
        <v>1914</v>
      </c>
      <c r="E2264" s="184" t="s">
        <v>1914</v>
      </c>
      <c r="F2264" s="184"/>
      <c r="G2264" s="184"/>
      <c r="H2264" s="185">
        <v>90222</v>
      </c>
      <c r="I2264" t="s">
        <v>3486</v>
      </c>
      <c r="J2264" s="185" t="s">
        <v>36</v>
      </c>
      <c r="K2264" s="185" t="s">
        <v>36</v>
      </c>
      <c r="L2264" s="185" t="s">
        <v>36</v>
      </c>
      <c r="M2264" s="185" t="s">
        <v>37</v>
      </c>
      <c r="N2264" s="185" t="s">
        <v>3490</v>
      </c>
      <c r="O2264" s="185" t="s">
        <v>37</v>
      </c>
      <c r="P2264" s="185"/>
      <c r="Q2264" s="184" t="s">
        <v>1914</v>
      </c>
      <c r="R2264" s="185">
        <v>90222</v>
      </c>
      <c r="S2264" s="185" t="s">
        <v>1914</v>
      </c>
      <c r="T2264">
        <v>1</v>
      </c>
      <c r="U2264" s="185" t="s">
        <v>37</v>
      </c>
      <c r="V2264" s="185" t="s">
        <v>37</v>
      </c>
      <c r="W2264" t="b">
        <v>1</v>
      </c>
    </row>
    <row r="2265" spans="4:23" x14ac:dyDescent="0.25">
      <c r="D2265" s="184" t="s">
        <v>1915</v>
      </c>
      <c r="E2265" s="184" t="s">
        <v>1915</v>
      </c>
      <c r="F2265" s="184"/>
      <c r="G2265" s="184"/>
      <c r="H2265" s="185">
        <v>90223</v>
      </c>
      <c r="I2265" t="s">
        <v>3491</v>
      </c>
      <c r="J2265" s="185" t="s">
        <v>36</v>
      </c>
      <c r="K2265" s="185" t="s">
        <v>36</v>
      </c>
      <c r="L2265" s="185" t="s">
        <v>36</v>
      </c>
      <c r="M2265" s="185" t="s">
        <v>37</v>
      </c>
      <c r="N2265" s="185" t="s">
        <v>35</v>
      </c>
      <c r="O2265" s="185" t="s">
        <v>37</v>
      </c>
      <c r="P2265" s="185"/>
      <c r="Q2265" s="184" t="s">
        <v>1915</v>
      </c>
      <c r="R2265" s="185">
        <v>90223</v>
      </c>
      <c r="S2265" s="185" t="s">
        <v>1915</v>
      </c>
      <c r="T2265">
        <v>2</v>
      </c>
      <c r="U2265" s="185" t="s">
        <v>37</v>
      </c>
      <c r="V2265" s="185" t="s">
        <v>37</v>
      </c>
      <c r="W2265" t="b">
        <v>1</v>
      </c>
    </row>
    <row r="2266" spans="4:23" x14ac:dyDescent="0.25">
      <c r="D2266" s="186" t="s">
        <v>4140</v>
      </c>
      <c r="E2266" s="186" t="s">
        <v>4140</v>
      </c>
      <c r="F2266" s="186"/>
      <c r="G2266" s="186"/>
      <c r="H2266" s="185"/>
      <c r="I2266" s="186" t="s">
        <v>3493</v>
      </c>
      <c r="J2266" s="186" t="s">
        <v>36</v>
      </c>
      <c r="K2266" s="186" t="s">
        <v>36</v>
      </c>
      <c r="L2266" s="186" t="s">
        <v>36</v>
      </c>
      <c r="M2266" s="186" t="s">
        <v>37</v>
      </c>
      <c r="N2266" s="186" t="s">
        <v>3498</v>
      </c>
      <c r="O2266" s="186" t="s">
        <v>37</v>
      </c>
      <c r="P2266" s="186"/>
      <c r="Q2266" s="186" t="s">
        <v>4140</v>
      </c>
      <c r="R2266" s="185"/>
      <c r="S2266" s="185"/>
      <c r="T2266">
        <v>1</v>
      </c>
      <c r="U2266" s="186" t="s">
        <v>37</v>
      </c>
      <c r="V2266" s="186" t="s">
        <v>37</v>
      </c>
      <c r="W2266" t="b">
        <v>1</v>
      </c>
    </row>
    <row r="2267" spans="4:23" x14ac:dyDescent="0.25">
      <c r="D2267" s="186" t="s">
        <v>4141</v>
      </c>
      <c r="E2267" s="186" t="s">
        <v>4141</v>
      </c>
      <c r="F2267" s="186"/>
      <c r="G2267" s="186"/>
      <c r="H2267" s="185"/>
      <c r="I2267" s="186" t="s">
        <v>3507</v>
      </c>
      <c r="J2267" s="186" t="s">
        <v>36</v>
      </c>
      <c r="K2267" s="186" t="s">
        <v>36</v>
      </c>
      <c r="L2267" s="186" t="s">
        <v>36</v>
      </c>
      <c r="M2267" s="186" t="s">
        <v>37</v>
      </c>
      <c r="N2267" s="186" t="s">
        <v>3498</v>
      </c>
      <c r="O2267" s="186" t="s">
        <v>37</v>
      </c>
      <c r="P2267" s="186"/>
      <c r="Q2267" s="186" t="s">
        <v>4141</v>
      </c>
      <c r="R2267" s="185"/>
      <c r="S2267" s="185"/>
      <c r="T2267">
        <v>1</v>
      </c>
      <c r="U2267" s="186" t="s">
        <v>37</v>
      </c>
      <c r="V2267" s="186" t="s">
        <v>37</v>
      </c>
      <c r="W2267" t="b">
        <v>1</v>
      </c>
    </row>
    <row r="2268" spans="4:23" x14ac:dyDescent="0.25">
      <c r="D2268" s="184" t="s">
        <v>1916</v>
      </c>
      <c r="E2268" s="184" t="s">
        <v>1916</v>
      </c>
      <c r="F2268" s="184"/>
      <c r="G2268" s="184"/>
      <c r="H2268" s="185">
        <v>17430</v>
      </c>
      <c r="I2268" t="s">
        <v>3502</v>
      </c>
      <c r="J2268" s="185" t="s">
        <v>36</v>
      </c>
      <c r="K2268" s="185" t="s">
        <v>36</v>
      </c>
      <c r="L2268" s="185" t="s">
        <v>36</v>
      </c>
      <c r="M2268" s="185" t="s">
        <v>37</v>
      </c>
      <c r="N2268" s="185" t="s">
        <v>35</v>
      </c>
      <c r="O2268" s="185" t="s">
        <v>37</v>
      </c>
      <c r="P2268" s="185"/>
      <c r="Q2268" s="184" t="s">
        <v>1916</v>
      </c>
      <c r="R2268" s="185">
        <v>17430</v>
      </c>
      <c r="S2268" s="185" t="s">
        <v>198</v>
      </c>
      <c r="T2268">
        <v>1</v>
      </c>
      <c r="U2268" s="185" t="s">
        <v>37</v>
      </c>
      <c r="V2268" s="185" t="s">
        <v>37</v>
      </c>
      <c r="W2268" t="b">
        <v>1</v>
      </c>
    </row>
    <row r="2269" spans="4:23" x14ac:dyDescent="0.25">
      <c r="D2269" s="184" t="s">
        <v>1917</v>
      </c>
      <c r="E2269" s="184" t="s">
        <v>1917</v>
      </c>
      <c r="F2269" s="184"/>
      <c r="G2269" s="184"/>
      <c r="H2269" s="185">
        <v>15030</v>
      </c>
      <c r="I2269" t="s">
        <v>3491</v>
      </c>
      <c r="J2269" s="185" t="s">
        <v>36</v>
      </c>
      <c r="K2269" s="185" t="s">
        <v>36</v>
      </c>
      <c r="L2269" s="185" t="s">
        <v>36</v>
      </c>
      <c r="M2269" s="185" t="s">
        <v>37</v>
      </c>
      <c r="N2269" s="185" t="s">
        <v>3498</v>
      </c>
      <c r="O2269" s="185" t="s">
        <v>37</v>
      </c>
      <c r="P2269" s="185"/>
      <c r="Q2269" s="184" t="s">
        <v>1917</v>
      </c>
      <c r="R2269" s="185">
        <v>15030</v>
      </c>
      <c r="S2269" s="185" t="s">
        <v>305</v>
      </c>
      <c r="T2269">
        <v>1</v>
      </c>
      <c r="U2269" s="185" t="s">
        <v>37</v>
      </c>
      <c r="V2269" s="185" t="s">
        <v>37</v>
      </c>
      <c r="W2269" t="b">
        <v>1</v>
      </c>
    </row>
    <row r="2270" spans="4:23" x14ac:dyDescent="0.25">
      <c r="D2270" s="184" t="s">
        <v>1918</v>
      </c>
      <c r="E2270" s="184" t="s">
        <v>1918</v>
      </c>
      <c r="F2270" s="184"/>
      <c r="G2270" s="184"/>
      <c r="H2270" s="185">
        <v>15030</v>
      </c>
      <c r="I2270" t="s">
        <v>3491</v>
      </c>
      <c r="J2270" s="185" t="s">
        <v>36</v>
      </c>
      <c r="K2270" s="185" t="s">
        <v>36</v>
      </c>
      <c r="L2270" s="185" t="s">
        <v>36</v>
      </c>
      <c r="M2270" s="185" t="s">
        <v>37</v>
      </c>
      <c r="N2270" s="185" t="s">
        <v>3498</v>
      </c>
      <c r="O2270" s="185" t="s">
        <v>37</v>
      </c>
      <c r="P2270" s="185"/>
      <c r="Q2270" s="184" t="s">
        <v>1918</v>
      </c>
      <c r="R2270" s="185">
        <v>15030</v>
      </c>
      <c r="S2270" s="185" t="s">
        <v>305</v>
      </c>
      <c r="T2270">
        <v>5</v>
      </c>
      <c r="U2270" s="185" t="s">
        <v>37</v>
      </c>
      <c r="V2270" s="185" t="s">
        <v>37</v>
      </c>
      <c r="W2270" t="b">
        <v>1</v>
      </c>
    </row>
    <row r="2271" spans="4:23" x14ac:dyDescent="0.25">
      <c r="D2271" s="186" t="s">
        <v>4142</v>
      </c>
      <c r="E2271" s="186" t="s">
        <v>4142</v>
      </c>
      <c r="F2271" s="186"/>
      <c r="G2271" s="186"/>
      <c r="H2271" s="185"/>
      <c r="I2271" s="186" t="s">
        <v>3502</v>
      </c>
      <c r="J2271" s="186" t="s">
        <v>36</v>
      </c>
      <c r="K2271" s="186" t="s">
        <v>36</v>
      </c>
      <c r="L2271" s="186" t="s">
        <v>36</v>
      </c>
      <c r="M2271" s="186" t="s">
        <v>36</v>
      </c>
      <c r="N2271" s="186" t="s">
        <v>35</v>
      </c>
      <c r="O2271" s="186" t="s">
        <v>37</v>
      </c>
      <c r="P2271" s="186"/>
      <c r="Q2271" s="186" t="s">
        <v>4142</v>
      </c>
      <c r="R2271" s="185"/>
      <c r="S2271" s="185"/>
      <c r="T2271">
        <v>4</v>
      </c>
      <c r="U2271" s="186" t="s">
        <v>37</v>
      </c>
      <c r="V2271" s="186" t="s">
        <v>37</v>
      </c>
      <c r="W2271" t="b">
        <v>1</v>
      </c>
    </row>
    <row r="2272" spans="4:23" x14ac:dyDescent="0.25">
      <c r="D2272" s="184" t="s">
        <v>1919</v>
      </c>
      <c r="E2272" s="184" t="s">
        <v>1919</v>
      </c>
      <c r="F2272" s="184"/>
      <c r="G2272" s="184"/>
      <c r="H2272" s="185">
        <v>90224</v>
      </c>
      <c r="I2272" t="s">
        <v>113</v>
      </c>
      <c r="J2272" s="185" t="s">
        <v>36</v>
      </c>
      <c r="K2272" s="185" t="s">
        <v>36</v>
      </c>
      <c r="L2272" s="185" t="s">
        <v>36</v>
      </c>
      <c r="M2272" s="185" t="s">
        <v>37</v>
      </c>
      <c r="N2272" s="185" t="s">
        <v>113</v>
      </c>
      <c r="O2272" s="185" t="s">
        <v>37</v>
      </c>
      <c r="P2272" s="185"/>
      <c r="Q2272" s="184" t="s">
        <v>1919</v>
      </c>
      <c r="R2272" s="185">
        <v>90224</v>
      </c>
      <c r="S2272" s="185" t="s">
        <v>1919</v>
      </c>
      <c r="T2272">
        <v>1</v>
      </c>
      <c r="U2272" s="185" t="s">
        <v>37</v>
      </c>
      <c r="V2272" s="185" t="s">
        <v>37</v>
      </c>
      <c r="W2272" t="b">
        <v>0</v>
      </c>
    </row>
    <row r="2273" spans="4:23" x14ac:dyDescent="0.25">
      <c r="D2273" s="184" t="s">
        <v>1920</v>
      </c>
      <c r="E2273" s="184" t="s">
        <v>1920</v>
      </c>
      <c r="F2273" s="184"/>
      <c r="G2273" s="184"/>
      <c r="H2273" s="185">
        <v>15120</v>
      </c>
      <c r="I2273" t="s">
        <v>3493</v>
      </c>
      <c r="J2273" s="185" t="s">
        <v>36</v>
      </c>
      <c r="K2273" s="185" t="s">
        <v>36</v>
      </c>
      <c r="L2273" s="185" t="s">
        <v>36</v>
      </c>
      <c r="M2273" s="185" t="s">
        <v>37</v>
      </c>
      <c r="N2273" s="185" t="s">
        <v>35</v>
      </c>
      <c r="O2273" s="185" t="s">
        <v>37</v>
      </c>
      <c r="P2273" s="185"/>
      <c r="Q2273" s="184" t="s">
        <v>1920</v>
      </c>
      <c r="R2273" s="185">
        <v>15120</v>
      </c>
      <c r="S2273" s="185" t="s">
        <v>413</v>
      </c>
      <c r="T2273">
        <v>3</v>
      </c>
      <c r="U2273" s="185" t="s">
        <v>37</v>
      </c>
      <c r="V2273" s="185" t="s">
        <v>37</v>
      </c>
      <c r="W2273" t="b">
        <v>1</v>
      </c>
    </row>
    <row r="2274" spans="4:23" x14ac:dyDescent="0.25">
      <c r="D2274" s="184" t="s">
        <v>1920</v>
      </c>
      <c r="E2274" s="184" t="s">
        <v>1920</v>
      </c>
      <c r="F2274" s="184"/>
      <c r="G2274" s="184"/>
      <c r="H2274" s="185">
        <v>15120</v>
      </c>
      <c r="I2274" t="s">
        <v>3493</v>
      </c>
      <c r="J2274" s="185" t="s">
        <v>36</v>
      </c>
      <c r="K2274" s="185" t="s">
        <v>36</v>
      </c>
      <c r="L2274" s="185" t="s">
        <v>36</v>
      </c>
      <c r="M2274" s="185" t="s">
        <v>37</v>
      </c>
      <c r="N2274" s="185" t="s">
        <v>35</v>
      </c>
      <c r="O2274" s="185" t="s">
        <v>37</v>
      </c>
      <c r="P2274" s="185"/>
      <c r="Q2274" s="184" t="s">
        <v>1920</v>
      </c>
      <c r="R2274" s="185">
        <v>15120</v>
      </c>
      <c r="S2274" s="185" t="s">
        <v>413</v>
      </c>
      <c r="T2274">
        <v>3</v>
      </c>
      <c r="U2274" s="185" t="s">
        <v>37</v>
      </c>
      <c r="V2274" s="185" t="s">
        <v>37</v>
      </c>
      <c r="W2274" t="b">
        <v>1</v>
      </c>
    </row>
    <row r="2275" spans="4:23" x14ac:dyDescent="0.25">
      <c r="D2275" s="184" t="s">
        <v>1307</v>
      </c>
      <c r="E2275" s="184" t="s">
        <v>1307</v>
      </c>
      <c r="F2275" s="184"/>
      <c r="G2275" s="184"/>
      <c r="H2275" s="185">
        <v>15070</v>
      </c>
      <c r="I2275" t="s">
        <v>113</v>
      </c>
      <c r="J2275" s="185" t="s">
        <v>36</v>
      </c>
      <c r="K2275" s="185" t="s">
        <v>36</v>
      </c>
      <c r="L2275" s="185" t="s">
        <v>36</v>
      </c>
      <c r="M2275" s="185" t="s">
        <v>37</v>
      </c>
      <c r="N2275" s="185" t="s">
        <v>113</v>
      </c>
      <c r="O2275" s="185" t="s">
        <v>37</v>
      </c>
      <c r="P2275" s="185"/>
      <c r="Q2275" s="184" t="s">
        <v>1307</v>
      </c>
      <c r="R2275" s="185">
        <v>15070</v>
      </c>
      <c r="S2275" s="185" t="s">
        <v>1307</v>
      </c>
      <c r="T2275">
        <v>5</v>
      </c>
      <c r="U2275" s="185" t="s">
        <v>37</v>
      </c>
      <c r="V2275" s="185" t="s">
        <v>37</v>
      </c>
      <c r="W2275" t="b">
        <v>0</v>
      </c>
    </row>
    <row r="2276" spans="4:23" x14ac:dyDescent="0.25">
      <c r="D2276" s="184" t="s">
        <v>1921</v>
      </c>
      <c r="E2276" s="184" t="s">
        <v>1921</v>
      </c>
      <c r="F2276" s="184"/>
      <c r="G2276" s="184"/>
      <c r="H2276" s="185">
        <v>11080</v>
      </c>
      <c r="I2276" t="s">
        <v>3491</v>
      </c>
      <c r="J2276" s="185" t="s">
        <v>36</v>
      </c>
      <c r="K2276" s="185" t="s">
        <v>36</v>
      </c>
      <c r="L2276" s="185" t="s">
        <v>36</v>
      </c>
      <c r="M2276" s="185" t="s">
        <v>37</v>
      </c>
      <c r="N2276" s="185" t="s">
        <v>3501</v>
      </c>
      <c r="O2276" s="185" t="s">
        <v>37</v>
      </c>
      <c r="P2276" s="185"/>
      <c r="Q2276" s="184" t="s">
        <v>1921</v>
      </c>
      <c r="R2276" s="185">
        <v>11080</v>
      </c>
      <c r="S2276" s="185" t="s">
        <v>310</v>
      </c>
      <c r="T2276">
        <v>1</v>
      </c>
      <c r="U2276" s="185" t="s">
        <v>37</v>
      </c>
      <c r="V2276" s="185" t="s">
        <v>37</v>
      </c>
      <c r="W2276" t="b">
        <v>1</v>
      </c>
    </row>
    <row r="2277" spans="4:23" x14ac:dyDescent="0.25">
      <c r="D2277" s="184" t="s">
        <v>4143</v>
      </c>
      <c r="E2277" s="184" t="s">
        <v>4143</v>
      </c>
      <c r="F2277" s="184"/>
      <c r="G2277" s="184"/>
      <c r="H2277" s="185">
        <v>18411</v>
      </c>
      <c r="I2277" t="s">
        <v>3510</v>
      </c>
      <c r="J2277" s="185" t="s">
        <v>36</v>
      </c>
      <c r="K2277" s="185" t="s">
        <v>36</v>
      </c>
      <c r="L2277" s="185" t="s">
        <v>36</v>
      </c>
      <c r="M2277" s="185" t="s">
        <v>36</v>
      </c>
      <c r="N2277" s="185" t="s">
        <v>3514</v>
      </c>
      <c r="O2277" s="185" t="s">
        <v>37</v>
      </c>
      <c r="P2277" s="185"/>
      <c r="Q2277" s="184" t="s">
        <v>4143</v>
      </c>
      <c r="R2277" s="185">
        <v>18411</v>
      </c>
      <c r="S2277" s="185" t="s">
        <v>3807</v>
      </c>
      <c r="T2277">
        <v>0</v>
      </c>
      <c r="U2277" s="185" t="s">
        <v>36</v>
      </c>
      <c r="V2277" s="185" t="s">
        <v>36</v>
      </c>
      <c r="W2277" t="b">
        <v>1</v>
      </c>
    </row>
    <row r="2278" spans="4:23" x14ac:dyDescent="0.25">
      <c r="D2278" s="184" t="s">
        <v>4144</v>
      </c>
      <c r="E2278" s="184" t="s">
        <v>4144</v>
      </c>
      <c r="F2278" s="184"/>
      <c r="G2278" s="184"/>
      <c r="H2278" s="185">
        <v>18411</v>
      </c>
      <c r="I2278" t="s">
        <v>3510</v>
      </c>
      <c r="J2278" s="185" t="s">
        <v>36</v>
      </c>
      <c r="K2278" s="185" t="s">
        <v>36</v>
      </c>
      <c r="L2278" s="185" t="s">
        <v>36</v>
      </c>
      <c r="M2278" s="185" t="s">
        <v>37</v>
      </c>
      <c r="N2278" s="185" t="s">
        <v>3514</v>
      </c>
      <c r="O2278" s="185" t="s">
        <v>37</v>
      </c>
      <c r="P2278" s="185"/>
      <c r="Q2278" s="184" t="s">
        <v>4144</v>
      </c>
      <c r="R2278" s="185">
        <v>18411</v>
      </c>
      <c r="S2278" s="185" t="s">
        <v>3807</v>
      </c>
      <c r="T2278">
        <v>1</v>
      </c>
      <c r="U2278" s="185" t="s">
        <v>37</v>
      </c>
      <c r="V2278" s="185" t="s">
        <v>37</v>
      </c>
      <c r="W2278" t="b">
        <v>1</v>
      </c>
    </row>
    <row r="2279" spans="4:23" x14ac:dyDescent="0.25">
      <c r="D2279" s="184" t="s">
        <v>4145</v>
      </c>
      <c r="E2279" s="184" t="s">
        <v>4145</v>
      </c>
      <c r="F2279" s="184"/>
      <c r="G2279" s="184"/>
      <c r="H2279" s="185">
        <v>18411</v>
      </c>
      <c r="I2279" t="s">
        <v>3510</v>
      </c>
      <c r="J2279" s="185" t="s">
        <v>36</v>
      </c>
      <c r="K2279" s="185" t="s">
        <v>36</v>
      </c>
      <c r="L2279" s="185" t="s">
        <v>36</v>
      </c>
      <c r="M2279" s="185" t="s">
        <v>37</v>
      </c>
      <c r="N2279" s="185" t="s">
        <v>3514</v>
      </c>
      <c r="O2279" s="185" t="s">
        <v>37</v>
      </c>
      <c r="P2279" s="185"/>
      <c r="Q2279" s="184" t="s">
        <v>4145</v>
      </c>
      <c r="R2279" s="185">
        <v>18411</v>
      </c>
      <c r="S2279" s="185" t="s">
        <v>3807</v>
      </c>
      <c r="T2279">
        <v>1</v>
      </c>
      <c r="U2279" s="185" t="s">
        <v>37</v>
      </c>
      <c r="V2279" s="185" t="s">
        <v>37</v>
      </c>
      <c r="W2279" t="b">
        <v>1</v>
      </c>
    </row>
    <row r="2280" spans="4:23" x14ac:dyDescent="0.25">
      <c r="D2280" s="184" t="s">
        <v>4146</v>
      </c>
      <c r="E2280" s="184" t="s">
        <v>4146</v>
      </c>
      <c r="F2280" s="184"/>
      <c r="G2280" s="184"/>
      <c r="H2280" s="185">
        <v>18412</v>
      </c>
      <c r="I2280" t="s">
        <v>3510</v>
      </c>
      <c r="J2280" s="185" t="s">
        <v>36</v>
      </c>
      <c r="K2280" s="185" t="s">
        <v>36</v>
      </c>
      <c r="L2280" s="185" t="s">
        <v>36</v>
      </c>
      <c r="M2280" s="185" t="s">
        <v>37</v>
      </c>
      <c r="N2280" s="185" t="s">
        <v>3514</v>
      </c>
      <c r="O2280" s="185" t="s">
        <v>37</v>
      </c>
      <c r="P2280" s="185"/>
      <c r="Q2280" s="184" t="s">
        <v>4146</v>
      </c>
      <c r="R2280" s="185">
        <v>18412</v>
      </c>
      <c r="S2280" s="185" t="s">
        <v>3811</v>
      </c>
      <c r="T2280">
        <v>1</v>
      </c>
      <c r="U2280" s="185" t="s">
        <v>37</v>
      </c>
      <c r="V2280" s="185" t="s">
        <v>37</v>
      </c>
      <c r="W2280" t="b">
        <v>1</v>
      </c>
    </row>
    <row r="2281" spans="4:23" x14ac:dyDescent="0.25">
      <c r="D2281" s="184" t="s">
        <v>4147</v>
      </c>
      <c r="E2281" s="184" t="s">
        <v>4147</v>
      </c>
      <c r="F2281" s="184"/>
      <c r="G2281" s="184"/>
      <c r="H2281" s="185">
        <v>18413</v>
      </c>
      <c r="I2281" t="s">
        <v>3510</v>
      </c>
      <c r="J2281" s="185" t="s">
        <v>36</v>
      </c>
      <c r="K2281" s="185" t="s">
        <v>36</v>
      </c>
      <c r="L2281" s="185" t="s">
        <v>36</v>
      </c>
      <c r="M2281" s="185" t="s">
        <v>37</v>
      </c>
      <c r="N2281" s="185" t="s">
        <v>3514</v>
      </c>
      <c r="O2281" s="185" t="s">
        <v>37</v>
      </c>
      <c r="P2281" s="185"/>
      <c r="Q2281" s="184" t="s">
        <v>4147</v>
      </c>
      <c r="R2281" s="185">
        <v>18413</v>
      </c>
      <c r="S2281" s="185" t="s">
        <v>3813</v>
      </c>
      <c r="T2281">
        <v>1</v>
      </c>
      <c r="U2281" s="185" t="s">
        <v>37</v>
      </c>
      <c r="V2281" s="185" t="s">
        <v>37</v>
      </c>
      <c r="W2281" t="b">
        <v>1</v>
      </c>
    </row>
    <row r="2282" spans="4:23" x14ac:dyDescent="0.25">
      <c r="D2282" s="184" t="s">
        <v>563</v>
      </c>
      <c r="E2282" s="184" t="s">
        <v>563</v>
      </c>
      <c r="F2282" s="184"/>
      <c r="G2282" s="184"/>
      <c r="H2282" s="185">
        <v>16370</v>
      </c>
      <c r="I2282" t="s">
        <v>3496</v>
      </c>
      <c r="J2282" s="185" t="s">
        <v>36</v>
      </c>
      <c r="K2282" s="185" t="s">
        <v>36</v>
      </c>
      <c r="L2282" s="185" t="s">
        <v>36</v>
      </c>
      <c r="M2282" s="185" t="s">
        <v>37</v>
      </c>
      <c r="N2282" s="185" t="s">
        <v>35</v>
      </c>
      <c r="O2282" s="185" t="s">
        <v>37</v>
      </c>
      <c r="P2282" s="185"/>
      <c r="Q2282" s="184" t="s">
        <v>563</v>
      </c>
      <c r="R2282" s="185">
        <v>16370</v>
      </c>
      <c r="S2282" s="185" t="s">
        <v>563</v>
      </c>
      <c r="T2282">
        <v>2</v>
      </c>
      <c r="U2282" s="185" t="s">
        <v>37</v>
      </c>
      <c r="V2282" s="185" t="s">
        <v>37</v>
      </c>
      <c r="W2282" t="b">
        <v>1</v>
      </c>
    </row>
    <row r="2283" spans="4:23" x14ac:dyDescent="0.25">
      <c r="D2283" s="184" t="s">
        <v>1922</v>
      </c>
      <c r="E2283" s="184" t="s">
        <v>1922</v>
      </c>
      <c r="F2283" s="184"/>
      <c r="G2283" s="184"/>
      <c r="H2283" s="185">
        <v>14220</v>
      </c>
      <c r="I2283" t="s">
        <v>3491</v>
      </c>
      <c r="J2283" s="185" t="s">
        <v>36</v>
      </c>
      <c r="K2283" s="185" t="s">
        <v>36</v>
      </c>
      <c r="L2283" s="185" t="s">
        <v>36</v>
      </c>
      <c r="M2283" s="185" t="s">
        <v>37</v>
      </c>
      <c r="N2283" s="185" t="s">
        <v>3505</v>
      </c>
      <c r="O2283" s="185" t="s">
        <v>37</v>
      </c>
      <c r="P2283" s="185"/>
      <c r="Q2283" s="184" t="s">
        <v>1922</v>
      </c>
      <c r="R2283" s="185">
        <v>14220</v>
      </c>
      <c r="S2283" s="185" t="s">
        <v>1509</v>
      </c>
      <c r="T2283">
        <v>3</v>
      </c>
      <c r="U2283" s="185" t="s">
        <v>37</v>
      </c>
      <c r="V2283" s="185" t="s">
        <v>37</v>
      </c>
      <c r="W2283" t="b">
        <v>1</v>
      </c>
    </row>
    <row r="2284" spans="4:23" x14ac:dyDescent="0.25">
      <c r="D2284" s="184" t="s">
        <v>1923</v>
      </c>
      <c r="E2284" s="184" t="s">
        <v>1923</v>
      </c>
      <c r="F2284" s="184"/>
      <c r="G2284" s="184"/>
      <c r="H2284" s="185">
        <v>13410</v>
      </c>
      <c r="I2284" t="s">
        <v>3491</v>
      </c>
      <c r="J2284" s="185" t="s">
        <v>36</v>
      </c>
      <c r="K2284" s="185" t="s">
        <v>36</v>
      </c>
      <c r="L2284" s="185" t="s">
        <v>36</v>
      </c>
      <c r="M2284" s="185" t="s">
        <v>37</v>
      </c>
      <c r="N2284" s="185" t="s">
        <v>3501</v>
      </c>
      <c r="O2284" s="185" t="s">
        <v>37</v>
      </c>
      <c r="P2284" s="185"/>
      <c r="Q2284" s="184" t="s">
        <v>1923</v>
      </c>
      <c r="R2284" s="185">
        <v>13410</v>
      </c>
      <c r="S2284" s="185" t="s">
        <v>131</v>
      </c>
      <c r="T2284">
        <v>2</v>
      </c>
      <c r="U2284" s="185" t="s">
        <v>37</v>
      </c>
      <c r="V2284" s="185" t="s">
        <v>37</v>
      </c>
      <c r="W2284" t="b">
        <v>1</v>
      </c>
    </row>
    <row r="2285" spans="4:23" x14ac:dyDescent="0.25">
      <c r="D2285" s="184" t="s">
        <v>1924</v>
      </c>
      <c r="E2285" s="184" t="s">
        <v>1924</v>
      </c>
      <c r="F2285" s="184"/>
      <c r="G2285" s="184"/>
      <c r="H2285" s="185">
        <v>13460</v>
      </c>
      <c r="I2285" t="s">
        <v>3491</v>
      </c>
      <c r="J2285" s="185" t="s">
        <v>36</v>
      </c>
      <c r="K2285" s="185" t="s">
        <v>36</v>
      </c>
      <c r="L2285" s="185" t="s">
        <v>36</v>
      </c>
      <c r="M2285" s="185" t="s">
        <v>37</v>
      </c>
      <c r="N2285" s="185" t="s">
        <v>3501</v>
      </c>
      <c r="O2285" s="185" t="s">
        <v>37</v>
      </c>
      <c r="P2285" s="185"/>
      <c r="Q2285" s="184" t="s">
        <v>1924</v>
      </c>
      <c r="R2285" s="185">
        <v>13460</v>
      </c>
      <c r="S2285" s="185" t="s">
        <v>354</v>
      </c>
      <c r="T2285">
        <v>2</v>
      </c>
      <c r="U2285" s="185" t="s">
        <v>37</v>
      </c>
      <c r="V2285" s="185" t="s">
        <v>37</v>
      </c>
      <c r="W2285" t="b">
        <v>1</v>
      </c>
    </row>
    <row r="2286" spans="4:23" x14ac:dyDescent="0.25">
      <c r="D2286" s="184" t="s">
        <v>1925</v>
      </c>
      <c r="E2286" s="184" t="s">
        <v>1925</v>
      </c>
      <c r="F2286" s="184"/>
      <c r="G2286" s="184"/>
      <c r="H2286" s="185">
        <v>14250</v>
      </c>
      <c r="I2286" t="s">
        <v>3491</v>
      </c>
      <c r="J2286" s="185" t="s">
        <v>36</v>
      </c>
      <c r="K2286" s="185" t="s">
        <v>36</v>
      </c>
      <c r="L2286" s="185" t="s">
        <v>36</v>
      </c>
      <c r="M2286" s="185" t="s">
        <v>36</v>
      </c>
      <c r="N2286" s="185" t="s">
        <v>35</v>
      </c>
      <c r="O2286" s="185" t="s">
        <v>37</v>
      </c>
      <c r="P2286" s="185"/>
      <c r="Q2286" s="184" t="s">
        <v>1925</v>
      </c>
      <c r="R2286" s="185">
        <v>14250</v>
      </c>
      <c r="S2286" s="185" t="s">
        <v>929</v>
      </c>
      <c r="T2286">
        <v>4</v>
      </c>
      <c r="U2286" s="185" t="s">
        <v>37</v>
      </c>
      <c r="V2286" s="185" t="s">
        <v>37</v>
      </c>
      <c r="W2286" t="b">
        <v>1</v>
      </c>
    </row>
    <row r="2287" spans="4:23" x14ac:dyDescent="0.25">
      <c r="D2287" s="186" t="s">
        <v>4148</v>
      </c>
      <c r="E2287" s="186" t="s">
        <v>4148</v>
      </c>
      <c r="F2287" s="186"/>
      <c r="G2287" s="186"/>
      <c r="H2287" s="185"/>
      <c r="I2287" s="186" t="s">
        <v>3507</v>
      </c>
      <c r="J2287" s="186" t="s">
        <v>36</v>
      </c>
      <c r="K2287" s="186" t="s">
        <v>36</v>
      </c>
      <c r="L2287" s="186" t="s">
        <v>36</v>
      </c>
      <c r="M2287" s="186" t="s">
        <v>37</v>
      </c>
      <c r="N2287" s="186" t="s">
        <v>3498</v>
      </c>
      <c r="O2287" s="186" t="s">
        <v>37</v>
      </c>
      <c r="P2287" s="186"/>
      <c r="Q2287" s="186" t="s">
        <v>4148</v>
      </c>
      <c r="R2287" s="185"/>
      <c r="S2287" s="185"/>
      <c r="T2287">
        <v>1</v>
      </c>
      <c r="U2287" s="186" t="s">
        <v>37</v>
      </c>
      <c r="V2287" s="186" t="s">
        <v>37</v>
      </c>
      <c r="W2287" t="b">
        <v>1</v>
      </c>
    </row>
    <row r="2288" spans="4:23" x14ac:dyDescent="0.25">
      <c r="D2288" s="186" t="s">
        <v>4149</v>
      </c>
      <c r="E2288" s="186" t="s">
        <v>4149</v>
      </c>
      <c r="F2288" s="186"/>
      <c r="G2288" s="186"/>
      <c r="H2288" s="185"/>
      <c r="I2288" s="186" t="s">
        <v>3507</v>
      </c>
      <c r="J2288" s="186" t="s">
        <v>36</v>
      </c>
      <c r="K2288" s="186" t="s">
        <v>36</v>
      </c>
      <c r="L2288" s="186" t="s">
        <v>36</v>
      </c>
      <c r="M2288" s="186" t="s">
        <v>37</v>
      </c>
      <c r="N2288" s="186" t="s">
        <v>3498</v>
      </c>
      <c r="O2288" s="186" t="s">
        <v>37</v>
      </c>
      <c r="P2288" s="186"/>
      <c r="Q2288" s="186" t="s">
        <v>4149</v>
      </c>
      <c r="R2288" s="185"/>
      <c r="S2288" s="185"/>
      <c r="T2288">
        <v>1</v>
      </c>
      <c r="U2288" s="186" t="s">
        <v>37</v>
      </c>
      <c r="V2288" s="186" t="s">
        <v>37</v>
      </c>
      <c r="W2288" t="b">
        <v>1</v>
      </c>
    </row>
    <row r="2289" spans="4:23" x14ac:dyDescent="0.25">
      <c r="D2289" s="184" t="s">
        <v>1926</v>
      </c>
      <c r="E2289" s="184" t="s">
        <v>1926</v>
      </c>
      <c r="F2289" s="184"/>
      <c r="G2289" s="184"/>
      <c r="H2289" s="185">
        <v>13220</v>
      </c>
      <c r="I2289" t="s">
        <v>3491</v>
      </c>
      <c r="J2289" s="185" t="s">
        <v>36</v>
      </c>
      <c r="K2289" s="185" t="s">
        <v>36</v>
      </c>
      <c r="L2289" s="185" t="s">
        <v>36</v>
      </c>
      <c r="M2289" s="185" t="s">
        <v>37</v>
      </c>
      <c r="N2289" s="185" t="s">
        <v>3501</v>
      </c>
      <c r="O2289" s="185" t="s">
        <v>37</v>
      </c>
      <c r="P2289" s="185"/>
      <c r="Q2289" s="184" t="s">
        <v>1926</v>
      </c>
      <c r="R2289" s="185">
        <v>13220</v>
      </c>
      <c r="S2289" s="185" t="s">
        <v>94</v>
      </c>
      <c r="T2289">
        <v>2</v>
      </c>
      <c r="U2289" s="185" t="s">
        <v>37</v>
      </c>
      <c r="V2289" s="185" t="s">
        <v>37</v>
      </c>
      <c r="W2289" t="b">
        <v>1</v>
      </c>
    </row>
    <row r="2290" spans="4:23" x14ac:dyDescent="0.25">
      <c r="D2290" s="184" t="s">
        <v>1927</v>
      </c>
      <c r="E2290" s="184" t="s">
        <v>1927</v>
      </c>
      <c r="F2290" s="184"/>
      <c r="G2290" s="184"/>
      <c r="H2290" s="185">
        <v>13150</v>
      </c>
      <c r="I2290" t="s">
        <v>3491</v>
      </c>
      <c r="J2290" s="185" t="s">
        <v>36</v>
      </c>
      <c r="K2290" s="185" t="s">
        <v>36</v>
      </c>
      <c r="L2290" s="185" t="s">
        <v>36</v>
      </c>
      <c r="M2290" s="185" t="s">
        <v>37</v>
      </c>
      <c r="N2290" s="185" t="s">
        <v>3501</v>
      </c>
      <c r="O2290" s="185" t="s">
        <v>37</v>
      </c>
      <c r="P2290" s="185"/>
      <c r="Q2290" s="184" t="s">
        <v>1927</v>
      </c>
      <c r="R2290" s="185">
        <v>13150</v>
      </c>
      <c r="S2290" s="185" t="s">
        <v>472</v>
      </c>
      <c r="T2290">
        <v>2</v>
      </c>
      <c r="U2290" s="185" t="s">
        <v>37</v>
      </c>
      <c r="V2290" s="185" t="s">
        <v>37</v>
      </c>
      <c r="W2290" t="b">
        <v>1</v>
      </c>
    </row>
    <row r="2291" spans="4:23" x14ac:dyDescent="0.25">
      <c r="D2291" s="184" t="s">
        <v>1928</v>
      </c>
      <c r="E2291" s="184" t="s">
        <v>1928</v>
      </c>
      <c r="F2291" s="184"/>
      <c r="G2291" s="184"/>
      <c r="H2291" s="185">
        <v>90225</v>
      </c>
      <c r="I2291" t="s">
        <v>3486</v>
      </c>
      <c r="J2291" s="185" t="s">
        <v>36</v>
      </c>
      <c r="K2291" s="185" t="s">
        <v>36</v>
      </c>
      <c r="L2291" s="185" t="s">
        <v>36</v>
      </c>
      <c r="M2291" s="185" t="s">
        <v>37</v>
      </c>
      <c r="N2291" s="185" t="s">
        <v>3490</v>
      </c>
      <c r="O2291" s="185" t="s">
        <v>37</v>
      </c>
      <c r="P2291" s="185"/>
      <c r="Q2291" s="184" t="s">
        <v>1928</v>
      </c>
      <c r="R2291" s="185">
        <v>90225</v>
      </c>
      <c r="S2291" s="185" t="s">
        <v>1928</v>
      </c>
      <c r="T2291">
        <v>1</v>
      </c>
      <c r="U2291" s="185" t="s">
        <v>37</v>
      </c>
      <c r="V2291" s="185" t="s">
        <v>37</v>
      </c>
      <c r="W2291" t="b">
        <v>1</v>
      </c>
    </row>
    <row r="2292" spans="4:23" x14ac:dyDescent="0.25">
      <c r="D2292" s="184" t="s">
        <v>1929</v>
      </c>
      <c r="E2292" s="184" t="s">
        <v>1929</v>
      </c>
      <c r="F2292" s="184"/>
      <c r="G2292" s="184"/>
      <c r="H2292" s="185">
        <v>16360</v>
      </c>
      <c r="I2292" t="s">
        <v>3493</v>
      </c>
      <c r="J2292" s="185" t="s">
        <v>36</v>
      </c>
      <c r="K2292" s="185" t="s">
        <v>36</v>
      </c>
      <c r="L2292" s="185" t="s">
        <v>36</v>
      </c>
      <c r="M2292" s="185" t="s">
        <v>37</v>
      </c>
      <c r="N2292" s="185" t="s">
        <v>35</v>
      </c>
      <c r="O2292" s="185" t="s">
        <v>37</v>
      </c>
      <c r="P2292" s="185"/>
      <c r="Q2292" s="184" t="s">
        <v>1929</v>
      </c>
      <c r="R2292" s="185">
        <v>16360</v>
      </c>
      <c r="S2292" s="185" t="s">
        <v>1929</v>
      </c>
      <c r="T2292">
        <v>2</v>
      </c>
      <c r="U2292" s="185" t="s">
        <v>37</v>
      </c>
      <c r="V2292" s="185" t="s">
        <v>37</v>
      </c>
      <c r="W2292" t="b">
        <v>1</v>
      </c>
    </row>
    <row r="2293" spans="4:23" x14ac:dyDescent="0.25">
      <c r="D2293" s="184" t="s">
        <v>1930</v>
      </c>
      <c r="E2293" s="184" t="s">
        <v>1930</v>
      </c>
      <c r="F2293" s="184"/>
      <c r="G2293" s="184"/>
      <c r="H2293" s="185">
        <v>13960</v>
      </c>
      <c r="I2293" t="s">
        <v>3491</v>
      </c>
      <c r="J2293" s="185" t="s">
        <v>36</v>
      </c>
      <c r="K2293" s="185" t="s">
        <v>36</v>
      </c>
      <c r="L2293" s="185" t="s">
        <v>36</v>
      </c>
      <c r="M2293" s="185" t="s">
        <v>37</v>
      </c>
      <c r="N2293" s="185" t="s">
        <v>3489</v>
      </c>
      <c r="O2293" s="185" t="s">
        <v>37</v>
      </c>
      <c r="P2293" s="185"/>
      <c r="Q2293" s="184" t="s">
        <v>1930</v>
      </c>
      <c r="R2293" s="185">
        <v>13960</v>
      </c>
      <c r="S2293" s="185" t="s">
        <v>234</v>
      </c>
      <c r="T2293">
        <v>1</v>
      </c>
      <c r="U2293" s="185" t="s">
        <v>37</v>
      </c>
      <c r="V2293" s="185" t="s">
        <v>37</v>
      </c>
      <c r="W2293" t="b">
        <v>1</v>
      </c>
    </row>
    <row r="2294" spans="4:23" x14ac:dyDescent="0.25">
      <c r="D2294" s="184" t="s">
        <v>1931</v>
      </c>
      <c r="E2294" s="184" t="s">
        <v>1931</v>
      </c>
      <c r="F2294" s="184"/>
      <c r="G2294" s="184"/>
      <c r="H2294" s="185">
        <v>13410</v>
      </c>
      <c r="I2294" t="s">
        <v>3491</v>
      </c>
      <c r="J2294" s="185" t="s">
        <v>36</v>
      </c>
      <c r="K2294" s="185" t="s">
        <v>36</v>
      </c>
      <c r="L2294" s="185" t="s">
        <v>36</v>
      </c>
      <c r="M2294" s="185" t="s">
        <v>37</v>
      </c>
      <c r="N2294" s="185" t="s">
        <v>3489</v>
      </c>
      <c r="O2294" s="185" t="s">
        <v>37</v>
      </c>
      <c r="P2294" s="185"/>
      <c r="Q2294" s="184" t="s">
        <v>1931</v>
      </c>
      <c r="R2294" s="185">
        <v>13410</v>
      </c>
      <c r="S2294" s="185" t="s">
        <v>131</v>
      </c>
      <c r="T2294">
        <v>1</v>
      </c>
      <c r="U2294" s="185" t="s">
        <v>37</v>
      </c>
      <c r="V2294" s="185" t="s">
        <v>37</v>
      </c>
      <c r="W2294" t="b">
        <v>1</v>
      </c>
    </row>
    <row r="2295" spans="4:23" x14ac:dyDescent="0.25">
      <c r="D2295" s="184" t="s">
        <v>1932</v>
      </c>
      <c r="E2295" s="184" t="s">
        <v>1932</v>
      </c>
      <c r="F2295" s="184"/>
      <c r="G2295" s="184"/>
      <c r="H2295" s="185">
        <v>13140</v>
      </c>
      <c r="I2295" t="s">
        <v>3491</v>
      </c>
      <c r="J2295" s="185" t="s">
        <v>36</v>
      </c>
      <c r="K2295" s="185" t="s">
        <v>36</v>
      </c>
      <c r="L2295" s="185" t="s">
        <v>36</v>
      </c>
      <c r="M2295" s="185" t="s">
        <v>37</v>
      </c>
      <c r="N2295" s="185" t="s">
        <v>3489</v>
      </c>
      <c r="O2295" s="185" t="s">
        <v>37</v>
      </c>
      <c r="P2295" s="185"/>
      <c r="Q2295" s="184" t="s">
        <v>1932</v>
      </c>
      <c r="R2295" s="185">
        <v>13140</v>
      </c>
      <c r="S2295" s="185" t="s">
        <v>78</v>
      </c>
      <c r="T2295">
        <v>1</v>
      </c>
      <c r="U2295" s="185" t="s">
        <v>37</v>
      </c>
      <c r="V2295" s="185" t="s">
        <v>37</v>
      </c>
      <c r="W2295" t="b">
        <v>1</v>
      </c>
    </row>
    <row r="2296" spans="4:23" x14ac:dyDescent="0.25">
      <c r="D2296" s="184" t="s">
        <v>1933</v>
      </c>
      <c r="E2296" s="184" t="s">
        <v>1933</v>
      </c>
      <c r="F2296" s="184"/>
      <c r="G2296" s="184"/>
      <c r="H2296" s="185">
        <v>16360</v>
      </c>
      <c r="I2296" t="s">
        <v>3493</v>
      </c>
      <c r="J2296" s="185" t="s">
        <v>36</v>
      </c>
      <c r="K2296" s="185" t="s">
        <v>36</v>
      </c>
      <c r="L2296" s="185" t="s">
        <v>36</v>
      </c>
      <c r="M2296" s="185" t="s">
        <v>37</v>
      </c>
      <c r="N2296" s="185" t="s">
        <v>35</v>
      </c>
      <c r="O2296" s="185" t="s">
        <v>37</v>
      </c>
      <c r="P2296" s="185"/>
      <c r="Q2296" s="184" t="s">
        <v>1933</v>
      </c>
      <c r="R2296" s="185">
        <v>16360</v>
      </c>
      <c r="S2296" s="185" t="s">
        <v>1929</v>
      </c>
      <c r="T2296">
        <v>2</v>
      </c>
      <c r="U2296" s="185" t="s">
        <v>37</v>
      </c>
      <c r="V2296" s="185" t="s">
        <v>37</v>
      </c>
      <c r="W2296" t="b">
        <v>1</v>
      </c>
    </row>
    <row r="2297" spans="4:23" x14ac:dyDescent="0.25">
      <c r="D2297" s="184" t="s">
        <v>1934</v>
      </c>
      <c r="E2297" s="184" t="s">
        <v>1934</v>
      </c>
      <c r="F2297" s="184"/>
      <c r="G2297" s="184"/>
      <c r="H2297" s="185">
        <v>13170</v>
      </c>
      <c r="I2297" t="s">
        <v>3491</v>
      </c>
      <c r="J2297" s="185" t="s">
        <v>36</v>
      </c>
      <c r="K2297" s="185" t="s">
        <v>36</v>
      </c>
      <c r="L2297" s="185" t="s">
        <v>36</v>
      </c>
      <c r="M2297" s="185" t="s">
        <v>37</v>
      </c>
      <c r="N2297" s="185" t="s">
        <v>3501</v>
      </c>
      <c r="O2297" s="185" t="s">
        <v>37</v>
      </c>
      <c r="P2297" s="185"/>
      <c r="Q2297" s="184" t="s">
        <v>1934</v>
      </c>
      <c r="R2297" s="185">
        <v>13170</v>
      </c>
      <c r="S2297" s="185" t="s">
        <v>287</v>
      </c>
      <c r="T2297">
        <v>3</v>
      </c>
      <c r="U2297" s="185" t="s">
        <v>37</v>
      </c>
      <c r="V2297" s="185" t="s">
        <v>37</v>
      </c>
      <c r="W2297" t="b">
        <v>1</v>
      </c>
    </row>
    <row r="2298" spans="4:23" x14ac:dyDescent="0.25">
      <c r="D2298" s="184" t="s">
        <v>1935</v>
      </c>
      <c r="E2298" s="184" t="s">
        <v>1935</v>
      </c>
      <c r="F2298" s="184"/>
      <c r="G2298" s="184"/>
      <c r="H2298" s="185">
        <v>13170</v>
      </c>
      <c r="I2298" t="s">
        <v>3491</v>
      </c>
      <c r="J2298" s="185" t="s">
        <v>36</v>
      </c>
      <c r="K2298" s="185" t="s">
        <v>36</v>
      </c>
      <c r="L2298" s="185" t="s">
        <v>36</v>
      </c>
      <c r="M2298" s="185" t="s">
        <v>37</v>
      </c>
      <c r="N2298" s="185" t="s">
        <v>3501</v>
      </c>
      <c r="O2298" s="185" t="s">
        <v>37</v>
      </c>
      <c r="P2298" s="185"/>
      <c r="Q2298" s="184" t="s">
        <v>1935</v>
      </c>
      <c r="R2298" s="185">
        <v>13170</v>
      </c>
      <c r="S2298" s="185" t="s">
        <v>287</v>
      </c>
      <c r="T2298">
        <v>3</v>
      </c>
      <c r="U2298" s="185" t="s">
        <v>37</v>
      </c>
      <c r="V2298" s="185" t="s">
        <v>37</v>
      </c>
      <c r="W2298" t="b">
        <v>1</v>
      </c>
    </row>
    <row r="2299" spans="4:23" x14ac:dyDescent="0.25">
      <c r="D2299" s="184" t="s">
        <v>1936</v>
      </c>
      <c r="E2299" s="184" t="s">
        <v>1936</v>
      </c>
      <c r="F2299" s="184"/>
      <c r="G2299" s="184"/>
      <c r="H2299" s="185">
        <v>13140</v>
      </c>
      <c r="I2299" t="s">
        <v>3491</v>
      </c>
      <c r="J2299" s="185" t="s">
        <v>36</v>
      </c>
      <c r="K2299" s="185" t="s">
        <v>36</v>
      </c>
      <c r="L2299" s="185" t="s">
        <v>36</v>
      </c>
      <c r="M2299" s="185" t="s">
        <v>37</v>
      </c>
      <c r="N2299" s="185" t="s">
        <v>3501</v>
      </c>
      <c r="O2299" s="185" t="s">
        <v>37</v>
      </c>
      <c r="P2299" s="185"/>
      <c r="Q2299" s="184" t="s">
        <v>1936</v>
      </c>
      <c r="R2299" s="185">
        <v>13140</v>
      </c>
      <c r="S2299" s="185" t="s">
        <v>78</v>
      </c>
      <c r="T2299">
        <v>2</v>
      </c>
      <c r="U2299" s="185" t="s">
        <v>37</v>
      </c>
      <c r="V2299" s="185" t="s">
        <v>37</v>
      </c>
      <c r="W2299" t="b">
        <v>1</v>
      </c>
    </row>
    <row r="2300" spans="4:23" x14ac:dyDescent="0.25">
      <c r="D2300" s="184" t="s">
        <v>1937</v>
      </c>
      <c r="E2300" s="184" t="s">
        <v>1937</v>
      </c>
      <c r="F2300" s="184"/>
      <c r="G2300" s="184"/>
      <c r="H2300" s="185">
        <v>13110</v>
      </c>
      <c r="I2300" t="s">
        <v>3486</v>
      </c>
      <c r="J2300" s="185" t="s">
        <v>36</v>
      </c>
      <c r="K2300" s="185" t="s">
        <v>36</v>
      </c>
      <c r="L2300" s="185" t="s">
        <v>36</v>
      </c>
      <c r="M2300" s="185" t="s">
        <v>37</v>
      </c>
      <c r="N2300" s="185" t="s">
        <v>35</v>
      </c>
      <c r="O2300" s="185" t="s">
        <v>37</v>
      </c>
      <c r="P2300" s="185"/>
      <c r="Q2300" s="184" t="s">
        <v>1937</v>
      </c>
      <c r="R2300" s="185">
        <v>13110</v>
      </c>
      <c r="S2300" s="185" t="s">
        <v>358</v>
      </c>
      <c r="T2300">
        <v>1</v>
      </c>
      <c r="U2300" s="185" t="s">
        <v>37</v>
      </c>
      <c r="V2300" s="185" t="s">
        <v>37</v>
      </c>
      <c r="W2300" t="b">
        <v>1</v>
      </c>
    </row>
    <row r="2301" spans="4:23" x14ac:dyDescent="0.25">
      <c r="D2301" s="184" t="s">
        <v>1938</v>
      </c>
      <c r="E2301" s="184" t="s">
        <v>1938</v>
      </c>
      <c r="F2301" s="184"/>
      <c r="G2301" s="184"/>
      <c r="H2301" s="185">
        <v>90006</v>
      </c>
      <c r="I2301" t="s">
        <v>3491</v>
      </c>
      <c r="J2301" s="185" t="s">
        <v>36</v>
      </c>
      <c r="K2301" s="185" t="s">
        <v>36</v>
      </c>
      <c r="L2301" s="185" t="s">
        <v>36</v>
      </c>
      <c r="M2301" s="185" t="s">
        <v>37</v>
      </c>
      <c r="N2301" s="185" t="s">
        <v>35</v>
      </c>
      <c r="O2301" s="185" t="s">
        <v>37</v>
      </c>
      <c r="P2301" s="185"/>
      <c r="Q2301" s="184" t="s">
        <v>1938</v>
      </c>
      <c r="R2301" s="185">
        <v>90006</v>
      </c>
      <c r="S2301" s="185" t="s">
        <v>1938</v>
      </c>
      <c r="T2301">
        <v>2</v>
      </c>
      <c r="U2301" s="185" t="s">
        <v>37</v>
      </c>
      <c r="V2301" s="185" t="s">
        <v>37</v>
      </c>
      <c r="W2301" t="b">
        <v>1</v>
      </c>
    </row>
    <row r="2302" spans="4:23" x14ac:dyDescent="0.25">
      <c r="D2302" s="184" t="s">
        <v>1939</v>
      </c>
      <c r="E2302" s="184" t="s">
        <v>1939</v>
      </c>
      <c r="F2302" s="184"/>
      <c r="G2302" s="184"/>
      <c r="H2302" s="185">
        <v>13140</v>
      </c>
      <c r="I2302" t="s">
        <v>3491</v>
      </c>
      <c r="J2302" s="185" t="s">
        <v>36</v>
      </c>
      <c r="K2302" s="185" t="s">
        <v>36</v>
      </c>
      <c r="L2302" s="185" t="s">
        <v>36</v>
      </c>
      <c r="M2302" s="185" t="s">
        <v>37</v>
      </c>
      <c r="N2302" s="185" t="s">
        <v>3501</v>
      </c>
      <c r="O2302" s="185" t="s">
        <v>37</v>
      </c>
      <c r="P2302" s="185"/>
      <c r="Q2302" s="184" t="s">
        <v>1939</v>
      </c>
      <c r="R2302" s="185">
        <v>13140</v>
      </c>
      <c r="S2302" s="185" t="s">
        <v>78</v>
      </c>
      <c r="T2302">
        <v>2</v>
      </c>
      <c r="U2302" s="185" t="s">
        <v>37</v>
      </c>
      <c r="V2302" s="185" t="s">
        <v>37</v>
      </c>
      <c r="W2302" t="b">
        <v>1</v>
      </c>
    </row>
    <row r="2303" spans="4:23" x14ac:dyDescent="0.25">
      <c r="D2303" s="184" t="s">
        <v>1940</v>
      </c>
      <c r="E2303" s="184" t="s">
        <v>1940</v>
      </c>
      <c r="F2303" s="184"/>
      <c r="G2303" s="184"/>
      <c r="H2303" s="185">
        <v>13150</v>
      </c>
      <c r="I2303" t="s">
        <v>3491</v>
      </c>
      <c r="J2303" s="185" t="s">
        <v>36</v>
      </c>
      <c r="K2303" s="185" t="s">
        <v>36</v>
      </c>
      <c r="L2303" s="185" t="s">
        <v>36</v>
      </c>
      <c r="M2303" s="185" t="s">
        <v>37</v>
      </c>
      <c r="N2303" s="185" t="s">
        <v>3501</v>
      </c>
      <c r="O2303" s="185" t="s">
        <v>37</v>
      </c>
      <c r="P2303" s="185"/>
      <c r="Q2303" s="184" t="s">
        <v>1940</v>
      </c>
      <c r="R2303" s="185">
        <v>13150</v>
      </c>
      <c r="S2303" s="185" t="s">
        <v>472</v>
      </c>
      <c r="T2303">
        <v>2</v>
      </c>
      <c r="U2303" s="185" t="s">
        <v>37</v>
      </c>
      <c r="V2303" s="185" t="s">
        <v>37</v>
      </c>
      <c r="W2303" t="b">
        <v>1</v>
      </c>
    </row>
    <row r="2304" spans="4:23" x14ac:dyDescent="0.25">
      <c r="D2304" s="184" t="s">
        <v>1941</v>
      </c>
      <c r="E2304" s="184" t="s">
        <v>1941</v>
      </c>
      <c r="F2304" s="184"/>
      <c r="G2304" s="184"/>
      <c r="H2304" s="185">
        <v>13140</v>
      </c>
      <c r="I2304" t="s">
        <v>3491</v>
      </c>
      <c r="J2304" s="185" t="s">
        <v>36</v>
      </c>
      <c r="K2304" s="185" t="s">
        <v>36</v>
      </c>
      <c r="L2304" s="185" t="s">
        <v>36</v>
      </c>
      <c r="M2304" s="185" t="s">
        <v>37</v>
      </c>
      <c r="N2304" s="185" t="s">
        <v>3490</v>
      </c>
      <c r="O2304" s="185" t="s">
        <v>37</v>
      </c>
      <c r="P2304" s="185"/>
      <c r="Q2304" s="184" t="s">
        <v>1941</v>
      </c>
      <c r="R2304" s="185">
        <v>13140</v>
      </c>
      <c r="S2304" s="185" t="s">
        <v>78</v>
      </c>
      <c r="T2304">
        <v>1</v>
      </c>
      <c r="U2304" s="185" t="s">
        <v>37</v>
      </c>
      <c r="V2304" s="185" t="s">
        <v>37</v>
      </c>
      <c r="W2304" t="b">
        <v>1</v>
      </c>
    </row>
    <row r="2305" spans="4:23" x14ac:dyDescent="0.25">
      <c r="D2305" s="184" t="s">
        <v>1942</v>
      </c>
      <c r="E2305" s="184" t="s">
        <v>1942</v>
      </c>
      <c r="F2305" s="184"/>
      <c r="G2305" s="184"/>
      <c r="H2305" s="185">
        <v>13140</v>
      </c>
      <c r="I2305" t="s">
        <v>3491</v>
      </c>
      <c r="J2305" s="185" t="s">
        <v>36</v>
      </c>
      <c r="K2305" s="185" t="s">
        <v>36</v>
      </c>
      <c r="L2305" s="185" t="s">
        <v>36</v>
      </c>
      <c r="M2305" s="185" t="s">
        <v>37</v>
      </c>
      <c r="N2305" s="185" t="s">
        <v>3501</v>
      </c>
      <c r="O2305" s="185" t="s">
        <v>37</v>
      </c>
      <c r="P2305" s="185"/>
      <c r="Q2305" s="184" t="s">
        <v>1942</v>
      </c>
      <c r="R2305" s="185">
        <v>13140</v>
      </c>
      <c r="S2305" s="185" t="s">
        <v>78</v>
      </c>
      <c r="T2305">
        <v>2</v>
      </c>
      <c r="U2305" s="185" t="s">
        <v>37</v>
      </c>
      <c r="V2305" s="185" t="s">
        <v>37</v>
      </c>
      <c r="W2305" t="b">
        <v>1</v>
      </c>
    </row>
    <row r="2306" spans="4:23" x14ac:dyDescent="0.25">
      <c r="D2306" s="184" t="s">
        <v>1943</v>
      </c>
      <c r="E2306" s="184" t="s">
        <v>1943</v>
      </c>
      <c r="F2306" s="184"/>
      <c r="G2306" s="184"/>
      <c r="H2306" s="185">
        <v>13120</v>
      </c>
      <c r="I2306" t="s">
        <v>3491</v>
      </c>
      <c r="J2306" s="185" t="s">
        <v>36</v>
      </c>
      <c r="K2306" s="185" t="s">
        <v>36</v>
      </c>
      <c r="L2306" s="185" t="s">
        <v>36</v>
      </c>
      <c r="M2306" s="185" t="s">
        <v>37</v>
      </c>
      <c r="N2306" s="185" t="s">
        <v>3501</v>
      </c>
      <c r="O2306" s="185" t="s">
        <v>37</v>
      </c>
      <c r="P2306" s="185"/>
      <c r="Q2306" s="184" t="s">
        <v>1943</v>
      </c>
      <c r="R2306" s="185">
        <v>13120</v>
      </c>
      <c r="S2306" s="185" t="s">
        <v>1172</v>
      </c>
      <c r="T2306">
        <v>3</v>
      </c>
      <c r="U2306" s="185" t="s">
        <v>37</v>
      </c>
      <c r="V2306" s="185" t="s">
        <v>37</v>
      </c>
      <c r="W2306" t="b">
        <v>1</v>
      </c>
    </row>
    <row r="2307" spans="4:23" x14ac:dyDescent="0.25">
      <c r="D2307" s="184" t="s">
        <v>1944</v>
      </c>
      <c r="E2307" s="184" t="s">
        <v>1944</v>
      </c>
      <c r="F2307" s="184"/>
      <c r="G2307" s="184"/>
      <c r="H2307" s="185">
        <v>17510</v>
      </c>
      <c r="I2307" t="s">
        <v>3502</v>
      </c>
      <c r="J2307" s="185" t="s">
        <v>36</v>
      </c>
      <c r="K2307" s="185" t="s">
        <v>36</v>
      </c>
      <c r="L2307" s="185" t="s">
        <v>36</v>
      </c>
      <c r="M2307" s="185" t="s">
        <v>37</v>
      </c>
      <c r="N2307" s="185" t="s">
        <v>35</v>
      </c>
      <c r="O2307" s="185" t="s">
        <v>37</v>
      </c>
      <c r="P2307" s="185"/>
      <c r="Q2307" s="184" t="s">
        <v>1944</v>
      </c>
      <c r="R2307" s="185">
        <v>17510</v>
      </c>
      <c r="S2307" s="185" t="s">
        <v>246</v>
      </c>
      <c r="T2307">
        <v>1</v>
      </c>
      <c r="U2307" s="185" t="s">
        <v>37</v>
      </c>
      <c r="V2307" s="185" t="s">
        <v>37</v>
      </c>
      <c r="W2307" t="b">
        <v>1</v>
      </c>
    </row>
    <row r="2308" spans="4:23" x14ac:dyDescent="0.25">
      <c r="D2308" s="184" t="s">
        <v>1945</v>
      </c>
      <c r="E2308" s="184" t="s">
        <v>1945</v>
      </c>
      <c r="F2308" s="184"/>
      <c r="G2308" s="184"/>
      <c r="H2308" s="185">
        <v>11020</v>
      </c>
      <c r="I2308" t="s">
        <v>3491</v>
      </c>
      <c r="J2308" s="185" t="s">
        <v>36</v>
      </c>
      <c r="K2308" s="185" t="s">
        <v>36</v>
      </c>
      <c r="L2308" s="185" t="s">
        <v>36</v>
      </c>
      <c r="M2308" s="185" t="s">
        <v>37</v>
      </c>
      <c r="N2308" s="185" t="s">
        <v>35</v>
      </c>
      <c r="O2308" s="185" t="s">
        <v>37</v>
      </c>
      <c r="P2308" s="185"/>
      <c r="Q2308" s="184" t="s">
        <v>1945</v>
      </c>
      <c r="R2308" s="185">
        <v>11020</v>
      </c>
      <c r="S2308" s="185" t="s">
        <v>127</v>
      </c>
      <c r="T2308">
        <v>3</v>
      </c>
      <c r="U2308" s="185" t="s">
        <v>37</v>
      </c>
      <c r="V2308" s="185" t="s">
        <v>37</v>
      </c>
      <c r="W2308" t="b">
        <v>1</v>
      </c>
    </row>
    <row r="2309" spans="4:23" x14ac:dyDescent="0.25">
      <c r="D2309" s="184" t="s">
        <v>1946</v>
      </c>
      <c r="E2309" s="184" t="s">
        <v>1946</v>
      </c>
      <c r="F2309" s="184"/>
      <c r="G2309" s="184"/>
      <c r="H2309" s="185">
        <v>13130</v>
      </c>
      <c r="I2309" t="s">
        <v>3491</v>
      </c>
      <c r="J2309" s="185" t="s">
        <v>36</v>
      </c>
      <c r="K2309" s="185" t="s">
        <v>36</v>
      </c>
      <c r="L2309" s="185" t="s">
        <v>36</v>
      </c>
      <c r="M2309" s="185" t="s">
        <v>37</v>
      </c>
      <c r="N2309" s="185" t="s">
        <v>3501</v>
      </c>
      <c r="O2309" s="185" t="s">
        <v>37</v>
      </c>
      <c r="P2309" s="185"/>
      <c r="Q2309" s="184" t="s">
        <v>1946</v>
      </c>
      <c r="R2309" s="185">
        <v>13130</v>
      </c>
      <c r="S2309" s="185" t="s">
        <v>474</v>
      </c>
      <c r="T2309">
        <v>3</v>
      </c>
      <c r="U2309" s="185" t="s">
        <v>37</v>
      </c>
      <c r="V2309" s="185" t="s">
        <v>37</v>
      </c>
      <c r="W2309" t="b">
        <v>1</v>
      </c>
    </row>
    <row r="2310" spans="4:23" x14ac:dyDescent="0.25">
      <c r="D2310" s="184" t="s">
        <v>1947</v>
      </c>
      <c r="E2310" s="184" t="s">
        <v>1947</v>
      </c>
      <c r="F2310" s="184"/>
      <c r="G2310" s="184"/>
      <c r="H2310" s="185">
        <v>12210</v>
      </c>
      <c r="I2310" t="s">
        <v>3487</v>
      </c>
      <c r="J2310" s="185" t="s">
        <v>36</v>
      </c>
      <c r="K2310" s="185" t="s">
        <v>36</v>
      </c>
      <c r="L2310" s="185" t="s">
        <v>36</v>
      </c>
      <c r="M2310" s="185" t="s">
        <v>36</v>
      </c>
      <c r="N2310" s="185" t="s">
        <v>35</v>
      </c>
      <c r="O2310" s="185" t="s">
        <v>37</v>
      </c>
      <c r="P2310" s="185"/>
      <c r="Q2310" s="184" t="s">
        <v>1947</v>
      </c>
      <c r="R2310" s="185">
        <v>12210</v>
      </c>
      <c r="S2310" s="185" t="s">
        <v>54</v>
      </c>
      <c r="T2310">
        <v>4</v>
      </c>
      <c r="U2310" s="185" t="s">
        <v>37</v>
      </c>
      <c r="V2310" s="185" t="s">
        <v>37</v>
      </c>
      <c r="W2310" t="b">
        <v>1</v>
      </c>
    </row>
    <row r="2311" spans="4:23" x14ac:dyDescent="0.25">
      <c r="D2311" s="184" t="s">
        <v>4150</v>
      </c>
      <c r="E2311" s="184" t="s">
        <v>4150</v>
      </c>
      <c r="F2311" s="184"/>
      <c r="G2311" s="184"/>
      <c r="H2311" s="185">
        <v>80117</v>
      </c>
      <c r="I2311" t="s">
        <v>3486</v>
      </c>
      <c r="J2311" s="185" t="s">
        <v>36</v>
      </c>
      <c r="K2311" s="185" t="s">
        <v>36</v>
      </c>
      <c r="L2311" s="185" t="s">
        <v>36</v>
      </c>
      <c r="M2311" s="185" t="s">
        <v>37</v>
      </c>
      <c r="N2311" s="185" t="s">
        <v>3514</v>
      </c>
      <c r="O2311" s="185" t="s">
        <v>37</v>
      </c>
      <c r="P2311" s="185"/>
      <c r="Q2311" s="184" t="s">
        <v>4150</v>
      </c>
      <c r="R2311" s="185">
        <v>80117</v>
      </c>
      <c r="S2311" s="185" t="s">
        <v>4151</v>
      </c>
      <c r="T2311">
        <v>1</v>
      </c>
      <c r="U2311" s="185" t="s">
        <v>37</v>
      </c>
      <c r="V2311" s="185" t="s">
        <v>37</v>
      </c>
      <c r="W2311" t="b">
        <v>1</v>
      </c>
    </row>
    <row r="2312" spans="4:23" x14ac:dyDescent="0.25">
      <c r="D2312" s="184" t="s">
        <v>1948</v>
      </c>
      <c r="E2312" s="184" t="s">
        <v>1948</v>
      </c>
      <c r="F2312" s="184"/>
      <c r="G2312" s="184"/>
      <c r="H2312" s="185">
        <v>13130</v>
      </c>
      <c r="I2312" t="s">
        <v>3491</v>
      </c>
      <c r="J2312" s="185" t="s">
        <v>36</v>
      </c>
      <c r="K2312" s="185" t="s">
        <v>36</v>
      </c>
      <c r="L2312" s="185" t="s">
        <v>36</v>
      </c>
      <c r="M2312" s="185" t="s">
        <v>37</v>
      </c>
      <c r="N2312" s="185" t="s">
        <v>3501</v>
      </c>
      <c r="O2312" s="185" t="s">
        <v>37</v>
      </c>
      <c r="P2312" s="185"/>
      <c r="Q2312" s="184" t="s">
        <v>1948</v>
      </c>
      <c r="R2312" s="185">
        <v>13130</v>
      </c>
      <c r="S2312" s="185" t="s">
        <v>474</v>
      </c>
      <c r="T2312">
        <v>3</v>
      </c>
      <c r="U2312" s="185" t="s">
        <v>37</v>
      </c>
      <c r="V2312" s="185" t="s">
        <v>37</v>
      </c>
      <c r="W2312" t="b">
        <v>1</v>
      </c>
    </row>
    <row r="2313" spans="4:23" x14ac:dyDescent="0.25">
      <c r="D2313" s="184" t="s">
        <v>1949</v>
      </c>
      <c r="E2313" s="184" t="s">
        <v>1949</v>
      </c>
      <c r="F2313" s="184"/>
      <c r="G2313" s="184"/>
      <c r="H2313" s="185">
        <v>13140</v>
      </c>
      <c r="I2313" t="s">
        <v>3491</v>
      </c>
      <c r="J2313" s="185" t="s">
        <v>36</v>
      </c>
      <c r="K2313" s="185" t="s">
        <v>36</v>
      </c>
      <c r="L2313" s="185" t="s">
        <v>36</v>
      </c>
      <c r="M2313" s="185" t="s">
        <v>37</v>
      </c>
      <c r="N2313" s="185" t="s">
        <v>3501</v>
      </c>
      <c r="O2313" s="185" t="s">
        <v>37</v>
      </c>
      <c r="P2313" s="185"/>
      <c r="Q2313" s="184" t="s">
        <v>1949</v>
      </c>
      <c r="R2313" s="185">
        <v>13140</v>
      </c>
      <c r="S2313" s="185" t="s">
        <v>78</v>
      </c>
      <c r="T2313">
        <v>2</v>
      </c>
      <c r="U2313" s="185" t="s">
        <v>37</v>
      </c>
      <c r="V2313" s="185" t="s">
        <v>37</v>
      </c>
      <c r="W2313" t="b">
        <v>1</v>
      </c>
    </row>
    <row r="2314" spans="4:23" x14ac:dyDescent="0.25">
      <c r="D2314" s="184" t="s">
        <v>1950</v>
      </c>
      <c r="E2314" s="184" t="s">
        <v>1950</v>
      </c>
      <c r="F2314" s="184"/>
      <c r="G2314" s="184"/>
      <c r="H2314" s="185">
        <v>13140</v>
      </c>
      <c r="I2314" t="s">
        <v>3491</v>
      </c>
      <c r="J2314" s="185" t="s">
        <v>36</v>
      </c>
      <c r="K2314" s="185" t="s">
        <v>36</v>
      </c>
      <c r="L2314" s="185" t="s">
        <v>36</v>
      </c>
      <c r="M2314" s="185" t="s">
        <v>37</v>
      </c>
      <c r="N2314" s="185" t="s">
        <v>3501</v>
      </c>
      <c r="O2314" s="185" t="s">
        <v>37</v>
      </c>
      <c r="P2314" s="185"/>
      <c r="Q2314" s="184" t="s">
        <v>1950</v>
      </c>
      <c r="R2314" s="185">
        <v>13140</v>
      </c>
      <c r="S2314" s="185" t="s">
        <v>78</v>
      </c>
      <c r="T2314">
        <v>2</v>
      </c>
      <c r="U2314" s="185" t="s">
        <v>37</v>
      </c>
      <c r="V2314" s="185" t="s">
        <v>37</v>
      </c>
      <c r="W2314" t="b">
        <v>1</v>
      </c>
    </row>
    <row r="2315" spans="4:23" x14ac:dyDescent="0.25">
      <c r="D2315" s="184" t="s">
        <v>1951</v>
      </c>
      <c r="E2315" s="184" t="s">
        <v>1951</v>
      </c>
      <c r="F2315" s="184"/>
      <c r="G2315" s="184"/>
      <c r="H2315" s="185">
        <v>13150</v>
      </c>
      <c r="I2315" t="s">
        <v>3491</v>
      </c>
      <c r="J2315" s="185" t="s">
        <v>36</v>
      </c>
      <c r="K2315" s="185" t="s">
        <v>36</v>
      </c>
      <c r="L2315" s="185" t="s">
        <v>36</v>
      </c>
      <c r="M2315" s="185" t="s">
        <v>37</v>
      </c>
      <c r="N2315" s="185" t="s">
        <v>3501</v>
      </c>
      <c r="O2315" s="185" t="s">
        <v>37</v>
      </c>
      <c r="P2315" s="185"/>
      <c r="Q2315" s="184" t="s">
        <v>1951</v>
      </c>
      <c r="R2315" s="185">
        <v>13150</v>
      </c>
      <c r="S2315" s="185" t="s">
        <v>472</v>
      </c>
      <c r="T2315">
        <v>2</v>
      </c>
      <c r="U2315" s="185" t="s">
        <v>37</v>
      </c>
      <c r="V2315" s="185" t="s">
        <v>37</v>
      </c>
      <c r="W2315" t="b">
        <v>1</v>
      </c>
    </row>
    <row r="2316" spans="4:23" x14ac:dyDescent="0.25">
      <c r="D2316" s="184" t="s">
        <v>4152</v>
      </c>
      <c r="E2316" s="184" t="s">
        <v>4152</v>
      </c>
      <c r="F2316" s="184"/>
      <c r="G2316" s="184"/>
      <c r="H2316" s="185">
        <v>80117</v>
      </c>
      <c r="I2316" t="s">
        <v>3491</v>
      </c>
      <c r="J2316" s="185" t="s">
        <v>36</v>
      </c>
      <c r="K2316" s="185" t="s">
        <v>36</v>
      </c>
      <c r="L2316" s="185" t="s">
        <v>36</v>
      </c>
      <c r="M2316" s="185" t="s">
        <v>37</v>
      </c>
      <c r="N2316" s="185" t="s">
        <v>3514</v>
      </c>
      <c r="O2316" s="185" t="s">
        <v>37</v>
      </c>
      <c r="P2316" s="185"/>
      <c r="Q2316" s="184" t="s">
        <v>4152</v>
      </c>
      <c r="R2316" s="185">
        <v>80117</v>
      </c>
      <c r="S2316" s="185" t="s">
        <v>4151</v>
      </c>
      <c r="T2316">
        <v>2</v>
      </c>
      <c r="U2316" s="185" t="s">
        <v>37</v>
      </c>
      <c r="V2316" s="185" t="s">
        <v>37</v>
      </c>
      <c r="W2316" t="b">
        <v>1</v>
      </c>
    </row>
    <row r="2317" spans="4:23" x14ac:dyDescent="0.25">
      <c r="D2317" s="184" t="s">
        <v>1952</v>
      </c>
      <c r="E2317" s="184" t="s">
        <v>1952</v>
      </c>
      <c r="F2317" s="184"/>
      <c r="G2317" s="184"/>
      <c r="H2317" s="185">
        <v>13170</v>
      </c>
      <c r="I2317" t="s">
        <v>3491</v>
      </c>
      <c r="J2317" s="185" t="s">
        <v>36</v>
      </c>
      <c r="K2317" s="185" t="s">
        <v>36</v>
      </c>
      <c r="L2317" s="185" t="s">
        <v>36</v>
      </c>
      <c r="M2317" s="185" t="s">
        <v>37</v>
      </c>
      <c r="N2317" s="185" t="s">
        <v>3501</v>
      </c>
      <c r="O2317" s="185" t="s">
        <v>37</v>
      </c>
      <c r="P2317" s="185"/>
      <c r="Q2317" s="184" t="s">
        <v>1952</v>
      </c>
      <c r="R2317" s="185">
        <v>13170</v>
      </c>
      <c r="S2317" s="185" t="s">
        <v>287</v>
      </c>
      <c r="T2317">
        <v>3</v>
      </c>
      <c r="U2317" s="185" t="s">
        <v>37</v>
      </c>
      <c r="V2317" s="185" t="s">
        <v>37</v>
      </c>
      <c r="W2317" t="b">
        <v>1</v>
      </c>
    </row>
    <row r="2318" spans="4:23" x14ac:dyDescent="0.25">
      <c r="D2318" s="184" t="s">
        <v>4153</v>
      </c>
      <c r="E2318" s="184" t="s">
        <v>4153</v>
      </c>
      <c r="F2318" s="184"/>
      <c r="G2318" s="184"/>
      <c r="H2318" s="185">
        <v>80117</v>
      </c>
      <c r="I2318" t="s">
        <v>3491</v>
      </c>
      <c r="J2318" s="185" t="s">
        <v>36</v>
      </c>
      <c r="K2318" s="185" t="s">
        <v>36</v>
      </c>
      <c r="L2318" s="185" t="s">
        <v>36</v>
      </c>
      <c r="M2318" s="185" t="s">
        <v>37</v>
      </c>
      <c r="N2318" s="185" t="s">
        <v>3514</v>
      </c>
      <c r="O2318" s="185" t="s">
        <v>37</v>
      </c>
      <c r="P2318" s="185"/>
      <c r="Q2318" s="184" t="s">
        <v>4153</v>
      </c>
      <c r="R2318" s="185">
        <v>80117</v>
      </c>
      <c r="S2318" s="185" t="s">
        <v>4151</v>
      </c>
      <c r="T2318">
        <v>2</v>
      </c>
      <c r="U2318" s="185" t="s">
        <v>37</v>
      </c>
      <c r="V2318" s="185" t="s">
        <v>37</v>
      </c>
      <c r="W2318" t="b">
        <v>1</v>
      </c>
    </row>
    <row r="2319" spans="4:23" x14ac:dyDescent="0.25">
      <c r="D2319" s="184" t="s">
        <v>1953</v>
      </c>
      <c r="E2319" s="184" t="s">
        <v>1953</v>
      </c>
      <c r="F2319" s="184"/>
      <c r="G2319" s="184"/>
      <c r="H2319" s="185">
        <v>13410</v>
      </c>
      <c r="I2319" t="s">
        <v>3491</v>
      </c>
      <c r="J2319" s="185" t="s">
        <v>36</v>
      </c>
      <c r="K2319" s="185" t="s">
        <v>36</v>
      </c>
      <c r="L2319" s="185" t="s">
        <v>36</v>
      </c>
      <c r="M2319" s="185" t="s">
        <v>37</v>
      </c>
      <c r="N2319" s="185" t="s">
        <v>3501</v>
      </c>
      <c r="O2319" s="185" t="s">
        <v>37</v>
      </c>
      <c r="P2319" s="185"/>
      <c r="Q2319" s="184" t="s">
        <v>1953</v>
      </c>
      <c r="R2319" s="185">
        <v>13410</v>
      </c>
      <c r="S2319" s="185" t="s">
        <v>131</v>
      </c>
      <c r="T2319">
        <v>2</v>
      </c>
      <c r="U2319" s="185" t="s">
        <v>37</v>
      </c>
      <c r="V2319" s="185" t="s">
        <v>37</v>
      </c>
      <c r="W2319" t="b">
        <v>1</v>
      </c>
    </row>
    <row r="2320" spans="4:23" x14ac:dyDescent="0.25">
      <c r="D2320" s="184" t="s">
        <v>1954</v>
      </c>
      <c r="E2320" s="184" t="s">
        <v>1954</v>
      </c>
      <c r="F2320" s="184"/>
      <c r="G2320" s="184"/>
      <c r="H2320" s="185">
        <v>13140</v>
      </c>
      <c r="I2320" t="s">
        <v>3491</v>
      </c>
      <c r="J2320" s="185" t="s">
        <v>36</v>
      </c>
      <c r="K2320" s="185" t="s">
        <v>36</v>
      </c>
      <c r="L2320" s="185" t="s">
        <v>36</v>
      </c>
      <c r="M2320" s="185" t="s">
        <v>37</v>
      </c>
      <c r="N2320" s="185" t="s">
        <v>3501</v>
      </c>
      <c r="O2320" s="185" t="s">
        <v>37</v>
      </c>
      <c r="P2320" s="185"/>
      <c r="Q2320" s="184" t="s">
        <v>1954</v>
      </c>
      <c r="R2320" s="185">
        <v>13140</v>
      </c>
      <c r="S2320" s="185" t="s">
        <v>78</v>
      </c>
      <c r="T2320">
        <v>2</v>
      </c>
      <c r="U2320" s="185" t="s">
        <v>37</v>
      </c>
      <c r="V2320" s="185" t="s">
        <v>37</v>
      </c>
      <c r="W2320" t="b">
        <v>1</v>
      </c>
    </row>
    <row r="2321" spans="4:23" x14ac:dyDescent="0.25">
      <c r="D2321" s="184" t="s">
        <v>4154</v>
      </c>
      <c r="E2321" s="184" t="s">
        <v>4154</v>
      </c>
      <c r="F2321" s="184"/>
      <c r="G2321" s="184"/>
      <c r="H2321" s="185">
        <v>18311</v>
      </c>
      <c r="I2321" t="s">
        <v>3510</v>
      </c>
      <c r="J2321" s="185" t="s">
        <v>36</v>
      </c>
      <c r="K2321" s="185" t="s">
        <v>36</v>
      </c>
      <c r="L2321" s="185" t="s">
        <v>36</v>
      </c>
      <c r="M2321" s="185" t="s">
        <v>37</v>
      </c>
      <c r="N2321" s="185" t="s">
        <v>3514</v>
      </c>
      <c r="O2321" s="185" t="s">
        <v>37</v>
      </c>
      <c r="P2321" s="185"/>
      <c r="Q2321" s="184" t="s">
        <v>4154</v>
      </c>
      <c r="R2321" s="185">
        <v>18311</v>
      </c>
      <c r="S2321" s="185" t="s">
        <v>3573</v>
      </c>
      <c r="T2321">
        <v>1</v>
      </c>
      <c r="U2321" s="185" t="s">
        <v>37</v>
      </c>
      <c r="V2321" s="185" t="s">
        <v>37</v>
      </c>
      <c r="W2321" t="b">
        <v>1</v>
      </c>
    </row>
    <row r="2322" spans="4:23" x14ac:dyDescent="0.25">
      <c r="D2322" s="184" t="s">
        <v>4155</v>
      </c>
      <c r="E2322" s="184" t="s">
        <v>4155</v>
      </c>
      <c r="F2322" s="184"/>
      <c r="G2322" s="184"/>
      <c r="H2322" s="185">
        <v>18311</v>
      </c>
      <c r="I2322" t="s">
        <v>3510</v>
      </c>
      <c r="J2322" s="185" t="s">
        <v>36</v>
      </c>
      <c r="K2322" s="185" t="s">
        <v>36</v>
      </c>
      <c r="L2322" s="185" t="s">
        <v>36</v>
      </c>
      <c r="M2322" s="185" t="s">
        <v>37</v>
      </c>
      <c r="N2322" s="185" t="s">
        <v>3514</v>
      </c>
      <c r="O2322" s="185" t="s">
        <v>37</v>
      </c>
      <c r="P2322" s="185"/>
      <c r="Q2322" s="184" t="s">
        <v>4155</v>
      </c>
      <c r="R2322" s="185">
        <v>18311</v>
      </c>
      <c r="S2322" s="185" t="s">
        <v>3573</v>
      </c>
      <c r="T2322">
        <v>1</v>
      </c>
      <c r="U2322" s="185" t="s">
        <v>37</v>
      </c>
      <c r="V2322" s="185" t="s">
        <v>37</v>
      </c>
      <c r="W2322" t="b">
        <v>1</v>
      </c>
    </row>
    <row r="2323" spans="4:23" x14ac:dyDescent="0.25">
      <c r="D2323" s="184" t="s">
        <v>4156</v>
      </c>
      <c r="E2323" s="184" t="s">
        <v>4156</v>
      </c>
      <c r="F2323" s="184"/>
      <c r="G2323" s="184"/>
      <c r="H2323" s="185">
        <v>18311</v>
      </c>
      <c r="I2323" t="s">
        <v>3510</v>
      </c>
      <c r="J2323" s="185" t="s">
        <v>36</v>
      </c>
      <c r="K2323" s="185" t="s">
        <v>36</v>
      </c>
      <c r="L2323" s="185" t="s">
        <v>36</v>
      </c>
      <c r="M2323" s="185" t="s">
        <v>37</v>
      </c>
      <c r="N2323" s="185" t="s">
        <v>3514</v>
      </c>
      <c r="O2323" s="185" t="s">
        <v>37</v>
      </c>
      <c r="P2323" s="185"/>
      <c r="Q2323" s="184" t="s">
        <v>4156</v>
      </c>
      <c r="R2323" s="185">
        <v>18311</v>
      </c>
      <c r="S2323" s="185" t="s">
        <v>3573</v>
      </c>
      <c r="T2323">
        <v>1</v>
      </c>
      <c r="U2323" s="185" t="s">
        <v>37</v>
      </c>
      <c r="V2323" s="185" t="s">
        <v>37</v>
      </c>
      <c r="W2323" t="b">
        <v>1</v>
      </c>
    </row>
    <row r="2324" spans="4:23" x14ac:dyDescent="0.25">
      <c r="D2324" s="184" t="s">
        <v>4157</v>
      </c>
      <c r="E2324" s="184" t="s">
        <v>4157</v>
      </c>
      <c r="F2324" s="184"/>
      <c r="G2324" s="184"/>
      <c r="H2324" s="185">
        <v>18312</v>
      </c>
      <c r="I2324" t="s">
        <v>3510</v>
      </c>
      <c r="J2324" s="185" t="s">
        <v>36</v>
      </c>
      <c r="K2324" s="185" t="s">
        <v>36</v>
      </c>
      <c r="L2324" s="185" t="s">
        <v>36</v>
      </c>
      <c r="M2324" s="185" t="s">
        <v>37</v>
      </c>
      <c r="N2324" s="185" t="s">
        <v>3514</v>
      </c>
      <c r="O2324" s="185" t="s">
        <v>37</v>
      </c>
      <c r="P2324" s="185"/>
      <c r="Q2324" s="184" t="s">
        <v>4157</v>
      </c>
      <c r="R2324" s="185">
        <v>18312</v>
      </c>
      <c r="S2324" s="185" t="s">
        <v>3577</v>
      </c>
      <c r="T2324">
        <v>1</v>
      </c>
      <c r="U2324" s="185" t="s">
        <v>37</v>
      </c>
      <c r="V2324" s="185" t="s">
        <v>37</v>
      </c>
      <c r="W2324" t="b">
        <v>1</v>
      </c>
    </row>
    <row r="2325" spans="4:23" x14ac:dyDescent="0.25">
      <c r="D2325" s="184" t="s">
        <v>4158</v>
      </c>
      <c r="E2325" s="184" t="s">
        <v>4158</v>
      </c>
      <c r="F2325" s="184"/>
      <c r="G2325" s="184"/>
      <c r="H2325" s="185">
        <v>18313</v>
      </c>
      <c r="I2325" t="s">
        <v>3510</v>
      </c>
      <c r="J2325" s="185" t="s">
        <v>36</v>
      </c>
      <c r="K2325" s="185" t="s">
        <v>36</v>
      </c>
      <c r="L2325" s="185" t="s">
        <v>36</v>
      </c>
      <c r="M2325" s="185" t="s">
        <v>37</v>
      </c>
      <c r="N2325" s="185" t="s">
        <v>3514</v>
      </c>
      <c r="O2325" s="185" t="s">
        <v>37</v>
      </c>
      <c r="P2325" s="185"/>
      <c r="Q2325" s="184" t="s">
        <v>4158</v>
      </c>
      <c r="R2325" s="185">
        <v>18313</v>
      </c>
      <c r="S2325" s="185" t="s">
        <v>3579</v>
      </c>
      <c r="T2325">
        <v>1</v>
      </c>
      <c r="U2325" s="185" t="s">
        <v>37</v>
      </c>
      <c r="V2325" s="185" t="s">
        <v>37</v>
      </c>
      <c r="W2325" t="b">
        <v>1</v>
      </c>
    </row>
    <row r="2326" spans="4:23" x14ac:dyDescent="0.25">
      <c r="D2326" s="184" t="s">
        <v>1955</v>
      </c>
      <c r="E2326" s="184" t="s">
        <v>1955</v>
      </c>
      <c r="F2326" s="184"/>
      <c r="G2326" s="184"/>
      <c r="H2326" s="185">
        <v>13140</v>
      </c>
      <c r="I2326" t="s">
        <v>3491</v>
      </c>
      <c r="J2326" s="185" t="s">
        <v>36</v>
      </c>
      <c r="K2326" s="185" t="s">
        <v>36</v>
      </c>
      <c r="L2326" s="185" t="s">
        <v>36</v>
      </c>
      <c r="M2326" s="185" t="s">
        <v>37</v>
      </c>
      <c r="N2326" s="185" t="s">
        <v>3501</v>
      </c>
      <c r="O2326" s="185" t="s">
        <v>37</v>
      </c>
      <c r="P2326" s="185"/>
      <c r="Q2326" s="184" t="s">
        <v>1955</v>
      </c>
      <c r="R2326" s="185">
        <v>13140</v>
      </c>
      <c r="S2326" s="185" t="s">
        <v>78</v>
      </c>
      <c r="T2326">
        <v>2</v>
      </c>
      <c r="U2326" s="185" t="s">
        <v>37</v>
      </c>
      <c r="V2326" s="185" t="s">
        <v>37</v>
      </c>
      <c r="W2326" t="b">
        <v>1</v>
      </c>
    </row>
    <row r="2327" spans="4:23" x14ac:dyDescent="0.25">
      <c r="D2327" s="184" t="s">
        <v>4159</v>
      </c>
      <c r="E2327" s="184" t="s">
        <v>4159</v>
      </c>
      <c r="F2327" s="184"/>
      <c r="G2327" s="184"/>
      <c r="H2327" s="185">
        <v>90352</v>
      </c>
      <c r="I2327" t="s">
        <v>3502</v>
      </c>
      <c r="J2327" s="185" t="s">
        <v>36</v>
      </c>
      <c r="K2327" s="185" t="s">
        <v>36</v>
      </c>
      <c r="L2327" s="185" t="s">
        <v>36</v>
      </c>
      <c r="M2327" s="185" t="s">
        <v>36</v>
      </c>
      <c r="N2327" s="185" t="s">
        <v>35</v>
      </c>
      <c r="O2327" s="185" t="s">
        <v>37</v>
      </c>
      <c r="P2327" s="185"/>
      <c r="Q2327" s="184" t="s">
        <v>4159</v>
      </c>
      <c r="R2327" s="185">
        <v>90352</v>
      </c>
      <c r="S2327" s="185" t="s">
        <v>119</v>
      </c>
      <c r="T2327">
        <v>4</v>
      </c>
      <c r="U2327" s="185" t="s">
        <v>37</v>
      </c>
      <c r="V2327" s="185" t="s">
        <v>37</v>
      </c>
      <c r="W2327" t="b">
        <v>1</v>
      </c>
    </row>
    <row r="2328" spans="4:23" x14ac:dyDescent="0.25">
      <c r="D2328" s="184" t="s">
        <v>1956</v>
      </c>
      <c r="E2328" s="184" t="s">
        <v>1956</v>
      </c>
      <c r="F2328" s="184"/>
      <c r="G2328" s="184"/>
      <c r="H2328" s="185">
        <v>17510</v>
      </c>
      <c r="I2328" t="s">
        <v>3502</v>
      </c>
      <c r="J2328" s="185" t="s">
        <v>36</v>
      </c>
      <c r="K2328" s="185" t="s">
        <v>36</v>
      </c>
      <c r="L2328" s="185" t="s">
        <v>36</v>
      </c>
      <c r="M2328" s="185" t="s">
        <v>37</v>
      </c>
      <c r="N2328" s="185" t="s">
        <v>35</v>
      </c>
      <c r="O2328" s="185" t="s">
        <v>37</v>
      </c>
      <c r="P2328" s="185"/>
      <c r="Q2328" s="184" t="s">
        <v>1956</v>
      </c>
      <c r="R2328" s="185">
        <v>17510</v>
      </c>
      <c r="S2328" s="185" t="s">
        <v>246</v>
      </c>
      <c r="T2328">
        <v>1</v>
      </c>
      <c r="U2328" s="185" t="s">
        <v>37</v>
      </c>
      <c r="V2328" s="185" t="s">
        <v>37</v>
      </c>
      <c r="W2328" t="b">
        <v>1</v>
      </c>
    </row>
    <row r="2329" spans="4:23" x14ac:dyDescent="0.25">
      <c r="D2329" s="184" t="s">
        <v>1957</v>
      </c>
      <c r="E2329" s="184" t="s">
        <v>1957</v>
      </c>
      <c r="F2329" s="184"/>
      <c r="G2329" s="184"/>
      <c r="H2329" s="185">
        <v>13140</v>
      </c>
      <c r="I2329" t="s">
        <v>3491</v>
      </c>
      <c r="J2329" s="185" t="s">
        <v>36</v>
      </c>
      <c r="K2329" s="185" t="s">
        <v>36</v>
      </c>
      <c r="L2329" s="185" t="s">
        <v>36</v>
      </c>
      <c r="M2329" s="185" t="s">
        <v>37</v>
      </c>
      <c r="N2329" s="185" t="s">
        <v>3501</v>
      </c>
      <c r="O2329" s="185" t="s">
        <v>37</v>
      </c>
      <c r="P2329" s="185"/>
      <c r="Q2329" s="184" t="s">
        <v>1957</v>
      </c>
      <c r="R2329" s="185">
        <v>13140</v>
      </c>
      <c r="S2329" s="185" t="s">
        <v>78</v>
      </c>
      <c r="T2329">
        <v>2</v>
      </c>
      <c r="U2329" s="185" t="s">
        <v>37</v>
      </c>
      <c r="V2329" s="185" t="s">
        <v>37</v>
      </c>
      <c r="W2329" t="b">
        <v>1</v>
      </c>
    </row>
    <row r="2330" spans="4:23" x14ac:dyDescent="0.25">
      <c r="D2330" s="184" t="s">
        <v>1958</v>
      </c>
      <c r="E2330" s="184" t="s">
        <v>1958</v>
      </c>
      <c r="F2330" s="184"/>
      <c r="G2330" s="184"/>
      <c r="H2330" s="185">
        <v>11090</v>
      </c>
      <c r="I2330" t="s">
        <v>3491</v>
      </c>
      <c r="J2330" s="185" t="s">
        <v>36</v>
      </c>
      <c r="K2330" s="185" t="s">
        <v>36</v>
      </c>
      <c r="L2330" s="185" t="s">
        <v>36</v>
      </c>
      <c r="M2330" s="185" t="s">
        <v>36</v>
      </c>
      <c r="N2330" s="185" t="s">
        <v>3514</v>
      </c>
      <c r="O2330" s="185" t="s">
        <v>37</v>
      </c>
      <c r="P2330" s="185"/>
      <c r="Q2330" s="184" t="s">
        <v>1958</v>
      </c>
      <c r="R2330" s="185">
        <v>11090</v>
      </c>
      <c r="S2330" s="185" t="s">
        <v>500</v>
      </c>
      <c r="T2330">
        <v>4</v>
      </c>
      <c r="U2330" s="185" t="s">
        <v>37</v>
      </c>
      <c r="V2330" s="185" t="s">
        <v>37</v>
      </c>
      <c r="W2330" t="b">
        <v>1</v>
      </c>
    </row>
    <row r="2331" spans="4:23" x14ac:dyDescent="0.25">
      <c r="D2331" s="184" t="s">
        <v>1959</v>
      </c>
      <c r="E2331" s="184" t="s">
        <v>1959</v>
      </c>
      <c r="F2331" s="184"/>
      <c r="G2331" s="184"/>
      <c r="H2331" s="185">
        <v>17720</v>
      </c>
      <c r="I2331" t="s">
        <v>3502</v>
      </c>
      <c r="J2331" s="185" t="s">
        <v>36</v>
      </c>
      <c r="K2331" s="185" t="s">
        <v>36</v>
      </c>
      <c r="L2331" s="185" t="s">
        <v>36</v>
      </c>
      <c r="M2331" s="185" t="s">
        <v>37</v>
      </c>
      <c r="N2331" s="185" t="s">
        <v>3528</v>
      </c>
      <c r="O2331" s="185" t="s">
        <v>37</v>
      </c>
      <c r="P2331" s="185"/>
      <c r="Q2331" s="184" t="s">
        <v>1959</v>
      </c>
      <c r="R2331" s="185">
        <v>17720</v>
      </c>
      <c r="S2331" s="185" t="s">
        <v>533</v>
      </c>
      <c r="T2331">
        <v>3</v>
      </c>
      <c r="U2331" s="185" t="s">
        <v>37</v>
      </c>
      <c r="V2331" s="185" t="s">
        <v>37</v>
      </c>
      <c r="W2331" t="b">
        <v>1</v>
      </c>
    </row>
    <row r="2332" spans="4:23" x14ac:dyDescent="0.25">
      <c r="D2332" s="184" t="s">
        <v>4160</v>
      </c>
      <c r="E2332" s="184" t="s">
        <v>4160</v>
      </c>
      <c r="F2332" s="184"/>
      <c r="G2332" s="184"/>
      <c r="H2332" s="185">
        <v>14210</v>
      </c>
      <c r="I2332" t="s">
        <v>3491</v>
      </c>
      <c r="J2332" s="185" t="s">
        <v>36</v>
      </c>
      <c r="K2332" s="185" t="s">
        <v>36</v>
      </c>
      <c r="L2332" s="185" t="s">
        <v>36</v>
      </c>
      <c r="M2332" s="185" t="s">
        <v>37</v>
      </c>
      <c r="N2332" s="185" t="s">
        <v>3536</v>
      </c>
      <c r="O2332" s="185" t="s">
        <v>37</v>
      </c>
      <c r="P2332" s="185"/>
      <c r="Q2332" s="184" t="s">
        <v>4160</v>
      </c>
      <c r="R2332" s="185">
        <v>14210</v>
      </c>
      <c r="S2332" s="185" t="s">
        <v>665</v>
      </c>
      <c r="T2332">
        <v>1</v>
      </c>
      <c r="U2332" s="185" t="s">
        <v>37</v>
      </c>
      <c r="V2332" s="185" t="s">
        <v>37</v>
      </c>
      <c r="W2332" t="b">
        <v>1</v>
      </c>
    </row>
    <row r="2333" spans="4:23" x14ac:dyDescent="0.25">
      <c r="D2333" s="184" t="s">
        <v>1960</v>
      </c>
      <c r="E2333" s="184" t="s">
        <v>1960</v>
      </c>
      <c r="F2333" s="184"/>
      <c r="G2333" s="184"/>
      <c r="H2333" s="185">
        <v>17870</v>
      </c>
      <c r="I2333" t="s">
        <v>3502</v>
      </c>
      <c r="J2333" s="185" t="s">
        <v>36</v>
      </c>
      <c r="K2333" s="185" t="s">
        <v>36</v>
      </c>
      <c r="L2333" s="185" t="s">
        <v>36</v>
      </c>
      <c r="M2333" s="185" t="s">
        <v>37</v>
      </c>
      <c r="N2333" s="185" t="s">
        <v>3528</v>
      </c>
      <c r="O2333" s="185" t="s">
        <v>37</v>
      </c>
      <c r="P2333" s="185"/>
      <c r="Q2333" s="184" t="s">
        <v>1960</v>
      </c>
      <c r="R2333" s="185">
        <v>17870</v>
      </c>
      <c r="S2333" s="185" t="s">
        <v>274</v>
      </c>
      <c r="T2333">
        <v>1</v>
      </c>
      <c r="U2333" s="185" t="s">
        <v>37</v>
      </c>
      <c r="V2333" s="185" t="s">
        <v>37</v>
      </c>
      <c r="W2333" t="b">
        <v>1</v>
      </c>
    </row>
    <row r="2334" spans="4:23" x14ac:dyDescent="0.25">
      <c r="D2334" s="184" t="s">
        <v>1961</v>
      </c>
      <c r="E2334" s="184" t="s">
        <v>1961</v>
      </c>
      <c r="F2334" s="184"/>
      <c r="G2334" s="184"/>
      <c r="H2334" s="185">
        <v>17110</v>
      </c>
      <c r="I2334" t="s">
        <v>3502</v>
      </c>
      <c r="J2334" s="185" t="s">
        <v>36</v>
      </c>
      <c r="K2334" s="185" t="s">
        <v>36</v>
      </c>
      <c r="L2334" s="185" t="s">
        <v>36</v>
      </c>
      <c r="M2334" s="185" t="s">
        <v>37</v>
      </c>
      <c r="N2334" s="185" t="s">
        <v>3504</v>
      </c>
      <c r="O2334" s="185" t="s">
        <v>37</v>
      </c>
      <c r="P2334" s="185"/>
      <c r="Q2334" s="184" t="s">
        <v>1961</v>
      </c>
      <c r="R2334" s="185">
        <v>17110</v>
      </c>
      <c r="S2334" s="185" t="s">
        <v>176</v>
      </c>
      <c r="T2334">
        <v>1</v>
      </c>
      <c r="U2334" s="185" t="s">
        <v>37</v>
      </c>
      <c r="V2334" s="185" t="s">
        <v>37</v>
      </c>
      <c r="W2334" t="b">
        <v>1</v>
      </c>
    </row>
    <row r="2335" spans="4:23" x14ac:dyDescent="0.25">
      <c r="D2335" s="184" t="s">
        <v>1962</v>
      </c>
      <c r="E2335" s="184" t="s">
        <v>1962</v>
      </c>
      <c r="F2335" s="184"/>
      <c r="G2335" s="184"/>
      <c r="H2335" s="185">
        <v>13680</v>
      </c>
      <c r="I2335" t="s">
        <v>3491</v>
      </c>
      <c r="J2335" s="185" t="s">
        <v>36</v>
      </c>
      <c r="K2335" s="185" t="s">
        <v>36</v>
      </c>
      <c r="L2335" s="185" t="s">
        <v>36</v>
      </c>
      <c r="M2335" s="185" t="s">
        <v>37</v>
      </c>
      <c r="N2335" s="185" t="s">
        <v>3503</v>
      </c>
      <c r="O2335" s="185" t="s">
        <v>37</v>
      </c>
      <c r="P2335" s="185"/>
      <c r="Q2335" s="184" t="s">
        <v>1962</v>
      </c>
      <c r="R2335" s="185">
        <v>13680</v>
      </c>
      <c r="S2335" s="185" t="s">
        <v>178</v>
      </c>
      <c r="T2335">
        <v>1</v>
      </c>
      <c r="U2335" s="185" t="s">
        <v>37</v>
      </c>
      <c r="V2335" s="185" t="s">
        <v>37</v>
      </c>
      <c r="W2335" t="b">
        <v>1</v>
      </c>
    </row>
    <row r="2336" spans="4:23" x14ac:dyDescent="0.25">
      <c r="D2336" s="186" t="s">
        <v>4161</v>
      </c>
      <c r="E2336" s="186" t="s">
        <v>4161</v>
      </c>
      <c r="F2336" s="186"/>
      <c r="G2336" s="186"/>
      <c r="H2336" s="185"/>
      <c r="I2336" s="186" t="s">
        <v>3493</v>
      </c>
      <c r="J2336" s="186" t="s">
        <v>36</v>
      </c>
      <c r="K2336" s="186" t="s">
        <v>36</v>
      </c>
      <c r="L2336" s="186" t="s">
        <v>36</v>
      </c>
      <c r="M2336" s="186" t="s">
        <v>37</v>
      </c>
      <c r="N2336" s="186" t="s">
        <v>3498</v>
      </c>
      <c r="O2336" s="186" t="s">
        <v>37</v>
      </c>
      <c r="P2336" s="186"/>
      <c r="Q2336" s="186" t="s">
        <v>4161</v>
      </c>
      <c r="R2336" s="185"/>
      <c r="S2336" s="185"/>
      <c r="T2336">
        <v>1</v>
      </c>
      <c r="U2336" s="186" t="s">
        <v>37</v>
      </c>
      <c r="V2336" s="186" t="s">
        <v>37</v>
      </c>
      <c r="W2336" t="b">
        <v>1</v>
      </c>
    </row>
    <row r="2337" spans="4:23" x14ac:dyDescent="0.25">
      <c r="D2337" s="184" t="s">
        <v>1963</v>
      </c>
      <c r="E2337" s="184" t="s">
        <v>1963</v>
      </c>
      <c r="F2337" s="184"/>
      <c r="G2337" s="184"/>
      <c r="H2337" s="185">
        <v>90228</v>
      </c>
      <c r="I2337" t="s">
        <v>3493</v>
      </c>
      <c r="J2337" s="185" t="s">
        <v>36</v>
      </c>
      <c r="K2337" s="185" t="s">
        <v>36</v>
      </c>
      <c r="L2337" s="185" t="s">
        <v>36</v>
      </c>
      <c r="M2337" s="185" t="s">
        <v>37</v>
      </c>
      <c r="N2337" s="185" t="s">
        <v>35</v>
      </c>
      <c r="O2337" s="185" t="s">
        <v>36</v>
      </c>
      <c r="P2337" s="185"/>
      <c r="Q2337" s="184" t="s">
        <v>1963</v>
      </c>
      <c r="R2337" s="185">
        <v>90228</v>
      </c>
      <c r="S2337" s="185" t="s">
        <v>1963</v>
      </c>
      <c r="T2337">
        <v>1</v>
      </c>
      <c r="U2337" s="185" t="s">
        <v>37</v>
      </c>
      <c r="V2337" s="185" t="s">
        <v>37</v>
      </c>
      <c r="W2337" t="b">
        <v>1</v>
      </c>
    </row>
    <row r="2338" spans="4:23" x14ac:dyDescent="0.25">
      <c r="D2338" s="184" t="s">
        <v>1964</v>
      </c>
      <c r="E2338" s="184" t="s">
        <v>1964</v>
      </c>
      <c r="F2338" s="184"/>
      <c r="G2338" s="184"/>
      <c r="H2338" s="185">
        <v>16080</v>
      </c>
      <c r="I2338" t="s">
        <v>3496</v>
      </c>
      <c r="J2338" s="185" t="s">
        <v>36</v>
      </c>
      <c r="K2338" s="185" t="s">
        <v>36</v>
      </c>
      <c r="L2338" s="185" t="s">
        <v>36</v>
      </c>
      <c r="M2338" s="185" t="s">
        <v>37</v>
      </c>
      <c r="N2338" s="185" t="s">
        <v>3506</v>
      </c>
      <c r="O2338" s="185" t="s">
        <v>37</v>
      </c>
      <c r="P2338" s="185"/>
      <c r="Q2338" s="184" t="s">
        <v>1964</v>
      </c>
      <c r="R2338" s="185">
        <v>16080</v>
      </c>
      <c r="S2338" s="185" t="s">
        <v>268</v>
      </c>
      <c r="T2338">
        <v>1</v>
      </c>
      <c r="U2338" s="185" t="s">
        <v>37</v>
      </c>
      <c r="V2338" s="185" t="s">
        <v>37</v>
      </c>
      <c r="W2338" t="b">
        <v>1</v>
      </c>
    </row>
    <row r="2339" spans="4:23" x14ac:dyDescent="0.25">
      <c r="D2339" s="184" t="s">
        <v>1965</v>
      </c>
      <c r="E2339" s="184" t="s">
        <v>1965</v>
      </c>
      <c r="F2339" s="184"/>
      <c r="G2339" s="184"/>
      <c r="H2339" s="185">
        <v>90229</v>
      </c>
      <c r="I2339" t="s">
        <v>3502</v>
      </c>
      <c r="J2339" s="185" t="s">
        <v>36</v>
      </c>
      <c r="K2339" s="185" t="s">
        <v>36</v>
      </c>
      <c r="L2339" s="185" t="s">
        <v>36</v>
      </c>
      <c r="M2339" s="185" t="s">
        <v>37</v>
      </c>
      <c r="N2339" s="185" t="s">
        <v>3504</v>
      </c>
      <c r="O2339" s="185" t="s">
        <v>37</v>
      </c>
      <c r="P2339" s="185"/>
      <c r="Q2339" s="184" t="s">
        <v>1965</v>
      </c>
      <c r="R2339" s="185">
        <v>90229</v>
      </c>
      <c r="S2339" s="185" t="s">
        <v>1965</v>
      </c>
      <c r="T2339">
        <v>1</v>
      </c>
      <c r="U2339" s="185" t="s">
        <v>37</v>
      </c>
      <c r="V2339" s="185" t="s">
        <v>37</v>
      </c>
      <c r="W2339" t="b">
        <v>1</v>
      </c>
    </row>
    <row r="2340" spans="4:23" x14ac:dyDescent="0.25">
      <c r="D2340" s="184" t="s">
        <v>1966</v>
      </c>
      <c r="E2340" s="184" t="s">
        <v>1966</v>
      </c>
      <c r="F2340" s="184"/>
      <c r="G2340" s="184"/>
      <c r="H2340" s="185">
        <v>17010</v>
      </c>
      <c r="I2340" t="s">
        <v>3502</v>
      </c>
      <c r="J2340" s="185" t="s">
        <v>36</v>
      </c>
      <c r="K2340" s="185" t="s">
        <v>36</v>
      </c>
      <c r="L2340" s="185" t="s">
        <v>36</v>
      </c>
      <c r="M2340" s="185" t="s">
        <v>37</v>
      </c>
      <c r="N2340" s="185" t="s">
        <v>3504</v>
      </c>
      <c r="O2340" s="185" t="s">
        <v>37</v>
      </c>
      <c r="P2340" s="185"/>
      <c r="Q2340" s="184" t="s">
        <v>1966</v>
      </c>
      <c r="R2340" s="185">
        <v>17010</v>
      </c>
      <c r="S2340" s="185" t="s">
        <v>465</v>
      </c>
      <c r="T2340">
        <v>1</v>
      </c>
      <c r="U2340" s="185" t="s">
        <v>37</v>
      </c>
      <c r="V2340" s="185" t="s">
        <v>37</v>
      </c>
      <c r="W2340" t="b">
        <v>1</v>
      </c>
    </row>
    <row r="2341" spans="4:23" x14ac:dyDescent="0.25">
      <c r="D2341" s="184" t="s">
        <v>1967</v>
      </c>
      <c r="E2341" s="184" t="s">
        <v>1967</v>
      </c>
      <c r="F2341" s="184"/>
      <c r="G2341" s="184"/>
      <c r="H2341" s="185">
        <v>14220</v>
      </c>
      <c r="I2341" t="s">
        <v>3491</v>
      </c>
      <c r="J2341" s="185" t="s">
        <v>36</v>
      </c>
      <c r="K2341" s="185" t="s">
        <v>36</v>
      </c>
      <c r="L2341" s="185" t="s">
        <v>36</v>
      </c>
      <c r="M2341" s="185" t="s">
        <v>37</v>
      </c>
      <c r="N2341" s="185" t="s">
        <v>3505</v>
      </c>
      <c r="O2341" s="185" t="s">
        <v>37</v>
      </c>
      <c r="P2341" s="185"/>
      <c r="Q2341" s="184" t="s">
        <v>1967</v>
      </c>
      <c r="R2341" s="185">
        <v>14220</v>
      </c>
      <c r="S2341" s="185" t="s">
        <v>1509</v>
      </c>
      <c r="T2341">
        <v>3</v>
      </c>
      <c r="U2341" s="185" t="s">
        <v>37</v>
      </c>
      <c r="V2341" s="185" t="s">
        <v>37</v>
      </c>
      <c r="W2341" t="b">
        <v>1</v>
      </c>
    </row>
    <row r="2342" spans="4:23" x14ac:dyDescent="0.25">
      <c r="D2342" s="184" t="s">
        <v>1968</v>
      </c>
      <c r="E2342" s="184" t="s">
        <v>1968</v>
      </c>
      <c r="F2342" s="184"/>
      <c r="G2342" s="184"/>
      <c r="H2342" s="185">
        <v>14220</v>
      </c>
      <c r="I2342" t="s">
        <v>3491</v>
      </c>
      <c r="J2342" s="185" t="s">
        <v>36</v>
      </c>
      <c r="K2342" s="185" t="s">
        <v>36</v>
      </c>
      <c r="L2342" s="185" t="s">
        <v>36</v>
      </c>
      <c r="M2342" s="185" t="s">
        <v>37</v>
      </c>
      <c r="N2342" s="185" t="s">
        <v>3505</v>
      </c>
      <c r="O2342" s="185" t="s">
        <v>37</v>
      </c>
      <c r="P2342" s="185"/>
      <c r="Q2342" s="184" t="s">
        <v>1968</v>
      </c>
      <c r="R2342" s="185">
        <v>14220</v>
      </c>
      <c r="S2342" s="185" t="s">
        <v>1509</v>
      </c>
      <c r="T2342">
        <v>3</v>
      </c>
      <c r="U2342" s="185" t="s">
        <v>37</v>
      </c>
      <c r="V2342" s="185" t="s">
        <v>37</v>
      </c>
      <c r="W2342" t="b">
        <v>1</v>
      </c>
    </row>
    <row r="2343" spans="4:23" x14ac:dyDescent="0.25">
      <c r="D2343" s="184" t="s">
        <v>1509</v>
      </c>
      <c r="E2343" s="184" t="s">
        <v>1509</v>
      </c>
      <c r="F2343" s="184"/>
      <c r="G2343" s="184"/>
      <c r="H2343" s="185">
        <v>14220</v>
      </c>
      <c r="I2343" t="s">
        <v>3491</v>
      </c>
      <c r="J2343" s="185" t="s">
        <v>36</v>
      </c>
      <c r="K2343" s="185" t="s">
        <v>36</v>
      </c>
      <c r="L2343" s="185" t="s">
        <v>36</v>
      </c>
      <c r="M2343" s="185" t="s">
        <v>37</v>
      </c>
      <c r="N2343" s="185" t="s">
        <v>3505</v>
      </c>
      <c r="O2343" s="185" t="s">
        <v>37</v>
      </c>
      <c r="P2343" s="185"/>
      <c r="Q2343" s="184" t="s">
        <v>1509</v>
      </c>
      <c r="R2343" s="185">
        <v>14220</v>
      </c>
      <c r="S2343" s="185" t="s">
        <v>1509</v>
      </c>
      <c r="T2343">
        <v>3</v>
      </c>
      <c r="U2343" s="185" t="s">
        <v>37</v>
      </c>
      <c r="V2343" s="185" t="s">
        <v>37</v>
      </c>
      <c r="W2343" t="b">
        <v>1</v>
      </c>
    </row>
    <row r="2344" spans="4:23" x14ac:dyDescent="0.25">
      <c r="D2344" s="184" t="s">
        <v>1969</v>
      </c>
      <c r="E2344" s="184" t="s">
        <v>1969</v>
      </c>
      <c r="F2344" s="184"/>
      <c r="G2344" s="184"/>
      <c r="H2344" s="185">
        <v>14220</v>
      </c>
      <c r="I2344" t="s">
        <v>3491</v>
      </c>
      <c r="J2344" s="185" t="s">
        <v>36</v>
      </c>
      <c r="K2344" s="185" t="s">
        <v>36</v>
      </c>
      <c r="L2344" s="185" t="s">
        <v>37</v>
      </c>
      <c r="M2344" s="185" t="s">
        <v>37</v>
      </c>
      <c r="N2344" s="185" t="s">
        <v>3505</v>
      </c>
      <c r="O2344" s="185" t="s">
        <v>37</v>
      </c>
      <c r="P2344" s="185"/>
      <c r="Q2344" s="184" t="s">
        <v>1969</v>
      </c>
      <c r="R2344" s="185">
        <v>14220</v>
      </c>
      <c r="S2344" s="185" t="s">
        <v>1509</v>
      </c>
      <c r="T2344">
        <v>3</v>
      </c>
      <c r="U2344" s="185" t="s">
        <v>37</v>
      </c>
      <c r="V2344" s="185" t="s">
        <v>37</v>
      </c>
      <c r="W2344" t="b">
        <v>1</v>
      </c>
    </row>
    <row r="2345" spans="4:23" x14ac:dyDescent="0.25">
      <c r="D2345" s="184" t="s">
        <v>1970</v>
      </c>
      <c r="E2345" s="184" t="s">
        <v>1970</v>
      </c>
      <c r="F2345" s="184"/>
      <c r="G2345" s="184"/>
      <c r="H2345" s="185">
        <v>13510</v>
      </c>
      <c r="I2345" t="s">
        <v>3491</v>
      </c>
      <c r="J2345" s="185" t="s">
        <v>36</v>
      </c>
      <c r="K2345" s="185" t="s">
        <v>36</v>
      </c>
      <c r="L2345" s="185" t="s">
        <v>36</v>
      </c>
      <c r="M2345" s="185" t="s">
        <v>37</v>
      </c>
      <c r="N2345" s="185" t="s">
        <v>3501</v>
      </c>
      <c r="O2345" s="185" t="s">
        <v>37</v>
      </c>
      <c r="P2345" s="185"/>
      <c r="Q2345" s="184" t="s">
        <v>1970</v>
      </c>
      <c r="R2345" s="185">
        <v>13510</v>
      </c>
      <c r="S2345" s="185" t="s">
        <v>103</v>
      </c>
      <c r="T2345">
        <v>3</v>
      </c>
      <c r="U2345" s="185" t="s">
        <v>37</v>
      </c>
      <c r="V2345" s="185" t="s">
        <v>37</v>
      </c>
      <c r="W2345" t="b">
        <v>1</v>
      </c>
    </row>
    <row r="2346" spans="4:23" x14ac:dyDescent="0.25">
      <c r="D2346" s="184" t="s">
        <v>1971</v>
      </c>
      <c r="E2346" s="184" t="s">
        <v>1971</v>
      </c>
      <c r="F2346" s="184"/>
      <c r="G2346" s="184"/>
      <c r="H2346" s="185">
        <v>14250</v>
      </c>
      <c r="I2346" t="s">
        <v>3491</v>
      </c>
      <c r="J2346" s="185" t="s">
        <v>36</v>
      </c>
      <c r="K2346" s="185" t="s">
        <v>36</v>
      </c>
      <c r="L2346" s="185" t="s">
        <v>36</v>
      </c>
      <c r="M2346" s="185" t="s">
        <v>36</v>
      </c>
      <c r="N2346" s="185" t="s">
        <v>35</v>
      </c>
      <c r="O2346" s="185" t="s">
        <v>37</v>
      </c>
      <c r="P2346" s="185"/>
      <c r="Q2346" s="184" t="s">
        <v>1971</v>
      </c>
      <c r="R2346" s="185">
        <v>14250</v>
      </c>
      <c r="S2346" s="185" t="s">
        <v>929</v>
      </c>
      <c r="T2346">
        <v>4</v>
      </c>
      <c r="U2346" s="185" t="s">
        <v>37</v>
      </c>
      <c r="V2346" s="185" t="s">
        <v>37</v>
      </c>
      <c r="W2346" t="b">
        <v>1</v>
      </c>
    </row>
    <row r="2347" spans="4:23" x14ac:dyDescent="0.25">
      <c r="D2347" s="184" t="s">
        <v>1972</v>
      </c>
      <c r="E2347" s="184" t="s">
        <v>1972</v>
      </c>
      <c r="F2347" s="184"/>
      <c r="G2347" s="184"/>
      <c r="H2347" s="185">
        <v>11080</v>
      </c>
      <c r="I2347" t="s">
        <v>3491</v>
      </c>
      <c r="J2347" s="185" t="s">
        <v>36</v>
      </c>
      <c r="K2347" s="185" t="s">
        <v>36</v>
      </c>
      <c r="L2347" s="185" t="s">
        <v>36</v>
      </c>
      <c r="M2347" s="185" t="s">
        <v>37</v>
      </c>
      <c r="N2347" s="185" t="s">
        <v>3501</v>
      </c>
      <c r="O2347" s="185" t="s">
        <v>37</v>
      </c>
      <c r="P2347" s="185"/>
      <c r="Q2347" s="184" t="s">
        <v>1972</v>
      </c>
      <c r="R2347" s="185">
        <v>11080</v>
      </c>
      <c r="S2347" s="185" t="s">
        <v>310</v>
      </c>
      <c r="T2347">
        <v>1</v>
      </c>
      <c r="U2347" s="185" t="s">
        <v>37</v>
      </c>
      <c r="V2347" s="185" t="s">
        <v>37</v>
      </c>
      <c r="W2347" t="b">
        <v>1</v>
      </c>
    </row>
    <row r="2348" spans="4:23" x14ac:dyDescent="0.25">
      <c r="D2348" s="184" t="s">
        <v>1973</v>
      </c>
      <c r="E2348" s="184" t="s">
        <v>1973</v>
      </c>
      <c r="F2348" s="184"/>
      <c r="G2348" s="184"/>
      <c r="H2348" s="185">
        <v>11070</v>
      </c>
      <c r="I2348" t="s">
        <v>3491</v>
      </c>
      <c r="J2348" s="185" t="s">
        <v>36</v>
      </c>
      <c r="K2348" s="185" t="s">
        <v>36</v>
      </c>
      <c r="L2348" s="185" t="s">
        <v>36</v>
      </c>
      <c r="M2348" s="185" t="s">
        <v>37</v>
      </c>
      <c r="N2348" s="185" t="s">
        <v>35</v>
      </c>
      <c r="O2348" s="185" t="s">
        <v>37</v>
      </c>
      <c r="P2348" s="185"/>
      <c r="Q2348" s="184" t="s">
        <v>1973</v>
      </c>
      <c r="R2348" s="185">
        <v>11070</v>
      </c>
      <c r="S2348" s="185" t="s">
        <v>806</v>
      </c>
      <c r="T2348">
        <v>2</v>
      </c>
      <c r="U2348" s="185" t="s">
        <v>37</v>
      </c>
      <c r="V2348" s="185" t="s">
        <v>37</v>
      </c>
      <c r="W2348" t="b">
        <v>1</v>
      </c>
    </row>
    <row r="2349" spans="4:23" x14ac:dyDescent="0.25">
      <c r="D2349" s="184" t="s">
        <v>1974</v>
      </c>
      <c r="E2349" s="184" t="s">
        <v>1974</v>
      </c>
      <c r="F2349" s="184"/>
      <c r="G2349" s="184"/>
      <c r="H2349" s="185">
        <v>17720</v>
      </c>
      <c r="I2349" t="s">
        <v>3502</v>
      </c>
      <c r="J2349" s="185" t="s">
        <v>36</v>
      </c>
      <c r="K2349" s="185" t="s">
        <v>36</v>
      </c>
      <c r="L2349" s="185" t="s">
        <v>36</v>
      </c>
      <c r="M2349" s="185" t="s">
        <v>37</v>
      </c>
      <c r="N2349" s="185" t="s">
        <v>3528</v>
      </c>
      <c r="O2349" s="185" t="s">
        <v>37</v>
      </c>
      <c r="P2349" s="185"/>
      <c r="Q2349" s="184" t="s">
        <v>1974</v>
      </c>
      <c r="R2349" s="185">
        <v>17720</v>
      </c>
      <c r="S2349" s="185" t="s">
        <v>533</v>
      </c>
      <c r="T2349">
        <v>3</v>
      </c>
      <c r="U2349" s="185" t="s">
        <v>37</v>
      </c>
      <c r="V2349" s="185" t="s">
        <v>37</v>
      </c>
      <c r="W2349" t="b">
        <v>1</v>
      </c>
    </row>
    <row r="2350" spans="4:23" x14ac:dyDescent="0.25">
      <c r="D2350" s="184" t="s">
        <v>4162</v>
      </c>
      <c r="E2350" s="184" t="s">
        <v>4162</v>
      </c>
      <c r="F2350" s="184"/>
      <c r="G2350" s="184"/>
      <c r="H2350" s="185">
        <v>90230</v>
      </c>
      <c r="I2350" t="s">
        <v>3491</v>
      </c>
      <c r="J2350" s="185" t="s">
        <v>36</v>
      </c>
      <c r="K2350" s="185" t="s">
        <v>36</v>
      </c>
      <c r="L2350" s="185" t="s">
        <v>36</v>
      </c>
      <c r="M2350" s="185" t="s">
        <v>37</v>
      </c>
      <c r="N2350" s="185" t="s">
        <v>35</v>
      </c>
      <c r="O2350" s="185" t="s">
        <v>37</v>
      </c>
      <c r="P2350" s="185"/>
      <c r="Q2350" s="184" t="s">
        <v>4162</v>
      </c>
      <c r="R2350" s="185">
        <v>90230</v>
      </c>
      <c r="S2350" s="185" t="s">
        <v>1975</v>
      </c>
      <c r="T2350">
        <v>3</v>
      </c>
      <c r="U2350" s="185" t="s">
        <v>37</v>
      </c>
      <c r="V2350" s="185" t="s">
        <v>37</v>
      </c>
      <c r="W2350" t="b">
        <v>1</v>
      </c>
    </row>
    <row r="2351" spans="4:23" x14ac:dyDescent="0.25">
      <c r="D2351" s="184" t="s">
        <v>1975</v>
      </c>
      <c r="E2351" s="184" t="s">
        <v>1975</v>
      </c>
      <c r="F2351" s="184"/>
      <c r="G2351" s="184"/>
      <c r="H2351" s="185">
        <v>90230</v>
      </c>
      <c r="I2351" t="s">
        <v>3491</v>
      </c>
      <c r="J2351" s="185" t="s">
        <v>36</v>
      </c>
      <c r="K2351" s="185" t="s">
        <v>36</v>
      </c>
      <c r="L2351" s="185" t="s">
        <v>36</v>
      </c>
      <c r="M2351" s="185" t="s">
        <v>37</v>
      </c>
      <c r="N2351" s="185" t="s">
        <v>35</v>
      </c>
      <c r="O2351" s="185" t="s">
        <v>37</v>
      </c>
      <c r="P2351" s="185"/>
      <c r="Q2351" s="184" t="s">
        <v>1975</v>
      </c>
      <c r="R2351" s="185">
        <v>90230</v>
      </c>
      <c r="S2351" s="185" t="s">
        <v>1975</v>
      </c>
      <c r="T2351">
        <v>3</v>
      </c>
      <c r="U2351" s="185" t="s">
        <v>37</v>
      </c>
      <c r="V2351" s="185" t="s">
        <v>37</v>
      </c>
      <c r="W2351" t="b">
        <v>1</v>
      </c>
    </row>
    <row r="2352" spans="4:23" x14ac:dyDescent="0.25">
      <c r="D2352" s="184" t="s">
        <v>1976</v>
      </c>
      <c r="E2352" s="184" t="s">
        <v>1976</v>
      </c>
      <c r="F2352" s="184"/>
      <c r="G2352" s="184"/>
      <c r="H2352" s="185">
        <v>14040</v>
      </c>
      <c r="I2352" t="s">
        <v>3486</v>
      </c>
      <c r="J2352" s="185" t="s">
        <v>36</v>
      </c>
      <c r="K2352" s="185" t="s">
        <v>36</v>
      </c>
      <c r="L2352" s="185" t="s">
        <v>36</v>
      </c>
      <c r="M2352" s="185" t="s">
        <v>37</v>
      </c>
      <c r="N2352" s="185" t="s">
        <v>3505</v>
      </c>
      <c r="O2352" s="185" t="s">
        <v>37</v>
      </c>
      <c r="P2352" s="185"/>
      <c r="Q2352" s="184" t="s">
        <v>1976</v>
      </c>
      <c r="R2352" s="185">
        <v>14040</v>
      </c>
      <c r="S2352" s="185" t="s">
        <v>110</v>
      </c>
      <c r="T2352">
        <v>2</v>
      </c>
      <c r="U2352" s="185" t="s">
        <v>37</v>
      </c>
      <c r="V2352" s="185" t="s">
        <v>37</v>
      </c>
      <c r="W2352" t="b">
        <v>1</v>
      </c>
    </row>
    <row r="2353" spans="4:23" x14ac:dyDescent="0.25">
      <c r="D2353" s="184" t="s">
        <v>4163</v>
      </c>
      <c r="E2353" s="184" t="s">
        <v>4163</v>
      </c>
      <c r="F2353" s="184"/>
      <c r="G2353" s="184"/>
      <c r="H2353" s="185">
        <v>18101</v>
      </c>
      <c r="I2353" t="s">
        <v>3510</v>
      </c>
      <c r="J2353" s="185" t="s">
        <v>36</v>
      </c>
      <c r="K2353" s="185" t="s">
        <v>36</v>
      </c>
      <c r="L2353" s="185" t="s">
        <v>36</v>
      </c>
      <c r="M2353" s="185" t="s">
        <v>37</v>
      </c>
      <c r="N2353" s="185" t="s">
        <v>3514</v>
      </c>
      <c r="O2353" s="185" t="s">
        <v>37</v>
      </c>
      <c r="P2353" s="185"/>
      <c r="Q2353" s="184" t="s">
        <v>4163</v>
      </c>
      <c r="R2353" s="185">
        <v>18101</v>
      </c>
      <c r="S2353" s="185" t="s">
        <v>3692</v>
      </c>
      <c r="T2353">
        <v>1</v>
      </c>
      <c r="U2353" s="185" t="s">
        <v>37</v>
      </c>
      <c r="V2353" s="185" t="s">
        <v>37</v>
      </c>
      <c r="W2353" t="b">
        <v>1</v>
      </c>
    </row>
    <row r="2354" spans="4:23" x14ac:dyDescent="0.25">
      <c r="D2354" s="184" t="s">
        <v>4164</v>
      </c>
      <c r="E2354" s="184" t="s">
        <v>4164</v>
      </c>
      <c r="F2354" s="184"/>
      <c r="G2354" s="184"/>
      <c r="H2354" s="185">
        <v>18101</v>
      </c>
      <c r="I2354" t="s">
        <v>3510</v>
      </c>
      <c r="J2354" s="185" t="s">
        <v>36</v>
      </c>
      <c r="K2354" s="185" t="s">
        <v>36</v>
      </c>
      <c r="L2354" s="185" t="s">
        <v>36</v>
      </c>
      <c r="M2354" s="185" t="s">
        <v>37</v>
      </c>
      <c r="N2354" s="185" t="s">
        <v>3514</v>
      </c>
      <c r="O2354" s="185" t="s">
        <v>37</v>
      </c>
      <c r="P2354" s="185"/>
      <c r="Q2354" s="184" t="s">
        <v>4164</v>
      </c>
      <c r="R2354" s="185">
        <v>18101</v>
      </c>
      <c r="S2354" s="185" t="s">
        <v>3692</v>
      </c>
      <c r="T2354">
        <v>1</v>
      </c>
      <c r="U2354" s="185" t="s">
        <v>37</v>
      </c>
      <c r="V2354" s="185" t="s">
        <v>37</v>
      </c>
      <c r="W2354" t="b">
        <v>1</v>
      </c>
    </row>
    <row r="2355" spans="4:23" x14ac:dyDescent="0.25">
      <c r="D2355" s="184" t="s">
        <v>4165</v>
      </c>
      <c r="E2355" s="184" t="s">
        <v>4165</v>
      </c>
      <c r="F2355" s="184"/>
      <c r="G2355" s="184"/>
      <c r="H2355" s="185">
        <v>18102</v>
      </c>
      <c r="I2355" t="s">
        <v>3510</v>
      </c>
      <c r="J2355" s="185" t="s">
        <v>36</v>
      </c>
      <c r="K2355" s="185" t="s">
        <v>36</v>
      </c>
      <c r="L2355" s="185" t="s">
        <v>36</v>
      </c>
      <c r="M2355" s="185" t="s">
        <v>37</v>
      </c>
      <c r="N2355" s="185" t="s">
        <v>3514</v>
      </c>
      <c r="O2355" s="185" t="s">
        <v>37</v>
      </c>
      <c r="P2355" s="185"/>
      <c r="Q2355" s="184" t="s">
        <v>4165</v>
      </c>
      <c r="R2355" s="185">
        <v>18102</v>
      </c>
      <c r="S2355" s="185" t="s">
        <v>4166</v>
      </c>
      <c r="T2355">
        <v>1</v>
      </c>
      <c r="U2355" s="185" t="s">
        <v>37</v>
      </c>
      <c r="V2355" s="185" t="s">
        <v>37</v>
      </c>
      <c r="W2355" t="b">
        <v>1</v>
      </c>
    </row>
    <row r="2356" spans="4:23" x14ac:dyDescent="0.25">
      <c r="D2356" s="184" t="s">
        <v>4167</v>
      </c>
      <c r="E2356" s="184" t="s">
        <v>4167</v>
      </c>
      <c r="F2356" s="184"/>
      <c r="G2356" s="184"/>
      <c r="H2356" s="185">
        <v>18103</v>
      </c>
      <c r="I2356" t="s">
        <v>3510</v>
      </c>
      <c r="J2356" s="185" t="s">
        <v>36</v>
      </c>
      <c r="K2356" s="185" t="s">
        <v>36</v>
      </c>
      <c r="L2356" s="185" t="s">
        <v>36</v>
      </c>
      <c r="M2356" s="185" t="s">
        <v>37</v>
      </c>
      <c r="N2356" s="185" t="s">
        <v>3514</v>
      </c>
      <c r="O2356" s="185" t="s">
        <v>37</v>
      </c>
      <c r="P2356" s="185"/>
      <c r="Q2356" s="184" t="s">
        <v>4167</v>
      </c>
      <c r="R2356" s="185">
        <v>18103</v>
      </c>
      <c r="S2356" s="185" t="s">
        <v>4023</v>
      </c>
      <c r="T2356">
        <v>1</v>
      </c>
      <c r="U2356" s="185" t="s">
        <v>37</v>
      </c>
      <c r="V2356" s="185" t="s">
        <v>37</v>
      </c>
      <c r="W2356" t="b">
        <v>1</v>
      </c>
    </row>
    <row r="2357" spans="4:23" x14ac:dyDescent="0.25">
      <c r="D2357" s="184" t="s">
        <v>1977</v>
      </c>
      <c r="E2357" s="184" t="s">
        <v>1977</v>
      </c>
      <c r="F2357" s="184"/>
      <c r="G2357" s="184"/>
      <c r="H2357" s="185">
        <v>11080</v>
      </c>
      <c r="I2357" t="s">
        <v>3491</v>
      </c>
      <c r="J2357" s="185" t="s">
        <v>36</v>
      </c>
      <c r="K2357" s="185" t="s">
        <v>36</v>
      </c>
      <c r="L2357" s="185" t="s">
        <v>36</v>
      </c>
      <c r="M2357" s="185" t="s">
        <v>37</v>
      </c>
      <c r="N2357" s="185" t="s">
        <v>35</v>
      </c>
      <c r="O2357" s="185" t="s">
        <v>37</v>
      </c>
      <c r="P2357" s="185"/>
      <c r="Q2357" s="184" t="s">
        <v>1977</v>
      </c>
      <c r="R2357" s="185">
        <v>11080</v>
      </c>
      <c r="S2357" s="185" t="s">
        <v>310</v>
      </c>
      <c r="T2357">
        <v>1</v>
      </c>
      <c r="U2357" s="185" t="s">
        <v>37</v>
      </c>
      <c r="V2357" s="185" t="s">
        <v>37</v>
      </c>
      <c r="W2357" t="b">
        <v>1</v>
      </c>
    </row>
    <row r="2358" spans="4:23" x14ac:dyDescent="0.25">
      <c r="D2358" s="184" t="s">
        <v>1978</v>
      </c>
      <c r="E2358" s="184" t="s">
        <v>1978</v>
      </c>
      <c r="F2358" s="184"/>
      <c r="G2358" s="184"/>
      <c r="H2358" s="185">
        <v>16420</v>
      </c>
      <c r="I2358" t="s">
        <v>3496</v>
      </c>
      <c r="J2358" s="185" t="s">
        <v>36</v>
      </c>
      <c r="K2358" s="185" t="s">
        <v>36</v>
      </c>
      <c r="L2358" s="185" t="s">
        <v>36</v>
      </c>
      <c r="M2358" s="185" t="s">
        <v>37</v>
      </c>
      <c r="N2358" s="185" t="s">
        <v>35</v>
      </c>
      <c r="O2358" s="185" t="s">
        <v>37</v>
      </c>
      <c r="P2358" s="185"/>
      <c r="Q2358" s="184" t="s">
        <v>1978</v>
      </c>
      <c r="R2358" s="185">
        <v>16420</v>
      </c>
      <c r="S2358" s="185" t="s">
        <v>819</v>
      </c>
      <c r="T2358">
        <v>1</v>
      </c>
      <c r="U2358" s="185" t="s">
        <v>37</v>
      </c>
      <c r="V2358" s="185" t="s">
        <v>37</v>
      </c>
      <c r="W2358" t="b">
        <v>1</v>
      </c>
    </row>
    <row r="2359" spans="4:23" x14ac:dyDescent="0.25">
      <c r="D2359" s="184" t="s">
        <v>4168</v>
      </c>
      <c r="E2359" s="184" t="s">
        <v>4168</v>
      </c>
      <c r="F2359" s="184"/>
      <c r="G2359" s="184"/>
      <c r="H2359" s="185">
        <v>18392</v>
      </c>
      <c r="I2359" t="s">
        <v>3510</v>
      </c>
      <c r="J2359" s="185" t="s">
        <v>36</v>
      </c>
      <c r="K2359" s="185" t="s">
        <v>36</v>
      </c>
      <c r="L2359" s="185" t="s">
        <v>36</v>
      </c>
      <c r="M2359" s="185" t="s">
        <v>37</v>
      </c>
      <c r="N2359" s="185" t="s">
        <v>3514</v>
      </c>
      <c r="O2359" s="185" t="s">
        <v>37</v>
      </c>
      <c r="P2359" s="185"/>
      <c r="Q2359" s="184" t="s">
        <v>4168</v>
      </c>
      <c r="R2359" s="185">
        <v>18392</v>
      </c>
      <c r="S2359" s="185" t="s">
        <v>3932</v>
      </c>
      <c r="T2359">
        <v>1</v>
      </c>
      <c r="U2359" s="185" t="s">
        <v>37</v>
      </c>
      <c r="V2359" s="185" t="s">
        <v>37</v>
      </c>
      <c r="W2359" t="b">
        <v>1</v>
      </c>
    </row>
    <row r="2360" spans="4:23" x14ac:dyDescent="0.25">
      <c r="D2360" s="184" t="s">
        <v>4169</v>
      </c>
      <c r="E2360" s="184" t="s">
        <v>4169</v>
      </c>
      <c r="F2360" s="184"/>
      <c r="G2360" s="184"/>
      <c r="H2360" s="185">
        <v>18392</v>
      </c>
      <c r="I2360" t="s">
        <v>3510</v>
      </c>
      <c r="J2360" s="185" t="s">
        <v>36</v>
      </c>
      <c r="K2360" s="185" t="s">
        <v>36</v>
      </c>
      <c r="L2360" s="185" t="s">
        <v>36</v>
      </c>
      <c r="M2360" s="185" t="s">
        <v>37</v>
      </c>
      <c r="N2360" s="185" t="s">
        <v>3514</v>
      </c>
      <c r="O2360" s="185" t="s">
        <v>37</v>
      </c>
      <c r="P2360" s="185"/>
      <c r="Q2360" s="184" t="s">
        <v>4169</v>
      </c>
      <c r="R2360" s="185">
        <v>18392</v>
      </c>
      <c r="S2360" s="185" t="s">
        <v>3932</v>
      </c>
      <c r="T2360">
        <v>1</v>
      </c>
      <c r="U2360" s="185" t="s">
        <v>37</v>
      </c>
      <c r="V2360" s="185" t="s">
        <v>37</v>
      </c>
      <c r="W2360" t="b">
        <v>1</v>
      </c>
    </row>
    <row r="2361" spans="4:23" x14ac:dyDescent="0.25">
      <c r="D2361" s="184" t="s">
        <v>4170</v>
      </c>
      <c r="E2361" s="184" t="s">
        <v>4170</v>
      </c>
      <c r="F2361" s="184"/>
      <c r="G2361" s="184"/>
      <c r="H2361" s="185">
        <v>18393</v>
      </c>
      <c r="I2361" t="s">
        <v>3510</v>
      </c>
      <c r="J2361" s="185" t="s">
        <v>36</v>
      </c>
      <c r="K2361" s="185" t="s">
        <v>36</v>
      </c>
      <c r="L2361" s="185" t="s">
        <v>36</v>
      </c>
      <c r="M2361" s="185" t="s">
        <v>37</v>
      </c>
      <c r="N2361" s="185" t="s">
        <v>3514</v>
      </c>
      <c r="O2361" s="185" t="s">
        <v>37</v>
      </c>
      <c r="P2361" s="185"/>
      <c r="Q2361" s="184" t="s">
        <v>4170</v>
      </c>
      <c r="R2361" s="185">
        <v>18393</v>
      </c>
      <c r="S2361" s="185" t="s">
        <v>3799</v>
      </c>
      <c r="T2361">
        <v>1</v>
      </c>
      <c r="U2361" s="185" t="s">
        <v>37</v>
      </c>
      <c r="V2361" s="185" t="s">
        <v>37</v>
      </c>
      <c r="W2361" t="b">
        <v>1</v>
      </c>
    </row>
    <row r="2362" spans="4:23" x14ac:dyDescent="0.25">
      <c r="D2362" s="184" t="s">
        <v>4171</v>
      </c>
      <c r="E2362" s="184" t="s">
        <v>4171</v>
      </c>
      <c r="F2362" s="184"/>
      <c r="G2362" s="184"/>
      <c r="H2362" s="185">
        <v>18393</v>
      </c>
      <c r="I2362" t="s">
        <v>3510</v>
      </c>
      <c r="J2362" s="185" t="s">
        <v>36</v>
      </c>
      <c r="K2362" s="185" t="s">
        <v>36</v>
      </c>
      <c r="L2362" s="185" t="s">
        <v>36</v>
      </c>
      <c r="M2362" s="185" t="s">
        <v>37</v>
      </c>
      <c r="N2362" s="185" t="s">
        <v>3514</v>
      </c>
      <c r="O2362" s="185" t="s">
        <v>37</v>
      </c>
      <c r="P2362" s="185"/>
      <c r="Q2362" s="184" t="s">
        <v>4171</v>
      </c>
      <c r="R2362" s="185">
        <v>18393</v>
      </c>
      <c r="S2362" s="185" t="s">
        <v>3799</v>
      </c>
      <c r="T2362">
        <v>1</v>
      </c>
      <c r="U2362" s="185" t="s">
        <v>37</v>
      </c>
      <c r="V2362" s="185" t="s">
        <v>37</v>
      </c>
      <c r="W2362" t="b">
        <v>1</v>
      </c>
    </row>
    <row r="2363" spans="4:23" x14ac:dyDescent="0.25">
      <c r="D2363" s="184" t="s">
        <v>4172</v>
      </c>
      <c r="E2363" s="184" t="s">
        <v>4172</v>
      </c>
      <c r="F2363" s="184"/>
      <c r="G2363" s="184"/>
      <c r="H2363" s="185">
        <v>18343</v>
      </c>
      <c r="I2363" t="s">
        <v>3510</v>
      </c>
      <c r="J2363" s="185" t="s">
        <v>36</v>
      </c>
      <c r="K2363" s="185" t="s">
        <v>36</v>
      </c>
      <c r="L2363" s="185" t="s">
        <v>36</v>
      </c>
      <c r="M2363" s="185" t="s">
        <v>37</v>
      </c>
      <c r="N2363" s="185" t="s">
        <v>3514</v>
      </c>
      <c r="O2363" s="185" t="s">
        <v>37</v>
      </c>
      <c r="P2363" s="185"/>
      <c r="Q2363" s="184" t="s">
        <v>4172</v>
      </c>
      <c r="R2363" s="185">
        <v>18343</v>
      </c>
      <c r="S2363" s="185" t="s">
        <v>3788</v>
      </c>
      <c r="T2363">
        <v>1</v>
      </c>
      <c r="U2363" s="185" t="s">
        <v>37</v>
      </c>
      <c r="V2363" s="185" t="s">
        <v>37</v>
      </c>
      <c r="W2363" t="b">
        <v>1</v>
      </c>
    </row>
    <row r="2364" spans="4:23" x14ac:dyDescent="0.25">
      <c r="D2364" s="184" t="s">
        <v>4173</v>
      </c>
      <c r="E2364" s="184" t="s">
        <v>4173</v>
      </c>
      <c r="F2364" s="184"/>
      <c r="G2364" s="184"/>
      <c r="H2364" s="185">
        <v>18343</v>
      </c>
      <c r="I2364" t="s">
        <v>3510</v>
      </c>
      <c r="J2364" s="185" t="s">
        <v>36</v>
      </c>
      <c r="K2364" s="185" t="s">
        <v>36</v>
      </c>
      <c r="L2364" s="185" t="s">
        <v>36</v>
      </c>
      <c r="M2364" s="185" t="s">
        <v>37</v>
      </c>
      <c r="N2364" s="185" t="s">
        <v>3514</v>
      </c>
      <c r="O2364" s="185" t="s">
        <v>37</v>
      </c>
      <c r="P2364" s="185"/>
      <c r="Q2364" s="184" t="s">
        <v>4173</v>
      </c>
      <c r="R2364" s="185">
        <v>18343</v>
      </c>
      <c r="S2364" s="185" t="s">
        <v>3788</v>
      </c>
      <c r="T2364">
        <v>1</v>
      </c>
      <c r="U2364" s="185" t="s">
        <v>37</v>
      </c>
      <c r="V2364" s="185" t="s">
        <v>37</v>
      </c>
      <c r="W2364" t="b">
        <v>1</v>
      </c>
    </row>
    <row r="2365" spans="4:23" x14ac:dyDescent="0.25">
      <c r="D2365" s="184" t="s">
        <v>4174</v>
      </c>
      <c r="E2365" s="184" t="s">
        <v>4174</v>
      </c>
      <c r="F2365" s="184"/>
      <c r="G2365" s="184"/>
      <c r="H2365" s="185">
        <v>18343</v>
      </c>
      <c r="I2365" t="s">
        <v>3510</v>
      </c>
      <c r="J2365" s="185" t="s">
        <v>36</v>
      </c>
      <c r="K2365" s="185" t="s">
        <v>36</v>
      </c>
      <c r="L2365" s="185" t="s">
        <v>36</v>
      </c>
      <c r="M2365" s="185" t="s">
        <v>37</v>
      </c>
      <c r="N2365" s="185" t="s">
        <v>3514</v>
      </c>
      <c r="O2365" s="185" t="s">
        <v>37</v>
      </c>
      <c r="P2365" s="185"/>
      <c r="Q2365" s="184" t="s">
        <v>4174</v>
      </c>
      <c r="R2365" s="185">
        <v>18343</v>
      </c>
      <c r="S2365" s="185" t="s">
        <v>3788</v>
      </c>
      <c r="T2365">
        <v>1</v>
      </c>
      <c r="U2365" s="185" t="s">
        <v>37</v>
      </c>
      <c r="V2365" s="185" t="s">
        <v>37</v>
      </c>
      <c r="W2365" t="b">
        <v>1</v>
      </c>
    </row>
    <row r="2366" spans="4:23" x14ac:dyDescent="0.25">
      <c r="D2366" s="184" t="s">
        <v>4175</v>
      </c>
      <c r="E2366" s="184" t="s">
        <v>4175</v>
      </c>
      <c r="F2366" s="184"/>
      <c r="G2366" s="184"/>
      <c r="H2366" s="185">
        <v>18343</v>
      </c>
      <c r="I2366" t="s">
        <v>3510</v>
      </c>
      <c r="J2366" s="185" t="s">
        <v>36</v>
      </c>
      <c r="K2366" s="185" t="s">
        <v>36</v>
      </c>
      <c r="L2366" s="185" t="s">
        <v>36</v>
      </c>
      <c r="M2366" s="185" t="s">
        <v>37</v>
      </c>
      <c r="N2366" s="185" t="s">
        <v>3514</v>
      </c>
      <c r="O2366" s="185" t="s">
        <v>37</v>
      </c>
      <c r="P2366" s="185"/>
      <c r="Q2366" s="184" t="s">
        <v>4175</v>
      </c>
      <c r="R2366" s="185">
        <v>18343</v>
      </c>
      <c r="S2366" s="185" t="s">
        <v>3788</v>
      </c>
      <c r="T2366">
        <v>1</v>
      </c>
      <c r="U2366" s="185" t="s">
        <v>37</v>
      </c>
      <c r="V2366" s="185" t="s">
        <v>37</v>
      </c>
      <c r="W2366" t="b">
        <v>1</v>
      </c>
    </row>
    <row r="2367" spans="4:23" x14ac:dyDescent="0.25">
      <c r="D2367" s="184" t="s">
        <v>4176</v>
      </c>
      <c r="E2367" s="184" t="s">
        <v>4176</v>
      </c>
      <c r="F2367" s="184"/>
      <c r="G2367" s="184"/>
      <c r="H2367" s="185">
        <v>18343</v>
      </c>
      <c r="I2367" t="s">
        <v>3510</v>
      </c>
      <c r="J2367" s="185" t="s">
        <v>36</v>
      </c>
      <c r="K2367" s="185" t="s">
        <v>36</v>
      </c>
      <c r="L2367" s="185" t="s">
        <v>36</v>
      </c>
      <c r="M2367" s="185" t="s">
        <v>37</v>
      </c>
      <c r="N2367" s="185" t="s">
        <v>3514</v>
      </c>
      <c r="O2367" s="185" t="s">
        <v>37</v>
      </c>
      <c r="P2367" s="185"/>
      <c r="Q2367" s="184" t="s">
        <v>4176</v>
      </c>
      <c r="R2367" s="185">
        <v>18343</v>
      </c>
      <c r="S2367" s="185" t="s">
        <v>3788</v>
      </c>
      <c r="T2367">
        <v>1</v>
      </c>
      <c r="U2367" s="185" t="s">
        <v>37</v>
      </c>
      <c r="V2367" s="185" t="s">
        <v>37</v>
      </c>
      <c r="W2367" t="b">
        <v>1</v>
      </c>
    </row>
    <row r="2368" spans="4:23" x14ac:dyDescent="0.25">
      <c r="D2368" s="184" t="s">
        <v>4177</v>
      </c>
      <c r="E2368" s="184" t="s">
        <v>4177</v>
      </c>
      <c r="F2368" s="184"/>
      <c r="G2368" s="184"/>
      <c r="H2368" s="185">
        <v>18343</v>
      </c>
      <c r="I2368" t="s">
        <v>3510</v>
      </c>
      <c r="J2368" s="185" t="s">
        <v>36</v>
      </c>
      <c r="K2368" s="185" t="s">
        <v>36</v>
      </c>
      <c r="L2368" s="185" t="s">
        <v>36</v>
      </c>
      <c r="M2368" s="185" t="s">
        <v>37</v>
      </c>
      <c r="N2368" s="185" t="s">
        <v>3514</v>
      </c>
      <c r="O2368" s="185" t="s">
        <v>37</v>
      </c>
      <c r="P2368" s="185"/>
      <c r="Q2368" s="184" t="s">
        <v>4177</v>
      </c>
      <c r="R2368" s="185">
        <v>18343</v>
      </c>
      <c r="S2368" s="185" t="s">
        <v>3788</v>
      </c>
      <c r="T2368">
        <v>1</v>
      </c>
      <c r="U2368" s="185" t="s">
        <v>37</v>
      </c>
      <c r="V2368" s="185" t="s">
        <v>37</v>
      </c>
      <c r="W2368" t="b">
        <v>1</v>
      </c>
    </row>
    <row r="2369" spans="4:23" x14ac:dyDescent="0.25">
      <c r="D2369" s="184" t="s">
        <v>4178</v>
      </c>
      <c r="E2369" s="184" t="s">
        <v>4178</v>
      </c>
      <c r="F2369" s="184"/>
      <c r="G2369" s="184"/>
      <c r="H2369" s="185">
        <v>18343</v>
      </c>
      <c r="I2369" t="s">
        <v>3510</v>
      </c>
      <c r="J2369" s="185" t="s">
        <v>36</v>
      </c>
      <c r="K2369" s="185" t="s">
        <v>36</v>
      </c>
      <c r="L2369" s="185" t="s">
        <v>36</v>
      </c>
      <c r="M2369" s="185" t="s">
        <v>37</v>
      </c>
      <c r="N2369" s="185" t="s">
        <v>3514</v>
      </c>
      <c r="O2369" s="185" t="s">
        <v>37</v>
      </c>
      <c r="P2369" s="185"/>
      <c r="Q2369" s="184" t="s">
        <v>4178</v>
      </c>
      <c r="R2369" s="185">
        <v>18343</v>
      </c>
      <c r="S2369" s="185" t="s">
        <v>3788</v>
      </c>
      <c r="T2369">
        <v>1</v>
      </c>
      <c r="U2369" s="185" t="s">
        <v>37</v>
      </c>
      <c r="V2369" s="185" t="s">
        <v>37</v>
      </c>
      <c r="W2369" t="b">
        <v>1</v>
      </c>
    </row>
    <row r="2370" spans="4:23" x14ac:dyDescent="0.25">
      <c r="D2370" s="184" t="s">
        <v>4179</v>
      </c>
      <c r="E2370" s="184" t="s">
        <v>4179</v>
      </c>
      <c r="F2370" s="184"/>
      <c r="G2370" s="184"/>
      <c r="H2370" s="185">
        <v>18343</v>
      </c>
      <c r="I2370" t="s">
        <v>3510</v>
      </c>
      <c r="J2370" s="185" t="s">
        <v>36</v>
      </c>
      <c r="K2370" s="185" t="s">
        <v>36</v>
      </c>
      <c r="L2370" s="185" t="s">
        <v>36</v>
      </c>
      <c r="M2370" s="185" t="s">
        <v>37</v>
      </c>
      <c r="N2370" s="185" t="s">
        <v>3514</v>
      </c>
      <c r="O2370" s="185" t="s">
        <v>37</v>
      </c>
      <c r="P2370" s="185"/>
      <c r="Q2370" s="184" t="s">
        <v>4179</v>
      </c>
      <c r="R2370" s="185">
        <v>18343</v>
      </c>
      <c r="S2370" s="185" t="s">
        <v>3788</v>
      </c>
      <c r="T2370">
        <v>1</v>
      </c>
      <c r="U2370" s="185" t="s">
        <v>37</v>
      </c>
      <c r="V2370" s="185" t="s">
        <v>37</v>
      </c>
      <c r="W2370" t="b">
        <v>1</v>
      </c>
    </row>
    <row r="2371" spans="4:23" x14ac:dyDescent="0.25">
      <c r="D2371" s="184" t="s">
        <v>4180</v>
      </c>
      <c r="E2371" s="184" t="s">
        <v>4180</v>
      </c>
      <c r="F2371" s="184"/>
      <c r="G2371" s="184"/>
      <c r="H2371" s="185">
        <v>18311</v>
      </c>
      <c r="I2371" t="s">
        <v>3510</v>
      </c>
      <c r="J2371" s="185" t="s">
        <v>36</v>
      </c>
      <c r="K2371" s="185" t="s">
        <v>36</v>
      </c>
      <c r="L2371" s="185" t="s">
        <v>36</v>
      </c>
      <c r="M2371" s="185" t="s">
        <v>37</v>
      </c>
      <c r="N2371" s="185" t="s">
        <v>3514</v>
      </c>
      <c r="O2371" s="185" t="s">
        <v>37</v>
      </c>
      <c r="P2371" s="185"/>
      <c r="Q2371" s="184" t="s">
        <v>4180</v>
      </c>
      <c r="R2371" s="185">
        <v>18311</v>
      </c>
      <c r="S2371" s="185" t="s">
        <v>3573</v>
      </c>
      <c r="T2371">
        <v>1</v>
      </c>
      <c r="U2371" s="185" t="s">
        <v>37</v>
      </c>
      <c r="V2371" s="185" t="s">
        <v>37</v>
      </c>
      <c r="W2371" t="b">
        <v>1</v>
      </c>
    </row>
    <row r="2372" spans="4:23" x14ac:dyDescent="0.25">
      <c r="D2372" s="184" t="s">
        <v>4181</v>
      </c>
      <c r="E2372" s="184" t="s">
        <v>4181</v>
      </c>
      <c r="F2372" s="184"/>
      <c r="G2372" s="184"/>
      <c r="H2372" s="185">
        <v>18312</v>
      </c>
      <c r="I2372" t="s">
        <v>3510</v>
      </c>
      <c r="J2372" s="185" t="s">
        <v>36</v>
      </c>
      <c r="K2372" s="185" t="s">
        <v>36</v>
      </c>
      <c r="L2372" s="185" t="s">
        <v>36</v>
      </c>
      <c r="M2372" s="185" t="s">
        <v>37</v>
      </c>
      <c r="N2372" s="185" t="s">
        <v>3514</v>
      </c>
      <c r="O2372" s="185" t="s">
        <v>37</v>
      </c>
      <c r="P2372" s="185"/>
      <c r="Q2372" s="184" t="s">
        <v>4181</v>
      </c>
      <c r="R2372" s="185">
        <v>18312</v>
      </c>
      <c r="S2372" s="185" t="s">
        <v>3577</v>
      </c>
      <c r="T2372">
        <v>1</v>
      </c>
      <c r="U2372" s="185" t="s">
        <v>37</v>
      </c>
      <c r="V2372" s="185" t="s">
        <v>37</v>
      </c>
      <c r="W2372" t="b">
        <v>1</v>
      </c>
    </row>
    <row r="2373" spans="4:23" x14ac:dyDescent="0.25">
      <c r="D2373" s="184" t="s">
        <v>4182</v>
      </c>
      <c r="E2373" s="184" t="s">
        <v>4182</v>
      </c>
      <c r="F2373" s="184"/>
      <c r="G2373" s="184"/>
      <c r="H2373" s="185">
        <v>18313</v>
      </c>
      <c r="I2373" t="s">
        <v>3510</v>
      </c>
      <c r="J2373" s="185" t="s">
        <v>36</v>
      </c>
      <c r="K2373" s="185" t="s">
        <v>36</v>
      </c>
      <c r="L2373" s="185" t="s">
        <v>36</v>
      </c>
      <c r="M2373" s="185" t="s">
        <v>37</v>
      </c>
      <c r="N2373" s="185" t="s">
        <v>3514</v>
      </c>
      <c r="O2373" s="185" t="s">
        <v>37</v>
      </c>
      <c r="P2373" s="185"/>
      <c r="Q2373" s="184" t="s">
        <v>4182</v>
      </c>
      <c r="R2373" s="185">
        <v>18313</v>
      </c>
      <c r="S2373" s="185" t="s">
        <v>3579</v>
      </c>
      <c r="T2373">
        <v>1</v>
      </c>
      <c r="U2373" s="185" t="s">
        <v>37</v>
      </c>
      <c r="V2373" s="185" t="s">
        <v>37</v>
      </c>
      <c r="W2373" t="b">
        <v>1</v>
      </c>
    </row>
    <row r="2374" spans="4:23" x14ac:dyDescent="0.25">
      <c r="D2374" s="184" t="s">
        <v>4183</v>
      </c>
      <c r="E2374" s="184" t="s">
        <v>4183</v>
      </c>
      <c r="F2374" s="184"/>
      <c r="G2374" s="184"/>
      <c r="H2374" s="185">
        <v>18313</v>
      </c>
      <c r="I2374" t="s">
        <v>3510</v>
      </c>
      <c r="J2374" s="185" t="s">
        <v>36</v>
      </c>
      <c r="K2374" s="185" t="s">
        <v>36</v>
      </c>
      <c r="L2374" s="185" t="s">
        <v>36</v>
      </c>
      <c r="M2374" s="185" t="s">
        <v>37</v>
      </c>
      <c r="N2374" s="185" t="s">
        <v>3514</v>
      </c>
      <c r="O2374" s="185" t="s">
        <v>37</v>
      </c>
      <c r="P2374" s="185"/>
      <c r="Q2374" s="184" t="s">
        <v>4183</v>
      </c>
      <c r="R2374" s="185">
        <v>18313</v>
      </c>
      <c r="S2374" s="185" t="s">
        <v>3579</v>
      </c>
      <c r="T2374">
        <v>1</v>
      </c>
      <c r="U2374" s="185" t="s">
        <v>37</v>
      </c>
      <c r="V2374" s="185" t="s">
        <v>37</v>
      </c>
      <c r="W2374" t="b">
        <v>1</v>
      </c>
    </row>
    <row r="2375" spans="4:23" x14ac:dyDescent="0.25">
      <c r="D2375" s="184" t="s">
        <v>1979</v>
      </c>
      <c r="E2375" s="184" t="s">
        <v>1979</v>
      </c>
      <c r="F2375" s="184"/>
      <c r="G2375" s="184"/>
      <c r="H2375" s="185">
        <v>17910</v>
      </c>
      <c r="I2375" t="s">
        <v>3502</v>
      </c>
      <c r="J2375" s="185" t="s">
        <v>36</v>
      </c>
      <c r="K2375" s="185" t="s">
        <v>36</v>
      </c>
      <c r="L2375" s="185" t="s">
        <v>36</v>
      </c>
      <c r="M2375" s="185" t="s">
        <v>37</v>
      </c>
      <c r="N2375" s="185" t="s">
        <v>3504</v>
      </c>
      <c r="O2375" s="185" t="s">
        <v>37</v>
      </c>
      <c r="P2375" s="185"/>
      <c r="Q2375" s="184" t="s">
        <v>1979</v>
      </c>
      <c r="R2375" s="185">
        <v>17910</v>
      </c>
      <c r="S2375" s="185" t="s">
        <v>364</v>
      </c>
      <c r="T2375">
        <v>1</v>
      </c>
      <c r="U2375" s="185" t="s">
        <v>37</v>
      </c>
      <c r="V2375" s="185" t="s">
        <v>37</v>
      </c>
      <c r="W2375" t="b">
        <v>1</v>
      </c>
    </row>
    <row r="2376" spans="4:23" x14ac:dyDescent="0.25">
      <c r="D2376" s="184" t="s">
        <v>1980</v>
      </c>
      <c r="E2376" s="184" t="s">
        <v>1980</v>
      </c>
      <c r="F2376" s="184"/>
      <c r="G2376" s="184"/>
      <c r="H2376" s="185">
        <v>17210</v>
      </c>
      <c r="I2376" t="s">
        <v>3502</v>
      </c>
      <c r="J2376" s="185" t="s">
        <v>36</v>
      </c>
      <c r="K2376" s="185" t="s">
        <v>36</v>
      </c>
      <c r="L2376" s="185" t="s">
        <v>36</v>
      </c>
      <c r="M2376" s="185" t="s">
        <v>37</v>
      </c>
      <c r="N2376" s="185" t="s">
        <v>3504</v>
      </c>
      <c r="O2376" s="185" t="s">
        <v>37</v>
      </c>
      <c r="P2376" s="185"/>
      <c r="Q2376" s="184" t="s">
        <v>1980</v>
      </c>
      <c r="R2376" s="185">
        <v>17210</v>
      </c>
      <c r="S2376" s="185" t="s">
        <v>733</v>
      </c>
      <c r="T2376">
        <v>1</v>
      </c>
      <c r="U2376" s="185" t="s">
        <v>37</v>
      </c>
      <c r="V2376" s="185" t="s">
        <v>37</v>
      </c>
      <c r="W2376" t="b">
        <v>1</v>
      </c>
    </row>
    <row r="2377" spans="4:23" x14ac:dyDescent="0.25">
      <c r="D2377" s="184" t="s">
        <v>1981</v>
      </c>
      <c r="E2377" s="184" t="s">
        <v>1981</v>
      </c>
      <c r="F2377" s="184"/>
      <c r="G2377" s="184"/>
      <c r="H2377" s="185">
        <v>17220</v>
      </c>
      <c r="I2377" t="s">
        <v>3502</v>
      </c>
      <c r="J2377" s="185" t="s">
        <v>36</v>
      </c>
      <c r="K2377" s="185" t="s">
        <v>36</v>
      </c>
      <c r="L2377" s="185" t="s">
        <v>36</v>
      </c>
      <c r="M2377" s="185" t="s">
        <v>37</v>
      </c>
      <c r="N2377" s="185" t="s">
        <v>3504</v>
      </c>
      <c r="O2377" s="185" t="s">
        <v>37</v>
      </c>
      <c r="P2377" s="185"/>
      <c r="Q2377" s="184" t="s">
        <v>1981</v>
      </c>
      <c r="R2377" s="185">
        <v>17220</v>
      </c>
      <c r="S2377" s="185" t="s">
        <v>734</v>
      </c>
      <c r="T2377">
        <v>1</v>
      </c>
      <c r="U2377" s="185" t="s">
        <v>37</v>
      </c>
      <c r="V2377" s="185" t="s">
        <v>37</v>
      </c>
      <c r="W2377" t="b">
        <v>1</v>
      </c>
    </row>
    <row r="2378" spans="4:23" x14ac:dyDescent="0.25">
      <c r="D2378" s="184" t="s">
        <v>4184</v>
      </c>
      <c r="E2378" s="184" t="s">
        <v>4184</v>
      </c>
      <c r="F2378" s="184"/>
      <c r="G2378" s="184"/>
      <c r="H2378" s="185">
        <v>17210</v>
      </c>
      <c r="I2378" t="s">
        <v>3502</v>
      </c>
      <c r="J2378" s="185" t="s">
        <v>36</v>
      </c>
      <c r="K2378" s="185" t="s">
        <v>36</v>
      </c>
      <c r="L2378" s="185" t="s">
        <v>36</v>
      </c>
      <c r="M2378" s="185" t="s">
        <v>37</v>
      </c>
      <c r="N2378" s="185" t="s">
        <v>3504</v>
      </c>
      <c r="O2378" s="185" t="s">
        <v>37</v>
      </c>
      <c r="P2378" s="185"/>
      <c r="Q2378" s="184" t="s">
        <v>4184</v>
      </c>
      <c r="R2378" s="185">
        <v>17210</v>
      </c>
      <c r="S2378" s="185" t="s">
        <v>733</v>
      </c>
      <c r="T2378">
        <v>1</v>
      </c>
      <c r="U2378" s="185" t="s">
        <v>37</v>
      </c>
      <c r="V2378" s="185" t="s">
        <v>37</v>
      </c>
      <c r="W2378" t="b">
        <v>1</v>
      </c>
    </row>
    <row r="2379" spans="4:23" x14ac:dyDescent="0.25">
      <c r="D2379" s="184" t="s">
        <v>1982</v>
      </c>
      <c r="E2379" s="184" t="s">
        <v>1982</v>
      </c>
      <c r="F2379" s="184"/>
      <c r="G2379" s="184"/>
      <c r="H2379" s="185">
        <v>90232</v>
      </c>
      <c r="I2379" t="s">
        <v>3491</v>
      </c>
      <c r="J2379" s="185" t="s">
        <v>36</v>
      </c>
      <c r="K2379" s="185" t="s">
        <v>36</v>
      </c>
      <c r="L2379" s="185" t="s">
        <v>36</v>
      </c>
      <c r="M2379" s="185" t="s">
        <v>37</v>
      </c>
      <c r="N2379" s="185" t="s">
        <v>3501</v>
      </c>
      <c r="O2379" s="185" t="s">
        <v>37</v>
      </c>
      <c r="P2379" s="185"/>
      <c r="Q2379" s="184" t="s">
        <v>1982</v>
      </c>
      <c r="R2379" s="185">
        <v>90232</v>
      </c>
      <c r="S2379" s="185" t="s">
        <v>1982</v>
      </c>
      <c r="T2379">
        <v>2</v>
      </c>
      <c r="U2379" s="185" t="s">
        <v>37</v>
      </c>
      <c r="V2379" s="185" t="s">
        <v>37</v>
      </c>
      <c r="W2379" t="b">
        <v>1</v>
      </c>
    </row>
    <row r="2380" spans="4:23" x14ac:dyDescent="0.25">
      <c r="D2380" s="184" t="s">
        <v>1983</v>
      </c>
      <c r="E2380" s="184" t="s">
        <v>1983</v>
      </c>
      <c r="F2380" s="184"/>
      <c r="G2380" s="184"/>
      <c r="H2380" s="185">
        <v>13940</v>
      </c>
      <c r="I2380" t="s">
        <v>3491</v>
      </c>
      <c r="J2380" s="185" t="s">
        <v>36</v>
      </c>
      <c r="K2380" s="185" t="s">
        <v>36</v>
      </c>
      <c r="L2380" s="185" t="s">
        <v>36</v>
      </c>
      <c r="M2380" s="185" t="s">
        <v>37</v>
      </c>
      <c r="N2380" s="185" t="s">
        <v>3501</v>
      </c>
      <c r="O2380" s="185" t="s">
        <v>37</v>
      </c>
      <c r="P2380" s="185"/>
      <c r="Q2380" s="184" t="s">
        <v>1983</v>
      </c>
      <c r="R2380" s="185">
        <v>13940</v>
      </c>
      <c r="S2380" s="185" t="s">
        <v>1357</v>
      </c>
      <c r="T2380">
        <v>1</v>
      </c>
      <c r="U2380" s="185" t="s">
        <v>37</v>
      </c>
      <c r="V2380" s="185" t="s">
        <v>37</v>
      </c>
      <c r="W2380" t="b">
        <v>1</v>
      </c>
    </row>
    <row r="2381" spans="4:23" x14ac:dyDescent="0.25">
      <c r="D2381" s="184" t="s">
        <v>1984</v>
      </c>
      <c r="E2381" s="184" t="s">
        <v>1984</v>
      </c>
      <c r="F2381" s="184"/>
      <c r="G2381" s="184"/>
      <c r="H2381" s="185">
        <v>13950</v>
      </c>
      <c r="I2381" t="s">
        <v>3491</v>
      </c>
      <c r="J2381" s="185" t="s">
        <v>36</v>
      </c>
      <c r="K2381" s="185" t="s">
        <v>36</v>
      </c>
      <c r="L2381" s="185" t="s">
        <v>36</v>
      </c>
      <c r="M2381" s="185" t="s">
        <v>37</v>
      </c>
      <c r="N2381" s="185" t="s">
        <v>3503</v>
      </c>
      <c r="O2381" s="185" t="s">
        <v>37</v>
      </c>
      <c r="P2381" s="185"/>
      <c r="Q2381" s="184" t="s">
        <v>1984</v>
      </c>
      <c r="R2381" s="185">
        <v>13950</v>
      </c>
      <c r="S2381" s="185" t="s">
        <v>1985</v>
      </c>
      <c r="T2381">
        <v>2</v>
      </c>
      <c r="U2381" s="185" t="s">
        <v>37</v>
      </c>
      <c r="V2381" s="185" t="s">
        <v>37</v>
      </c>
      <c r="W2381" t="b">
        <v>1</v>
      </c>
    </row>
    <row r="2382" spans="4:23" x14ac:dyDescent="0.25">
      <c r="D2382" s="184" t="s">
        <v>1986</v>
      </c>
      <c r="E2382" s="184" t="s">
        <v>1986</v>
      </c>
      <c r="F2382" s="184"/>
      <c r="G2382" s="184"/>
      <c r="H2382" s="185">
        <v>16640</v>
      </c>
      <c r="I2382" t="s">
        <v>3486</v>
      </c>
      <c r="J2382" s="185" t="s">
        <v>36</v>
      </c>
      <c r="K2382" s="185" t="s">
        <v>36</v>
      </c>
      <c r="L2382" s="185" t="s">
        <v>36</v>
      </c>
      <c r="M2382" s="185" t="s">
        <v>37</v>
      </c>
      <c r="N2382" s="185" t="s">
        <v>3489</v>
      </c>
      <c r="O2382" s="185" t="s">
        <v>37</v>
      </c>
      <c r="P2382" s="185"/>
      <c r="Q2382" s="184" t="s">
        <v>1986</v>
      </c>
      <c r="R2382" s="185">
        <v>16640</v>
      </c>
      <c r="S2382" s="185" t="s">
        <v>242</v>
      </c>
      <c r="T2382">
        <v>3</v>
      </c>
      <c r="U2382" s="185" t="s">
        <v>37</v>
      </c>
      <c r="V2382" s="185" t="s">
        <v>37</v>
      </c>
      <c r="W2382" t="b">
        <v>1</v>
      </c>
    </row>
    <row r="2383" spans="4:23" x14ac:dyDescent="0.25">
      <c r="D2383" s="184" t="s">
        <v>4185</v>
      </c>
      <c r="E2383" s="184" t="s">
        <v>4185</v>
      </c>
      <c r="F2383" s="184"/>
      <c r="G2383" s="184"/>
      <c r="H2383" s="185">
        <v>10080</v>
      </c>
      <c r="I2383" t="s">
        <v>3486</v>
      </c>
      <c r="J2383" s="185" t="s">
        <v>36</v>
      </c>
      <c r="K2383" s="185" t="s">
        <v>36</v>
      </c>
      <c r="L2383" s="185" t="s">
        <v>36</v>
      </c>
      <c r="M2383" s="185" t="s">
        <v>37</v>
      </c>
      <c r="N2383" s="185" t="s">
        <v>3489</v>
      </c>
      <c r="O2383" s="185" t="s">
        <v>37</v>
      </c>
      <c r="P2383" s="185"/>
      <c r="Q2383" s="184" t="s">
        <v>4185</v>
      </c>
      <c r="R2383" s="185">
        <v>10080</v>
      </c>
      <c r="S2383" s="185" t="s">
        <v>86</v>
      </c>
      <c r="T2383">
        <v>1</v>
      </c>
      <c r="U2383" s="185" t="s">
        <v>37</v>
      </c>
      <c r="V2383" s="185" t="s">
        <v>37</v>
      </c>
      <c r="W2383" t="b">
        <v>1</v>
      </c>
    </row>
    <row r="2384" spans="4:23" x14ac:dyDescent="0.25">
      <c r="D2384" s="186" t="s">
        <v>4186</v>
      </c>
      <c r="E2384" s="186" t="s">
        <v>4186</v>
      </c>
      <c r="F2384" s="186"/>
      <c r="G2384" s="186"/>
      <c r="H2384" s="185"/>
      <c r="I2384" s="186" t="s">
        <v>3502</v>
      </c>
      <c r="J2384" s="186" t="s">
        <v>36</v>
      </c>
      <c r="K2384" s="186" t="s">
        <v>36</v>
      </c>
      <c r="L2384" s="186" t="s">
        <v>36</v>
      </c>
      <c r="M2384" s="186" t="s">
        <v>37</v>
      </c>
      <c r="N2384" s="186" t="s">
        <v>3489</v>
      </c>
      <c r="O2384" s="186" t="s">
        <v>37</v>
      </c>
      <c r="P2384" s="186"/>
      <c r="Q2384" s="186" t="s">
        <v>4186</v>
      </c>
      <c r="R2384" s="185"/>
      <c r="S2384" s="185"/>
      <c r="T2384">
        <v>1</v>
      </c>
      <c r="U2384" s="186" t="s">
        <v>37</v>
      </c>
      <c r="V2384" s="186" t="s">
        <v>37</v>
      </c>
      <c r="W2384" t="b">
        <v>1</v>
      </c>
    </row>
    <row r="2385" spans="4:23" x14ac:dyDescent="0.25">
      <c r="D2385" s="184" t="s">
        <v>1987</v>
      </c>
      <c r="E2385" s="184" t="s">
        <v>1987</v>
      </c>
      <c r="F2385" s="184"/>
      <c r="G2385" s="184"/>
      <c r="H2385" s="185">
        <v>13940</v>
      </c>
      <c r="I2385" t="s">
        <v>3491</v>
      </c>
      <c r="J2385" s="185" t="s">
        <v>36</v>
      </c>
      <c r="K2385" s="185" t="s">
        <v>36</v>
      </c>
      <c r="L2385" s="185" t="s">
        <v>36</v>
      </c>
      <c r="M2385" s="185" t="s">
        <v>37</v>
      </c>
      <c r="N2385" s="185" t="s">
        <v>3489</v>
      </c>
      <c r="O2385" s="185" t="s">
        <v>37</v>
      </c>
      <c r="P2385" s="185"/>
      <c r="Q2385" s="184" t="s">
        <v>1987</v>
      </c>
      <c r="R2385" s="185">
        <v>13940</v>
      </c>
      <c r="S2385" s="185" t="s">
        <v>1357</v>
      </c>
      <c r="T2385">
        <v>1</v>
      </c>
      <c r="U2385" s="185" t="s">
        <v>37</v>
      </c>
      <c r="V2385" s="185" t="s">
        <v>37</v>
      </c>
      <c r="W2385" t="b">
        <v>1</v>
      </c>
    </row>
    <row r="2386" spans="4:23" x14ac:dyDescent="0.25">
      <c r="D2386" s="184" t="s">
        <v>1988</v>
      </c>
      <c r="E2386" s="184" t="s">
        <v>1988</v>
      </c>
      <c r="F2386" s="184"/>
      <c r="G2386" s="184"/>
      <c r="H2386" s="185">
        <v>16510</v>
      </c>
      <c r="I2386" t="s">
        <v>3494</v>
      </c>
      <c r="J2386" s="185" t="s">
        <v>36</v>
      </c>
      <c r="K2386" s="185" t="s">
        <v>37</v>
      </c>
      <c r="L2386" s="185" t="s">
        <v>36</v>
      </c>
      <c r="M2386" s="185" t="s">
        <v>37</v>
      </c>
      <c r="N2386" s="185" t="s">
        <v>3495</v>
      </c>
      <c r="O2386" s="185" t="s">
        <v>37</v>
      </c>
      <c r="P2386" s="185"/>
      <c r="Q2386" s="184" t="s">
        <v>1988</v>
      </c>
      <c r="R2386" s="185">
        <v>16510</v>
      </c>
      <c r="S2386" s="185" t="s">
        <v>64</v>
      </c>
      <c r="T2386">
        <v>3</v>
      </c>
      <c r="U2386" s="185" t="s">
        <v>37</v>
      </c>
      <c r="V2386" s="185" t="s">
        <v>37</v>
      </c>
      <c r="W2386" t="b">
        <v>0</v>
      </c>
    </row>
    <row r="2387" spans="4:23" x14ac:dyDescent="0.25">
      <c r="D2387" s="184" t="s">
        <v>1989</v>
      </c>
      <c r="E2387" s="184" t="s">
        <v>1989</v>
      </c>
      <c r="F2387" s="184"/>
      <c r="G2387" s="184"/>
      <c r="H2387" s="185">
        <v>13940</v>
      </c>
      <c r="I2387" t="s">
        <v>3491</v>
      </c>
      <c r="J2387" s="185" t="s">
        <v>36</v>
      </c>
      <c r="K2387" s="185" t="s">
        <v>36</v>
      </c>
      <c r="L2387" s="185" t="s">
        <v>36</v>
      </c>
      <c r="M2387" s="185" t="s">
        <v>37</v>
      </c>
      <c r="N2387" s="185" t="s">
        <v>3489</v>
      </c>
      <c r="O2387" s="185" t="s">
        <v>37</v>
      </c>
      <c r="P2387" s="185"/>
      <c r="Q2387" s="184" t="s">
        <v>1989</v>
      </c>
      <c r="R2387" s="185">
        <v>13940</v>
      </c>
      <c r="S2387" s="185" t="s">
        <v>1357</v>
      </c>
      <c r="T2387">
        <v>1</v>
      </c>
      <c r="U2387" s="185" t="s">
        <v>37</v>
      </c>
      <c r="V2387" s="185" t="s">
        <v>37</v>
      </c>
      <c r="W2387" t="b">
        <v>1</v>
      </c>
    </row>
    <row r="2388" spans="4:23" x14ac:dyDescent="0.25">
      <c r="D2388" s="184" t="s">
        <v>1990</v>
      </c>
      <c r="E2388" s="184" t="s">
        <v>1990</v>
      </c>
      <c r="F2388" s="184"/>
      <c r="G2388" s="184"/>
      <c r="H2388" s="185">
        <v>16510</v>
      </c>
      <c r="I2388" t="s">
        <v>3494</v>
      </c>
      <c r="J2388" s="185" t="s">
        <v>36</v>
      </c>
      <c r="K2388" s="185" t="s">
        <v>37</v>
      </c>
      <c r="L2388" s="185" t="s">
        <v>36</v>
      </c>
      <c r="M2388" s="185" t="s">
        <v>37</v>
      </c>
      <c r="N2388" s="185" t="s">
        <v>3495</v>
      </c>
      <c r="O2388" s="185" t="s">
        <v>37</v>
      </c>
      <c r="P2388" s="185"/>
      <c r="Q2388" s="184" t="s">
        <v>1990</v>
      </c>
      <c r="R2388" s="185">
        <v>16510</v>
      </c>
      <c r="S2388" s="185" t="s">
        <v>64</v>
      </c>
      <c r="T2388">
        <v>3</v>
      </c>
      <c r="U2388" s="185" t="s">
        <v>37</v>
      </c>
      <c r="V2388" s="185" t="s">
        <v>37</v>
      </c>
      <c r="W2388" t="b">
        <v>0</v>
      </c>
    </row>
    <row r="2389" spans="4:23" x14ac:dyDescent="0.25">
      <c r="D2389" s="184" t="s">
        <v>1991</v>
      </c>
      <c r="E2389" s="184" t="s">
        <v>1991</v>
      </c>
      <c r="F2389" s="184"/>
      <c r="G2389" s="184"/>
      <c r="H2389" s="185">
        <v>17310</v>
      </c>
      <c r="I2389" t="s">
        <v>3502</v>
      </c>
      <c r="J2389" s="185" t="s">
        <v>36</v>
      </c>
      <c r="K2389" s="185" t="s">
        <v>36</v>
      </c>
      <c r="L2389" s="185" t="s">
        <v>36</v>
      </c>
      <c r="M2389" s="185" t="s">
        <v>37</v>
      </c>
      <c r="N2389" s="185" t="s">
        <v>3504</v>
      </c>
      <c r="O2389" s="185" t="s">
        <v>37</v>
      </c>
      <c r="P2389" s="185"/>
      <c r="Q2389" s="184" t="s">
        <v>1991</v>
      </c>
      <c r="R2389" s="185">
        <v>17310</v>
      </c>
      <c r="S2389" s="185" t="s">
        <v>258</v>
      </c>
      <c r="T2389">
        <v>1</v>
      </c>
      <c r="U2389" s="185" t="s">
        <v>37</v>
      </c>
      <c r="V2389" s="185" t="s">
        <v>37</v>
      </c>
      <c r="W2389" t="b">
        <v>1</v>
      </c>
    </row>
    <row r="2390" spans="4:23" x14ac:dyDescent="0.25">
      <c r="D2390" s="184" t="s">
        <v>1992</v>
      </c>
      <c r="E2390" s="184" t="s">
        <v>1992</v>
      </c>
      <c r="F2390" s="184"/>
      <c r="G2390" s="184"/>
      <c r="H2390" s="185">
        <v>17310</v>
      </c>
      <c r="I2390" t="s">
        <v>3502</v>
      </c>
      <c r="J2390" s="185" t="s">
        <v>36</v>
      </c>
      <c r="K2390" s="185" t="s">
        <v>36</v>
      </c>
      <c r="L2390" s="185" t="s">
        <v>36</v>
      </c>
      <c r="M2390" s="185" t="s">
        <v>37</v>
      </c>
      <c r="N2390" s="185" t="s">
        <v>3504</v>
      </c>
      <c r="O2390" s="185" t="s">
        <v>37</v>
      </c>
      <c r="P2390" s="185"/>
      <c r="Q2390" s="184" t="s">
        <v>1992</v>
      </c>
      <c r="R2390" s="185">
        <v>17310</v>
      </c>
      <c r="S2390" s="185" t="s">
        <v>258</v>
      </c>
      <c r="T2390">
        <v>1</v>
      </c>
      <c r="U2390" s="185" t="s">
        <v>37</v>
      </c>
      <c r="V2390" s="185" t="s">
        <v>37</v>
      </c>
      <c r="W2390" t="b">
        <v>1</v>
      </c>
    </row>
    <row r="2391" spans="4:23" x14ac:dyDescent="0.25">
      <c r="D2391" s="184" t="s">
        <v>4187</v>
      </c>
      <c r="E2391" s="184" t="s">
        <v>4187</v>
      </c>
      <c r="F2391" s="184"/>
      <c r="G2391" s="184"/>
      <c r="H2391" s="185">
        <v>15610</v>
      </c>
      <c r="I2391" t="s">
        <v>3493</v>
      </c>
      <c r="J2391" s="185" t="s">
        <v>36</v>
      </c>
      <c r="K2391" s="185" t="s">
        <v>36</v>
      </c>
      <c r="L2391" s="185" t="s">
        <v>36</v>
      </c>
      <c r="M2391" s="185" t="s">
        <v>37</v>
      </c>
      <c r="N2391" s="185" t="s">
        <v>3514</v>
      </c>
      <c r="O2391" s="185" t="s">
        <v>37</v>
      </c>
      <c r="P2391" s="185"/>
      <c r="Q2391" s="184" t="s">
        <v>4187</v>
      </c>
      <c r="R2391" s="185">
        <v>15610</v>
      </c>
      <c r="S2391" s="185" t="s">
        <v>212</v>
      </c>
      <c r="T2391">
        <v>1</v>
      </c>
      <c r="U2391" s="185" t="s">
        <v>37</v>
      </c>
      <c r="V2391" s="185" t="s">
        <v>37</v>
      </c>
      <c r="W2391" t="b">
        <v>1</v>
      </c>
    </row>
    <row r="2392" spans="4:23" x14ac:dyDescent="0.25">
      <c r="D2392" s="184" t="s">
        <v>1993</v>
      </c>
      <c r="E2392" s="184" t="s">
        <v>1993</v>
      </c>
      <c r="F2392" s="184"/>
      <c r="G2392" s="184"/>
      <c r="H2392" s="185">
        <v>90231</v>
      </c>
      <c r="I2392" t="s">
        <v>3491</v>
      </c>
      <c r="J2392" s="185" t="s">
        <v>36</v>
      </c>
      <c r="K2392" s="185" t="s">
        <v>36</v>
      </c>
      <c r="L2392" s="185" t="s">
        <v>36</v>
      </c>
      <c r="M2392" s="185" t="s">
        <v>37</v>
      </c>
      <c r="N2392" s="185" t="s">
        <v>3501</v>
      </c>
      <c r="O2392" s="185" t="s">
        <v>37</v>
      </c>
      <c r="P2392" s="185"/>
      <c r="Q2392" s="184" t="s">
        <v>1993</v>
      </c>
      <c r="R2392" s="185">
        <v>90231</v>
      </c>
      <c r="S2392" s="185" t="s">
        <v>1993</v>
      </c>
      <c r="T2392">
        <v>1</v>
      </c>
      <c r="U2392" s="185" t="s">
        <v>37</v>
      </c>
      <c r="V2392" s="185" t="s">
        <v>37</v>
      </c>
      <c r="W2392" t="b">
        <v>1</v>
      </c>
    </row>
    <row r="2393" spans="4:23" x14ac:dyDescent="0.25">
      <c r="D2393" s="184" t="s">
        <v>1994</v>
      </c>
      <c r="E2393" s="184" t="s">
        <v>1994</v>
      </c>
      <c r="F2393" s="184"/>
      <c r="G2393" s="184"/>
      <c r="H2393" s="185">
        <v>17360</v>
      </c>
      <c r="I2393" t="s">
        <v>3502</v>
      </c>
      <c r="J2393" s="185" t="s">
        <v>36</v>
      </c>
      <c r="K2393" s="185" t="s">
        <v>36</v>
      </c>
      <c r="L2393" s="185" t="s">
        <v>36</v>
      </c>
      <c r="M2393" s="185" t="s">
        <v>37</v>
      </c>
      <c r="N2393" s="185" t="s">
        <v>3504</v>
      </c>
      <c r="O2393" s="185" t="s">
        <v>37</v>
      </c>
      <c r="P2393" s="185"/>
      <c r="Q2393" s="184" t="s">
        <v>1994</v>
      </c>
      <c r="R2393" s="185">
        <v>17360</v>
      </c>
      <c r="S2393" s="185" t="s">
        <v>1995</v>
      </c>
      <c r="T2393">
        <v>1</v>
      </c>
      <c r="U2393" s="185" t="s">
        <v>37</v>
      </c>
      <c r="V2393" s="185" t="s">
        <v>37</v>
      </c>
      <c r="W2393" t="b">
        <v>1</v>
      </c>
    </row>
    <row r="2394" spans="4:23" x14ac:dyDescent="0.25">
      <c r="D2394" s="184" t="s">
        <v>1996</v>
      </c>
      <c r="E2394" s="184" t="s">
        <v>1996</v>
      </c>
      <c r="F2394" s="184"/>
      <c r="G2394" s="184"/>
      <c r="H2394" s="185">
        <v>13960</v>
      </c>
      <c r="I2394" t="s">
        <v>3491</v>
      </c>
      <c r="J2394" s="185" t="s">
        <v>36</v>
      </c>
      <c r="K2394" s="185" t="s">
        <v>36</v>
      </c>
      <c r="L2394" s="185" t="s">
        <v>36</v>
      </c>
      <c r="M2394" s="185" t="s">
        <v>37</v>
      </c>
      <c r="N2394" s="185" t="s">
        <v>3501</v>
      </c>
      <c r="O2394" s="185" t="s">
        <v>37</v>
      </c>
      <c r="P2394" s="185"/>
      <c r="Q2394" s="184" t="s">
        <v>1996</v>
      </c>
      <c r="R2394" s="185">
        <v>13960</v>
      </c>
      <c r="S2394" s="185" t="s">
        <v>234</v>
      </c>
      <c r="T2394">
        <v>1</v>
      </c>
      <c r="U2394" s="185" t="s">
        <v>37</v>
      </c>
      <c r="V2394" s="185" t="s">
        <v>37</v>
      </c>
      <c r="W2394" t="b">
        <v>1</v>
      </c>
    </row>
    <row r="2395" spans="4:23" x14ac:dyDescent="0.25">
      <c r="D2395" s="184" t="s">
        <v>1997</v>
      </c>
      <c r="E2395" s="184" t="s">
        <v>1997</v>
      </c>
      <c r="F2395" s="184"/>
      <c r="G2395" s="184"/>
      <c r="H2395" s="185">
        <v>13410</v>
      </c>
      <c r="I2395" t="s">
        <v>3491</v>
      </c>
      <c r="J2395" s="185" t="s">
        <v>36</v>
      </c>
      <c r="K2395" s="185" t="s">
        <v>36</v>
      </c>
      <c r="L2395" s="185" t="s">
        <v>36</v>
      </c>
      <c r="M2395" s="185" t="s">
        <v>37</v>
      </c>
      <c r="N2395" s="185" t="s">
        <v>3501</v>
      </c>
      <c r="O2395" s="185" t="s">
        <v>37</v>
      </c>
      <c r="P2395" s="185"/>
      <c r="Q2395" s="184" t="s">
        <v>1997</v>
      </c>
      <c r="R2395" s="185">
        <v>13410</v>
      </c>
      <c r="S2395" s="185" t="s">
        <v>131</v>
      </c>
      <c r="T2395">
        <v>1</v>
      </c>
      <c r="U2395" s="185" t="s">
        <v>37</v>
      </c>
      <c r="V2395" s="185" t="s">
        <v>37</v>
      </c>
      <c r="W2395" t="b">
        <v>1</v>
      </c>
    </row>
    <row r="2396" spans="4:23" x14ac:dyDescent="0.25">
      <c r="D2396" s="184" t="s">
        <v>1998</v>
      </c>
      <c r="E2396" s="184" t="s">
        <v>1998</v>
      </c>
      <c r="F2396" s="184"/>
      <c r="G2396" s="184"/>
      <c r="H2396" s="185">
        <v>13150</v>
      </c>
      <c r="I2396" t="s">
        <v>3491</v>
      </c>
      <c r="J2396" s="185" t="s">
        <v>36</v>
      </c>
      <c r="K2396" s="185" t="s">
        <v>36</v>
      </c>
      <c r="L2396" s="185" t="s">
        <v>36</v>
      </c>
      <c r="M2396" s="185" t="s">
        <v>37</v>
      </c>
      <c r="N2396" s="185" t="s">
        <v>35</v>
      </c>
      <c r="O2396" s="185" t="s">
        <v>37</v>
      </c>
      <c r="P2396" s="185"/>
      <c r="Q2396" s="184" t="s">
        <v>1998</v>
      </c>
      <c r="R2396" s="185">
        <v>13150</v>
      </c>
      <c r="S2396" s="185" t="s">
        <v>472</v>
      </c>
      <c r="T2396">
        <v>1</v>
      </c>
      <c r="U2396" s="185" t="s">
        <v>37</v>
      </c>
      <c r="V2396" s="185" t="s">
        <v>37</v>
      </c>
      <c r="W2396" t="b">
        <v>1</v>
      </c>
    </row>
    <row r="2397" spans="4:23" x14ac:dyDescent="0.25">
      <c r="D2397" s="184" t="s">
        <v>1999</v>
      </c>
      <c r="E2397" s="184" t="s">
        <v>1999</v>
      </c>
      <c r="F2397" s="184"/>
      <c r="G2397" s="184"/>
      <c r="H2397" s="185">
        <v>17360</v>
      </c>
      <c r="I2397" t="s">
        <v>3502</v>
      </c>
      <c r="J2397" s="185" t="s">
        <v>36</v>
      </c>
      <c r="K2397" s="185" t="s">
        <v>36</v>
      </c>
      <c r="L2397" s="185" t="s">
        <v>36</v>
      </c>
      <c r="M2397" s="185" t="s">
        <v>37</v>
      </c>
      <c r="N2397" s="185" t="s">
        <v>3504</v>
      </c>
      <c r="O2397" s="185" t="s">
        <v>37</v>
      </c>
      <c r="P2397" s="185"/>
      <c r="Q2397" s="184" t="s">
        <v>1999</v>
      </c>
      <c r="R2397" s="185">
        <v>17360</v>
      </c>
      <c r="S2397" s="185" t="s">
        <v>1995</v>
      </c>
      <c r="T2397">
        <v>1</v>
      </c>
      <c r="U2397" s="185" t="s">
        <v>37</v>
      </c>
      <c r="V2397" s="185" t="s">
        <v>37</v>
      </c>
      <c r="W2397" t="b">
        <v>1</v>
      </c>
    </row>
    <row r="2398" spans="4:23" x14ac:dyDescent="0.25">
      <c r="D2398" s="184" t="s">
        <v>2000</v>
      </c>
      <c r="E2398" s="184" t="s">
        <v>2000</v>
      </c>
      <c r="F2398" s="184"/>
      <c r="G2398" s="184"/>
      <c r="H2398" s="185">
        <v>13960</v>
      </c>
      <c r="I2398" t="s">
        <v>3491</v>
      </c>
      <c r="J2398" s="185" t="s">
        <v>36</v>
      </c>
      <c r="K2398" s="185" t="s">
        <v>36</v>
      </c>
      <c r="L2398" s="185" t="s">
        <v>36</v>
      </c>
      <c r="M2398" s="185" t="s">
        <v>37</v>
      </c>
      <c r="N2398" s="185" t="s">
        <v>3501</v>
      </c>
      <c r="O2398" s="185" t="s">
        <v>37</v>
      </c>
      <c r="P2398" s="185"/>
      <c r="Q2398" s="184" t="s">
        <v>2000</v>
      </c>
      <c r="R2398" s="185">
        <v>13960</v>
      </c>
      <c r="S2398" s="185" t="s">
        <v>234</v>
      </c>
      <c r="T2398">
        <v>1</v>
      </c>
      <c r="U2398" s="185" t="s">
        <v>37</v>
      </c>
      <c r="V2398" s="185" t="s">
        <v>37</v>
      </c>
      <c r="W2398" t="b">
        <v>1</v>
      </c>
    </row>
    <row r="2399" spans="4:23" x14ac:dyDescent="0.25">
      <c r="D2399" s="184" t="s">
        <v>2001</v>
      </c>
      <c r="E2399" s="184" t="s">
        <v>2001</v>
      </c>
      <c r="F2399" s="184"/>
      <c r="G2399" s="184"/>
      <c r="H2399" s="185">
        <v>13410</v>
      </c>
      <c r="I2399" t="s">
        <v>3491</v>
      </c>
      <c r="J2399" s="185" t="s">
        <v>36</v>
      </c>
      <c r="K2399" s="185" t="s">
        <v>36</v>
      </c>
      <c r="L2399" s="185" t="s">
        <v>36</v>
      </c>
      <c r="M2399" s="185" t="s">
        <v>37</v>
      </c>
      <c r="N2399" s="185" t="s">
        <v>3501</v>
      </c>
      <c r="O2399" s="185" t="s">
        <v>37</v>
      </c>
      <c r="P2399" s="185"/>
      <c r="Q2399" s="184" t="s">
        <v>2001</v>
      </c>
      <c r="R2399" s="185">
        <v>13410</v>
      </c>
      <c r="S2399" s="185" t="s">
        <v>131</v>
      </c>
      <c r="T2399">
        <v>1</v>
      </c>
      <c r="U2399" s="185" t="s">
        <v>37</v>
      </c>
      <c r="V2399" s="185" t="s">
        <v>37</v>
      </c>
      <c r="W2399" t="b">
        <v>1</v>
      </c>
    </row>
    <row r="2400" spans="4:23" x14ac:dyDescent="0.25">
      <c r="D2400" s="184" t="s">
        <v>2002</v>
      </c>
      <c r="E2400" s="184" t="s">
        <v>2002</v>
      </c>
      <c r="F2400" s="184"/>
      <c r="G2400" s="184"/>
      <c r="H2400" s="185">
        <v>13150</v>
      </c>
      <c r="I2400" t="s">
        <v>3491</v>
      </c>
      <c r="J2400" s="185" t="s">
        <v>36</v>
      </c>
      <c r="K2400" s="185" t="s">
        <v>36</v>
      </c>
      <c r="L2400" s="185" t="s">
        <v>36</v>
      </c>
      <c r="M2400" s="185" t="s">
        <v>37</v>
      </c>
      <c r="N2400" s="185" t="s">
        <v>3501</v>
      </c>
      <c r="O2400" s="185" t="s">
        <v>37</v>
      </c>
      <c r="P2400" s="185"/>
      <c r="Q2400" s="184" t="s">
        <v>2002</v>
      </c>
      <c r="R2400" s="185">
        <v>13150</v>
      </c>
      <c r="S2400" s="185" t="s">
        <v>472</v>
      </c>
      <c r="T2400">
        <v>1</v>
      </c>
      <c r="U2400" s="185" t="s">
        <v>37</v>
      </c>
      <c r="V2400" s="185" t="s">
        <v>37</v>
      </c>
      <c r="W2400" t="b">
        <v>1</v>
      </c>
    </row>
    <row r="2401" spans="4:23" x14ac:dyDescent="0.25">
      <c r="D2401" s="184" t="s">
        <v>2003</v>
      </c>
      <c r="E2401" s="184" t="s">
        <v>2003</v>
      </c>
      <c r="F2401" s="184"/>
      <c r="G2401" s="184"/>
      <c r="H2401" s="185">
        <v>17810</v>
      </c>
      <c r="I2401" t="s">
        <v>3502</v>
      </c>
      <c r="J2401" s="185" t="s">
        <v>36</v>
      </c>
      <c r="K2401" s="185" t="s">
        <v>36</v>
      </c>
      <c r="L2401" s="185" t="s">
        <v>36</v>
      </c>
      <c r="M2401" s="185" t="s">
        <v>37</v>
      </c>
      <c r="N2401" s="185" t="s">
        <v>3504</v>
      </c>
      <c r="O2401" s="185" t="s">
        <v>37</v>
      </c>
      <c r="P2401" s="185"/>
      <c r="Q2401" s="184" t="s">
        <v>2003</v>
      </c>
      <c r="R2401" s="185">
        <v>17810</v>
      </c>
      <c r="S2401" s="185" t="s">
        <v>441</v>
      </c>
      <c r="T2401">
        <v>1</v>
      </c>
      <c r="U2401" s="185" t="s">
        <v>37</v>
      </c>
      <c r="V2401" s="185" t="s">
        <v>37</v>
      </c>
      <c r="W2401" t="b">
        <v>1</v>
      </c>
    </row>
    <row r="2402" spans="4:23" x14ac:dyDescent="0.25">
      <c r="D2402" s="184" t="s">
        <v>2004</v>
      </c>
      <c r="E2402" s="184" t="s">
        <v>2004</v>
      </c>
      <c r="F2402" s="184"/>
      <c r="G2402" s="184"/>
      <c r="H2402" s="185">
        <v>17280</v>
      </c>
      <c r="I2402" t="s">
        <v>3502</v>
      </c>
      <c r="J2402" s="185" t="s">
        <v>36</v>
      </c>
      <c r="K2402" s="185" t="s">
        <v>36</v>
      </c>
      <c r="L2402" s="185" t="s">
        <v>36</v>
      </c>
      <c r="M2402" s="185" t="s">
        <v>37</v>
      </c>
      <c r="N2402" s="185" t="s">
        <v>3504</v>
      </c>
      <c r="O2402" s="185" t="s">
        <v>37</v>
      </c>
      <c r="P2402" s="185"/>
      <c r="Q2402" s="184" t="s">
        <v>2004</v>
      </c>
      <c r="R2402" s="185">
        <v>17280</v>
      </c>
      <c r="S2402" s="185" t="s">
        <v>136</v>
      </c>
      <c r="T2402">
        <v>1</v>
      </c>
      <c r="U2402" s="185" t="s">
        <v>37</v>
      </c>
      <c r="V2402" s="185" t="s">
        <v>37</v>
      </c>
      <c r="W2402" t="b">
        <v>1</v>
      </c>
    </row>
    <row r="2403" spans="4:23" x14ac:dyDescent="0.25">
      <c r="D2403" s="184" t="s">
        <v>2005</v>
      </c>
      <c r="E2403" s="184" t="s">
        <v>2005</v>
      </c>
      <c r="F2403" s="184"/>
      <c r="G2403" s="184"/>
      <c r="H2403" s="185">
        <v>13160</v>
      </c>
      <c r="I2403" t="s">
        <v>3491</v>
      </c>
      <c r="J2403" s="185" t="s">
        <v>36</v>
      </c>
      <c r="K2403" s="185" t="s">
        <v>36</v>
      </c>
      <c r="L2403" s="185" t="s">
        <v>36</v>
      </c>
      <c r="M2403" s="185" t="s">
        <v>37</v>
      </c>
      <c r="N2403" s="185" t="s">
        <v>3503</v>
      </c>
      <c r="O2403" s="185" t="s">
        <v>37</v>
      </c>
      <c r="P2403" s="185"/>
      <c r="Q2403" s="184" t="s">
        <v>2005</v>
      </c>
      <c r="R2403" s="185">
        <v>13160</v>
      </c>
      <c r="S2403" s="185" t="s">
        <v>444</v>
      </c>
      <c r="T2403">
        <v>1</v>
      </c>
      <c r="U2403" s="185" t="s">
        <v>37</v>
      </c>
      <c r="V2403" s="185" t="s">
        <v>37</v>
      </c>
      <c r="W2403" t="b">
        <v>1</v>
      </c>
    </row>
    <row r="2404" spans="4:23" x14ac:dyDescent="0.25">
      <c r="D2404" s="184" t="s">
        <v>2006</v>
      </c>
      <c r="E2404" s="184" t="s">
        <v>2006</v>
      </c>
      <c r="F2404" s="184"/>
      <c r="G2404" s="184"/>
      <c r="H2404" s="185">
        <v>15610</v>
      </c>
      <c r="I2404" t="s">
        <v>3496</v>
      </c>
      <c r="J2404" s="185" t="s">
        <v>36</v>
      </c>
      <c r="K2404" s="185" t="s">
        <v>36</v>
      </c>
      <c r="L2404" s="185" t="s">
        <v>36</v>
      </c>
      <c r="M2404" s="185" t="s">
        <v>37</v>
      </c>
      <c r="N2404" s="185" t="s">
        <v>3498</v>
      </c>
      <c r="O2404" s="185" t="s">
        <v>37</v>
      </c>
      <c r="P2404" s="185"/>
      <c r="Q2404" s="184" t="s">
        <v>2006</v>
      </c>
      <c r="R2404" s="185">
        <v>15610</v>
      </c>
      <c r="S2404" s="185" t="s">
        <v>212</v>
      </c>
      <c r="T2404">
        <v>1</v>
      </c>
      <c r="U2404" s="185" t="s">
        <v>37</v>
      </c>
      <c r="V2404" s="185" t="s">
        <v>37</v>
      </c>
      <c r="W2404" t="b">
        <v>1</v>
      </c>
    </row>
    <row r="2405" spans="4:23" x14ac:dyDescent="0.25">
      <c r="D2405" s="184" t="s">
        <v>2007</v>
      </c>
      <c r="E2405" s="184" t="s">
        <v>2007</v>
      </c>
      <c r="F2405" s="184"/>
      <c r="G2405" s="184"/>
      <c r="H2405" s="185">
        <v>14220</v>
      </c>
      <c r="I2405" t="s">
        <v>3491</v>
      </c>
      <c r="J2405" s="185" t="s">
        <v>36</v>
      </c>
      <c r="K2405" s="185" t="s">
        <v>36</v>
      </c>
      <c r="L2405" s="185" t="s">
        <v>36</v>
      </c>
      <c r="M2405" s="185" t="s">
        <v>37</v>
      </c>
      <c r="N2405" s="185" t="s">
        <v>3505</v>
      </c>
      <c r="O2405" s="185" t="s">
        <v>37</v>
      </c>
      <c r="P2405" s="185"/>
      <c r="Q2405" s="184" t="s">
        <v>2007</v>
      </c>
      <c r="R2405" s="185">
        <v>14220</v>
      </c>
      <c r="S2405" s="185" t="s">
        <v>1509</v>
      </c>
      <c r="T2405">
        <v>3</v>
      </c>
      <c r="U2405" s="185" t="s">
        <v>37</v>
      </c>
      <c r="V2405" s="185" t="s">
        <v>37</v>
      </c>
      <c r="W2405" t="b">
        <v>1</v>
      </c>
    </row>
    <row r="2406" spans="4:23" x14ac:dyDescent="0.25">
      <c r="D2406" s="184" t="s">
        <v>2008</v>
      </c>
      <c r="E2406" s="184" t="s">
        <v>2008</v>
      </c>
      <c r="F2406" s="184"/>
      <c r="G2406" s="184"/>
      <c r="H2406" s="185">
        <v>17010</v>
      </c>
      <c r="I2406" t="s">
        <v>3502</v>
      </c>
      <c r="J2406" s="185" t="s">
        <v>36</v>
      </c>
      <c r="K2406" s="185" t="s">
        <v>36</v>
      </c>
      <c r="L2406" s="185" t="s">
        <v>36</v>
      </c>
      <c r="M2406" s="185" t="s">
        <v>37</v>
      </c>
      <c r="N2406" s="185" t="s">
        <v>3528</v>
      </c>
      <c r="O2406" s="185" t="s">
        <v>37</v>
      </c>
      <c r="P2406" s="185"/>
      <c r="Q2406" s="184" t="s">
        <v>2008</v>
      </c>
      <c r="R2406" s="185">
        <v>17010</v>
      </c>
      <c r="S2406" s="185" t="s">
        <v>465</v>
      </c>
      <c r="T2406">
        <v>1</v>
      </c>
      <c r="U2406" s="185" t="s">
        <v>37</v>
      </c>
      <c r="V2406" s="185" t="s">
        <v>37</v>
      </c>
      <c r="W2406" t="b">
        <v>1</v>
      </c>
    </row>
    <row r="2407" spans="4:23" x14ac:dyDescent="0.25">
      <c r="D2407" s="184" t="s">
        <v>2009</v>
      </c>
      <c r="E2407" s="184" t="s">
        <v>2009</v>
      </c>
      <c r="F2407" s="184"/>
      <c r="G2407" s="184"/>
      <c r="H2407" s="185">
        <v>13020</v>
      </c>
      <c r="I2407" t="s">
        <v>3491</v>
      </c>
      <c r="J2407" s="185" t="s">
        <v>36</v>
      </c>
      <c r="K2407" s="185" t="s">
        <v>36</v>
      </c>
      <c r="L2407" s="185" t="s">
        <v>36</v>
      </c>
      <c r="M2407" s="185" t="s">
        <v>37</v>
      </c>
      <c r="N2407" s="185" t="s">
        <v>3501</v>
      </c>
      <c r="O2407" s="185" t="s">
        <v>37</v>
      </c>
      <c r="P2407" s="185"/>
      <c r="Q2407" s="184" t="s">
        <v>2009</v>
      </c>
      <c r="R2407" s="185">
        <v>13020</v>
      </c>
      <c r="S2407" s="185" t="s">
        <v>90</v>
      </c>
      <c r="T2407">
        <v>2</v>
      </c>
      <c r="U2407" s="185" t="s">
        <v>37</v>
      </c>
      <c r="V2407" s="185" t="s">
        <v>37</v>
      </c>
      <c r="W2407" t="b">
        <v>1</v>
      </c>
    </row>
    <row r="2408" spans="4:23" x14ac:dyDescent="0.25">
      <c r="D2408" s="184" t="s">
        <v>2010</v>
      </c>
      <c r="E2408" s="184" t="s">
        <v>2010</v>
      </c>
      <c r="F2408" s="184"/>
      <c r="G2408" s="184"/>
      <c r="H2408" s="185">
        <v>90233</v>
      </c>
      <c r="I2408" t="s">
        <v>3486</v>
      </c>
      <c r="J2408" s="185" t="s">
        <v>36</v>
      </c>
      <c r="K2408" s="185" t="s">
        <v>36</v>
      </c>
      <c r="L2408" s="185" t="s">
        <v>36</v>
      </c>
      <c r="M2408" s="185" t="s">
        <v>37</v>
      </c>
      <c r="N2408" s="185" t="s">
        <v>3489</v>
      </c>
      <c r="O2408" s="185" t="s">
        <v>37</v>
      </c>
      <c r="P2408" s="185"/>
      <c r="Q2408" s="184" t="s">
        <v>2010</v>
      </c>
      <c r="R2408" s="185">
        <v>90233</v>
      </c>
      <c r="S2408" s="185" t="s">
        <v>2010</v>
      </c>
      <c r="T2408">
        <v>1</v>
      </c>
      <c r="U2408" s="185" t="s">
        <v>37</v>
      </c>
      <c r="V2408" s="185" t="s">
        <v>37</v>
      </c>
      <c r="W2408" t="b">
        <v>1</v>
      </c>
    </row>
    <row r="2409" spans="4:23" x14ac:dyDescent="0.25">
      <c r="D2409" s="184" t="s">
        <v>2011</v>
      </c>
      <c r="E2409" s="184" t="s">
        <v>2011</v>
      </c>
      <c r="F2409" s="184"/>
      <c r="G2409" s="184"/>
      <c r="H2409" s="185">
        <v>13020</v>
      </c>
      <c r="I2409" t="s">
        <v>3491</v>
      </c>
      <c r="J2409" s="185" t="s">
        <v>36</v>
      </c>
      <c r="K2409" s="185" t="s">
        <v>36</v>
      </c>
      <c r="L2409" s="185" t="s">
        <v>36</v>
      </c>
      <c r="M2409" s="185" t="s">
        <v>37</v>
      </c>
      <c r="N2409" s="185" t="s">
        <v>35</v>
      </c>
      <c r="O2409" s="185" t="s">
        <v>37</v>
      </c>
      <c r="P2409" s="185"/>
      <c r="Q2409" s="184" t="s">
        <v>2011</v>
      </c>
      <c r="R2409" s="185">
        <v>13020</v>
      </c>
      <c r="S2409" s="185" t="s">
        <v>90</v>
      </c>
      <c r="T2409">
        <v>1</v>
      </c>
      <c r="U2409" s="185" t="s">
        <v>37</v>
      </c>
      <c r="V2409" s="185" t="s">
        <v>37</v>
      </c>
      <c r="W2409" t="b">
        <v>1</v>
      </c>
    </row>
    <row r="2410" spans="4:23" x14ac:dyDescent="0.25">
      <c r="D2410" s="184" t="s">
        <v>2012</v>
      </c>
      <c r="E2410" s="184" t="s">
        <v>2012</v>
      </c>
      <c r="F2410" s="184"/>
      <c r="G2410" s="184"/>
      <c r="H2410" s="185">
        <v>10070</v>
      </c>
      <c r="I2410" t="s">
        <v>3486</v>
      </c>
      <c r="J2410" s="185" t="s">
        <v>36</v>
      </c>
      <c r="K2410" s="185" t="s">
        <v>36</v>
      </c>
      <c r="L2410" s="185" t="s">
        <v>36</v>
      </c>
      <c r="M2410" s="185" t="s">
        <v>37</v>
      </c>
      <c r="N2410" s="185" t="s">
        <v>3489</v>
      </c>
      <c r="O2410" s="185" t="s">
        <v>37</v>
      </c>
      <c r="P2410" s="185"/>
      <c r="Q2410" s="184" t="s">
        <v>2012</v>
      </c>
      <c r="R2410" s="185">
        <v>10070</v>
      </c>
      <c r="S2410" s="185" t="s">
        <v>490</v>
      </c>
      <c r="T2410">
        <v>1</v>
      </c>
      <c r="U2410" s="185" t="s">
        <v>37</v>
      </c>
      <c r="V2410" s="185" t="s">
        <v>37</v>
      </c>
      <c r="W2410" t="b">
        <v>1</v>
      </c>
    </row>
    <row r="2411" spans="4:23" x14ac:dyDescent="0.25">
      <c r="D2411" s="184" t="s">
        <v>4188</v>
      </c>
      <c r="E2411" s="184" t="s">
        <v>4188</v>
      </c>
      <c r="F2411" s="184"/>
      <c r="G2411" s="184"/>
      <c r="H2411" s="185">
        <v>15480</v>
      </c>
      <c r="I2411" t="s">
        <v>3493</v>
      </c>
      <c r="J2411" s="185" t="s">
        <v>36</v>
      </c>
      <c r="K2411" s="185" t="s">
        <v>36</v>
      </c>
      <c r="L2411" s="185" t="s">
        <v>36</v>
      </c>
      <c r="M2411" s="185" t="s">
        <v>36</v>
      </c>
      <c r="N2411" s="185" t="s">
        <v>3514</v>
      </c>
      <c r="O2411" s="185" t="s">
        <v>37</v>
      </c>
      <c r="P2411" s="185"/>
      <c r="Q2411" s="184" t="s">
        <v>4188</v>
      </c>
      <c r="R2411" s="185">
        <v>15480</v>
      </c>
      <c r="S2411" s="185" t="s">
        <v>3985</v>
      </c>
      <c r="T2411">
        <v>4</v>
      </c>
      <c r="U2411" s="185" t="s">
        <v>36</v>
      </c>
      <c r="V2411" s="185" t="s">
        <v>36</v>
      </c>
      <c r="W2411" t="b">
        <v>1</v>
      </c>
    </row>
    <row r="2412" spans="4:23" x14ac:dyDescent="0.25">
      <c r="D2412" s="184" t="s">
        <v>2013</v>
      </c>
      <c r="E2412" s="184" t="s">
        <v>2013</v>
      </c>
      <c r="F2412" s="184"/>
      <c r="G2412" s="184"/>
      <c r="H2412" s="185">
        <v>14040</v>
      </c>
      <c r="I2412" t="s">
        <v>3491</v>
      </c>
      <c r="J2412" s="185" t="s">
        <v>36</v>
      </c>
      <c r="K2412" s="185" t="s">
        <v>36</v>
      </c>
      <c r="L2412" s="185" t="s">
        <v>36</v>
      </c>
      <c r="M2412" s="185" t="s">
        <v>37</v>
      </c>
      <c r="N2412" s="185" t="s">
        <v>3505</v>
      </c>
      <c r="O2412" s="185" t="s">
        <v>37</v>
      </c>
      <c r="P2412" s="185"/>
      <c r="Q2412" s="184" t="s">
        <v>2013</v>
      </c>
      <c r="R2412" s="185">
        <v>14040</v>
      </c>
      <c r="S2412" s="185" t="s">
        <v>110</v>
      </c>
      <c r="T2412">
        <v>2</v>
      </c>
      <c r="U2412" s="185" t="s">
        <v>37</v>
      </c>
      <c r="V2412" s="185" t="s">
        <v>37</v>
      </c>
      <c r="W2412" t="b">
        <v>1</v>
      </c>
    </row>
    <row r="2413" spans="4:23" x14ac:dyDescent="0.25">
      <c r="D2413" s="184" t="s">
        <v>2014</v>
      </c>
      <c r="E2413" s="184" t="s">
        <v>2014</v>
      </c>
      <c r="F2413" s="184"/>
      <c r="G2413" s="184"/>
      <c r="H2413" s="185">
        <v>16010</v>
      </c>
      <c r="I2413" t="s">
        <v>3496</v>
      </c>
      <c r="J2413" s="185" t="s">
        <v>36</v>
      </c>
      <c r="K2413" s="185" t="s">
        <v>36</v>
      </c>
      <c r="L2413" s="185" t="s">
        <v>36</v>
      </c>
      <c r="M2413" s="185" t="s">
        <v>37</v>
      </c>
      <c r="N2413" s="185" t="s">
        <v>3506</v>
      </c>
      <c r="O2413" s="185" t="s">
        <v>37</v>
      </c>
      <c r="P2413" s="185"/>
      <c r="Q2413" s="184" t="s">
        <v>2014</v>
      </c>
      <c r="R2413" s="185">
        <v>16010</v>
      </c>
      <c r="S2413" s="185" t="s">
        <v>170</v>
      </c>
      <c r="T2413">
        <v>2</v>
      </c>
      <c r="U2413" s="185" t="s">
        <v>37</v>
      </c>
      <c r="V2413" s="185" t="s">
        <v>37</v>
      </c>
      <c r="W2413" t="b">
        <v>1</v>
      </c>
    </row>
    <row r="2414" spans="4:23" x14ac:dyDescent="0.25">
      <c r="D2414" s="184" t="s">
        <v>2015</v>
      </c>
      <c r="E2414" s="184" t="s">
        <v>2015</v>
      </c>
      <c r="F2414" s="184"/>
      <c r="G2414" s="184"/>
      <c r="H2414" s="185">
        <v>13960</v>
      </c>
      <c r="I2414" t="s">
        <v>3491</v>
      </c>
      <c r="J2414" s="185" t="s">
        <v>36</v>
      </c>
      <c r="K2414" s="185" t="s">
        <v>36</v>
      </c>
      <c r="L2414" s="185" t="s">
        <v>36</v>
      </c>
      <c r="M2414" s="185" t="s">
        <v>37</v>
      </c>
      <c r="N2414" s="185" t="s">
        <v>35</v>
      </c>
      <c r="O2414" s="185" t="s">
        <v>37</v>
      </c>
      <c r="P2414" s="185"/>
      <c r="Q2414" s="184" t="s">
        <v>2015</v>
      </c>
      <c r="R2414" s="185">
        <v>13960</v>
      </c>
      <c r="S2414" s="185" t="s">
        <v>234</v>
      </c>
      <c r="T2414">
        <v>2</v>
      </c>
      <c r="U2414" s="185" t="s">
        <v>37</v>
      </c>
      <c r="V2414" s="185" t="s">
        <v>37</v>
      </c>
      <c r="W2414" t="b">
        <v>1</v>
      </c>
    </row>
    <row r="2415" spans="4:23" x14ac:dyDescent="0.25">
      <c r="D2415" s="184" t="s">
        <v>2016</v>
      </c>
      <c r="E2415" s="184" t="s">
        <v>2016</v>
      </c>
      <c r="F2415" s="184"/>
      <c r="G2415" s="184"/>
      <c r="H2415" s="185">
        <v>13410</v>
      </c>
      <c r="I2415" t="s">
        <v>3491</v>
      </c>
      <c r="J2415" s="185" t="s">
        <v>36</v>
      </c>
      <c r="K2415" s="185" t="s">
        <v>36</v>
      </c>
      <c r="L2415" s="185" t="s">
        <v>36</v>
      </c>
      <c r="M2415" s="185" t="s">
        <v>37</v>
      </c>
      <c r="N2415" s="185" t="s">
        <v>35</v>
      </c>
      <c r="O2415" s="185" t="s">
        <v>37</v>
      </c>
      <c r="P2415" s="185"/>
      <c r="Q2415" s="184" t="s">
        <v>2016</v>
      </c>
      <c r="R2415" s="185">
        <v>13410</v>
      </c>
      <c r="S2415" s="185" t="s">
        <v>131</v>
      </c>
      <c r="T2415">
        <v>2</v>
      </c>
      <c r="U2415" s="185" t="s">
        <v>37</v>
      </c>
      <c r="V2415" s="185" t="s">
        <v>37</v>
      </c>
      <c r="W2415" t="b">
        <v>1</v>
      </c>
    </row>
    <row r="2416" spans="4:23" x14ac:dyDescent="0.25">
      <c r="D2416" s="184" t="s">
        <v>2017</v>
      </c>
      <c r="E2416" s="184" t="s">
        <v>2017</v>
      </c>
      <c r="F2416" s="184"/>
      <c r="G2416" s="184"/>
      <c r="H2416" s="185">
        <v>13140</v>
      </c>
      <c r="I2416" t="s">
        <v>3491</v>
      </c>
      <c r="J2416" s="185" t="s">
        <v>36</v>
      </c>
      <c r="K2416" s="185" t="s">
        <v>36</v>
      </c>
      <c r="L2416" s="185" t="s">
        <v>36</v>
      </c>
      <c r="M2416" s="185" t="s">
        <v>37</v>
      </c>
      <c r="N2416" s="185" t="s">
        <v>3501</v>
      </c>
      <c r="O2416" s="185" t="s">
        <v>37</v>
      </c>
      <c r="P2416" s="185"/>
      <c r="Q2416" s="184" t="s">
        <v>2017</v>
      </c>
      <c r="R2416" s="185">
        <v>13140</v>
      </c>
      <c r="S2416" s="185" t="s">
        <v>78</v>
      </c>
      <c r="T2416">
        <v>2</v>
      </c>
      <c r="U2416" s="185" t="s">
        <v>37</v>
      </c>
      <c r="V2416" s="185" t="s">
        <v>37</v>
      </c>
      <c r="W2416" t="b">
        <v>1</v>
      </c>
    </row>
    <row r="2417" spans="4:23" x14ac:dyDescent="0.25">
      <c r="D2417" s="184" t="s">
        <v>2018</v>
      </c>
      <c r="E2417" s="184" t="s">
        <v>2018</v>
      </c>
      <c r="F2417" s="184"/>
      <c r="G2417" s="184"/>
      <c r="H2417" s="185">
        <v>13430</v>
      </c>
      <c r="I2417" t="s">
        <v>3491</v>
      </c>
      <c r="J2417" s="185" t="s">
        <v>36</v>
      </c>
      <c r="K2417" s="185" t="s">
        <v>36</v>
      </c>
      <c r="L2417" s="185" t="s">
        <v>36</v>
      </c>
      <c r="M2417" s="185" t="s">
        <v>37</v>
      </c>
      <c r="N2417" s="185" t="s">
        <v>35</v>
      </c>
      <c r="O2417" s="185" t="s">
        <v>37</v>
      </c>
      <c r="P2417" s="185"/>
      <c r="Q2417" s="184" t="s">
        <v>2018</v>
      </c>
      <c r="R2417" s="185">
        <v>13430</v>
      </c>
      <c r="S2417" s="185" t="s">
        <v>507</v>
      </c>
      <c r="T2417">
        <v>2</v>
      </c>
      <c r="U2417" s="185" t="s">
        <v>37</v>
      </c>
      <c r="V2417" s="185" t="s">
        <v>37</v>
      </c>
      <c r="W2417" t="b">
        <v>1</v>
      </c>
    </row>
    <row r="2418" spans="4:23" x14ac:dyDescent="0.25">
      <c r="D2418" s="184" t="s">
        <v>2019</v>
      </c>
      <c r="E2418" s="184" t="s">
        <v>2019</v>
      </c>
      <c r="F2418" s="184"/>
      <c r="G2418" s="184"/>
      <c r="H2418" s="185">
        <v>16560</v>
      </c>
      <c r="I2418" t="s">
        <v>3493</v>
      </c>
      <c r="J2418" s="185" t="s">
        <v>36</v>
      </c>
      <c r="K2418" s="185" t="s">
        <v>36</v>
      </c>
      <c r="L2418" s="185" t="s">
        <v>36</v>
      </c>
      <c r="M2418" s="185" t="s">
        <v>37</v>
      </c>
      <c r="N2418" s="185" t="s">
        <v>35</v>
      </c>
      <c r="O2418" s="185" t="s">
        <v>37</v>
      </c>
      <c r="P2418" s="185"/>
      <c r="Q2418" s="184" t="s">
        <v>2019</v>
      </c>
      <c r="R2418" s="185">
        <v>16560</v>
      </c>
      <c r="S2418" s="185" t="s">
        <v>150</v>
      </c>
      <c r="T2418">
        <v>2</v>
      </c>
      <c r="U2418" s="185" t="s">
        <v>37</v>
      </c>
      <c r="V2418" s="185" t="s">
        <v>37</v>
      </c>
      <c r="W2418" t="b">
        <v>1</v>
      </c>
    </row>
    <row r="2419" spans="4:23" x14ac:dyDescent="0.25">
      <c r="D2419" s="184" t="s">
        <v>2020</v>
      </c>
      <c r="E2419" s="184" t="s">
        <v>2020</v>
      </c>
      <c r="F2419" s="184"/>
      <c r="G2419" s="184"/>
      <c r="H2419" s="185">
        <v>17550</v>
      </c>
      <c r="I2419" t="s">
        <v>3502</v>
      </c>
      <c r="J2419" s="185" t="s">
        <v>36</v>
      </c>
      <c r="K2419" s="185" t="s">
        <v>36</v>
      </c>
      <c r="L2419" s="185" t="s">
        <v>36</v>
      </c>
      <c r="M2419" s="185" t="s">
        <v>37</v>
      </c>
      <c r="N2419" s="185" t="s">
        <v>3512</v>
      </c>
      <c r="O2419" s="185" t="s">
        <v>37</v>
      </c>
      <c r="P2419" s="185"/>
      <c r="Q2419" s="184" t="s">
        <v>2020</v>
      </c>
      <c r="R2419" s="185">
        <v>17550</v>
      </c>
      <c r="S2419" s="185" t="s">
        <v>143</v>
      </c>
      <c r="T2419">
        <v>1</v>
      </c>
      <c r="U2419" s="185" t="s">
        <v>37</v>
      </c>
      <c r="V2419" s="185" t="s">
        <v>37</v>
      </c>
      <c r="W2419" t="b">
        <v>1</v>
      </c>
    </row>
    <row r="2420" spans="4:23" x14ac:dyDescent="0.25">
      <c r="D2420" s="184" t="s">
        <v>2021</v>
      </c>
      <c r="E2420" s="184" t="s">
        <v>2021</v>
      </c>
      <c r="F2420" s="184"/>
      <c r="G2420" s="184"/>
      <c r="H2420" s="185">
        <v>90383</v>
      </c>
      <c r="I2420" t="s">
        <v>3502</v>
      </c>
      <c r="J2420" s="185" t="s">
        <v>36</v>
      </c>
      <c r="K2420" s="185" t="s">
        <v>36</v>
      </c>
      <c r="L2420" s="185" t="s">
        <v>36</v>
      </c>
      <c r="M2420" s="185" t="s">
        <v>37</v>
      </c>
      <c r="N2420" s="185" t="s">
        <v>3504</v>
      </c>
      <c r="O2420" s="185" t="s">
        <v>37</v>
      </c>
      <c r="P2420" s="185"/>
      <c r="Q2420" s="184" t="s">
        <v>2021</v>
      </c>
      <c r="R2420" s="185">
        <v>90383</v>
      </c>
      <c r="S2420" s="185" t="s">
        <v>3534</v>
      </c>
      <c r="T2420">
        <v>1</v>
      </c>
      <c r="U2420" s="185" t="s">
        <v>37</v>
      </c>
      <c r="V2420" s="185" t="s">
        <v>37</v>
      </c>
      <c r="W2420" t="b">
        <v>1</v>
      </c>
    </row>
    <row r="2421" spans="4:23" x14ac:dyDescent="0.25">
      <c r="D2421" s="184" t="s">
        <v>2022</v>
      </c>
      <c r="E2421" s="184" t="s">
        <v>2022</v>
      </c>
      <c r="F2421" s="184"/>
      <c r="G2421" s="184"/>
      <c r="H2421" s="185">
        <v>14110</v>
      </c>
      <c r="I2421" t="s">
        <v>3491</v>
      </c>
      <c r="J2421" s="185" t="s">
        <v>36</v>
      </c>
      <c r="K2421" s="185" t="s">
        <v>36</v>
      </c>
      <c r="L2421" s="185" t="s">
        <v>36</v>
      </c>
      <c r="M2421" s="185" t="s">
        <v>37</v>
      </c>
      <c r="N2421" s="185" t="s">
        <v>3505</v>
      </c>
      <c r="O2421" s="185" t="s">
        <v>37</v>
      </c>
      <c r="P2421" s="185"/>
      <c r="Q2421" s="184" t="s">
        <v>2022</v>
      </c>
      <c r="R2421" s="185">
        <v>14110</v>
      </c>
      <c r="S2421" s="185" t="s">
        <v>1164</v>
      </c>
      <c r="T2421">
        <v>2</v>
      </c>
      <c r="U2421" s="185" t="s">
        <v>37</v>
      </c>
      <c r="V2421" s="185" t="s">
        <v>37</v>
      </c>
      <c r="W2421" t="b">
        <v>1</v>
      </c>
    </row>
    <row r="2422" spans="4:23" x14ac:dyDescent="0.25">
      <c r="D2422" s="184" t="s">
        <v>2023</v>
      </c>
      <c r="E2422" s="184" t="s">
        <v>2023</v>
      </c>
      <c r="F2422" s="184"/>
      <c r="G2422" s="184"/>
      <c r="H2422" s="185">
        <v>14110</v>
      </c>
      <c r="I2422" t="s">
        <v>3491</v>
      </c>
      <c r="J2422" s="185" t="s">
        <v>36</v>
      </c>
      <c r="K2422" s="185" t="s">
        <v>36</v>
      </c>
      <c r="L2422" s="185" t="s">
        <v>36</v>
      </c>
      <c r="M2422" s="185" t="s">
        <v>37</v>
      </c>
      <c r="N2422" s="185" t="s">
        <v>3505</v>
      </c>
      <c r="O2422" s="185" t="s">
        <v>37</v>
      </c>
      <c r="P2422" s="185"/>
      <c r="Q2422" s="184" t="s">
        <v>2023</v>
      </c>
      <c r="R2422" s="185">
        <v>14110</v>
      </c>
      <c r="S2422" s="185" t="s">
        <v>1164</v>
      </c>
      <c r="T2422">
        <v>2</v>
      </c>
      <c r="U2422" s="185" t="s">
        <v>37</v>
      </c>
      <c r="V2422" s="185" t="s">
        <v>37</v>
      </c>
      <c r="W2422" t="b">
        <v>1</v>
      </c>
    </row>
    <row r="2423" spans="4:23" x14ac:dyDescent="0.25">
      <c r="D2423" s="184" t="s">
        <v>2024</v>
      </c>
      <c r="E2423" s="184" t="s">
        <v>2024</v>
      </c>
      <c r="F2423" s="184"/>
      <c r="G2423" s="184"/>
      <c r="H2423" s="185">
        <v>90234</v>
      </c>
      <c r="I2423" t="s">
        <v>3491</v>
      </c>
      <c r="J2423" s="185" t="s">
        <v>36</v>
      </c>
      <c r="K2423" s="185" t="s">
        <v>36</v>
      </c>
      <c r="L2423" s="185" t="s">
        <v>36</v>
      </c>
      <c r="M2423" s="185" t="s">
        <v>37</v>
      </c>
      <c r="N2423" s="185" t="s">
        <v>3503</v>
      </c>
      <c r="O2423" s="185" t="s">
        <v>37</v>
      </c>
      <c r="P2423" s="185"/>
      <c r="Q2423" s="184" t="s">
        <v>2024</v>
      </c>
      <c r="R2423" s="185">
        <v>90234</v>
      </c>
      <c r="S2423" s="185" t="s">
        <v>2024</v>
      </c>
      <c r="T2423">
        <v>2</v>
      </c>
      <c r="U2423" s="185" t="s">
        <v>37</v>
      </c>
      <c r="V2423" s="185" t="s">
        <v>37</v>
      </c>
      <c r="W2423" t="b">
        <v>1</v>
      </c>
    </row>
    <row r="2424" spans="4:23" x14ac:dyDescent="0.25">
      <c r="D2424" s="184" t="s">
        <v>2025</v>
      </c>
      <c r="E2424" s="184" t="s">
        <v>2025</v>
      </c>
      <c r="F2424" s="184"/>
      <c r="G2424" s="184"/>
      <c r="H2424" s="185">
        <v>12090</v>
      </c>
      <c r="I2424" t="s">
        <v>3487</v>
      </c>
      <c r="J2424" s="185" t="s">
        <v>36</v>
      </c>
      <c r="K2424" s="185" t="s">
        <v>36</v>
      </c>
      <c r="L2424" s="185" t="s">
        <v>36</v>
      </c>
      <c r="M2424" s="185" t="s">
        <v>36</v>
      </c>
      <c r="N2424" s="185" t="s">
        <v>35</v>
      </c>
      <c r="O2424" s="185" t="s">
        <v>37</v>
      </c>
      <c r="P2424" s="185"/>
      <c r="Q2424" s="184" t="s">
        <v>2025</v>
      </c>
      <c r="R2424" s="185">
        <v>12090</v>
      </c>
      <c r="S2424" s="185" t="s">
        <v>42</v>
      </c>
      <c r="T2424">
        <v>4</v>
      </c>
      <c r="U2424" s="185" t="s">
        <v>37</v>
      </c>
      <c r="V2424" s="185" t="s">
        <v>37</v>
      </c>
      <c r="W2424" t="b">
        <v>1</v>
      </c>
    </row>
    <row r="2425" spans="4:23" x14ac:dyDescent="0.25">
      <c r="D2425" s="184" t="s">
        <v>2026</v>
      </c>
      <c r="E2425" s="184" t="s">
        <v>2026</v>
      </c>
      <c r="F2425" s="184"/>
      <c r="G2425" s="184"/>
      <c r="H2425" s="185">
        <v>12090</v>
      </c>
      <c r="I2425" t="s">
        <v>3487</v>
      </c>
      <c r="J2425" s="185" t="s">
        <v>36</v>
      </c>
      <c r="K2425" s="185" t="s">
        <v>36</v>
      </c>
      <c r="L2425" s="185" t="s">
        <v>36</v>
      </c>
      <c r="M2425" s="185" t="s">
        <v>36</v>
      </c>
      <c r="N2425" s="185" t="s">
        <v>35</v>
      </c>
      <c r="O2425" s="185" t="s">
        <v>37</v>
      </c>
      <c r="P2425" s="185"/>
      <c r="Q2425" s="184" t="s">
        <v>2026</v>
      </c>
      <c r="R2425" s="185">
        <v>12090</v>
      </c>
      <c r="S2425" s="185" t="s">
        <v>42</v>
      </c>
      <c r="T2425">
        <v>4</v>
      </c>
      <c r="U2425" s="185" t="s">
        <v>37</v>
      </c>
      <c r="V2425" s="185" t="s">
        <v>37</v>
      </c>
      <c r="W2425" t="b">
        <v>1</v>
      </c>
    </row>
    <row r="2426" spans="4:23" x14ac:dyDescent="0.25">
      <c r="D2426" s="184" t="s">
        <v>2027</v>
      </c>
      <c r="E2426" s="184" t="s">
        <v>2027</v>
      </c>
      <c r="F2426" s="184"/>
      <c r="G2426" s="184"/>
      <c r="H2426" s="185">
        <v>12080</v>
      </c>
      <c r="I2426" t="s">
        <v>3487</v>
      </c>
      <c r="J2426" s="185" t="s">
        <v>36</v>
      </c>
      <c r="K2426" s="185" t="s">
        <v>36</v>
      </c>
      <c r="L2426" s="185" t="s">
        <v>36</v>
      </c>
      <c r="M2426" s="185" t="s">
        <v>36</v>
      </c>
      <c r="N2426" s="185" t="s">
        <v>35</v>
      </c>
      <c r="O2426" s="185" t="s">
        <v>37</v>
      </c>
      <c r="P2426" s="185"/>
      <c r="Q2426" s="184" t="s">
        <v>2027</v>
      </c>
      <c r="R2426" s="185">
        <v>12080</v>
      </c>
      <c r="S2426" s="185" t="s">
        <v>2027</v>
      </c>
      <c r="T2426">
        <v>4</v>
      </c>
      <c r="U2426" s="185" t="s">
        <v>37</v>
      </c>
      <c r="V2426" s="185" t="s">
        <v>37</v>
      </c>
      <c r="W2426" t="b">
        <v>1</v>
      </c>
    </row>
    <row r="2427" spans="4:23" x14ac:dyDescent="0.25">
      <c r="D2427" s="184" t="s">
        <v>2028</v>
      </c>
      <c r="E2427" s="184" t="s">
        <v>2028</v>
      </c>
      <c r="F2427" s="184"/>
      <c r="G2427" s="184"/>
      <c r="H2427" s="185">
        <v>17830</v>
      </c>
      <c r="I2427" t="s">
        <v>3502</v>
      </c>
      <c r="J2427" s="185" t="s">
        <v>36</v>
      </c>
      <c r="K2427" s="185" t="s">
        <v>36</v>
      </c>
      <c r="L2427" s="185" t="s">
        <v>36</v>
      </c>
      <c r="M2427" s="185" t="s">
        <v>36</v>
      </c>
      <c r="N2427" s="185" t="s">
        <v>35</v>
      </c>
      <c r="O2427" s="185" t="s">
        <v>37</v>
      </c>
      <c r="P2427" s="185"/>
      <c r="Q2427" s="184" t="s">
        <v>2028</v>
      </c>
      <c r="R2427" s="185">
        <v>17830</v>
      </c>
      <c r="S2427" s="185" t="s">
        <v>1166</v>
      </c>
      <c r="T2427">
        <v>4</v>
      </c>
      <c r="U2427" s="185" t="s">
        <v>37</v>
      </c>
      <c r="V2427" s="185" t="s">
        <v>37</v>
      </c>
      <c r="W2427" t="b">
        <v>1</v>
      </c>
    </row>
    <row r="2428" spans="4:23" x14ac:dyDescent="0.25">
      <c r="D2428" s="184" t="s">
        <v>2029</v>
      </c>
      <c r="E2428" s="184" t="s">
        <v>2029</v>
      </c>
      <c r="F2428" s="184"/>
      <c r="G2428" s="184"/>
      <c r="H2428" s="185">
        <v>17820</v>
      </c>
      <c r="I2428" t="s">
        <v>3502</v>
      </c>
      <c r="J2428" s="185" t="s">
        <v>36</v>
      </c>
      <c r="K2428" s="185" t="s">
        <v>36</v>
      </c>
      <c r="L2428" s="185" t="s">
        <v>36</v>
      </c>
      <c r="M2428" s="185" t="s">
        <v>37</v>
      </c>
      <c r="N2428" s="185" t="s">
        <v>3504</v>
      </c>
      <c r="O2428" s="185" t="s">
        <v>37</v>
      </c>
      <c r="P2428" s="185"/>
      <c r="Q2428" s="184" t="s">
        <v>2029</v>
      </c>
      <c r="R2428" s="185">
        <v>17820</v>
      </c>
      <c r="S2428" s="185" t="s">
        <v>536</v>
      </c>
      <c r="T2428">
        <v>1</v>
      </c>
      <c r="U2428" s="185" t="s">
        <v>37</v>
      </c>
      <c r="V2428" s="185" t="s">
        <v>37</v>
      </c>
      <c r="W2428" t="b">
        <v>1</v>
      </c>
    </row>
    <row r="2429" spans="4:23" x14ac:dyDescent="0.25">
      <c r="D2429" s="184" t="s">
        <v>4189</v>
      </c>
      <c r="E2429" s="184" t="s">
        <v>4189</v>
      </c>
      <c r="F2429" s="184"/>
      <c r="G2429" s="184"/>
      <c r="H2429" s="185">
        <v>16700</v>
      </c>
      <c r="I2429" t="s">
        <v>3493</v>
      </c>
      <c r="J2429" s="185" t="s">
        <v>36</v>
      </c>
      <c r="K2429" s="185" t="s">
        <v>36</v>
      </c>
      <c r="L2429" s="185" t="s">
        <v>36</v>
      </c>
      <c r="M2429" s="185" t="s">
        <v>37</v>
      </c>
      <c r="N2429" s="185" t="s">
        <v>3498</v>
      </c>
      <c r="O2429" s="185" t="s">
        <v>37</v>
      </c>
      <c r="P2429" s="185"/>
      <c r="Q2429" s="184" t="s">
        <v>4189</v>
      </c>
      <c r="R2429" s="185">
        <v>16700</v>
      </c>
      <c r="S2429" s="185" t="s">
        <v>251</v>
      </c>
      <c r="T2429">
        <v>1</v>
      </c>
      <c r="U2429" s="185" t="s">
        <v>37</v>
      </c>
      <c r="V2429" s="185" t="s">
        <v>37</v>
      </c>
      <c r="W2429" t="b">
        <v>1</v>
      </c>
    </row>
    <row r="2430" spans="4:23" x14ac:dyDescent="0.25">
      <c r="D2430" s="184" t="s">
        <v>2030</v>
      </c>
      <c r="E2430" s="184" t="s">
        <v>2030</v>
      </c>
      <c r="F2430" s="184"/>
      <c r="G2430" s="184"/>
      <c r="H2430" s="185">
        <v>16350</v>
      </c>
      <c r="I2430" t="s">
        <v>3496</v>
      </c>
      <c r="J2430" s="185" t="s">
        <v>36</v>
      </c>
      <c r="K2430" s="185" t="s">
        <v>36</v>
      </c>
      <c r="L2430" s="185" t="s">
        <v>36</v>
      </c>
      <c r="M2430" s="185" t="s">
        <v>37</v>
      </c>
      <c r="N2430" s="185" t="s">
        <v>35</v>
      </c>
      <c r="O2430" s="185" t="s">
        <v>37</v>
      </c>
      <c r="P2430" s="185"/>
      <c r="Q2430" s="184" t="s">
        <v>2030</v>
      </c>
      <c r="R2430" s="185">
        <v>16350</v>
      </c>
      <c r="S2430" s="185" t="s">
        <v>232</v>
      </c>
      <c r="T2430">
        <v>1</v>
      </c>
      <c r="U2430" s="185" t="s">
        <v>37</v>
      </c>
      <c r="V2430" s="185" t="s">
        <v>37</v>
      </c>
      <c r="W2430" t="b">
        <v>1</v>
      </c>
    </row>
    <row r="2431" spans="4:23" x14ac:dyDescent="0.25">
      <c r="D2431" s="186" t="s">
        <v>4190</v>
      </c>
      <c r="E2431" s="186" t="s">
        <v>4190</v>
      </c>
      <c r="F2431" s="186"/>
      <c r="G2431" s="186"/>
      <c r="H2431" s="185"/>
      <c r="I2431" s="186" t="s">
        <v>3496</v>
      </c>
      <c r="J2431" s="186" t="s">
        <v>36</v>
      </c>
      <c r="K2431" s="186" t="s">
        <v>36</v>
      </c>
      <c r="L2431" s="186" t="s">
        <v>36</v>
      </c>
      <c r="M2431" s="186" t="s">
        <v>37</v>
      </c>
      <c r="N2431" s="186" t="s">
        <v>35</v>
      </c>
      <c r="O2431" s="186" t="s">
        <v>37</v>
      </c>
      <c r="P2431" s="186"/>
      <c r="Q2431" s="186" t="s">
        <v>4190</v>
      </c>
      <c r="R2431" s="185"/>
      <c r="S2431" s="185"/>
      <c r="T2431">
        <v>4</v>
      </c>
      <c r="U2431" s="186" t="s">
        <v>37</v>
      </c>
      <c r="V2431" s="186" t="s">
        <v>37</v>
      </c>
      <c r="W2431" t="b">
        <v>1</v>
      </c>
    </row>
    <row r="2432" spans="4:23" x14ac:dyDescent="0.25">
      <c r="D2432" s="184" t="s">
        <v>594</v>
      </c>
      <c r="E2432" s="184" t="s">
        <v>594</v>
      </c>
      <c r="F2432" s="184"/>
      <c r="G2432" s="184"/>
      <c r="H2432" s="185">
        <v>17340</v>
      </c>
      <c r="I2432" t="s">
        <v>3502</v>
      </c>
      <c r="J2432" s="185" t="s">
        <v>36</v>
      </c>
      <c r="K2432" s="185" t="s">
        <v>36</v>
      </c>
      <c r="L2432" s="185" t="s">
        <v>36</v>
      </c>
      <c r="M2432" s="185" t="s">
        <v>37</v>
      </c>
      <c r="N2432" s="185" t="s">
        <v>3504</v>
      </c>
      <c r="O2432" s="185" t="s">
        <v>37</v>
      </c>
      <c r="P2432" s="185"/>
      <c r="Q2432" s="184" t="s">
        <v>594</v>
      </c>
      <c r="R2432" s="185">
        <v>17340</v>
      </c>
      <c r="S2432" s="185" t="s">
        <v>594</v>
      </c>
      <c r="T2432">
        <v>1</v>
      </c>
      <c r="U2432" s="185" t="s">
        <v>37</v>
      </c>
      <c r="V2432" s="185" t="s">
        <v>37</v>
      </c>
      <c r="W2432" t="b">
        <v>1</v>
      </c>
    </row>
    <row r="2433" spans="4:23" x14ac:dyDescent="0.25">
      <c r="D2433" s="184" t="s">
        <v>2031</v>
      </c>
      <c r="E2433" s="184" t="s">
        <v>2031</v>
      </c>
      <c r="F2433" s="184"/>
      <c r="G2433" s="184"/>
      <c r="H2433" s="185">
        <v>17340</v>
      </c>
      <c r="I2433" t="s">
        <v>3502</v>
      </c>
      <c r="J2433" s="185" t="s">
        <v>36</v>
      </c>
      <c r="K2433" s="185" t="s">
        <v>36</v>
      </c>
      <c r="L2433" s="185" t="s">
        <v>36</v>
      </c>
      <c r="M2433" s="185" t="s">
        <v>37</v>
      </c>
      <c r="N2433" s="185" t="s">
        <v>3504</v>
      </c>
      <c r="O2433" s="185" t="s">
        <v>37</v>
      </c>
      <c r="P2433" s="185"/>
      <c r="Q2433" s="184" t="s">
        <v>2031</v>
      </c>
      <c r="R2433" s="185">
        <v>17340</v>
      </c>
      <c r="S2433" s="185" t="s">
        <v>594</v>
      </c>
      <c r="T2433">
        <v>1</v>
      </c>
      <c r="U2433" s="185" t="s">
        <v>37</v>
      </c>
      <c r="V2433" s="185" t="s">
        <v>37</v>
      </c>
      <c r="W2433" t="b">
        <v>1</v>
      </c>
    </row>
    <row r="2434" spans="4:23" x14ac:dyDescent="0.25">
      <c r="D2434" s="184" t="s">
        <v>2032</v>
      </c>
      <c r="E2434" s="184" t="s">
        <v>2032</v>
      </c>
      <c r="F2434" s="184"/>
      <c r="G2434" s="184"/>
      <c r="H2434" s="185">
        <v>17310</v>
      </c>
      <c r="I2434" t="s">
        <v>3502</v>
      </c>
      <c r="J2434" s="185" t="s">
        <v>36</v>
      </c>
      <c r="K2434" s="185" t="s">
        <v>36</v>
      </c>
      <c r="L2434" s="185" t="s">
        <v>36</v>
      </c>
      <c r="M2434" s="185" t="s">
        <v>37</v>
      </c>
      <c r="N2434" s="185" t="s">
        <v>3504</v>
      </c>
      <c r="O2434" s="185" t="s">
        <v>37</v>
      </c>
      <c r="P2434" s="185"/>
      <c r="Q2434" s="184" t="s">
        <v>2032</v>
      </c>
      <c r="R2434" s="185">
        <v>17310</v>
      </c>
      <c r="S2434" s="185" t="s">
        <v>258</v>
      </c>
      <c r="T2434">
        <v>1</v>
      </c>
      <c r="U2434" s="185" t="s">
        <v>37</v>
      </c>
      <c r="V2434" s="185" t="s">
        <v>37</v>
      </c>
      <c r="W2434" t="b">
        <v>1</v>
      </c>
    </row>
    <row r="2435" spans="4:23" x14ac:dyDescent="0.25">
      <c r="D2435" s="186" t="s">
        <v>4191</v>
      </c>
      <c r="E2435" s="186" t="s">
        <v>4191</v>
      </c>
      <c r="F2435" s="186"/>
      <c r="G2435" s="186"/>
      <c r="H2435" s="185"/>
      <c r="I2435" s="186" t="s">
        <v>3496</v>
      </c>
      <c r="J2435" s="186" t="s">
        <v>36</v>
      </c>
      <c r="K2435" s="186" t="s">
        <v>36</v>
      </c>
      <c r="L2435" s="186" t="s">
        <v>36</v>
      </c>
      <c r="M2435" s="186" t="s">
        <v>37</v>
      </c>
      <c r="N2435" s="186" t="s">
        <v>3498</v>
      </c>
      <c r="O2435" s="186" t="s">
        <v>37</v>
      </c>
      <c r="P2435" s="186"/>
      <c r="Q2435" s="186" t="s">
        <v>4191</v>
      </c>
      <c r="R2435" s="185"/>
      <c r="S2435" s="185"/>
      <c r="T2435">
        <v>1</v>
      </c>
      <c r="U2435" s="186" t="s">
        <v>37</v>
      </c>
      <c r="V2435" s="186" t="s">
        <v>37</v>
      </c>
      <c r="W2435" t="b">
        <v>1</v>
      </c>
    </row>
    <row r="2436" spans="4:23" x14ac:dyDescent="0.25">
      <c r="D2436" s="184" t="s">
        <v>4192</v>
      </c>
      <c r="E2436" s="184" t="s">
        <v>4192</v>
      </c>
      <c r="F2436" s="184"/>
      <c r="G2436" s="184"/>
      <c r="H2436" s="185">
        <v>17340</v>
      </c>
      <c r="I2436" t="s">
        <v>3502</v>
      </c>
      <c r="J2436" s="185" t="s">
        <v>36</v>
      </c>
      <c r="K2436" s="185" t="s">
        <v>36</v>
      </c>
      <c r="L2436" s="185" t="s">
        <v>36</v>
      </c>
      <c r="M2436" s="185" t="s">
        <v>37</v>
      </c>
      <c r="N2436" s="185" t="s">
        <v>3514</v>
      </c>
      <c r="O2436" s="185" t="s">
        <v>37</v>
      </c>
      <c r="P2436" s="185"/>
      <c r="Q2436" s="184" t="s">
        <v>4192</v>
      </c>
      <c r="R2436" s="185">
        <v>17340</v>
      </c>
      <c r="S2436" s="185" t="s">
        <v>594</v>
      </c>
      <c r="T2436">
        <v>1</v>
      </c>
      <c r="U2436" s="185" t="s">
        <v>37</v>
      </c>
      <c r="V2436" s="185" t="s">
        <v>37</v>
      </c>
      <c r="W2436" t="b">
        <v>1</v>
      </c>
    </row>
    <row r="2437" spans="4:23" x14ac:dyDescent="0.25">
      <c r="D2437" s="184" t="s">
        <v>2033</v>
      </c>
      <c r="E2437" s="184" t="s">
        <v>2033</v>
      </c>
      <c r="F2437" s="184"/>
      <c r="G2437" s="184"/>
      <c r="H2437" s="185">
        <v>90236</v>
      </c>
      <c r="I2437" t="s">
        <v>3491</v>
      </c>
      <c r="J2437" s="185" t="s">
        <v>36</v>
      </c>
      <c r="K2437" s="185" t="s">
        <v>36</v>
      </c>
      <c r="L2437" s="185" t="s">
        <v>36</v>
      </c>
      <c r="M2437" s="185" t="s">
        <v>37</v>
      </c>
      <c r="N2437" s="185" t="s">
        <v>3503</v>
      </c>
      <c r="O2437" s="185" t="s">
        <v>37</v>
      </c>
      <c r="P2437" s="185"/>
      <c r="Q2437" s="184" t="s">
        <v>2033</v>
      </c>
      <c r="R2437" s="185">
        <v>90236</v>
      </c>
      <c r="S2437" s="185" t="s">
        <v>2033</v>
      </c>
      <c r="T2437">
        <v>1</v>
      </c>
      <c r="U2437" s="185" t="s">
        <v>37</v>
      </c>
      <c r="V2437" s="185" t="s">
        <v>37</v>
      </c>
      <c r="W2437" t="b">
        <v>1</v>
      </c>
    </row>
    <row r="2438" spans="4:23" x14ac:dyDescent="0.25">
      <c r="D2438" s="184" t="s">
        <v>2034</v>
      </c>
      <c r="E2438" s="184" t="s">
        <v>2034</v>
      </c>
      <c r="F2438" s="184"/>
      <c r="G2438" s="184"/>
      <c r="H2438" s="185">
        <v>13230</v>
      </c>
      <c r="I2438" t="s">
        <v>3491</v>
      </c>
      <c r="J2438" s="185" t="s">
        <v>36</v>
      </c>
      <c r="K2438" s="185" t="s">
        <v>36</v>
      </c>
      <c r="L2438" s="185" t="s">
        <v>36</v>
      </c>
      <c r="M2438" s="185" t="s">
        <v>37</v>
      </c>
      <c r="N2438" s="185" t="s">
        <v>3503</v>
      </c>
      <c r="O2438" s="185" t="s">
        <v>37</v>
      </c>
      <c r="P2438" s="185"/>
      <c r="Q2438" s="184" t="s">
        <v>2034</v>
      </c>
      <c r="R2438" s="185">
        <v>13230</v>
      </c>
      <c r="S2438" s="185" t="s">
        <v>570</v>
      </c>
      <c r="T2438">
        <v>1</v>
      </c>
      <c r="U2438" s="185" t="s">
        <v>37</v>
      </c>
      <c r="V2438" s="185" t="s">
        <v>37</v>
      </c>
      <c r="W2438" t="b">
        <v>1</v>
      </c>
    </row>
    <row r="2439" spans="4:23" x14ac:dyDescent="0.25">
      <c r="D2439" s="184" t="s">
        <v>2035</v>
      </c>
      <c r="E2439" s="184" t="s">
        <v>2035</v>
      </c>
      <c r="F2439" s="184"/>
      <c r="G2439" s="184"/>
      <c r="H2439" s="185">
        <v>15620</v>
      </c>
      <c r="I2439" t="s">
        <v>3491</v>
      </c>
      <c r="J2439" s="185" t="s">
        <v>36</v>
      </c>
      <c r="K2439" s="185" t="s">
        <v>36</v>
      </c>
      <c r="L2439" s="185" t="s">
        <v>36</v>
      </c>
      <c r="M2439" s="185" t="s">
        <v>37</v>
      </c>
      <c r="N2439" s="185" t="s">
        <v>3503</v>
      </c>
      <c r="O2439" s="185" t="s">
        <v>37</v>
      </c>
      <c r="P2439" s="185"/>
      <c r="Q2439" s="184" t="s">
        <v>2035</v>
      </c>
      <c r="R2439" s="185">
        <v>15620</v>
      </c>
      <c r="S2439" s="185" t="s">
        <v>1126</v>
      </c>
      <c r="T2439">
        <v>1</v>
      </c>
      <c r="U2439" s="185" t="s">
        <v>37</v>
      </c>
      <c r="V2439" s="185" t="s">
        <v>37</v>
      </c>
      <c r="W2439" t="b">
        <v>1</v>
      </c>
    </row>
    <row r="2440" spans="4:23" x14ac:dyDescent="0.25">
      <c r="D2440" s="184" t="s">
        <v>2036</v>
      </c>
      <c r="E2440" s="184" t="s">
        <v>2036</v>
      </c>
      <c r="F2440" s="184"/>
      <c r="G2440" s="184"/>
      <c r="H2440" s="185">
        <v>13410</v>
      </c>
      <c r="I2440" t="s">
        <v>3491</v>
      </c>
      <c r="J2440" s="185" t="s">
        <v>36</v>
      </c>
      <c r="K2440" s="185" t="s">
        <v>36</v>
      </c>
      <c r="L2440" s="185" t="s">
        <v>36</v>
      </c>
      <c r="M2440" s="185" t="s">
        <v>37</v>
      </c>
      <c r="N2440" s="185" t="s">
        <v>3501</v>
      </c>
      <c r="O2440" s="185" t="s">
        <v>37</v>
      </c>
      <c r="P2440" s="185"/>
      <c r="Q2440" s="184" t="s">
        <v>2036</v>
      </c>
      <c r="R2440" s="185">
        <v>13410</v>
      </c>
      <c r="S2440" s="185" t="s">
        <v>131</v>
      </c>
      <c r="T2440">
        <v>1</v>
      </c>
      <c r="U2440" s="185" t="s">
        <v>37</v>
      </c>
      <c r="V2440" s="185" t="s">
        <v>37</v>
      </c>
      <c r="W2440" t="b">
        <v>1</v>
      </c>
    </row>
    <row r="2441" spans="4:23" x14ac:dyDescent="0.25">
      <c r="D2441" s="184" t="s">
        <v>2037</v>
      </c>
      <c r="E2441" s="184" t="s">
        <v>2037</v>
      </c>
      <c r="F2441" s="184"/>
      <c r="G2441" s="184"/>
      <c r="H2441" s="185">
        <v>13150</v>
      </c>
      <c r="I2441" t="s">
        <v>3491</v>
      </c>
      <c r="J2441" s="185" t="s">
        <v>36</v>
      </c>
      <c r="K2441" s="185" t="s">
        <v>36</v>
      </c>
      <c r="L2441" s="185" t="s">
        <v>36</v>
      </c>
      <c r="M2441" s="185" t="s">
        <v>37</v>
      </c>
      <c r="N2441" s="185" t="s">
        <v>3503</v>
      </c>
      <c r="O2441" s="185" t="s">
        <v>37</v>
      </c>
      <c r="P2441" s="185"/>
      <c r="Q2441" s="184" t="s">
        <v>2037</v>
      </c>
      <c r="R2441" s="185">
        <v>13150</v>
      </c>
      <c r="S2441" s="185" t="s">
        <v>472</v>
      </c>
      <c r="T2441">
        <v>1</v>
      </c>
      <c r="U2441" s="185" t="s">
        <v>37</v>
      </c>
      <c r="V2441" s="185" t="s">
        <v>37</v>
      </c>
      <c r="W2441" t="b">
        <v>1</v>
      </c>
    </row>
    <row r="2442" spans="4:23" x14ac:dyDescent="0.25">
      <c r="D2442" s="184" t="s">
        <v>2038</v>
      </c>
      <c r="E2442" s="184" t="s">
        <v>2038</v>
      </c>
      <c r="F2442" s="184"/>
      <c r="G2442" s="184"/>
      <c r="H2442" s="185">
        <v>17340</v>
      </c>
      <c r="I2442" t="s">
        <v>3502</v>
      </c>
      <c r="J2442" s="185" t="s">
        <v>36</v>
      </c>
      <c r="K2442" s="185" t="s">
        <v>36</v>
      </c>
      <c r="L2442" s="185" t="s">
        <v>36</v>
      </c>
      <c r="M2442" s="185" t="s">
        <v>37</v>
      </c>
      <c r="N2442" s="185" t="s">
        <v>3504</v>
      </c>
      <c r="O2442" s="185" t="s">
        <v>37</v>
      </c>
      <c r="P2442" s="185"/>
      <c r="Q2442" s="184" t="s">
        <v>2038</v>
      </c>
      <c r="R2442" s="185">
        <v>17340</v>
      </c>
      <c r="S2442" s="185" t="s">
        <v>594</v>
      </c>
      <c r="T2442">
        <v>1</v>
      </c>
      <c r="U2442" s="185" t="s">
        <v>37</v>
      </c>
      <c r="V2442" s="185" t="s">
        <v>37</v>
      </c>
      <c r="W2442" t="b">
        <v>1</v>
      </c>
    </row>
    <row r="2443" spans="4:23" x14ac:dyDescent="0.25">
      <c r="D2443" s="184" t="s">
        <v>2039</v>
      </c>
      <c r="E2443" s="184" t="s">
        <v>2039</v>
      </c>
      <c r="F2443" s="184"/>
      <c r="G2443" s="184"/>
      <c r="H2443" s="185">
        <v>15450</v>
      </c>
      <c r="I2443" t="s">
        <v>3496</v>
      </c>
      <c r="J2443" s="185" t="s">
        <v>36</v>
      </c>
      <c r="K2443" s="185" t="s">
        <v>36</v>
      </c>
      <c r="L2443" s="185" t="s">
        <v>36</v>
      </c>
      <c r="M2443" s="185" t="s">
        <v>37</v>
      </c>
      <c r="N2443" s="185" t="s">
        <v>3498</v>
      </c>
      <c r="O2443" s="185" t="s">
        <v>37</v>
      </c>
      <c r="P2443" s="185"/>
      <c r="Q2443" s="184" t="s">
        <v>2039</v>
      </c>
      <c r="R2443" s="185">
        <v>15450</v>
      </c>
      <c r="S2443" s="185" t="s">
        <v>80</v>
      </c>
      <c r="T2443">
        <v>1</v>
      </c>
      <c r="U2443" s="185" t="s">
        <v>37</v>
      </c>
      <c r="V2443" s="185" t="s">
        <v>37</v>
      </c>
      <c r="W2443" t="b">
        <v>1</v>
      </c>
    </row>
    <row r="2444" spans="4:23" x14ac:dyDescent="0.25">
      <c r="D2444" s="184" t="s">
        <v>2040</v>
      </c>
      <c r="E2444" s="184" t="s">
        <v>2040</v>
      </c>
      <c r="F2444" s="184"/>
      <c r="G2444" s="184"/>
      <c r="H2444" s="185">
        <v>15050</v>
      </c>
      <c r="I2444" t="s">
        <v>3507</v>
      </c>
      <c r="J2444" s="185" t="s">
        <v>36</v>
      </c>
      <c r="K2444" s="185" t="s">
        <v>36</v>
      </c>
      <c r="L2444" s="185" t="s">
        <v>36</v>
      </c>
      <c r="M2444" s="185" t="s">
        <v>37</v>
      </c>
      <c r="N2444" s="185" t="s">
        <v>3498</v>
      </c>
      <c r="O2444" s="185" t="s">
        <v>37</v>
      </c>
      <c r="P2444" s="185"/>
      <c r="Q2444" s="184" t="s">
        <v>2040</v>
      </c>
      <c r="R2444" s="185">
        <v>15050</v>
      </c>
      <c r="S2444" s="185" t="s">
        <v>114</v>
      </c>
      <c r="T2444">
        <v>5</v>
      </c>
      <c r="U2444" s="185" t="s">
        <v>37</v>
      </c>
      <c r="V2444" s="185" t="s">
        <v>37</v>
      </c>
      <c r="W2444" t="b">
        <v>1</v>
      </c>
    </row>
    <row r="2445" spans="4:23" x14ac:dyDescent="0.25">
      <c r="D2445" s="184" t="s">
        <v>4193</v>
      </c>
      <c r="E2445" s="184" t="s">
        <v>4193</v>
      </c>
      <c r="F2445" s="184"/>
      <c r="G2445" s="184"/>
      <c r="H2445" s="185">
        <v>16070</v>
      </c>
      <c r="I2445" t="s">
        <v>3493</v>
      </c>
      <c r="J2445" s="185" t="s">
        <v>36</v>
      </c>
      <c r="K2445" s="185" t="s">
        <v>36</v>
      </c>
      <c r="L2445" s="185" t="s">
        <v>36</v>
      </c>
      <c r="M2445" s="185" t="s">
        <v>37</v>
      </c>
      <c r="N2445" s="185" t="s">
        <v>35</v>
      </c>
      <c r="O2445" s="185" t="s">
        <v>37</v>
      </c>
      <c r="P2445" s="185"/>
      <c r="Q2445" s="184" t="s">
        <v>4193</v>
      </c>
      <c r="R2445" s="185">
        <v>16070</v>
      </c>
      <c r="S2445" s="185" t="s">
        <v>3524</v>
      </c>
      <c r="T2445">
        <v>1</v>
      </c>
      <c r="U2445" s="185" t="s">
        <v>37</v>
      </c>
      <c r="V2445" s="185" t="s">
        <v>37</v>
      </c>
      <c r="W2445" t="b">
        <v>1</v>
      </c>
    </row>
    <row r="2446" spans="4:23" x14ac:dyDescent="0.25">
      <c r="D2446" s="184" t="s">
        <v>4194</v>
      </c>
      <c r="E2446" s="184" t="s">
        <v>4194</v>
      </c>
      <c r="F2446" s="184"/>
      <c r="G2446" s="184"/>
      <c r="H2446" s="185">
        <v>15500</v>
      </c>
      <c r="I2446" t="s">
        <v>3493</v>
      </c>
      <c r="J2446" s="185" t="s">
        <v>36</v>
      </c>
      <c r="K2446" s="185" t="s">
        <v>36</v>
      </c>
      <c r="L2446" s="185" t="s">
        <v>36</v>
      </c>
      <c r="M2446" s="185" t="s">
        <v>37</v>
      </c>
      <c r="N2446" s="185" t="s">
        <v>35</v>
      </c>
      <c r="O2446" s="185" t="s">
        <v>37</v>
      </c>
      <c r="P2446" s="185"/>
      <c r="Q2446" s="184" t="s">
        <v>4194</v>
      </c>
      <c r="R2446" s="185">
        <v>15500</v>
      </c>
      <c r="S2446" s="185" t="s">
        <v>3526</v>
      </c>
      <c r="T2446">
        <v>1</v>
      </c>
      <c r="U2446" s="185" t="s">
        <v>37</v>
      </c>
      <c r="V2446" s="185" t="s">
        <v>37</v>
      </c>
      <c r="W2446" t="b">
        <v>1</v>
      </c>
    </row>
    <row r="2447" spans="4:23" x14ac:dyDescent="0.25">
      <c r="D2447" s="184" t="s">
        <v>2041</v>
      </c>
      <c r="E2447" s="184" t="s">
        <v>2041</v>
      </c>
      <c r="F2447" s="184"/>
      <c r="G2447" s="184"/>
      <c r="H2447" s="185">
        <v>90237</v>
      </c>
      <c r="I2447" t="s">
        <v>3493</v>
      </c>
      <c r="J2447" s="185" t="s">
        <v>36</v>
      </c>
      <c r="K2447" s="185" t="s">
        <v>36</v>
      </c>
      <c r="L2447" s="185" t="s">
        <v>36</v>
      </c>
      <c r="M2447" s="185" t="s">
        <v>37</v>
      </c>
      <c r="N2447" s="185" t="s">
        <v>35</v>
      </c>
      <c r="O2447" s="185" t="s">
        <v>37</v>
      </c>
      <c r="P2447" s="185"/>
      <c r="Q2447" s="184" t="s">
        <v>2041</v>
      </c>
      <c r="R2447" s="185">
        <v>90237</v>
      </c>
      <c r="S2447" s="185" t="s">
        <v>2041</v>
      </c>
      <c r="T2447">
        <v>1</v>
      </c>
      <c r="U2447" s="185" t="s">
        <v>37</v>
      </c>
      <c r="V2447" s="185" t="s">
        <v>37</v>
      </c>
      <c r="W2447" t="b">
        <v>1</v>
      </c>
    </row>
    <row r="2448" spans="4:23" x14ac:dyDescent="0.25">
      <c r="D2448" s="184" t="s">
        <v>4195</v>
      </c>
      <c r="E2448" s="184" t="s">
        <v>4195</v>
      </c>
      <c r="F2448" s="184"/>
      <c r="G2448" s="184"/>
      <c r="H2448" s="185">
        <v>16910</v>
      </c>
      <c r="I2448" t="s">
        <v>3510</v>
      </c>
      <c r="J2448" s="185" t="s">
        <v>36</v>
      </c>
      <c r="K2448" s="185" t="s">
        <v>36</v>
      </c>
      <c r="L2448" s="185" t="s">
        <v>36</v>
      </c>
      <c r="M2448" s="185" t="s">
        <v>36</v>
      </c>
      <c r="N2448" s="185" t="s">
        <v>3514</v>
      </c>
      <c r="O2448" s="185" t="s">
        <v>37</v>
      </c>
      <c r="P2448" s="185"/>
      <c r="Q2448" s="184" t="s">
        <v>4195</v>
      </c>
      <c r="R2448" s="185">
        <v>16910</v>
      </c>
      <c r="S2448" s="185" t="s">
        <v>3917</v>
      </c>
      <c r="T2448">
        <v>0</v>
      </c>
      <c r="U2448" s="185" t="s">
        <v>36</v>
      </c>
      <c r="V2448" s="185" t="s">
        <v>36</v>
      </c>
      <c r="W2448" t="b">
        <v>1</v>
      </c>
    </row>
    <row r="2449" spans="4:23" x14ac:dyDescent="0.25">
      <c r="D2449" s="184" t="s">
        <v>2042</v>
      </c>
      <c r="E2449" s="184" t="s">
        <v>2042</v>
      </c>
      <c r="F2449" s="184"/>
      <c r="G2449" s="184"/>
      <c r="H2449" s="185">
        <v>17110</v>
      </c>
      <c r="I2449" t="s">
        <v>3502</v>
      </c>
      <c r="J2449" s="185" t="s">
        <v>36</v>
      </c>
      <c r="K2449" s="185" t="s">
        <v>36</v>
      </c>
      <c r="L2449" s="185" t="s">
        <v>36</v>
      </c>
      <c r="M2449" s="185" t="s">
        <v>37</v>
      </c>
      <c r="N2449" s="185" t="s">
        <v>3504</v>
      </c>
      <c r="O2449" s="185" t="s">
        <v>37</v>
      </c>
      <c r="P2449" s="185"/>
      <c r="Q2449" s="184" t="s">
        <v>2042</v>
      </c>
      <c r="R2449" s="185">
        <v>17110</v>
      </c>
      <c r="S2449" s="185" t="s">
        <v>176</v>
      </c>
      <c r="T2449">
        <v>1</v>
      </c>
      <c r="U2449" s="185" t="s">
        <v>37</v>
      </c>
      <c r="V2449" s="185" t="s">
        <v>37</v>
      </c>
      <c r="W2449" t="b">
        <v>1</v>
      </c>
    </row>
    <row r="2450" spans="4:23" x14ac:dyDescent="0.25">
      <c r="D2450" s="184" t="s">
        <v>2043</v>
      </c>
      <c r="E2450" s="184" t="s">
        <v>2043</v>
      </c>
      <c r="F2450" s="184"/>
      <c r="G2450" s="184"/>
      <c r="H2450" s="185">
        <v>13680</v>
      </c>
      <c r="I2450" t="s">
        <v>3491</v>
      </c>
      <c r="J2450" s="185" t="s">
        <v>36</v>
      </c>
      <c r="K2450" s="185" t="s">
        <v>36</v>
      </c>
      <c r="L2450" s="185" t="s">
        <v>36</v>
      </c>
      <c r="M2450" s="185" t="s">
        <v>37</v>
      </c>
      <c r="N2450" s="185" t="s">
        <v>3503</v>
      </c>
      <c r="O2450" s="185" t="s">
        <v>37</v>
      </c>
      <c r="P2450" s="185"/>
      <c r="Q2450" s="184" t="s">
        <v>2043</v>
      </c>
      <c r="R2450" s="185">
        <v>13680</v>
      </c>
      <c r="S2450" s="185" t="s">
        <v>178</v>
      </c>
      <c r="T2450">
        <v>1</v>
      </c>
      <c r="U2450" s="185" t="s">
        <v>37</v>
      </c>
      <c r="V2450" s="185" t="s">
        <v>37</v>
      </c>
      <c r="W2450" t="b">
        <v>1</v>
      </c>
    </row>
    <row r="2451" spans="4:23" x14ac:dyDescent="0.25">
      <c r="D2451" s="184" t="s">
        <v>2044</v>
      </c>
      <c r="E2451" s="184" t="s">
        <v>2044</v>
      </c>
      <c r="F2451" s="184"/>
      <c r="G2451" s="184"/>
      <c r="H2451" s="185">
        <v>90371</v>
      </c>
      <c r="I2451" t="s">
        <v>3493</v>
      </c>
      <c r="J2451" s="185" t="s">
        <v>36</v>
      </c>
      <c r="K2451" s="185" t="s">
        <v>36</v>
      </c>
      <c r="L2451" s="185" t="s">
        <v>36</v>
      </c>
      <c r="M2451" s="185" t="s">
        <v>37</v>
      </c>
      <c r="N2451" s="185" t="s">
        <v>3514</v>
      </c>
      <c r="O2451" s="185" t="s">
        <v>37</v>
      </c>
      <c r="P2451" s="185"/>
      <c r="Q2451" s="184" t="s">
        <v>2044</v>
      </c>
      <c r="R2451" s="185">
        <v>90371</v>
      </c>
      <c r="S2451" s="185" t="s">
        <v>148</v>
      </c>
      <c r="T2451">
        <v>1</v>
      </c>
      <c r="U2451" s="185" t="s">
        <v>37</v>
      </c>
      <c r="V2451" s="185" t="s">
        <v>37</v>
      </c>
      <c r="W2451" t="b">
        <v>1</v>
      </c>
    </row>
    <row r="2452" spans="4:23" x14ac:dyDescent="0.25">
      <c r="D2452" s="184" t="s">
        <v>2045</v>
      </c>
      <c r="E2452" s="184" t="s">
        <v>2045</v>
      </c>
      <c r="F2452" s="184"/>
      <c r="G2452" s="184"/>
      <c r="H2452" s="185">
        <v>90371</v>
      </c>
      <c r="I2452" t="s">
        <v>3493</v>
      </c>
      <c r="J2452" s="185" t="s">
        <v>36</v>
      </c>
      <c r="K2452" s="185" t="s">
        <v>36</v>
      </c>
      <c r="L2452" s="185" t="s">
        <v>36</v>
      </c>
      <c r="M2452" s="185" t="s">
        <v>37</v>
      </c>
      <c r="N2452" s="185" t="s">
        <v>3514</v>
      </c>
      <c r="O2452" s="185" t="s">
        <v>37</v>
      </c>
      <c r="P2452" s="185"/>
      <c r="Q2452" s="184" t="s">
        <v>2045</v>
      </c>
      <c r="R2452" s="185">
        <v>90371</v>
      </c>
      <c r="S2452" s="185" t="s">
        <v>148</v>
      </c>
      <c r="T2452">
        <v>1</v>
      </c>
      <c r="U2452" s="185" t="s">
        <v>37</v>
      </c>
      <c r="V2452" s="185" t="s">
        <v>37</v>
      </c>
      <c r="W2452" t="b">
        <v>1</v>
      </c>
    </row>
    <row r="2453" spans="4:23" x14ac:dyDescent="0.25">
      <c r="D2453" s="184" t="s">
        <v>2046</v>
      </c>
      <c r="E2453" s="184" t="s">
        <v>2046</v>
      </c>
      <c r="F2453" s="184"/>
      <c r="G2453" s="184"/>
      <c r="H2453" s="185">
        <v>16120</v>
      </c>
      <c r="I2453" t="s">
        <v>3496</v>
      </c>
      <c r="J2453" s="185" t="s">
        <v>36</v>
      </c>
      <c r="K2453" s="185" t="s">
        <v>36</v>
      </c>
      <c r="L2453" s="185" t="s">
        <v>36</v>
      </c>
      <c r="M2453" s="185" t="s">
        <v>36</v>
      </c>
      <c r="N2453" s="185" t="s">
        <v>3514</v>
      </c>
      <c r="O2453" s="185" t="s">
        <v>37</v>
      </c>
      <c r="P2453" s="185"/>
      <c r="Q2453" s="184" t="s">
        <v>2046</v>
      </c>
      <c r="R2453" s="185">
        <v>16120</v>
      </c>
      <c r="S2453" s="185" t="s">
        <v>285</v>
      </c>
      <c r="T2453">
        <v>4</v>
      </c>
      <c r="U2453" s="185" t="s">
        <v>37</v>
      </c>
      <c r="V2453" s="185" t="s">
        <v>37</v>
      </c>
      <c r="W2453" t="b">
        <v>1</v>
      </c>
    </row>
    <row r="2454" spans="4:23" x14ac:dyDescent="0.25">
      <c r="D2454" s="184" t="s">
        <v>2047</v>
      </c>
      <c r="E2454" s="184" t="s">
        <v>2047</v>
      </c>
      <c r="F2454" s="184"/>
      <c r="G2454" s="184"/>
      <c r="H2454" s="185">
        <v>16120</v>
      </c>
      <c r="I2454" t="s">
        <v>3496</v>
      </c>
      <c r="J2454" s="185" t="s">
        <v>36</v>
      </c>
      <c r="K2454" s="185" t="s">
        <v>36</v>
      </c>
      <c r="L2454" s="185" t="s">
        <v>36</v>
      </c>
      <c r="M2454" s="185" t="s">
        <v>37</v>
      </c>
      <c r="N2454" s="185" t="s">
        <v>3514</v>
      </c>
      <c r="O2454" s="185" t="s">
        <v>37</v>
      </c>
      <c r="P2454" s="185"/>
      <c r="Q2454" s="184" t="s">
        <v>2047</v>
      </c>
      <c r="R2454" s="185">
        <v>16120</v>
      </c>
      <c r="S2454" s="185" t="s">
        <v>285</v>
      </c>
      <c r="T2454">
        <v>2</v>
      </c>
      <c r="U2454" s="185" t="s">
        <v>37</v>
      </c>
      <c r="V2454" s="185" t="s">
        <v>37</v>
      </c>
      <c r="W2454" t="b">
        <v>1</v>
      </c>
    </row>
    <row r="2455" spans="4:23" x14ac:dyDescent="0.25">
      <c r="D2455" s="184" t="s">
        <v>2048</v>
      </c>
      <c r="E2455" s="184" t="s">
        <v>2048</v>
      </c>
      <c r="F2455" s="184"/>
      <c r="G2455" s="184"/>
      <c r="H2455" s="185">
        <v>13610</v>
      </c>
      <c r="I2455" t="s">
        <v>3491</v>
      </c>
      <c r="J2455" s="185" t="s">
        <v>36</v>
      </c>
      <c r="K2455" s="185" t="s">
        <v>36</v>
      </c>
      <c r="L2455" s="185" t="s">
        <v>36</v>
      </c>
      <c r="M2455" s="185" t="s">
        <v>37</v>
      </c>
      <c r="N2455" s="185" t="s">
        <v>3503</v>
      </c>
      <c r="O2455" s="185" t="s">
        <v>37</v>
      </c>
      <c r="P2455" s="185"/>
      <c r="Q2455" s="184" t="s">
        <v>2048</v>
      </c>
      <c r="R2455" s="185">
        <v>13610</v>
      </c>
      <c r="S2455" s="185" t="s">
        <v>950</v>
      </c>
      <c r="T2455">
        <v>1</v>
      </c>
      <c r="U2455" s="185" t="s">
        <v>37</v>
      </c>
      <c r="V2455" s="185" t="s">
        <v>37</v>
      </c>
      <c r="W2455" t="b">
        <v>1</v>
      </c>
    </row>
    <row r="2456" spans="4:23" x14ac:dyDescent="0.25">
      <c r="D2456" s="184" t="s">
        <v>2049</v>
      </c>
      <c r="E2456" s="184" t="s">
        <v>2049</v>
      </c>
      <c r="F2456" s="184"/>
      <c r="G2456" s="184"/>
      <c r="H2456" s="185">
        <v>15090</v>
      </c>
      <c r="I2456" t="s">
        <v>3493</v>
      </c>
      <c r="J2456" s="185" t="s">
        <v>36</v>
      </c>
      <c r="K2456" s="185" t="s">
        <v>36</v>
      </c>
      <c r="L2456" s="185" t="s">
        <v>36</v>
      </c>
      <c r="M2456" s="185" t="s">
        <v>37</v>
      </c>
      <c r="N2456" s="185" t="s">
        <v>3498</v>
      </c>
      <c r="O2456" s="185" t="s">
        <v>37</v>
      </c>
      <c r="P2456" s="185"/>
      <c r="Q2456" s="184" t="s">
        <v>2049</v>
      </c>
      <c r="R2456" s="185">
        <v>15090</v>
      </c>
      <c r="S2456" s="185" t="s">
        <v>955</v>
      </c>
      <c r="T2456">
        <v>1</v>
      </c>
      <c r="U2456" s="185" t="s">
        <v>37</v>
      </c>
      <c r="V2456" s="185" t="s">
        <v>37</v>
      </c>
      <c r="W2456" t="b">
        <v>1</v>
      </c>
    </row>
    <row r="2457" spans="4:23" x14ac:dyDescent="0.25">
      <c r="D2457" s="184" t="s">
        <v>2050</v>
      </c>
      <c r="E2457" s="184" t="s">
        <v>2050</v>
      </c>
      <c r="F2457" s="184"/>
      <c r="G2457" s="184"/>
      <c r="H2457" s="185">
        <v>90238</v>
      </c>
      <c r="I2457" t="s">
        <v>3491</v>
      </c>
      <c r="J2457" s="185" t="s">
        <v>36</v>
      </c>
      <c r="K2457" s="185" t="s">
        <v>36</v>
      </c>
      <c r="L2457" s="185" t="s">
        <v>36</v>
      </c>
      <c r="M2457" s="185" t="s">
        <v>37</v>
      </c>
      <c r="N2457" s="185" t="s">
        <v>3498</v>
      </c>
      <c r="O2457" s="185" t="s">
        <v>37</v>
      </c>
      <c r="P2457" s="185"/>
      <c r="Q2457" s="184" t="s">
        <v>2050</v>
      </c>
      <c r="R2457" s="185">
        <v>90238</v>
      </c>
      <c r="S2457" s="185" t="s">
        <v>2050</v>
      </c>
      <c r="T2457">
        <v>1</v>
      </c>
      <c r="U2457" s="185" t="s">
        <v>37</v>
      </c>
      <c r="V2457" s="185" t="s">
        <v>37</v>
      </c>
      <c r="W2457" t="b">
        <v>1</v>
      </c>
    </row>
    <row r="2458" spans="4:23" x14ac:dyDescent="0.25">
      <c r="D2458" s="184" t="s">
        <v>2051</v>
      </c>
      <c r="E2458" s="184" t="s">
        <v>2051</v>
      </c>
      <c r="F2458" s="184"/>
      <c r="G2458" s="184"/>
      <c r="H2458" s="185">
        <v>13680</v>
      </c>
      <c r="I2458" t="s">
        <v>3491</v>
      </c>
      <c r="J2458" s="185" t="s">
        <v>36</v>
      </c>
      <c r="K2458" s="185" t="s">
        <v>36</v>
      </c>
      <c r="L2458" s="185" t="s">
        <v>36</v>
      </c>
      <c r="M2458" s="185" t="s">
        <v>37</v>
      </c>
      <c r="N2458" s="185" t="s">
        <v>3503</v>
      </c>
      <c r="O2458" s="185" t="s">
        <v>37</v>
      </c>
      <c r="P2458" s="185"/>
      <c r="Q2458" s="184" t="s">
        <v>2051</v>
      </c>
      <c r="R2458" s="185">
        <v>13680</v>
      </c>
      <c r="S2458" s="185" t="s">
        <v>178</v>
      </c>
      <c r="T2458">
        <v>1</v>
      </c>
      <c r="U2458" s="185" t="s">
        <v>37</v>
      </c>
      <c r="V2458" s="185" t="s">
        <v>37</v>
      </c>
      <c r="W2458" t="b">
        <v>1</v>
      </c>
    </row>
    <row r="2459" spans="4:23" x14ac:dyDescent="0.25">
      <c r="D2459" s="184" t="s">
        <v>2052</v>
      </c>
      <c r="E2459" s="184" t="s">
        <v>2052</v>
      </c>
      <c r="F2459" s="184"/>
      <c r="G2459" s="184"/>
      <c r="H2459" s="185">
        <v>13690</v>
      </c>
      <c r="I2459" t="s">
        <v>3491</v>
      </c>
      <c r="J2459" s="185" t="s">
        <v>36</v>
      </c>
      <c r="K2459" s="185" t="s">
        <v>36</v>
      </c>
      <c r="L2459" s="185" t="s">
        <v>36</v>
      </c>
      <c r="M2459" s="185" t="s">
        <v>37</v>
      </c>
      <c r="N2459" s="185" t="s">
        <v>3503</v>
      </c>
      <c r="O2459" s="185" t="s">
        <v>37</v>
      </c>
      <c r="P2459" s="185"/>
      <c r="Q2459" s="184" t="s">
        <v>2052</v>
      </c>
      <c r="R2459" s="185">
        <v>13690</v>
      </c>
      <c r="S2459" s="185" t="s">
        <v>430</v>
      </c>
      <c r="T2459">
        <v>1</v>
      </c>
      <c r="U2459" s="185" t="s">
        <v>37</v>
      </c>
      <c r="V2459" s="185" t="s">
        <v>37</v>
      </c>
      <c r="W2459" t="b">
        <v>1</v>
      </c>
    </row>
    <row r="2460" spans="4:23" x14ac:dyDescent="0.25">
      <c r="D2460" s="184" t="s">
        <v>2053</v>
      </c>
      <c r="E2460" s="184" t="s">
        <v>2053</v>
      </c>
      <c r="F2460" s="184"/>
      <c r="G2460" s="184"/>
      <c r="H2460" s="185">
        <v>17330</v>
      </c>
      <c r="I2460" t="s">
        <v>3502</v>
      </c>
      <c r="J2460" s="185" t="s">
        <v>36</v>
      </c>
      <c r="K2460" s="185" t="s">
        <v>36</v>
      </c>
      <c r="L2460" s="185" t="s">
        <v>36</v>
      </c>
      <c r="M2460" s="185" t="s">
        <v>37</v>
      </c>
      <c r="N2460" s="185" t="s">
        <v>3504</v>
      </c>
      <c r="O2460" s="185" t="s">
        <v>37</v>
      </c>
      <c r="P2460" s="185"/>
      <c r="Q2460" s="184" t="s">
        <v>2053</v>
      </c>
      <c r="R2460" s="185">
        <v>17330</v>
      </c>
      <c r="S2460" s="185" t="s">
        <v>397</v>
      </c>
      <c r="T2460">
        <v>1</v>
      </c>
      <c r="U2460" s="185" t="s">
        <v>37</v>
      </c>
      <c r="V2460" s="185" t="s">
        <v>37</v>
      </c>
      <c r="W2460" t="b">
        <v>1</v>
      </c>
    </row>
    <row r="2461" spans="4:23" x14ac:dyDescent="0.25">
      <c r="D2461" s="184" t="s">
        <v>2054</v>
      </c>
      <c r="E2461" s="184" t="s">
        <v>2054</v>
      </c>
      <c r="F2461" s="184"/>
      <c r="G2461" s="184"/>
      <c r="H2461" s="185">
        <v>13220</v>
      </c>
      <c r="I2461" t="s">
        <v>3491</v>
      </c>
      <c r="J2461" s="185" t="s">
        <v>36</v>
      </c>
      <c r="K2461" s="185" t="s">
        <v>36</v>
      </c>
      <c r="L2461" s="185" t="s">
        <v>36</v>
      </c>
      <c r="M2461" s="185" t="s">
        <v>37</v>
      </c>
      <c r="N2461" s="185" t="s">
        <v>3501</v>
      </c>
      <c r="O2461" s="185" t="s">
        <v>37</v>
      </c>
      <c r="P2461" s="185"/>
      <c r="Q2461" s="184" t="s">
        <v>2054</v>
      </c>
      <c r="R2461" s="185">
        <v>13220</v>
      </c>
      <c r="S2461" s="185" t="s">
        <v>94</v>
      </c>
      <c r="T2461">
        <v>2</v>
      </c>
      <c r="U2461" s="185" t="s">
        <v>37</v>
      </c>
      <c r="V2461" s="185" t="s">
        <v>37</v>
      </c>
      <c r="W2461" t="b">
        <v>1</v>
      </c>
    </row>
    <row r="2462" spans="4:23" x14ac:dyDescent="0.25">
      <c r="D2462" s="184" t="s">
        <v>2055</v>
      </c>
      <c r="E2462" s="184" t="s">
        <v>2055</v>
      </c>
      <c r="F2462" s="184"/>
      <c r="G2462" s="184"/>
      <c r="H2462" s="185">
        <v>16630</v>
      </c>
      <c r="I2462" t="s">
        <v>3491</v>
      </c>
      <c r="J2462" s="185" t="s">
        <v>36</v>
      </c>
      <c r="K2462" s="185" t="s">
        <v>36</v>
      </c>
      <c r="L2462" s="185" t="s">
        <v>36</v>
      </c>
      <c r="M2462" s="185" t="s">
        <v>37</v>
      </c>
      <c r="N2462" s="185" t="s">
        <v>3522</v>
      </c>
      <c r="O2462" s="185" t="s">
        <v>37</v>
      </c>
      <c r="P2462" s="185"/>
      <c r="Q2462" s="184" t="s">
        <v>2055</v>
      </c>
      <c r="R2462" s="185">
        <v>16630</v>
      </c>
      <c r="S2462" s="185" t="s">
        <v>244</v>
      </c>
      <c r="T2462">
        <v>1</v>
      </c>
      <c r="U2462" s="185" t="s">
        <v>37</v>
      </c>
      <c r="V2462" s="185" t="s">
        <v>37</v>
      </c>
      <c r="W2462" t="b">
        <v>1</v>
      </c>
    </row>
    <row r="2463" spans="4:23" x14ac:dyDescent="0.25">
      <c r="D2463" s="184" t="s">
        <v>2056</v>
      </c>
      <c r="E2463" s="184" t="s">
        <v>2056</v>
      </c>
      <c r="F2463" s="184"/>
      <c r="G2463" s="184"/>
      <c r="H2463" s="185">
        <v>14130</v>
      </c>
      <c r="I2463" t="s">
        <v>3491</v>
      </c>
      <c r="J2463" s="185" t="s">
        <v>36</v>
      </c>
      <c r="K2463" s="185" t="s">
        <v>36</v>
      </c>
      <c r="L2463" s="185" t="s">
        <v>36</v>
      </c>
      <c r="M2463" s="185" t="s">
        <v>37</v>
      </c>
      <c r="N2463" s="185" t="s">
        <v>3505</v>
      </c>
      <c r="O2463" s="185" t="s">
        <v>37</v>
      </c>
      <c r="P2463" s="185"/>
      <c r="Q2463" s="184" t="s">
        <v>2056</v>
      </c>
      <c r="R2463" s="185">
        <v>14130</v>
      </c>
      <c r="S2463" s="185" t="s">
        <v>1499</v>
      </c>
      <c r="T2463">
        <v>3</v>
      </c>
      <c r="U2463" s="185" t="s">
        <v>37</v>
      </c>
      <c r="V2463" s="185" t="s">
        <v>37</v>
      </c>
      <c r="W2463" t="b">
        <v>1</v>
      </c>
    </row>
    <row r="2464" spans="4:23" x14ac:dyDescent="0.25">
      <c r="D2464" s="184" t="s">
        <v>2057</v>
      </c>
      <c r="E2464" s="184" t="s">
        <v>2057</v>
      </c>
      <c r="F2464" s="184"/>
      <c r="G2464" s="184"/>
      <c r="H2464" s="185">
        <v>13530</v>
      </c>
      <c r="I2464" t="s">
        <v>3491</v>
      </c>
      <c r="J2464" s="185" t="s">
        <v>36</v>
      </c>
      <c r="K2464" s="185" t="s">
        <v>36</v>
      </c>
      <c r="L2464" s="185" t="s">
        <v>36</v>
      </c>
      <c r="M2464" s="185" t="s">
        <v>37</v>
      </c>
      <c r="N2464" s="185" t="s">
        <v>3501</v>
      </c>
      <c r="O2464" s="185" t="s">
        <v>37</v>
      </c>
      <c r="P2464" s="185"/>
      <c r="Q2464" s="184" t="s">
        <v>2057</v>
      </c>
      <c r="R2464" s="185">
        <v>13530</v>
      </c>
      <c r="S2464" s="185" t="s">
        <v>84</v>
      </c>
      <c r="T2464">
        <v>3</v>
      </c>
      <c r="U2464" s="185" t="s">
        <v>37</v>
      </c>
      <c r="V2464" s="185" t="s">
        <v>37</v>
      </c>
      <c r="W2464" t="b">
        <v>1</v>
      </c>
    </row>
    <row r="2465" spans="4:23" x14ac:dyDescent="0.25">
      <c r="D2465" s="184" t="s">
        <v>2058</v>
      </c>
      <c r="E2465" s="184" t="s">
        <v>2058</v>
      </c>
      <c r="F2465" s="184"/>
      <c r="G2465" s="184"/>
      <c r="H2465" s="185">
        <v>17870</v>
      </c>
      <c r="I2465" t="s">
        <v>3502</v>
      </c>
      <c r="J2465" s="185" t="s">
        <v>36</v>
      </c>
      <c r="K2465" s="185" t="s">
        <v>36</v>
      </c>
      <c r="L2465" s="185" t="s">
        <v>36</v>
      </c>
      <c r="M2465" s="185" t="s">
        <v>37</v>
      </c>
      <c r="N2465" s="185" t="s">
        <v>3528</v>
      </c>
      <c r="O2465" s="185" t="s">
        <v>37</v>
      </c>
      <c r="P2465" s="185"/>
      <c r="Q2465" s="184" t="s">
        <v>2058</v>
      </c>
      <c r="R2465" s="185">
        <v>17870</v>
      </c>
      <c r="S2465" s="185" t="s">
        <v>274</v>
      </c>
      <c r="T2465">
        <v>1</v>
      </c>
      <c r="U2465" s="185" t="s">
        <v>37</v>
      </c>
      <c r="V2465" s="185" t="s">
        <v>37</v>
      </c>
      <c r="W2465" t="b">
        <v>1</v>
      </c>
    </row>
    <row r="2466" spans="4:23" x14ac:dyDescent="0.25">
      <c r="D2466" s="184" t="s">
        <v>2059</v>
      </c>
      <c r="E2466" s="184" t="s">
        <v>2059</v>
      </c>
      <c r="F2466" s="184"/>
      <c r="G2466" s="184"/>
      <c r="H2466" s="185">
        <v>13530</v>
      </c>
      <c r="I2466" t="s">
        <v>3491</v>
      </c>
      <c r="J2466" s="185" t="s">
        <v>36</v>
      </c>
      <c r="K2466" s="185" t="s">
        <v>36</v>
      </c>
      <c r="L2466" s="185" t="s">
        <v>36</v>
      </c>
      <c r="M2466" s="185" t="s">
        <v>37</v>
      </c>
      <c r="N2466" s="185" t="s">
        <v>3501</v>
      </c>
      <c r="O2466" s="185" t="s">
        <v>37</v>
      </c>
      <c r="P2466" s="185"/>
      <c r="Q2466" s="184" t="s">
        <v>2059</v>
      </c>
      <c r="R2466" s="185">
        <v>13530</v>
      </c>
      <c r="S2466" s="185" t="s">
        <v>84</v>
      </c>
      <c r="T2466">
        <v>3</v>
      </c>
      <c r="U2466" s="185" t="s">
        <v>37</v>
      </c>
      <c r="V2466" s="185" t="s">
        <v>37</v>
      </c>
      <c r="W2466" t="b">
        <v>1</v>
      </c>
    </row>
    <row r="2467" spans="4:23" x14ac:dyDescent="0.25">
      <c r="D2467" s="184" t="s">
        <v>2060</v>
      </c>
      <c r="E2467" s="184" t="s">
        <v>2060</v>
      </c>
      <c r="F2467" s="184"/>
      <c r="G2467" s="184"/>
      <c r="H2467" s="185">
        <v>17010</v>
      </c>
      <c r="I2467" t="s">
        <v>3502</v>
      </c>
      <c r="J2467" s="185" t="s">
        <v>36</v>
      </c>
      <c r="K2467" s="185" t="s">
        <v>36</v>
      </c>
      <c r="L2467" s="185" t="s">
        <v>36</v>
      </c>
      <c r="M2467" s="185" t="s">
        <v>37</v>
      </c>
      <c r="N2467" s="185" t="s">
        <v>3504</v>
      </c>
      <c r="O2467" s="185" t="s">
        <v>37</v>
      </c>
      <c r="P2467" s="185"/>
      <c r="Q2467" s="184" t="s">
        <v>2060</v>
      </c>
      <c r="R2467" s="185">
        <v>17010</v>
      </c>
      <c r="S2467" s="185" t="s">
        <v>465</v>
      </c>
      <c r="T2467">
        <v>1</v>
      </c>
      <c r="U2467" s="185" t="s">
        <v>37</v>
      </c>
      <c r="V2467" s="185" t="s">
        <v>37</v>
      </c>
      <c r="W2467" t="b">
        <v>1</v>
      </c>
    </row>
    <row r="2468" spans="4:23" x14ac:dyDescent="0.25">
      <c r="D2468" s="184" t="s">
        <v>2061</v>
      </c>
      <c r="E2468" s="184" t="s">
        <v>2061</v>
      </c>
      <c r="F2468" s="184"/>
      <c r="G2468" s="184"/>
      <c r="H2468" s="185">
        <v>90239</v>
      </c>
      <c r="I2468" t="s">
        <v>3491</v>
      </c>
      <c r="J2468" s="185" t="s">
        <v>36</v>
      </c>
      <c r="K2468" s="185" t="s">
        <v>36</v>
      </c>
      <c r="L2468" s="185" t="s">
        <v>36</v>
      </c>
      <c r="M2468" s="185" t="s">
        <v>37</v>
      </c>
      <c r="N2468" s="185" t="s">
        <v>3505</v>
      </c>
      <c r="O2468" s="185" t="s">
        <v>37</v>
      </c>
      <c r="P2468" s="185"/>
      <c r="Q2468" s="184" t="s">
        <v>2061</v>
      </c>
      <c r="R2468" s="185">
        <v>90239</v>
      </c>
      <c r="S2468" s="185" t="s">
        <v>2061</v>
      </c>
      <c r="T2468">
        <v>3</v>
      </c>
      <c r="U2468" s="185" t="s">
        <v>37</v>
      </c>
      <c r="V2468" s="185" t="s">
        <v>37</v>
      </c>
      <c r="W2468" t="b">
        <v>1</v>
      </c>
    </row>
    <row r="2469" spans="4:23" x14ac:dyDescent="0.25">
      <c r="D2469" s="186" t="s">
        <v>4196</v>
      </c>
      <c r="E2469" s="186" t="s">
        <v>4196</v>
      </c>
      <c r="F2469" s="186"/>
      <c r="G2469" s="186"/>
      <c r="H2469" s="185"/>
      <c r="I2469" s="186" t="s">
        <v>3493</v>
      </c>
      <c r="J2469" s="186" t="s">
        <v>36</v>
      </c>
      <c r="K2469" s="186" t="s">
        <v>36</v>
      </c>
      <c r="L2469" s="186" t="s">
        <v>36</v>
      </c>
      <c r="M2469" s="186" t="s">
        <v>37</v>
      </c>
      <c r="N2469" s="186" t="s">
        <v>3498</v>
      </c>
      <c r="O2469" s="186" t="s">
        <v>37</v>
      </c>
      <c r="P2469" s="186"/>
      <c r="Q2469" s="186" t="s">
        <v>4196</v>
      </c>
      <c r="R2469" s="185"/>
      <c r="S2469" s="185"/>
      <c r="T2469">
        <v>1</v>
      </c>
      <c r="U2469" s="186" t="s">
        <v>37</v>
      </c>
      <c r="V2469" s="186" t="s">
        <v>37</v>
      </c>
      <c r="W2469" t="b">
        <v>1</v>
      </c>
    </row>
    <row r="2470" spans="4:23" x14ac:dyDescent="0.25">
      <c r="D2470" s="184" t="s">
        <v>2062</v>
      </c>
      <c r="E2470" s="184" t="s">
        <v>2062</v>
      </c>
      <c r="F2470" s="184"/>
      <c r="G2470" s="184"/>
      <c r="H2470" s="185">
        <v>13510</v>
      </c>
      <c r="I2470" t="s">
        <v>3491</v>
      </c>
      <c r="J2470" s="185" t="s">
        <v>36</v>
      </c>
      <c r="K2470" s="185" t="s">
        <v>36</v>
      </c>
      <c r="L2470" s="185" t="s">
        <v>36</v>
      </c>
      <c r="M2470" s="185" t="s">
        <v>37</v>
      </c>
      <c r="N2470" s="185" t="s">
        <v>3501</v>
      </c>
      <c r="O2470" s="185" t="s">
        <v>37</v>
      </c>
      <c r="P2470" s="185"/>
      <c r="Q2470" s="184" t="s">
        <v>2062</v>
      </c>
      <c r="R2470" s="185">
        <v>13510</v>
      </c>
      <c r="S2470" s="185" t="s">
        <v>103</v>
      </c>
      <c r="T2470">
        <v>3</v>
      </c>
      <c r="U2470" s="185" t="s">
        <v>37</v>
      </c>
      <c r="V2470" s="185" t="s">
        <v>37</v>
      </c>
      <c r="W2470" t="b">
        <v>1</v>
      </c>
    </row>
    <row r="2471" spans="4:23" x14ac:dyDescent="0.25">
      <c r="D2471" s="184" t="s">
        <v>2063</v>
      </c>
      <c r="E2471" s="184" t="s">
        <v>2063</v>
      </c>
      <c r="F2471" s="184"/>
      <c r="G2471" s="184"/>
      <c r="H2471" s="185">
        <v>13540</v>
      </c>
      <c r="I2471" t="s">
        <v>3491</v>
      </c>
      <c r="J2471" s="185" t="s">
        <v>36</v>
      </c>
      <c r="K2471" s="185" t="s">
        <v>36</v>
      </c>
      <c r="L2471" s="185" t="s">
        <v>36</v>
      </c>
      <c r="M2471" s="185" t="s">
        <v>37</v>
      </c>
      <c r="N2471" s="185" t="s">
        <v>3501</v>
      </c>
      <c r="O2471" s="185" t="s">
        <v>37</v>
      </c>
      <c r="P2471" s="185"/>
      <c r="Q2471" s="184" t="s">
        <v>2063</v>
      </c>
      <c r="R2471" s="185">
        <v>13540</v>
      </c>
      <c r="S2471" s="185" t="s">
        <v>1355</v>
      </c>
      <c r="T2471">
        <v>3</v>
      </c>
      <c r="U2471" s="185" t="s">
        <v>37</v>
      </c>
      <c r="V2471" s="185" t="s">
        <v>37</v>
      </c>
      <c r="W2471" t="b">
        <v>1</v>
      </c>
    </row>
    <row r="2472" spans="4:23" x14ac:dyDescent="0.25">
      <c r="D2472" s="184" t="s">
        <v>2064</v>
      </c>
      <c r="E2472" s="184" t="s">
        <v>2064</v>
      </c>
      <c r="F2472" s="184"/>
      <c r="G2472" s="184"/>
      <c r="H2472" s="185">
        <v>17010</v>
      </c>
      <c r="I2472" t="s">
        <v>3502</v>
      </c>
      <c r="J2472" s="185" t="s">
        <v>36</v>
      </c>
      <c r="K2472" s="185" t="s">
        <v>36</v>
      </c>
      <c r="L2472" s="185" t="s">
        <v>36</v>
      </c>
      <c r="M2472" s="185" t="s">
        <v>37</v>
      </c>
      <c r="N2472" s="185" t="s">
        <v>3504</v>
      </c>
      <c r="O2472" s="185" t="s">
        <v>37</v>
      </c>
      <c r="P2472" s="185"/>
      <c r="Q2472" s="184" t="s">
        <v>2064</v>
      </c>
      <c r="R2472" s="185">
        <v>17010</v>
      </c>
      <c r="S2472" s="185" t="s">
        <v>465</v>
      </c>
      <c r="T2472">
        <v>1</v>
      </c>
      <c r="U2472" s="185" t="s">
        <v>37</v>
      </c>
      <c r="V2472" s="185" t="s">
        <v>37</v>
      </c>
      <c r="W2472" t="b">
        <v>1</v>
      </c>
    </row>
    <row r="2473" spans="4:23" x14ac:dyDescent="0.25">
      <c r="D2473" s="186" t="s">
        <v>4197</v>
      </c>
      <c r="E2473" s="186" t="s">
        <v>4197</v>
      </c>
      <c r="F2473" s="186"/>
      <c r="G2473" s="186"/>
      <c r="H2473" s="185"/>
      <c r="I2473" s="186" t="s">
        <v>3493</v>
      </c>
      <c r="J2473" s="186" t="s">
        <v>36</v>
      </c>
      <c r="K2473" s="186" t="s">
        <v>36</v>
      </c>
      <c r="L2473" s="186" t="s">
        <v>36</v>
      </c>
      <c r="M2473" s="186" t="s">
        <v>37</v>
      </c>
      <c r="N2473" s="186" t="s">
        <v>3498</v>
      </c>
      <c r="O2473" s="186" t="s">
        <v>37</v>
      </c>
      <c r="P2473" s="186"/>
      <c r="Q2473" s="186" t="s">
        <v>4197</v>
      </c>
      <c r="R2473" s="185"/>
      <c r="S2473" s="185"/>
      <c r="T2473">
        <v>1</v>
      </c>
      <c r="U2473" s="186" t="s">
        <v>37</v>
      </c>
      <c r="V2473" s="186" t="s">
        <v>37</v>
      </c>
      <c r="W2473" t="b">
        <v>1</v>
      </c>
    </row>
    <row r="2474" spans="4:23" x14ac:dyDescent="0.25">
      <c r="D2474" s="184" t="s">
        <v>2065</v>
      </c>
      <c r="E2474" s="184" t="s">
        <v>2065</v>
      </c>
      <c r="F2474" s="184"/>
      <c r="G2474" s="184"/>
      <c r="H2474" s="185">
        <v>13620</v>
      </c>
      <c r="I2474" t="s">
        <v>3491</v>
      </c>
      <c r="J2474" s="185" t="s">
        <v>36</v>
      </c>
      <c r="K2474" s="185" t="s">
        <v>36</v>
      </c>
      <c r="L2474" s="185" t="s">
        <v>36</v>
      </c>
      <c r="M2474" s="185" t="s">
        <v>37</v>
      </c>
      <c r="N2474" s="185" t="s">
        <v>3503</v>
      </c>
      <c r="O2474" s="185" t="s">
        <v>37</v>
      </c>
      <c r="P2474" s="185"/>
      <c r="Q2474" s="184" t="s">
        <v>2065</v>
      </c>
      <c r="R2474" s="185">
        <v>13620</v>
      </c>
      <c r="S2474" s="185" t="s">
        <v>312</v>
      </c>
      <c r="T2474">
        <v>1</v>
      </c>
      <c r="U2474" s="185" t="s">
        <v>37</v>
      </c>
      <c r="V2474" s="185" t="s">
        <v>37</v>
      </c>
      <c r="W2474" t="b">
        <v>1</v>
      </c>
    </row>
    <row r="2475" spans="4:23" x14ac:dyDescent="0.25">
      <c r="D2475" s="184" t="s">
        <v>2066</v>
      </c>
      <c r="E2475" s="184" t="s">
        <v>2066</v>
      </c>
      <c r="F2475" s="184"/>
      <c r="G2475" s="184"/>
      <c r="H2475" s="185">
        <v>13630</v>
      </c>
      <c r="I2475" t="s">
        <v>3491</v>
      </c>
      <c r="J2475" s="185" t="s">
        <v>36</v>
      </c>
      <c r="K2475" s="185" t="s">
        <v>36</v>
      </c>
      <c r="L2475" s="185" t="s">
        <v>36</v>
      </c>
      <c r="M2475" s="185" t="s">
        <v>37</v>
      </c>
      <c r="N2475" s="185" t="s">
        <v>3503</v>
      </c>
      <c r="O2475" s="185" t="s">
        <v>37</v>
      </c>
      <c r="P2475" s="185"/>
      <c r="Q2475" s="184" t="s">
        <v>2066</v>
      </c>
      <c r="R2475" s="185">
        <v>13630</v>
      </c>
      <c r="S2475" s="185" t="s">
        <v>348</v>
      </c>
      <c r="T2475">
        <v>1</v>
      </c>
      <c r="U2475" s="185" t="s">
        <v>37</v>
      </c>
      <c r="V2475" s="185" t="s">
        <v>37</v>
      </c>
      <c r="W2475" t="b">
        <v>1</v>
      </c>
    </row>
    <row r="2476" spans="4:23" x14ac:dyDescent="0.25">
      <c r="D2476" s="184" t="s">
        <v>2067</v>
      </c>
      <c r="E2476" s="184" t="s">
        <v>2067</v>
      </c>
      <c r="F2476" s="184"/>
      <c r="G2476" s="184"/>
      <c r="H2476" s="185">
        <v>11080</v>
      </c>
      <c r="I2476" t="s">
        <v>3491</v>
      </c>
      <c r="J2476" s="185" t="s">
        <v>36</v>
      </c>
      <c r="K2476" s="185" t="s">
        <v>36</v>
      </c>
      <c r="L2476" s="185" t="s">
        <v>36</v>
      </c>
      <c r="M2476" s="185" t="s">
        <v>37</v>
      </c>
      <c r="N2476" s="185" t="s">
        <v>3501</v>
      </c>
      <c r="O2476" s="185" t="s">
        <v>37</v>
      </c>
      <c r="P2476" s="185"/>
      <c r="Q2476" s="184" t="s">
        <v>2067</v>
      </c>
      <c r="R2476" s="185">
        <v>11080</v>
      </c>
      <c r="S2476" s="185" t="s">
        <v>310</v>
      </c>
      <c r="T2476">
        <v>1</v>
      </c>
      <c r="U2476" s="185" t="s">
        <v>37</v>
      </c>
      <c r="V2476" s="185" t="s">
        <v>37</v>
      </c>
      <c r="W2476" t="b">
        <v>1</v>
      </c>
    </row>
    <row r="2477" spans="4:23" x14ac:dyDescent="0.25">
      <c r="D2477" s="184" t="s">
        <v>2068</v>
      </c>
      <c r="E2477" s="184" t="s">
        <v>2068</v>
      </c>
      <c r="F2477" s="184"/>
      <c r="G2477" s="184"/>
      <c r="H2477" s="185">
        <v>15100</v>
      </c>
      <c r="I2477" t="s">
        <v>3507</v>
      </c>
      <c r="J2477" s="185" t="s">
        <v>36</v>
      </c>
      <c r="K2477" s="185" t="s">
        <v>36</v>
      </c>
      <c r="L2477" s="185" t="s">
        <v>36</v>
      </c>
      <c r="M2477" s="185" t="s">
        <v>37</v>
      </c>
      <c r="N2477" s="185" t="s">
        <v>35</v>
      </c>
      <c r="O2477" s="185" t="s">
        <v>37</v>
      </c>
      <c r="P2477" s="185"/>
      <c r="Q2477" s="184" t="s">
        <v>2068</v>
      </c>
      <c r="R2477" s="185">
        <v>15100</v>
      </c>
      <c r="S2477" s="185" t="s">
        <v>395</v>
      </c>
      <c r="T2477">
        <v>6</v>
      </c>
      <c r="U2477" s="185" t="s">
        <v>37</v>
      </c>
      <c r="V2477" s="185" t="s">
        <v>37</v>
      </c>
      <c r="W2477" t="b">
        <v>1</v>
      </c>
    </row>
    <row r="2478" spans="4:23" x14ac:dyDescent="0.25">
      <c r="D2478" s="184" t="s">
        <v>2069</v>
      </c>
      <c r="E2478" s="184" t="s">
        <v>2069</v>
      </c>
      <c r="F2478" s="184"/>
      <c r="G2478" s="184"/>
      <c r="H2478" s="185">
        <v>15050</v>
      </c>
      <c r="I2478" t="s">
        <v>113</v>
      </c>
      <c r="J2478" s="185" t="s">
        <v>36</v>
      </c>
      <c r="K2478" s="185" t="s">
        <v>36</v>
      </c>
      <c r="L2478" s="185" t="s">
        <v>36</v>
      </c>
      <c r="M2478" s="185" t="s">
        <v>37</v>
      </c>
      <c r="N2478" s="185" t="s">
        <v>113</v>
      </c>
      <c r="O2478" s="185" t="s">
        <v>37</v>
      </c>
      <c r="P2478" s="185"/>
      <c r="Q2478" s="184" t="s">
        <v>2069</v>
      </c>
      <c r="R2478" s="185">
        <v>15050</v>
      </c>
      <c r="S2478" s="185" t="s">
        <v>114</v>
      </c>
      <c r="T2478">
        <v>5</v>
      </c>
      <c r="U2478" s="185" t="s">
        <v>37</v>
      </c>
      <c r="V2478" s="185" t="s">
        <v>37</v>
      </c>
      <c r="W2478" t="b">
        <v>0</v>
      </c>
    </row>
    <row r="2479" spans="4:23" x14ac:dyDescent="0.25">
      <c r="D2479" s="184" t="s">
        <v>2070</v>
      </c>
      <c r="E2479" s="184" t="s">
        <v>2070</v>
      </c>
      <c r="F2479" s="184"/>
      <c r="G2479" s="184"/>
      <c r="H2479" s="185">
        <v>15120</v>
      </c>
      <c r="I2479" t="s">
        <v>113</v>
      </c>
      <c r="J2479" s="185" t="s">
        <v>36</v>
      </c>
      <c r="K2479" s="185" t="s">
        <v>36</v>
      </c>
      <c r="L2479" s="185" t="s">
        <v>36</v>
      </c>
      <c r="M2479" s="185" t="s">
        <v>37</v>
      </c>
      <c r="N2479" s="185" t="s">
        <v>113</v>
      </c>
      <c r="O2479" s="185" t="s">
        <v>37</v>
      </c>
      <c r="P2479" s="185"/>
      <c r="Q2479" s="184" t="s">
        <v>2070</v>
      </c>
      <c r="R2479" s="185">
        <v>15120</v>
      </c>
      <c r="S2479" s="185" t="s">
        <v>413</v>
      </c>
      <c r="T2479">
        <v>3</v>
      </c>
      <c r="U2479" s="185" t="s">
        <v>37</v>
      </c>
      <c r="V2479" s="185" t="s">
        <v>37</v>
      </c>
      <c r="W2479" t="b">
        <v>0</v>
      </c>
    </row>
    <row r="2480" spans="4:23" x14ac:dyDescent="0.25">
      <c r="D2480" s="184" t="s">
        <v>2071</v>
      </c>
      <c r="E2480" s="184" t="s">
        <v>2071</v>
      </c>
      <c r="F2480" s="184"/>
      <c r="G2480" s="184"/>
      <c r="H2480" s="185">
        <v>11020</v>
      </c>
      <c r="I2480" t="s">
        <v>3491</v>
      </c>
      <c r="J2480" s="185" t="s">
        <v>36</v>
      </c>
      <c r="K2480" s="185" t="s">
        <v>36</v>
      </c>
      <c r="L2480" s="185" t="s">
        <v>36</v>
      </c>
      <c r="M2480" s="185" t="s">
        <v>37</v>
      </c>
      <c r="N2480" s="185" t="s">
        <v>35</v>
      </c>
      <c r="O2480" s="185" t="s">
        <v>37</v>
      </c>
      <c r="P2480" s="185"/>
      <c r="Q2480" s="184" t="s">
        <v>2071</v>
      </c>
      <c r="R2480" s="185">
        <v>11020</v>
      </c>
      <c r="S2480" s="185" t="s">
        <v>127</v>
      </c>
      <c r="T2480">
        <v>3</v>
      </c>
      <c r="U2480" s="185" t="s">
        <v>37</v>
      </c>
      <c r="V2480" s="185" t="s">
        <v>37</v>
      </c>
      <c r="W2480" t="b">
        <v>1</v>
      </c>
    </row>
    <row r="2481" spans="4:23" x14ac:dyDescent="0.25">
      <c r="D2481" s="184" t="s">
        <v>2072</v>
      </c>
      <c r="E2481" s="184" t="s">
        <v>2072</v>
      </c>
      <c r="F2481" s="184"/>
      <c r="G2481" s="184"/>
      <c r="H2481" s="185">
        <v>13510</v>
      </c>
      <c r="I2481" t="s">
        <v>3491</v>
      </c>
      <c r="J2481" s="185" t="s">
        <v>36</v>
      </c>
      <c r="K2481" s="185" t="s">
        <v>36</v>
      </c>
      <c r="L2481" s="185" t="s">
        <v>36</v>
      </c>
      <c r="M2481" s="185" t="s">
        <v>37</v>
      </c>
      <c r="N2481" s="185" t="s">
        <v>3501</v>
      </c>
      <c r="O2481" s="185" t="s">
        <v>37</v>
      </c>
      <c r="P2481" s="185"/>
      <c r="Q2481" s="184" t="s">
        <v>2072</v>
      </c>
      <c r="R2481" s="185">
        <v>13510</v>
      </c>
      <c r="S2481" s="185" t="s">
        <v>103</v>
      </c>
      <c r="T2481">
        <v>3</v>
      </c>
      <c r="U2481" s="185" t="s">
        <v>37</v>
      </c>
      <c r="V2481" s="185" t="s">
        <v>37</v>
      </c>
      <c r="W2481" t="b">
        <v>1</v>
      </c>
    </row>
    <row r="2482" spans="4:23" x14ac:dyDescent="0.25">
      <c r="D2482" s="184" t="s">
        <v>2073</v>
      </c>
      <c r="E2482" s="184" t="s">
        <v>2073</v>
      </c>
      <c r="F2482" s="184"/>
      <c r="G2482" s="184"/>
      <c r="H2482" s="185">
        <v>13510</v>
      </c>
      <c r="I2482" t="s">
        <v>3491</v>
      </c>
      <c r="J2482" s="185" t="s">
        <v>36</v>
      </c>
      <c r="K2482" s="185" t="s">
        <v>36</v>
      </c>
      <c r="L2482" s="185" t="s">
        <v>36</v>
      </c>
      <c r="M2482" s="185" t="s">
        <v>37</v>
      </c>
      <c r="N2482" s="185" t="s">
        <v>3501</v>
      </c>
      <c r="O2482" s="185" t="s">
        <v>37</v>
      </c>
      <c r="P2482" s="185"/>
      <c r="Q2482" s="184" t="s">
        <v>2073</v>
      </c>
      <c r="R2482" s="185">
        <v>13510</v>
      </c>
      <c r="S2482" s="185" t="s">
        <v>103</v>
      </c>
      <c r="T2482">
        <v>3</v>
      </c>
      <c r="U2482" s="185" t="s">
        <v>37</v>
      </c>
      <c r="V2482" s="185" t="s">
        <v>37</v>
      </c>
      <c r="W2482" t="b">
        <v>1</v>
      </c>
    </row>
    <row r="2483" spans="4:23" x14ac:dyDescent="0.25">
      <c r="D2483" s="184" t="s">
        <v>2074</v>
      </c>
      <c r="E2483" s="184" t="s">
        <v>2074</v>
      </c>
      <c r="F2483" s="184"/>
      <c r="G2483" s="184"/>
      <c r="H2483" s="185">
        <v>90365</v>
      </c>
      <c r="I2483" t="s">
        <v>3493</v>
      </c>
      <c r="J2483" s="185" t="s">
        <v>36</v>
      </c>
      <c r="K2483" s="185" t="s">
        <v>36</v>
      </c>
      <c r="L2483" s="185" t="s">
        <v>36</v>
      </c>
      <c r="M2483" s="185" t="s">
        <v>36</v>
      </c>
      <c r="N2483" s="185" t="s">
        <v>35</v>
      </c>
      <c r="O2483" s="185" t="s">
        <v>37</v>
      </c>
      <c r="P2483" s="185"/>
      <c r="Q2483" s="184" t="s">
        <v>2074</v>
      </c>
      <c r="R2483" s="185">
        <v>90365</v>
      </c>
      <c r="S2483" s="185" t="s">
        <v>165</v>
      </c>
      <c r="T2483">
        <v>1</v>
      </c>
      <c r="U2483" s="185" t="s">
        <v>37</v>
      </c>
      <c r="V2483" s="185" t="s">
        <v>37</v>
      </c>
      <c r="W2483" t="b">
        <v>1</v>
      </c>
    </row>
    <row r="2484" spans="4:23" x14ac:dyDescent="0.25">
      <c r="D2484" s="184" t="s">
        <v>4198</v>
      </c>
      <c r="E2484" s="184" t="s">
        <v>4198</v>
      </c>
      <c r="F2484" s="184"/>
      <c r="G2484" s="184"/>
      <c r="H2484" s="185">
        <v>15310</v>
      </c>
      <c r="I2484" t="s">
        <v>113</v>
      </c>
      <c r="J2484" s="185" t="s">
        <v>36</v>
      </c>
      <c r="K2484" s="185" t="s">
        <v>36</v>
      </c>
      <c r="L2484" s="185" t="s">
        <v>36</v>
      </c>
      <c r="M2484" s="185" t="s">
        <v>37</v>
      </c>
      <c r="N2484" s="185" t="s">
        <v>113</v>
      </c>
      <c r="O2484" s="185" t="s">
        <v>37</v>
      </c>
      <c r="P2484" s="185"/>
      <c r="Q2484" s="184" t="s">
        <v>4198</v>
      </c>
      <c r="R2484" s="185">
        <v>15310</v>
      </c>
      <c r="S2484" s="185" t="s">
        <v>180</v>
      </c>
      <c r="T2484">
        <v>5</v>
      </c>
      <c r="U2484" s="185" t="s">
        <v>37</v>
      </c>
      <c r="V2484" s="185" t="s">
        <v>37</v>
      </c>
      <c r="W2484" t="b">
        <v>0</v>
      </c>
    </row>
    <row r="2485" spans="4:23" x14ac:dyDescent="0.25">
      <c r="D2485" s="184" t="s">
        <v>2075</v>
      </c>
      <c r="E2485" s="184" t="s">
        <v>2075</v>
      </c>
      <c r="F2485" s="184"/>
      <c r="G2485" s="184"/>
      <c r="H2485" s="185">
        <v>14180</v>
      </c>
      <c r="I2485" t="s">
        <v>3491</v>
      </c>
      <c r="J2485" s="185" t="s">
        <v>36</v>
      </c>
      <c r="K2485" s="185" t="s">
        <v>36</v>
      </c>
      <c r="L2485" s="185" t="s">
        <v>36</v>
      </c>
      <c r="M2485" s="185" t="s">
        <v>37</v>
      </c>
      <c r="N2485" s="185" t="s">
        <v>3505</v>
      </c>
      <c r="O2485" s="185" t="s">
        <v>37</v>
      </c>
      <c r="P2485" s="185"/>
      <c r="Q2485" s="184" t="s">
        <v>2075</v>
      </c>
      <c r="R2485" s="185">
        <v>14180</v>
      </c>
      <c r="S2485" s="185" t="s">
        <v>2076</v>
      </c>
      <c r="T2485">
        <v>3</v>
      </c>
      <c r="U2485" s="185" t="s">
        <v>37</v>
      </c>
      <c r="V2485" s="185" t="s">
        <v>37</v>
      </c>
      <c r="W2485" t="b">
        <v>1</v>
      </c>
    </row>
    <row r="2486" spans="4:23" x14ac:dyDescent="0.25">
      <c r="D2486" s="184" t="s">
        <v>2077</v>
      </c>
      <c r="E2486" s="184" t="s">
        <v>2077</v>
      </c>
      <c r="F2486" s="184"/>
      <c r="G2486" s="184"/>
      <c r="H2486" s="185">
        <v>15120</v>
      </c>
      <c r="I2486" t="s">
        <v>113</v>
      </c>
      <c r="J2486" s="185" t="s">
        <v>36</v>
      </c>
      <c r="K2486" s="185" t="s">
        <v>36</v>
      </c>
      <c r="L2486" s="185" t="s">
        <v>36</v>
      </c>
      <c r="M2486" s="185" t="s">
        <v>37</v>
      </c>
      <c r="N2486" s="185" t="s">
        <v>113</v>
      </c>
      <c r="O2486" s="185" t="s">
        <v>37</v>
      </c>
      <c r="P2486" s="185"/>
      <c r="Q2486" s="184" t="s">
        <v>2077</v>
      </c>
      <c r="R2486" s="185">
        <v>15120</v>
      </c>
      <c r="S2486" s="185" t="s">
        <v>413</v>
      </c>
      <c r="T2486">
        <v>3</v>
      </c>
      <c r="U2486" s="185" t="s">
        <v>37</v>
      </c>
      <c r="V2486" s="185" t="s">
        <v>37</v>
      </c>
      <c r="W2486" t="b">
        <v>0</v>
      </c>
    </row>
    <row r="2487" spans="4:23" x14ac:dyDescent="0.25">
      <c r="D2487" s="184" t="s">
        <v>2078</v>
      </c>
      <c r="E2487" s="184" t="s">
        <v>2078</v>
      </c>
      <c r="F2487" s="184"/>
      <c r="G2487" s="184"/>
      <c r="H2487" s="185">
        <v>15420</v>
      </c>
      <c r="I2487" t="s">
        <v>3507</v>
      </c>
      <c r="J2487" s="185" t="s">
        <v>36</v>
      </c>
      <c r="K2487" s="185" t="s">
        <v>36</v>
      </c>
      <c r="L2487" s="185" t="s">
        <v>36</v>
      </c>
      <c r="M2487" s="185" t="s">
        <v>37</v>
      </c>
      <c r="N2487" s="185" t="s">
        <v>35</v>
      </c>
      <c r="O2487" s="185" t="s">
        <v>37</v>
      </c>
      <c r="P2487" s="185"/>
      <c r="Q2487" s="184" t="s">
        <v>2078</v>
      </c>
      <c r="R2487" s="185">
        <v>15420</v>
      </c>
      <c r="S2487" s="185" t="s">
        <v>210</v>
      </c>
      <c r="T2487">
        <v>6</v>
      </c>
      <c r="U2487" s="185" t="s">
        <v>37</v>
      </c>
      <c r="V2487" s="185" t="s">
        <v>37</v>
      </c>
      <c r="W2487" t="b">
        <v>1</v>
      </c>
    </row>
    <row r="2488" spans="4:23" x14ac:dyDescent="0.25">
      <c r="D2488" s="186" t="s">
        <v>4199</v>
      </c>
      <c r="E2488" s="186" t="s">
        <v>4199</v>
      </c>
      <c r="F2488" s="186"/>
      <c r="G2488" s="186"/>
      <c r="H2488" s="185"/>
      <c r="I2488" s="186" t="s">
        <v>3500</v>
      </c>
      <c r="J2488" s="186" t="s">
        <v>36</v>
      </c>
      <c r="K2488" s="186" t="s">
        <v>36</v>
      </c>
      <c r="L2488" s="186" t="s">
        <v>37</v>
      </c>
      <c r="M2488" s="186" t="s">
        <v>37</v>
      </c>
      <c r="N2488" s="186" t="s">
        <v>35</v>
      </c>
      <c r="O2488" s="186" t="s">
        <v>37</v>
      </c>
      <c r="P2488" s="186"/>
      <c r="Q2488" s="186" t="s">
        <v>4199</v>
      </c>
      <c r="R2488" s="185"/>
      <c r="S2488" s="185"/>
      <c r="T2488">
        <v>1</v>
      </c>
      <c r="U2488" s="186" t="s">
        <v>37</v>
      </c>
      <c r="V2488" s="186" t="s">
        <v>37</v>
      </c>
      <c r="W2488" t="b">
        <v>1</v>
      </c>
    </row>
    <row r="2489" spans="4:23" x14ac:dyDescent="0.25">
      <c r="D2489" s="186" t="s">
        <v>4200</v>
      </c>
      <c r="E2489" s="186" t="s">
        <v>4200</v>
      </c>
      <c r="F2489" s="186"/>
      <c r="G2489" s="186"/>
      <c r="H2489" s="185"/>
      <c r="I2489" s="186" t="s">
        <v>3500</v>
      </c>
      <c r="J2489" s="186" t="s">
        <v>36</v>
      </c>
      <c r="K2489" s="186" t="s">
        <v>36</v>
      </c>
      <c r="L2489" s="186" t="s">
        <v>37</v>
      </c>
      <c r="M2489" s="186" t="s">
        <v>37</v>
      </c>
      <c r="N2489" s="186" t="s">
        <v>35</v>
      </c>
      <c r="O2489" s="186" t="s">
        <v>37</v>
      </c>
      <c r="P2489" s="186"/>
      <c r="Q2489" s="186" t="s">
        <v>4200</v>
      </c>
      <c r="R2489" s="185"/>
      <c r="S2489" s="185"/>
      <c r="T2489">
        <v>1</v>
      </c>
      <c r="U2489" s="186" t="s">
        <v>37</v>
      </c>
      <c r="V2489" s="186" t="s">
        <v>37</v>
      </c>
      <c r="W2489" t="b">
        <v>1</v>
      </c>
    </row>
    <row r="2490" spans="4:23" x14ac:dyDescent="0.25">
      <c r="D2490" s="184" t="s">
        <v>2079</v>
      </c>
      <c r="E2490" s="184" t="s">
        <v>2079</v>
      </c>
      <c r="F2490" s="184"/>
      <c r="G2490" s="184"/>
      <c r="H2490" s="185">
        <v>17010</v>
      </c>
      <c r="I2490" t="s">
        <v>3502</v>
      </c>
      <c r="J2490" s="185" t="s">
        <v>36</v>
      </c>
      <c r="K2490" s="185" t="s">
        <v>36</v>
      </c>
      <c r="L2490" s="185" t="s">
        <v>36</v>
      </c>
      <c r="M2490" s="185" t="s">
        <v>37</v>
      </c>
      <c r="N2490" s="185" t="s">
        <v>3504</v>
      </c>
      <c r="O2490" s="185" t="s">
        <v>37</v>
      </c>
      <c r="P2490" s="185"/>
      <c r="Q2490" s="184" t="s">
        <v>2079</v>
      </c>
      <c r="R2490" s="185">
        <v>17010</v>
      </c>
      <c r="S2490" s="185" t="s">
        <v>465</v>
      </c>
      <c r="T2490">
        <v>1</v>
      </c>
      <c r="U2490" s="185" t="s">
        <v>37</v>
      </c>
      <c r="V2490" s="185" t="s">
        <v>37</v>
      </c>
      <c r="W2490" t="b">
        <v>1</v>
      </c>
    </row>
    <row r="2491" spans="4:23" x14ac:dyDescent="0.25">
      <c r="D2491" s="184" t="s">
        <v>2080</v>
      </c>
      <c r="E2491" s="184" t="s">
        <v>2080</v>
      </c>
      <c r="F2491" s="184"/>
      <c r="G2491" s="184"/>
      <c r="H2491" s="185">
        <v>14200</v>
      </c>
      <c r="I2491" t="s">
        <v>3491</v>
      </c>
      <c r="J2491" s="185" t="s">
        <v>36</v>
      </c>
      <c r="K2491" s="185" t="s">
        <v>36</v>
      </c>
      <c r="L2491" s="185" t="s">
        <v>36</v>
      </c>
      <c r="M2491" s="185" t="s">
        <v>37</v>
      </c>
      <c r="N2491" s="185" t="s">
        <v>3505</v>
      </c>
      <c r="O2491" s="185" t="s">
        <v>37</v>
      </c>
      <c r="P2491" s="185"/>
      <c r="Q2491" s="184" t="s">
        <v>2080</v>
      </c>
      <c r="R2491" s="185">
        <v>14200</v>
      </c>
      <c r="S2491" s="185" t="s">
        <v>276</v>
      </c>
      <c r="T2491">
        <v>3</v>
      </c>
      <c r="U2491" s="185" t="s">
        <v>37</v>
      </c>
      <c r="V2491" s="185" t="s">
        <v>37</v>
      </c>
      <c r="W2491" t="b">
        <v>1</v>
      </c>
    </row>
    <row r="2492" spans="4:23" x14ac:dyDescent="0.25">
      <c r="D2492" s="184" t="s">
        <v>2081</v>
      </c>
      <c r="E2492" s="184" t="s">
        <v>2081</v>
      </c>
      <c r="F2492" s="184"/>
      <c r="G2492" s="184"/>
      <c r="H2492" s="185">
        <v>14200</v>
      </c>
      <c r="I2492" t="s">
        <v>3491</v>
      </c>
      <c r="J2492" s="185" t="s">
        <v>36</v>
      </c>
      <c r="K2492" s="185" t="s">
        <v>36</v>
      </c>
      <c r="L2492" s="185" t="s">
        <v>36</v>
      </c>
      <c r="M2492" s="185" t="s">
        <v>37</v>
      </c>
      <c r="N2492" s="185" t="s">
        <v>3505</v>
      </c>
      <c r="O2492" s="185" t="s">
        <v>37</v>
      </c>
      <c r="P2492" s="185"/>
      <c r="Q2492" s="184" t="s">
        <v>2081</v>
      </c>
      <c r="R2492" s="185">
        <v>14200</v>
      </c>
      <c r="S2492" s="185" t="s">
        <v>276</v>
      </c>
      <c r="T2492">
        <v>3</v>
      </c>
      <c r="U2492" s="185" t="s">
        <v>37</v>
      </c>
      <c r="V2492" s="185" t="s">
        <v>37</v>
      </c>
      <c r="W2492" t="b">
        <v>1</v>
      </c>
    </row>
    <row r="2493" spans="4:23" x14ac:dyDescent="0.25">
      <c r="D2493" s="184" t="s">
        <v>2082</v>
      </c>
      <c r="E2493" s="184" t="s">
        <v>2082</v>
      </c>
      <c r="F2493" s="184"/>
      <c r="G2493" s="184"/>
      <c r="H2493" s="185">
        <v>10080</v>
      </c>
      <c r="I2493" t="s">
        <v>3486</v>
      </c>
      <c r="J2493" s="185" t="s">
        <v>36</v>
      </c>
      <c r="K2493" s="185" t="s">
        <v>36</v>
      </c>
      <c r="L2493" s="185" t="s">
        <v>36</v>
      </c>
      <c r="M2493" s="185" t="s">
        <v>37</v>
      </c>
      <c r="N2493" s="185" t="s">
        <v>3489</v>
      </c>
      <c r="O2493" s="185" t="s">
        <v>37</v>
      </c>
      <c r="P2493" s="185"/>
      <c r="Q2493" s="184" t="s">
        <v>2082</v>
      </c>
      <c r="R2493" s="185">
        <v>10080</v>
      </c>
      <c r="S2493" s="185" t="s">
        <v>86</v>
      </c>
      <c r="T2493">
        <v>1</v>
      </c>
      <c r="U2493" s="185" t="s">
        <v>37</v>
      </c>
      <c r="V2493" s="185" t="s">
        <v>37</v>
      </c>
      <c r="W2493" t="b">
        <v>1</v>
      </c>
    </row>
    <row r="2494" spans="4:23" x14ac:dyDescent="0.25">
      <c r="D2494" s="184" t="s">
        <v>2083</v>
      </c>
      <c r="E2494" s="184" t="s">
        <v>2083</v>
      </c>
      <c r="F2494" s="184"/>
      <c r="G2494" s="184"/>
      <c r="H2494" s="185">
        <v>17510</v>
      </c>
      <c r="I2494" t="s">
        <v>3502</v>
      </c>
      <c r="J2494" s="185" t="s">
        <v>36</v>
      </c>
      <c r="K2494" s="185" t="s">
        <v>36</v>
      </c>
      <c r="L2494" s="185" t="s">
        <v>36</v>
      </c>
      <c r="M2494" s="185" t="s">
        <v>37</v>
      </c>
      <c r="N2494" s="185" t="s">
        <v>3504</v>
      </c>
      <c r="O2494" s="185" t="s">
        <v>37</v>
      </c>
      <c r="P2494" s="185"/>
      <c r="Q2494" s="184" t="s">
        <v>2083</v>
      </c>
      <c r="R2494" s="185">
        <v>17510</v>
      </c>
      <c r="S2494" s="185" t="s">
        <v>246</v>
      </c>
      <c r="T2494">
        <v>1</v>
      </c>
      <c r="U2494" s="185" t="s">
        <v>37</v>
      </c>
      <c r="V2494" s="185" t="s">
        <v>37</v>
      </c>
      <c r="W2494" t="b">
        <v>1</v>
      </c>
    </row>
    <row r="2495" spans="4:23" x14ac:dyDescent="0.25">
      <c r="D2495" s="184" t="s">
        <v>2084</v>
      </c>
      <c r="E2495" s="184" t="s">
        <v>2084</v>
      </c>
      <c r="F2495" s="184"/>
      <c r="G2495" s="184"/>
      <c r="H2495" s="185">
        <v>10030</v>
      </c>
      <c r="I2495" t="s">
        <v>3486</v>
      </c>
      <c r="J2495" s="185" t="s">
        <v>36</v>
      </c>
      <c r="K2495" s="185" t="s">
        <v>36</v>
      </c>
      <c r="L2495" s="185" t="s">
        <v>36</v>
      </c>
      <c r="M2495" s="185" t="s">
        <v>37</v>
      </c>
      <c r="N2495" s="185" t="s">
        <v>3490</v>
      </c>
      <c r="O2495" s="185" t="s">
        <v>37</v>
      </c>
      <c r="P2495" s="185"/>
      <c r="Q2495" s="184" t="s">
        <v>2084</v>
      </c>
      <c r="R2495" s="185">
        <v>10030</v>
      </c>
      <c r="S2495" s="185" t="s">
        <v>60</v>
      </c>
      <c r="T2495">
        <v>1</v>
      </c>
      <c r="U2495" s="185" t="s">
        <v>37</v>
      </c>
      <c r="V2495" s="185" t="s">
        <v>37</v>
      </c>
      <c r="W2495" t="b">
        <v>1</v>
      </c>
    </row>
    <row r="2496" spans="4:23" x14ac:dyDescent="0.25">
      <c r="D2496" s="184" t="s">
        <v>2085</v>
      </c>
      <c r="E2496" s="184" t="s">
        <v>2085</v>
      </c>
      <c r="F2496" s="184"/>
      <c r="G2496" s="184"/>
      <c r="H2496" s="185">
        <v>10080</v>
      </c>
      <c r="I2496" t="s">
        <v>3486</v>
      </c>
      <c r="J2496" s="185" t="s">
        <v>36</v>
      </c>
      <c r="K2496" s="185" t="s">
        <v>36</v>
      </c>
      <c r="L2496" s="185" t="s">
        <v>36</v>
      </c>
      <c r="M2496" s="185" t="s">
        <v>37</v>
      </c>
      <c r="N2496" s="185" t="s">
        <v>3489</v>
      </c>
      <c r="O2496" s="185" t="s">
        <v>37</v>
      </c>
      <c r="P2496" s="185"/>
      <c r="Q2496" s="184" t="s">
        <v>2085</v>
      </c>
      <c r="R2496" s="185">
        <v>10080</v>
      </c>
      <c r="S2496" s="185" t="s">
        <v>86</v>
      </c>
      <c r="T2496">
        <v>1</v>
      </c>
      <c r="U2496" s="185" t="s">
        <v>37</v>
      </c>
      <c r="V2496" s="185" t="s">
        <v>37</v>
      </c>
      <c r="W2496" t="b">
        <v>1</v>
      </c>
    </row>
    <row r="2497" spans="4:23" x14ac:dyDescent="0.25">
      <c r="D2497" s="184" t="s">
        <v>2086</v>
      </c>
      <c r="E2497" s="184" t="s">
        <v>2086</v>
      </c>
      <c r="F2497" s="184"/>
      <c r="G2497" s="184"/>
      <c r="H2497" s="185">
        <v>13840</v>
      </c>
      <c r="I2497" t="s">
        <v>3491</v>
      </c>
      <c r="J2497" s="185" t="s">
        <v>36</v>
      </c>
      <c r="K2497" s="185" t="s">
        <v>36</v>
      </c>
      <c r="L2497" s="185" t="s">
        <v>36</v>
      </c>
      <c r="M2497" s="185" t="s">
        <v>37</v>
      </c>
      <c r="N2497" s="185" t="s">
        <v>3503</v>
      </c>
      <c r="O2497" s="185" t="s">
        <v>37</v>
      </c>
      <c r="P2497" s="185"/>
      <c r="Q2497" s="184" t="s">
        <v>2086</v>
      </c>
      <c r="R2497" s="185">
        <v>13840</v>
      </c>
      <c r="S2497" s="185" t="s">
        <v>72</v>
      </c>
      <c r="T2497">
        <v>1</v>
      </c>
      <c r="U2497" s="185" t="s">
        <v>37</v>
      </c>
      <c r="V2497" s="185" t="s">
        <v>37</v>
      </c>
      <c r="W2497" t="b">
        <v>1</v>
      </c>
    </row>
    <row r="2498" spans="4:23" x14ac:dyDescent="0.25">
      <c r="D2498" s="186" t="s">
        <v>4201</v>
      </c>
      <c r="E2498" s="186" t="s">
        <v>4201</v>
      </c>
      <c r="F2498" s="186"/>
      <c r="G2498" s="186"/>
      <c r="H2498" s="185"/>
      <c r="I2498" s="186" t="s">
        <v>3500</v>
      </c>
      <c r="J2498" s="186" t="s">
        <v>36</v>
      </c>
      <c r="K2498" s="186" t="s">
        <v>36</v>
      </c>
      <c r="L2498" s="186" t="s">
        <v>37</v>
      </c>
      <c r="M2498" s="186" t="s">
        <v>37</v>
      </c>
      <c r="N2498" s="186" t="s">
        <v>35</v>
      </c>
      <c r="O2498" s="186" t="s">
        <v>37</v>
      </c>
      <c r="P2498" s="186"/>
      <c r="Q2498" s="186" t="s">
        <v>4201</v>
      </c>
      <c r="R2498" s="185"/>
      <c r="S2498" s="185"/>
      <c r="T2498">
        <v>1</v>
      </c>
      <c r="U2498" s="186" t="s">
        <v>37</v>
      </c>
      <c r="V2498" s="186" t="s">
        <v>37</v>
      </c>
      <c r="W2498" t="b">
        <v>1</v>
      </c>
    </row>
    <row r="2499" spans="4:23" x14ac:dyDescent="0.25">
      <c r="D2499" s="184" t="s">
        <v>4202</v>
      </c>
      <c r="E2499" s="184" t="s">
        <v>4202</v>
      </c>
      <c r="F2499" s="184"/>
      <c r="G2499" s="184"/>
      <c r="H2499" s="185">
        <v>18333</v>
      </c>
      <c r="I2499" t="s">
        <v>3510</v>
      </c>
      <c r="J2499" s="185" t="s">
        <v>36</v>
      </c>
      <c r="K2499" s="185" t="s">
        <v>36</v>
      </c>
      <c r="L2499" s="185" t="s">
        <v>36</v>
      </c>
      <c r="M2499" s="185" t="s">
        <v>37</v>
      </c>
      <c r="N2499" s="185" t="s">
        <v>3514</v>
      </c>
      <c r="O2499" s="185" t="s">
        <v>37</v>
      </c>
      <c r="P2499" s="185"/>
      <c r="Q2499" s="184" t="s">
        <v>4202</v>
      </c>
      <c r="R2499" s="185">
        <v>18333</v>
      </c>
      <c r="S2499" s="185" t="s">
        <v>3613</v>
      </c>
      <c r="T2499">
        <v>1</v>
      </c>
      <c r="U2499" s="185" t="s">
        <v>37</v>
      </c>
      <c r="V2499" s="185" t="s">
        <v>37</v>
      </c>
      <c r="W2499" t="b">
        <v>1</v>
      </c>
    </row>
    <row r="2500" spans="4:23" x14ac:dyDescent="0.25">
      <c r="D2500" s="184" t="s">
        <v>4203</v>
      </c>
      <c r="E2500" s="184" t="s">
        <v>4203</v>
      </c>
      <c r="F2500" s="184"/>
      <c r="G2500" s="184"/>
      <c r="H2500" s="185">
        <v>18333</v>
      </c>
      <c r="I2500" t="s">
        <v>3510</v>
      </c>
      <c r="J2500" s="185" t="s">
        <v>36</v>
      </c>
      <c r="K2500" s="185" t="s">
        <v>36</v>
      </c>
      <c r="L2500" s="185" t="s">
        <v>36</v>
      </c>
      <c r="M2500" s="185" t="s">
        <v>37</v>
      </c>
      <c r="N2500" s="185" t="s">
        <v>3514</v>
      </c>
      <c r="O2500" s="185" t="s">
        <v>37</v>
      </c>
      <c r="P2500" s="185"/>
      <c r="Q2500" s="184" t="s">
        <v>4203</v>
      </c>
      <c r="R2500" s="185">
        <v>18333</v>
      </c>
      <c r="S2500" s="185" t="s">
        <v>3613</v>
      </c>
      <c r="T2500">
        <v>1</v>
      </c>
      <c r="U2500" s="185" t="s">
        <v>37</v>
      </c>
      <c r="V2500" s="185" t="s">
        <v>37</v>
      </c>
      <c r="W2500" t="b">
        <v>1</v>
      </c>
    </row>
    <row r="2501" spans="4:23" x14ac:dyDescent="0.25">
      <c r="D2501" s="184" t="s">
        <v>4204</v>
      </c>
      <c r="E2501" s="184" t="s">
        <v>4204</v>
      </c>
      <c r="F2501" s="184"/>
      <c r="G2501" s="184"/>
      <c r="H2501" s="185">
        <v>18333</v>
      </c>
      <c r="I2501" t="s">
        <v>3510</v>
      </c>
      <c r="J2501" s="185" t="s">
        <v>36</v>
      </c>
      <c r="K2501" s="185" t="s">
        <v>36</v>
      </c>
      <c r="L2501" s="185" t="s">
        <v>36</v>
      </c>
      <c r="M2501" s="185" t="s">
        <v>37</v>
      </c>
      <c r="N2501" s="185" t="s">
        <v>3514</v>
      </c>
      <c r="O2501" s="185" t="s">
        <v>37</v>
      </c>
      <c r="P2501" s="185"/>
      <c r="Q2501" s="184" t="s">
        <v>4204</v>
      </c>
      <c r="R2501" s="185">
        <v>18333</v>
      </c>
      <c r="S2501" s="185" t="s">
        <v>3613</v>
      </c>
      <c r="T2501">
        <v>1</v>
      </c>
      <c r="U2501" s="185" t="s">
        <v>37</v>
      </c>
      <c r="V2501" s="185" t="s">
        <v>37</v>
      </c>
      <c r="W2501" t="b">
        <v>1</v>
      </c>
    </row>
    <row r="2502" spans="4:23" x14ac:dyDescent="0.25">
      <c r="D2502" s="184" t="s">
        <v>4205</v>
      </c>
      <c r="E2502" s="184" t="s">
        <v>4205</v>
      </c>
      <c r="F2502" s="184"/>
      <c r="G2502" s="184"/>
      <c r="H2502" s="185">
        <v>18333</v>
      </c>
      <c r="I2502" t="s">
        <v>3510</v>
      </c>
      <c r="J2502" s="185" t="s">
        <v>36</v>
      </c>
      <c r="K2502" s="185" t="s">
        <v>36</v>
      </c>
      <c r="L2502" s="185" t="s">
        <v>36</v>
      </c>
      <c r="M2502" s="185" t="s">
        <v>37</v>
      </c>
      <c r="N2502" s="185" t="s">
        <v>3514</v>
      </c>
      <c r="O2502" s="185" t="s">
        <v>37</v>
      </c>
      <c r="P2502" s="185"/>
      <c r="Q2502" s="184" t="s">
        <v>4205</v>
      </c>
      <c r="R2502" s="185">
        <v>18333</v>
      </c>
      <c r="S2502" s="185" t="s">
        <v>3613</v>
      </c>
      <c r="T2502">
        <v>1</v>
      </c>
      <c r="U2502" s="185" t="s">
        <v>37</v>
      </c>
      <c r="V2502" s="185" t="s">
        <v>37</v>
      </c>
      <c r="W2502" t="b">
        <v>1</v>
      </c>
    </row>
    <row r="2503" spans="4:23" x14ac:dyDescent="0.25">
      <c r="D2503" s="184" t="s">
        <v>4206</v>
      </c>
      <c r="E2503" s="184" t="s">
        <v>4206</v>
      </c>
      <c r="F2503" s="184"/>
      <c r="G2503" s="184"/>
      <c r="H2503" s="185">
        <v>18333</v>
      </c>
      <c r="I2503" t="s">
        <v>3510</v>
      </c>
      <c r="J2503" s="185" t="s">
        <v>36</v>
      </c>
      <c r="K2503" s="185" t="s">
        <v>36</v>
      </c>
      <c r="L2503" s="185" t="s">
        <v>36</v>
      </c>
      <c r="M2503" s="185" t="s">
        <v>37</v>
      </c>
      <c r="N2503" s="185" t="s">
        <v>3514</v>
      </c>
      <c r="O2503" s="185" t="s">
        <v>37</v>
      </c>
      <c r="P2503" s="185"/>
      <c r="Q2503" s="184" t="s">
        <v>4206</v>
      </c>
      <c r="R2503" s="185">
        <v>18333</v>
      </c>
      <c r="S2503" s="185" t="s">
        <v>3613</v>
      </c>
      <c r="T2503">
        <v>1</v>
      </c>
      <c r="U2503" s="185" t="s">
        <v>37</v>
      </c>
      <c r="V2503" s="185" t="s">
        <v>37</v>
      </c>
      <c r="W2503" t="b">
        <v>1</v>
      </c>
    </row>
    <row r="2504" spans="4:23" x14ac:dyDescent="0.25">
      <c r="D2504" s="184" t="s">
        <v>4207</v>
      </c>
      <c r="E2504" s="184" t="s">
        <v>4207</v>
      </c>
      <c r="F2504" s="184"/>
      <c r="G2504" s="184"/>
      <c r="H2504" s="185">
        <v>18333</v>
      </c>
      <c r="I2504" t="s">
        <v>3510</v>
      </c>
      <c r="J2504" s="185" t="s">
        <v>36</v>
      </c>
      <c r="K2504" s="185" t="s">
        <v>36</v>
      </c>
      <c r="L2504" s="185" t="s">
        <v>36</v>
      </c>
      <c r="M2504" s="185" t="s">
        <v>37</v>
      </c>
      <c r="N2504" s="185" t="s">
        <v>3514</v>
      </c>
      <c r="O2504" s="185" t="s">
        <v>37</v>
      </c>
      <c r="P2504" s="185"/>
      <c r="Q2504" s="184" t="s">
        <v>4207</v>
      </c>
      <c r="R2504" s="185">
        <v>18333</v>
      </c>
      <c r="S2504" s="185" t="s">
        <v>3613</v>
      </c>
      <c r="T2504">
        <v>1</v>
      </c>
      <c r="U2504" s="185" t="s">
        <v>37</v>
      </c>
      <c r="V2504" s="185" t="s">
        <v>37</v>
      </c>
      <c r="W2504" t="b">
        <v>1</v>
      </c>
    </row>
    <row r="2505" spans="4:23" x14ac:dyDescent="0.25">
      <c r="D2505" s="184" t="s">
        <v>4208</v>
      </c>
      <c r="E2505" s="184" t="s">
        <v>4208</v>
      </c>
      <c r="F2505" s="184"/>
      <c r="G2505" s="184"/>
      <c r="H2505" s="185">
        <v>18333</v>
      </c>
      <c r="I2505" t="s">
        <v>3510</v>
      </c>
      <c r="J2505" s="185" t="s">
        <v>36</v>
      </c>
      <c r="K2505" s="185" t="s">
        <v>36</v>
      </c>
      <c r="L2505" s="185" t="s">
        <v>36</v>
      </c>
      <c r="M2505" s="185" t="s">
        <v>37</v>
      </c>
      <c r="N2505" s="185" t="s">
        <v>3514</v>
      </c>
      <c r="O2505" s="185" t="s">
        <v>37</v>
      </c>
      <c r="P2505" s="185"/>
      <c r="Q2505" s="184" t="s">
        <v>4208</v>
      </c>
      <c r="R2505" s="185">
        <v>18333</v>
      </c>
      <c r="S2505" s="185" t="s">
        <v>3613</v>
      </c>
      <c r="T2505">
        <v>1</v>
      </c>
      <c r="U2505" s="185" t="s">
        <v>37</v>
      </c>
      <c r="V2505" s="185" t="s">
        <v>37</v>
      </c>
      <c r="W2505" t="b">
        <v>1</v>
      </c>
    </row>
    <row r="2506" spans="4:23" x14ac:dyDescent="0.25">
      <c r="D2506" s="184" t="s">
        <v>4209</v>
      </c>
      <c r="E2506" s="184" t="s">
        <v>4209</v>
      </c>
      <c r="F2506" s="184"/>
      <c r="G2506" s="184"/>
      <c r="H2506" s="185">
        <v>18333</v>
      </c>
      <c r="I2506" t="s">
        <v>3510</v>
      </c>
      <c r="J2506" s="185" t="s">
        <v>36</v>
      </c>
      <c r="K2506" s="185" t="s">
        <v>36</v>
      </c>
      <c r="L2506" s="185" t="s">
        <v>36</v>
      </c>
      <c r="M2506" s="185" t="s">
        <v>37</v>
      </c>
      <c r="N2506" s="185" t="s">
        <v>3514</v>
      </c>
      <c r="O2506" s="185" t="s">
        <v>37</v>
      </c>
      <c r="P2506" s="185"/>
      <c r="Q2506" s="184" t="s">
        <v>4209</v>
      </c>
      <c r="R2506" s="185">
        <v>18333</v>
      </c>
      <c r="S2506" s="185" t="s">
        <v>3613</v>
      </c>
      <c r="T2506">
        <v>1</v>
      </c>
      <c r="U2506" s="185" t="s">
        <v>37</v>
      </c>
      <c r="V2506" s="185" t="s">
        <v>37</v>
      </c>
      <c r="W2506" t="b">
        <v>1</v>
      </c>
    </row>
    <row r="2507" spans="4:23" x14ac:dyDescent="0.25">
      <c r="D2507" s="184" t="s">
        <v>4210</v>
      </c>
      <c r="E2507" s="184" t="s">
        <v>4210</v>
      </c>
      <c r="F2507" s="184"/>
      <c r="G2507" s="184"/>
      <c r="H2507" s="185">
        <v>18331</v>
      </c>
      <c r="I2507" t="s">
        <v>3510</v>
      </c>
      <c r="J2507" s="185" t="s">
        <v>36</v>
      </c>
      <c r="K2507" s="185" t="s">
        <v>36</v>
      </c>
      <c r="L2507" s="185" t="s">
        <v>36</v>
      </c>
      <c r="M2507" s="185" t="s">
        <v>37</v>
      </c>
      <c r="N2507" s="185" t="s">
        <v>3514</v>
      </c>
      <c r="O2507" s="185" t="s">
        <v>37</v>
      </c>
      <c r="P2507" s="185"/>
      <c r="Q2507" s="184" t="s">
        <v>4210</v>
      </c>
      <c r="R2507" s="185">
        <v>18331</v>
      </c>
      <c r="S2507" s="185" t="s">
        <v>3624</v>
      </c>
      <c r="T2507">
        <v>1</v>
      </c>
      <c r="U2507" s="185" t="s">
        <v>37</v>
      </c>
      <c r="V2507" s="185" t="s">
        <v>37</v>
      </c>
      <c r="W2507" t="b">
        <v>1</v>
      </c>
    </row>
    <row r="2508" spans="4:23" x14ac:dyDescent="0.25">
      <c r="D2508" s="184" t="s">
        <v>4211</v>
      </c>
      <c r="E2508" s="184" t="s">
        <v>4211</v>
      </c>
      <c r="F2508" s="184"/>
      <c r="G2508" s="184"/>
      <c r="H2508" s="185">
        <v>18331</v>
      </c>
      <c r="I2508" t="s">
        <v>3510</v>
      </c>
      <c r="J2508" s="185" t="s">
        <v>36</v>
      </c>
      <c r="K2508" s="185" t="s">
        <v>36</v>
      </c>
      <c r="L2508" s="185" t="s">
        <v>36</v>
      </c>
      <c r="M2508" s="185" t="s">
        <v>37</v>
      </c>
      <c r="N2508" s="185" t="s">
        <v>3514</v>
      </c>
      <c r="O2508" s="185" t="s">
        <v>37</v>
      </c>
      <c r="P2508" s="185"/>
      <c r="Q2508" s="184" t="s">
        <v>4211</v>
      </c>
      <c r="R2508" s="185">
        <v>18331</v>
      </c>
      <c r="S2508" s="185" t="s">
        <v>3624</v>
      </c>
      <c r="T2508">
        <v>1</v>
      </c>
      <c r="U2508" s="185" t="s">
        <v>37</v>
      </c>
      <c r="V2508" s="185" t="s">
        <v>37</v>
      </c>
      <c r="W2508" t="b">
        <v>1</v>
      </c>
    </row>
    <row r="2509" spans="4:23" x14ac:dyDescent="0.25">
      <c r="D2509" s="184" t="s">
        <v>4212</v>
      </c>
      <c r="E2509" s="184" t="s">
        <v>4212</v>
      </c>
      <c r="F2509" s="184"/>
      <c r="G2509" s="184"/>
      <c r="H2509" s="185">
        <v>18332</v>
      </c>
      <c r="I2509" t="s">
        <v>3510</v>
      </c>
      <c r="J2509" s="185" t="s">
        <v>36</v>
      </c>
      <c r="K2509" s="185" t="s">
        <v>36</v>
      </c>
      <c r="L2509" s="185" t="s">
        <v>36</v>
      </c>
      <c r="M2509" s="185" t="s">
        <v>37</v>
      </c>
      <c r="N2509" s="185" t="s">
        <v>3514</v>
      </c>
      <c r="O2509" s="185" t="s">
        <v>37</v>
      </c>
      <c r="P2509" s="185"/>
      <c r="Q2509" s="184" t="s">
        <v>4212</v>
      </c>
      <c r="R2509" s="185">
        <v>18332</v>
      </c>
      <c r="S2509" s="185" t="s">
        <v>3627</v>
      </c>
      <c r="T2509">
        <v>1</v>
      </c>
      <c r="U2509" s="185" t="s">
        <v>37</v>
      </c>
      <c r="V2509" s="185" t="s">
        <v>37</v>
      </c>
      <c r="W2509" t="b">
        <v>1</v>
      </c>
    </row>
    <row r="2510" spans="4:23" x14ac:dyDescent="0.25">
      <c r="D2510" s="184" t="s">
        <v>4213</v>
      </c>
      <c r="E2510" s="184" t="s">
        <v>4213</v>
      </c>
      <c r="F2510" s="184"/>
      <c r="G2510" s="184"/>
      <c r="H2510" s="185">
        <v>18333</v>
      </c>
      <c r="I2510" t="s">
        <v>3510</v>
      </c>
      <c r="J2510" s="185" t="s">
        <v>36</v>
      </c>
      <c r="K2510" s="185" t="s">
        <v>36</v>
      </c>
      <c r="L2510" s="185" t="s">
        <v>36</v>
      </c>
      <c r="M2510" s="185" t="s">
        <v>37</v>
      </c>
      <c r="N2510" s="185" t="s">
        <v>3514</v>
      </c>
      <c r="O2510" s="185" t="s">
        <v>37</v>
      </c>
      <c r="P2510" s="185"/>
      <c r="Q2510" s="184" t="s">
        <v>4213</v>
      </c>
      <c r="R2510" s="185">
        <v>18333</v>
      </c>
      <c r="S2510" s="185" t="s">
        <v>3613</v>
      </c>
      <c r="T2510">
        <v>1</v>
      </c>
      <c r="U2510" s="185" t="s">
        <v>37</v>
      </c>
      <c r="V2510" s="185" t="s">
        <v>37</v>
      </c>
      <c r="W2510" t="b">
        <v>1</v>
      </c>
    </row>
    <row r="2511" spans="4:23" x14ac:dyDescent="0.25">
      <c r="D2511" s="184" t="s">
        <v>4214</v>
      </c>
      <c r="E2511" s="184" t="s">
        <v>4214</v>
      </c>
      <c r="F2511" s="184"/>
      <c r="G2511" s="184"/>
      <c r="H2511" s="185">
        <v>18333</v>
      </c>
      <c r="I2511" t="s">
        <v>3510</v>
      </c>
      <c r="J2511" s="185" t="s">
        <v>36</v>
      </c>
      <c r="K2511" s="185" t="s">
        <v>36</v>
      </c>
      <c r="L2511" s="185" t="s">
        <v>36</v>
      </c>
      <c r="M2511" s="185" t="s">
        <v>37</v>
      </c>
      <c r="N2511" s="185" t="s">
        <v>3514</v>
      </c>
      <c r="O2511" s="185" t="s">
        <v>37</v>
      </c>
      <c r="P2511" s="185"/>
      <c r="Q2511" s="184" t="s">
        <v>4214</v>
      </c>
      <c r="R2511" s="185">
        <v>18333</v>
      </c>
      <c r="S2511" s="185" t="s">
        <v>3613</v>
      </c>
      <c r="T2511">
        <v>1</v>
      </c>
      <c r="U2511" s="185" t="s">
        <v>37</v>
      </c>
      <c r="V2511" s="185" t="s">
        <v>37</v>
      </c>
      <c r="W2511" t="b">
        <v>1</v>
      </c>
    </row>
    <row r="2512" spans="4:23" x14ac:dyDescent="0.25">
      <c r="D2512" s="184" t="s">
        <v>4215</v>
      </c>
      <c r="E2512" s="184" t="s">
        <v>4215</v>
      </c>
      <c r="F2512" s="184"/>
      <c r="G2512" s="184"/>
      <c r="H2512" s="185">
        <v>18332</v>
      </c>
      <c r="I2512" t="s">
        <v>3510</v>
      </c>
      <c r="J2512" s="185" t="s">
        <v>36</v>
      </c>
      <c r="K2512" s="185" t="s">
        <v>36</v>
      </c>
      <c r="L2512" s="185" t="s">
        <v>36</v>
      </c>
      <c r="M2512" s="185" t="s">
        <v>37</v>
      </c>
      <c r="N2512" s="185" t="s">
        <v>3514</v>
      </c>
      <c r="O2512" s="185" t="s">
        <v>37</v>
      </c>
      <c r="P2512" s="185"/>
      <c r="Q2512" s="184" t="s">
        <v>4215</v>
      </c>
      <c r="R2512" s="185">
        <v>18332</v>
      </c>
      <c r="S2512" s="185" t="s">
        <v>3627</v>
      </c>
      <c r="T2512">
        <v>1</v>
      </c>
      <c r="U2512" s="185" t="s">
        <v>37</v>
      </c>
      <c r="V2512" s="185" t="s">
        <v>37</v>
      </c>
      <c r="W2512" t="b">
        <v>1</v>
      </c>
    </row>
    <row r="2513" spans="4:23" x14ac:dyDescent="0.25">
      <c r="D2513" s="184" t="s">
        <v>4216</v>
      </c>
      <c r="E2513" s="184" t="s">
        <v>4216</v>
      </c>
      <c r="F2513" s="184"/>
      <c r="G2513" s="184"/>
      <c r="H2513" s="185">
        <v>18333</v>
      </c>
      <c r="I2513" t="s">
        <v>3510</v>
      </c>
      <c r="J2513" s="185" t="s">
        <v>36</v>
      </c>
      <c r="K2513" s="185" t="s">
        <v>36</v>
      </c>
      <c r="L2513" s="185" t="s">
        <v>36</v>
      </c>
      <c r="M2513" s="185" t="s">
        <v>37</v>
      </c>
      <c r="N2513" s="185" t="s">
        <v>3514</v>
      </c>
      <c r="O2513" s="185" t="s">
        <v>37</v>
      </c>
      <c r="P2513" s="185"/>
      <c r="Q2513" s="184" t="s">
        <v>4216</v>
      </c>
      <c r="R2513" s="185">
        <v>18333</v>
      </c>
      <c r="S2513" s="185" t="s">
        <v>3613</v>
      </c>
      <c r="T2513">
        <v>1</v>
      </c>
      <c r="U2513" s="185" t="s">
        <v>37</v>
      </c>
      <c r="V2513" s="185" t="s">
        <v>37</v>
      </c>
      <c r="W2513" t="b">
        <v>1</v>
      </c>
    </row>
    <row r="2514" spans="4:23" x14ac:dyDescent="0.25">
      <c r="D2514" s="184" t="s">
        <v>4217</v>
      </c>
      <c r="E2514" s="184" t="s">
        <v>4217</v>
      </c>
      <c r="F2514" s="184"/>
      <c r="G2514" s="184"/>
      <c r="H2514" s="185">
        <v>18333</v>
      </c>
      <c r="I2514" t="s">
        <v>3510</v>
      </c>
      <c r="J2514" s="185" t="s">
        <v>36</v>
      </c>
      <c r="K2514" s="185" t="s">
        <v>36</v>
      </c>
      <c r="L2514" s="185" t="s">
        <v>36</v>
      </c>
      <c r="M2514" s="185" t="s">
        <v>37</v>
      </c>
      <c r="N2514" s="185" t="s">
        <v>3514</v>
      </c>
      <c r="O2514" s="185" t="s">
        <v>37</v>
      </c>
      <c r="P2514" s="185"/>
      <c r="Q2514" s="184" t="s">
        <v>4217</v>
      </c>
      <c r="R2514" s="185">
        <v>18333</v>
      </c>
      <c r="S2514" s="185" t="s">
        <v>3613</v>
      </c>
      <c r="T2514">
        <v>1</v>
      </c>
      <c r="U2514" s="185" t="s">
        <v>37</v>
      </c>
      <c r="V2514" s="185" t="s">
        <v>37</v>
      </c>
      <c r="W2514" t="b">
        <v>1</v>
      </c>
    </row>
    <row r="2515" spans="4:23" x14ac:dyDescent="0.25">
      <c r="D2515" s="184" t="s">
        <v>2087</v>
      </c>
      <c r="E2515" s="184" t="s">
        <v>2087</v>
      </c>
      <c r="F2515" s="184"/>
      <c r="G2515" s="184"/>
      <c r="H2515" s="185">
        <v>90240</v>
      </c>
      <c r="I2515" t="s">
        <v>3486</v>
      </c>
      <c r="J2515" s="185" t="s">
        <v>36</v>
      </c>
      <c r="K2515" s="185" t="s">
        <v>36</v>
      </c>
      <c r="L2515" s="185" t="s">
        <v>36</v>
      </c>
      <c r="M2515" s="185" t="s">
        <v>37</v>
      </c>
      <c r="N2515" s="185" t="s">
        <v>3490</v>
      </c>
      <c r="O2515" s="185" t="s">
        <v>37</v>
      </c>
      <c r="P2515" s="185"/>
      <c r="Q2515" s="184" t="s">
        <v>2087</v>
      </c>
      <c r="R2515" s="185">
        <v>90240</v>
      </c>
      <c r="S2515" s="185" t="s">
        <v>2087</v>
      </c>
      <c r="T2515">
        <v>2</v>
      </c>
      <c r="U2515" s="185" t="s">
        <v>37</v>
      </c>
      <c r="V2515" s="185" t="s">
        <v>37</v>
      </c>
      <c r="W2515" t="b">
        <v>1</v>
      </c>
    </row>
    <row r="2516" spans="4:23" x14ac:dyDescent="0.25">
      <c r="D2516" s="184" t="s">
        <v>2088</v>
      </c>
      <c r="E2516" s="184" t="s">
        <v>2088</v>
      </c>
      <c r="F2516" s="184"/>
      <c r="G2516" s="184"/>
      <c r="H2516" s="185">
        <v>13530</v>
      </c>
      <c r="I2516" t="s">
        <v>3491</v>
      </c>
      <c r="J2516" s="185" t="s">
        <v>36</v>
      </c>
      <c r="K2516" s="185" t="s">
        <v>36</v>
      </c>
      <c r="L2516" s="185" t="s">
        <v>36</v>
      </c>
      <c r="M2516" s="185" t="s">
        <v>37</v>
      </c>
      <c r="N2516" s="185" t="s">
        <v>3501</v>
      </c>
      <c r="O2516" s="185" t="s">
        <v>37</v>
      </c>
      <c r="P2516" s="185"/>
      <c r="Q2516" s="184" t="s">
        <v>2088</v>
      </c>
      <c r="R2516" s="185">
        <v>13530</v>
      </c>
      <c r="S2516" s="185" t="s">
        <v>84</v>
      </c>
      <c r="T2516">
        <v>3</v>
      </c>
      <c r="U2516" s="185" t="s">
        <v>37</v>
      </c>
      <c r="V2516" s="185" t="s">
        <v>37</v>
      </c>
      <c r="W2516" t="b">
        <v>1</v>
      </c>
    </row>
    <row r="2517" spans="4:23" x14ac:dyDescent="0.25">
      <c r="D2517" s="184" t="s">
        <v>2089</v>
      </c>
      <c r="E2517" s="184" t="s">
        <v>2089</v>
      </c>
      <c r="F2517" s="184"/>
      <c r="G2517" s="184"/>
      <c r="H2517" s="185">
        <v>13550</v>
      </c>
      <c r="I2517" t="s">
        <v>3491</v>
      </c>
      <c r="J2517" s="185" t="s">
        <v>36</v>
      </c>
      <c r="K2517" s="185" t="s">
        <v>36</v>
      </c>
      <c r="L2517" s="185" t="s">
        <v>36</v>
      </c>
      <c r="M2517" s="185" t="s">
        <v>37</v>
      </c>
      <c r="N2517" s="185" t="s">
        <v>3505</v>
      </c>
      <c r="O2517" s="185" t="s">
        <v>37</v>
      </c>
      <c r="P2517" s="185"/>
      <c r="Q2517" s="184" t="s">
        <v>2089</v>
      </c>
      <c r="R2517" s="185">
        <v>13550</v>
      </c>
      <c r="S2517" s="185" t="s">
        <v>462</v>
      </c>
      <c r="T2517">
        <v>3</v>
      </c>
      <c r="U2517" s="185" t="s">
        <v>37</v>
      </c>
      <c r="V2517" s="185" t="s">
        <v>37</v>
      </c>
      <c r="W2517" t="b">
        <v>1</v>
      </c>
    </row>
    <row r="2518" spans="4:23" x14ac:dyDescent="0.25">
      <c r="D2518" s="184" t="s">
        <v>2090</v>
      </c>
      <c r="E2518" s="184" t="s">
        <v>2090</v>
      </c>
      <c r="F2518" s="184"/>
      <c r="G2518" s="184"/>
      <c r="H2518" s="185">
        <v>14250</v>
      </c>
      <c r="I2518" t="s">
        <v>3491</v>
      </c>
      <c r="J2518" s="185" t="s">
        <v>36</v>
      </c>
      <c r="K2518" s="185" t="s">
        <v>36</v>
      </c>
      <c r="L2518" s="185" t="s">
        <v>36</v>
      </c>
      <c r="M2518" s="185" t="s">
        <v>36</v>
      </c>
      <c r="N2518" s="185" t="s">
        <v>35</v>
      </c>
      <c r="O2518" s="185" t="s">
        <v>37</v>
      </c>
      <c r="P2518" s="185"/>
      <c r="Q2518" s="184" t="s">
        <v>2090</v>
      </c>
      <c r="R2518" s="185">
        <v>14250</v>
      </c>
      <c r="S2518" s="185" t="s">
        <v>929</v>
      </c>
      <c r="T2518">
        <v>4</v>
      </c>
      <c r="U2518" s="185" t="s">
        <v>37</v>
      </c>
      <c r="V2518" s="185" t="s">
        <v>37</v>
      </c>
      <c r="W2518" t="b">
        <v>1</v>
      </c>
    </row>
    <row r="2519" spans="4:23" x14ac:dyDescent="0.25">
      <c r="D2519" s="184" t="s">
        <v>2091</v>
      </c>
      <c r="E2519" s="184" t="s">
        <v>2091</v>
      </c>
      <c r="F2519" s="184"/>
      <c r="G2519" s="184"/>
      <c r="H2519" s="185">
        <v>13550</v>
      </c>
      <c r="I2519" t="s">
        <v>3491</v>
      </c>
      <c r="J2519" s="185" t="s">
        <v>36</v>
      </c>
      <c r="K2519" s="185" t="s">
        <v>36</v>
      </c>
      <c r="L2519" s="185" t="s">
        <v>36</v>
      </c>
      <c r="M2519" s="185" t="s">
        <v>37</v>
      </c>
      <c r="N2519" s="185" t="s">
        <v>3505</v>
      </c>
      <c r="O2519" s="185" t="s">
        <v>37</v>
      </c>
      <c r="P2519" s="185"/>
      <c r="Q2519" s="184" t="s">
        <v>2091</v>
      </c>
      <c r="R2519" s="185">
        <v>13550</v>
      </c>
      <c r="S2519" s="185" t="s">
        <v>462</v>
      </c>
      <c r="T2519">
        <v>3</v>
      </c>
      <c r="U2519" s="185" t="s">
        <v>37</v>
      </c>
      <c r="V2519" s="185" t="s">
        <v>37</v>
      </c>
      <c r="W2519" t="b">
        <v>1</v>
      </c>
    </row>
    <row r="2520" spans="4:23" x14ac:dyDescent="0.25">
      <c r="D2520" s="184" t="s">
        <v>2092</v>
      </c>
      <c r="E2520" s="184" t="s">
        <v>2092</v>
      </c>
      <c r="F2520" s="184"/>
      <c r="G2520" s="184"/>
      <c r="H2520" s="185">
        <v>10030</v>
      </c>
      <c r="I2520" t="s">
        <v>3486</v>
      </c>
      <c r="J2520" s="185" t="s">
        <v>36</v>
      </c>
      <c r="K2520" s="185" t="s">
        <v>36</v>
      </c>
      <c r="L2520" s="185" t="s">
        <v>36</v>
      </c>
      <c r="M2520" s="185" t="s">
        <v>37</v>
      </c>
      <c r="N2520" s="185" t="s">
        <v>3490</v>
      </c>
      <c r="O2520" s="185" t="s">
        <v>37</v>
      </c>
      <c r="P2520" s="185"/>
      <c r="Q2520" s="184" t="s">
        <v>2092</v>
      </c>
      <c r="R2520" s="185">
        <v>10030</v>
      </c>
      <c r="S2520" s="185" t="s">
        <v>60</v>
      </c>
      <c r="T2520">
        <v>1</v>
      </c>
      <c r="U2520" s="185" t="s">
        <v>37</v>
      </c>
      <c r="V2520" s="185" t="s">
        <v>37</v>
      </c>
      <c r="W2520" t="b">
        <v>1</v>
      </c>
    </row>
    <row r="2521" spans="4:23" x14ac:dyDescent="0.25">
      <c r="D2521" s="184" t="s">
        <v>2093</v>
      </c>
      <c r="E2521" s="184" t="s">
        <v>2093</v>
      </c>
      <c r="F2521" s="184"/>
      <c r="G2521" s="184"/>
      <c r="H2521" s="185">
        <v>17720</v>
      </c>
      <c r="I2521" t="s">
        <v>3502</v>
      </c>
      <c r="J2521" s="185" t="s">
        <v>36</v>
      </c>
      <c r="K2521" s="185" t="s">
        <v>36</v>
      </c>
      <c r="L2521" s="185" t="s">
        <v>36</v>
      </c>
      <c r="M2521" s="185" t="s">
        <v>37</v>
      </c>
      <c r="N2521" s="185" t="s">
        <v>3528</v>
      </c>
      <c r="O2521" s="185" t="s">
        <v>37</v>
      </c>
      <c r="P2521" s="185"/>
      <c r="Q2521" s="184" t="s">
        <v>2093</v>
      </c>
      <c r="R2521" s="185">
        <v>17720</v>
      </c>
      <c r="S2521" s="185" t="s">
        <v>533</v>
      </c>
      <c r="T2521">
        <v>3</v>
      </c>
      <c r="U2521" s="185" t="s">
        <v>37</v>
      </c>
      <c r="V2521" s="185" t="s">
        <v>37</v>
      </c>
      <c r="W2521" t="b">
        <v>1</v>
      </c>
    </row>
    <row r="2522" spans="4:23" x14ac:dyDescent="0.25">
      <c r="D2522" s="184" t="s">
        <v>2094</v>
      </c>
      <c r="E2522" s="184" t="s">
        <v>2094</v>
      </c>
      <c r="F2522" s="184"/>
      <c r="G2522" s="184"/>
      <c r="H2522" s="185">
        <v>10030</v>
      </c>
      <c r="I2522" t="s">
        <v>3486</v>
      </c>
      <c r="J2522" s="185" t="s">
        <v>36</v>
      </c>
      <c r="K2522" s="185" t="s">
        <v>36</v>
      </c>
      <c r="L2522" s="185" t="s">
        <v>36</v>
      </c>
      <c r="M2522" s="185" t="s">
        <v>37</v>
      </c>
      <c r="N2522" s="185" t="s">
        <v>3490</v>
      </c>
      <c r="O2522" s="185" t="s">
        <v>37</v>
      </c>
      <c r="P2522" s="185"/>
      <c r="Q2522" s="184" t="s">
        <v>2094</v>
      </c>
      <c r="R2522" s="185">
        <v>10030</v>
      </c>
      <c r="S2522" s="185" t="s">
        <v>60</v>
      </c>
      <c r="T2522">
        <v>1</v>
      </c>
      <c r="U2522" s="185" t="s">
        <v>37</v>
      </c>
      <c r="V2522" s="185" t="s">
        <v>37</v>
      </c>
      <c r="W2522" t="b">
        <v>1</v>
      </c>
    </row>
    <row r="2523" spans="4:23" x14ac:dyDescent="0.25">
      <c r="D2523" s="184" t="s">
        <v>2095</v>
      </c>
      <c r="E2523" s="184" t="s">
        <v>2095</v>
      </c>
      <c r="F2523" s="184"/>
      <c r="G2523" s="184"/>
      <c r="H2523" s="185">
        <v>90242</v>
      </c>
      <c r="I2523" t="s">
        <v>3487</v>
      </c>
      <c r="J2523" s="185" t="s">
        <v>36</v>
      </c>
      <c r="K2523" s="185" t="s">
        <v>36</v>
      </c>
      <c r="L2523" s="185" t="s">
        <v>36</v>
      </c>
      <c r="M2523" s="185" t="s">
        <v>36</v>
      </c>
      <c r="N2523" s="185" t="s">
        <v>3514</v>
      </c>
      <c r="O2523" s="185" t="s">
        <v>37</v>
      </c>
      <c r="P2523" s="185"/>
      <c r="Q2523" s="184" t="s">
        <v>2095</v>
      </c>
      <c r="R2523" s="185">
        <v>90242</v>
      </c>
      <c r="S2523" s="185" t="s">
        <v>2095</v>
      </c>
      <c r="T2523">
        <v>4</v>
      </c>
      <c r="U2523" s="185" t="s">
        <v>37</v>
      </c>
      <c r="V2523" s="185" t="s">
        <v>37</v>
      </c>
      <c r="W2523" t="b">
        <v>1</v>
      </c>
    </row>
    <row r="2524" spans="4:23" x14ac:dyDescent="0.25">
      <c r="D2524" s="184" t="s">
        <v>2096</v>
      </c>
      <c r="E2524" s="184" t="s">
        <v>2096</v>
      </c>
      <c r="F2524" s="184"/>
      <c r="G2524" s="184"/>
      <c r="H2524" s="185">
        <v>14160</v>
      </c>
      <c r="I2524" t="s">
        <v>3491</v>
      </c>
      <c r="J2524" s="185" t="s">
        <v>36</v>
      </c>
      <c r="K2524" s="185" t="s">
        <v>36</v>
      </c>
      <c r="L2524" s="185" t="s">
        <v>36</v>
      </c>
      <c r="M2524" s="185" t="s">
        <v>37</v>
      </c>
      <c r="N2524" s="185" t="s">
        <v>3505</v>
      </c>
      <c r="O2524" s="185" t="s">
        <v>37</v>
      </c>
      <c r="P2524" s="185"/>
      <c r="Q2524" s="184" t="s">
        <v>2096</v>
      </c>
      <c r="R2524" s="185">
        <v>14160</v>
      </c>
      <c r="S2524" s="185" t="s">
        <v>1745</v>
      </c>
      <c r="T2524">
        <v>3</v>
      </c>
      <c r="U2524" s="185" t="s">
        <v>37</v>
      </c>
      <c r="V2524" s="185" t="s">
        <v>37</v>
      </c>
      <c r="W2524" t="b">
        <v>1</v>
      </c>
    </row>
    <row r="2525" spans="4:23" x14ac:dyDescent="0.25">
      <c r="D2525" s="184" t="s">
        <v>2097</v>
      </c>
      <c r="E2525" s="184" t="s">
        <v>2097</v>
      </c>
      <c r="F2525" s="184"/>
      <c r="G2525" s="184"/>
      <c r="H2525" s="185">
        <v>16670</v>
      </c>
      <c r="I2525" t="s">
        <v>3493</v>
      </c>
      <c r="J2525" s="185" t="s">
        <v>36</v>
      </c>
      <c r="K2525" s="185" t="s">
        <v>36</v>
      </c>
      <c r="L2525" s="185" t="s">
        <v>36</v>
      </c>
      <c r="M2525" s="185" t="s">
        <v>36</v>
      </c>
      <c r="N2525" s="185" t="s">
        <v>3490</v>
      </c>
      <c r="O2525" s="185" t="s">
        <v>37</v>
      </c>
      <c r="P2525" s="185"/>
      <c r="Q2525" s="184" t="s">
        <v>2097</v>
      </c>
      <c r="R2525" s="185">
        <v>16670</v>
      </c>
      <c r="S2525" s="185" t="s">
        <v>800</v>
      </c>
      <c r="T2525">
        <v>4</v>
      </c>
      <c r="U2525" s="185" t="s">
        <v>37</v>
      </c>
      <c r="V2525" s="185" t="s">
        <v>37</v>
      </c>
      <c r="W2525" t="b">
        <v>1</v>
      </c>
    </row>
    <row r="2526" spans="4:23" x14ac:dyDescent="0.25">
      <c r="D2526" s="184" t="s">
        <v>2098</v>
      </c>
      <c r="E2526" s="184" t="s">
        <v>2098</v>
      </c>
      <c r="F2526" s="184"/>
      <c r="G2526" s="184"/>
      <c r="H2526" s="185">
        <v>16510</v>
      </c>
      <c r="I2526" t="s">
        <v>3494</v>
      </c>
      <c r="J2526" s="185" t="s">
        <v>36</v>
      </c>
      <c r="K2526" s="185" t="s">
        <v>37</v>
      </c>
      <c r="L2526" s="185" t="s">
        <v>36</v>
      </c>
      <c r="M2526" s="185" t="s">
        <v>37</v>
      </c>
      <c r="N2526" s="185" t="s">
        <v>3610</v>
      </c>
      <c r="O2526" s="185" t="s">
        <v>37</v>
      </c>
      <c r="P2526" s="185"/>
      <c r="Q2526" s="184" t="s">
        <v>2098</v>
      </c>
      <c r="R2526" s="185">
        <v>16510</v>
      </c>
      <c r="S2526" s="185" t="s">
        <v>64</v>
      </c>
      <c r="T2526">
        <v>3</v>
      </c>
      <c r="U2526" s="185" t="s">
        <v>37</v>
      </c>
      <c r="V2526" s="185" t="s">
        <v>37</v>
      </c>
      <c r="W2526" t="b">
        <v>0</v>
      </c>
    </row>
    <row r="2527" spans="4:23" x14ac:dyDescent="0.25">
      <c r="D2527" s="184" t="s">
        <v>2099</v>
      </c>
      <c r="E2527" s="184" t="s">
        <v>2099</v>
      </c>
      <c r="F2527" s="184"/>
      <c r="G2527" s="184"/>
      <c r="H2527" s="185">
        <v>15290</v>
      </c>
      <c r="I2527" t="s">
        <v>3493</v>
      </c>
      <c r="J2527" s="185" t="s">
        <v>36</v>
      </c>
      <c r="K2527" s="185" t="s">
        <v>36</v>
      </c>
      <c r="L2527" s="185" t="s">
        <v>36</v>
      </c>
      <c r="M2527" s="185" t="s">
        <v>37</v>
      </c>
      <c r="N2527" s="185" t="s">
        <v>3646</v>
      </c>
      <c r="O2527" s="185" t="s">
        <v>37</v>
      </c>
      <c r="P2527" s="185"/>
      <c r="Q2527" s="184" t="s">
        <v>2099</v>
      </c>
      <c r="R2527" s="185">
        <v>15290</v>
      </c>
      <c r="S2527" s="185" t="s">
        <v>654</v>
      </c>
      <c r="T2527">
        <v>2</v>
      </c>
      <c r="U2527" s="185" t="s">
        <v>37</v>
      </c>
      <c r="V2527" s="185" t="s">
        <v>37</v>
      </c>
      <c r="W2527" t="b">
        <v>1</v>
      </c>
    </row>
    <row r="2528" spans="4:23" x14ac:dyDescent="0.25">
      <c r="D2528" s="184" t="s">
        <v>2100</v>
      </c>
      <c r="E2528" s="184" t="s">
        <v>2100</v>
      </c>
      <c r="F2528" s="184"/>
      <c r="G2528" s="184"/>
      <c r="H2528" s="185">
        <v>15020</v>
      </c>
      <c r="I2528" t="s">
        <v>113</v>
      </c>
      <c r="J2528" s="185" t="s">
        <v>36</v>
      </c>
      <c r="K2528" s="185" t="s">
        <v>36</v>
      </c>
      <c r="L2528" s="185" t="s">
        <v>36</v>
      </c>
      <c r="M2528" s="185" t="s">
        <v>37</v>
      </c>
      <c r="N2528" s="185" t="s">
        <v>113</v>
      </c>
      <c r="O2528" s="185" t="s">
        <v>37</v>
      </c>
      <c r="P2528" s="185"/>
      <c r="Q2528" s="184" t="s">
        <v>2100</v>
      </c>
      <c r="R2528" s="185">
        <v>15020</v>
      </c>
      <c r="S2528" s="185" t="s">
        <v>88</v>
      </c>
      <c r="T2528">
        <v>5</v>
      </c>
      <c r="U2528" s="185" t="s">
        <v>37</v>
      </c>
      <c r="V2528" s="185" t="s">
        <v>37</v>
      </c>
      <c r="W2528" t="b">
        <v>0</v>
      </c>
    </row>
    <row r="2529" spans="4:23" x14ac:dyDescent="0.25">
      <c r="D2529" s="184" t="s">
        <v>2101</v>
      </c>
      <c r="E2529" s="184" t="s">
        <v>2101</v>
      </c>
      <c r="F2529" s="184"/>
      <c r="G2529" s="184"/>
      <c r="H2529" s="185">
        <v>13070</v>
      </c>
      <c r="I2529" t="s">
        <v>3491</v>
      </c>
      <c r="J2529" s="185" t="s">
        <v>36</v>
      </c>
      <c r="K2529" s="185" t="s">
        <v>36</v>
      </c>
      <c r="L2529" s="185" t="s">
        <v>36</v>
      </c>
      <c r="M2529" s="185" t="s">
        <v>37</v>
      </c>
      <c r="N2529" s="185" t="s">
        <v>3501</v>
      </c>
      <c r="O2529" s="185" t="s">
        <v>37</v>
      </c>
      <c r="P2529" s="185"/>
      <c r="Q2529" s="184" t="s">
        <v>2101</v>
      </c>
      <c r="R2529" s="185">
        <v>13070</v>
      </c>
      <c r="S2529" s="185" t="s">
        <v>977</v>
      </c>
      <c r="T2529">
        <v>2</v>
      </c>
      <c r="U2529" s="185" t="s">
        <v>37</v>
      </c>
      <c r="V2529" s="185" t="s">
        <v>37</v>
      </c>
      <c r="W2529" t="b">
        <v>1</v>
      </c>
    </row>
    <row r="2530" spans="4:23" x14ac:dyDescent="0.25">
      <c r="D2530" s="184" t="s">
        <v>2102</v>
      </c>
      <c r="E2530" s="184" t="s">
        <v>2102</v>
      </c>
      <c r="F2530" s="184"/>
      <c r="G2530" s="184"/>
      <c r="H2530" s="185">
        <v>13150</v>
      </c>
      <c r="I2530" t="s">
        <v>3502</v>
      </c>
      <c r="J2530" s="185" t="s">
        <v>36</v>
      </c>
      <c r="K2530" s="185" t="s">
        <v>36</v>
      </c>
      <c r="L2530" s="185" t="s">
        <v>36</v>
      </c>
      <c r="M2530" s="185" t="s">
        <v>37</v>
      </c>
      <c r="N2530" s="185" t="s">
        <v>3498</v>
      </c>
      <c r="O2530" s="185" t="s">
        <v>37</v>
      </c>
      <c r="P2530" s="185"/>
      <c r="Q2530" s="184" t="s">
        <v>2102</v>
      </c>
      <c r="R2530" s="185">
        <v>13150</v>
      </c>
      <c r="S2530" s="185" t="s">
        <v>472</v>
      </c>
      <c r="T2530">
        <v>1</v>
      </c>
      <c r="U2530" s="185" t="s">
        <v>37</v>
      </c>
      <c r="V2530" s="185" t="s">
        <v>37</v>
      </c>
      <c r="W2530" t="b">
        <v>1</v>
      </c>
    </row>
    <row r="2531" spans="4:23" x14ac:dyDescent="0.25">
      <c r="D2531" s="184" t="s">
        <v>2103</v>
      </c>
      <c r="E2531" s="184" t="s">
        <v>2103</v>
      </c>
      <c r="F2531" s="184"/>
      <c r="G2531" s="184"/>
      <c r="H2531" s="185">
        <v>15050</v>
      </c>
      <c r="I2531" t="s">
        <v>113</v>
      </c>
      <c r="J2531" s="185" t="s">
        <v>36</v>
      </c>
      <c r="K2531" s="185" t="s">
        <v>36</v>
      </c>
      <c r="L2531" s="185" t="s">
        <v>36</v>
      </c>
      <c r="M2531" s="185" t="s">
        <v>37</v>
      </c>
      <c r="N2531" s="185" t="s">
        <v>113</v>
      </c>
      <c r="O2531" s="185" t="s">
        <v>37</v>
      </c>
      <c r="P2531" s="185"/>
      <c r="Q2531" s="184" t="s">
        <v>2103</v>
      </c>
      <c r="R2531" s="185">
        <v>15050</v>
      </c>
      <c r="S2531" s="185" t="s">
        <v>114</v>
      </c>
      <c r="T2531">
        <v>5</v>
      </c>
      <c r="U2531" s="185" t="s">
        <v>37</v>
      </c>
      <c r="V2531" s="185" t="s">
        <v>37</v>
      </c>
      <c r="W2531" t="b">
        <v>0</v>
      </c>
    </row>
    <row r="2532" spans="4:23" x14ac:dyDescent="0.25">
      <c r="D2532" s="184" t="s">
        <v>2104</v>
      </c>
      <c r="E2532" s="184" t="s">
        <v>2104</v>
      </c>
      <c r="F2532" s="184"/>
      <c r="G2532" s="184"/>
      <c r="H2532" s="185">
        <v>17510</v>
      </c>
      <c r="I2532" t="s">
        <v>3502</v>
      </c>
      <c r="J2532" s="185" t="s">
        <v>36</v>
      </c>
      <c r="K2532" s="185" t="s">
        <v>36</v>
      </c>
      <c r="L2532" s="185" t="s">
        <v>36</v>
      </c>
      <c r="M2532" s="185" t="s">
        <v>37</v>
      </c>
      <c r="N2532" s="185" t="s">
        <v>3504</v>
      </c>
      <c r="O2532" s="185" t="s">
        <v>37</v>
      </c>
      <c r="P2532" s="185"/>
      <c r="Q2532" s="184" t="s">
        <v>2104</v>
      </c>
      <c r="R2532" s="185">
        <v>17510</v>
      </c>
      <c r="S2532" s="185" t="s">
        <v>246</v>
      </c>
      <c r="T2532">
        <v>1</v>
      </c>
      <c r="U2532" s="185" t="s">
        <v>37</v>
      </c>
      <c r="V2532" s="185" t="s">
        <v>37</v>
      </c>
      <c r="W2532" t="b">
        <v>1</v>
      </c>
    </row>
    <row r="2533" spans="4:23" x14ac:dyDescent="0.25">
      <c r="D2533" s="184" t="s">
        <v>2105</v>
      </c>
      <c r="E2533" s="184" t="s">
        <v>2105</v>
      </c>
      <c r="F2533" s="184"/>
      <c r="G2533" s="184"/>
      <c r="H2533" s="185">
        <v>17510</v>
      </c>
      <c r="I2533" t="s">
        <v>3502</v>
      </c>
      <c r="J2533" s="185" t="s">
        <v>36</v>
      </c>
      <c r="K2533" s="185" t="s">
        <v>36</v>
      </c>
      <c r="L2533" s="185" t="s">
        <v>36</v>
      </c>
      <c r="M2533" s="185" t="s">
        <v>37</v>
      </c>
      <c r="N2533" s="185" t="s">
        <v>3504</v>
      </c>
      <c r="O2533" s="185" t="s">
        <v>37</v>
      </c>
      <c r="P2533" s="185"/>
      <c r="Q2533" s="184" t="s">
        <v>2105</v>
      </c>
      <c r="R2533" s="185">
        <v>17510</v>
      </c>
      <c r="S2533" s="185" t="s">
        <v>246</v>
      </c>
      <c r="T2533">
        <v>1</v>
      </c>
      <c r="U2533" s="185" t="s">
        <v>37</v>
      </c>
      <c r="V2533" s="185" t="s">
        <v>37</v>
      </c>
      <c r="W2533" t="b">
        <v>1</v>
      </c>
    </row>
    <row r="2534" spans="4:23" x14ac:dyDescent="0.25">
      <c r="D2534" s="184" t="s">
        <v>2106</v>
      </c>
      <c r="E2534" s="184" t="s">
        <v>2106</v>
      </c>
      <c r="F2534" s="184"/>
      <c r="G2534" s="184"/>
      <c r="H2534" s="185">
        <v>17230</v>
      </c>
      <c r="I2534" t="s">
        <v>3502</v>
      </c>
      <c r="J2534" s="185" t="s">
        <v>36</v>
      </c>
      <c r="K2534" s="185" t="s">
        <v>36</v>
      </c>
      <c r="L2534" s="185" t="s">
        <v>36</v>
      </c>
      <c r="M2534" s="185" t="s">
        <v>37</v>
      </c>
      <c r="N2534" s="185" t="s">
        <v>3504</v>
      </c>
      <c r="O2534" s="185" t="s">
        <v>37</v>
      </c>
      <c r="P2534" s="185"/>
      <c r="Q2534" s="184" t="s">
        <v>2106</v>
      </c>
      <c r="R2534" s="185">
        <v>17230</v>
      </c>
      <c r="S2534" s="185" t="s">
        <v>568</v>
      </c>
      <c r="T2534">
        <v>1</v>
      </c>
      <c r="U2534" s="185" t="s">
        <v>37</v>
      </c>
      <c r="V2534" s="185" t="s">
        <v>37</v>
      </c>
      <c r="W2534" t="b">
        <v>1</v>
      </c>
    </row>
    <row r="2535" spans="4:23" x14ac:dyDescent="0.25">
      <c r="D2535" s="184" t="s">
        <v>2107</v>
      </c>
      <c r="E2535" s="184" t="s">
        <v>2107</v>
      </c>
      <c r="F2535" s="184"/>
      <c r="G2535" s="184"/>
      <c r="H2535" s="185">
        <v>13230</v>
      </c>
      <c r="I2535" t="s">
        <v>3491</v>
      </c>
      <c r="J2535" s="185" t="s">
        <v>36</v>
      </c>
      <c r="K2535" s="185" t="s">
        <v>36</v>
      </c>
      <c r="L2535" s="185" t="s">
        <v>36</v>
      </c>
      <c r="M2535" s="185" t="s">
        <v>37</v>
      </c>
      <c r="N2535" s="185" t="s">
        <v>3503</v>
      </c>
      <c r="O2535" s="185" t="s">
        <v>37</v>
      </c>
      <c r="P2535" s="185"/>
      <c r="Q2535" s="184" t="s">
        <v>2107</v>
      </c>
      <c r="R2535" s="185">
        <v>13230</v>
      </c>
      <c r="S2535" s="185" t="s">
        <v>570</v>
      </c>
      <c r="T2535">
        <v>1</v>
      </c>
      <c r="U2535" s="185" t="s">
        <v>37</v>
      </c>
      <c r="V2535" s="185" t="s">
        <v>37</v>
      </c>
      <c r="W2535" t="b">
        <v>1</v>
      </c>
    </row>
    <row r="2536" spans="4:23" x14ac:dyDescent="0.25">
      <c r="D2536" s="184" t="s">
        <v>2108</v>
      </c>
      <c r="E2536" s="184" t="s">
        <v>2108</v>
      </c>
      <c r="F2536" s="184"/>
      <c r="G2536" s="184"/>
      <c r="H2536" s="185">
        <v>15620</v>
      </c>
      <c r="I2536" t="s">
        <v>3491</v>
      </c>
      <c r="J2536" s="185" t="s">
        <v>36</v>
      </c>
      <c r="K2536" s="185" t="s">
        <v>36</v>
      </c>
      <c r="L2536" s="185" t="s">
        <v>36</v>
      </c>
      <c r="M2536" s="185" t="s">
        <v>37</v>
      </c>
      <c r="N2536" s="185" t="s">
        <v>3503</v>
      </c>
      <c r="O2536" s="185" t="s">
        <v>37</v>
      </c>
      <c r="P2536" s="185"/>
      <c r="Q2536" s="184" t="s">
        <v>2108</v>
      </c>
      <c r="R2536" s="185">
        <v>15620</v>
      </c>
      <c r="S2536" s="185" t="s">
        <v>1126</v>
      </c>
      <c r="T2536">
        <v>1</v>
      </c>
      <c r="U2536" s="185" t="s">
        <v>37</v>
      </c>
      <c r="V2536" s="185" t="s">
        <v>37</v>
      </c>
      <c r="W2536" t="b">
        <v>1</v>
      </c>
    </row>
    <row r="2537" spans="4:23" x14ac:dyDescent="0.25">
      <c r="D2537" s="184" t="s">
        <v>2109</v>
      </c>
      <c r="E2537" s="184" t="s">
        <v>2109</v>
      </c>
      <c r="F2537" s="184"/>
      <c r="G2537" s="184"/>
      <c r="H2537" s="185">
        <v>90243</v>
      </c>
      <c r="I2537" t="s">
        <v>3491</v>
      </c>
      <c r="J2537" s="185" t="s">
        <v>36</v>
      </c>
      <c r="K2537" s="185" t="s">
        <v>36</v>
      </c>
      <c r="L2537" s="185" t="s">
        <v>36</v>
      </c>
      <c r="M2537" s="185" t="s">
        <v>37</v>
      </c>
      <c r="N2537" s="185" t="s">
        <v>3503</v>
      </c>
      <c r="O2537" s="185" t="s">
        <v>37</v>
      </c>
      <c r="P2537" s="185"/>
      <c r="Q2537" s="184" t="s">
        <v>2109</v>
      </c>
      <c r="R2537" s="185">
        <v>90243</v>
      </c>
      <c r="S2537" s="185" t="s">
        <v>2109</v>
      </c>
      <c r="T2537">
        <v>1</v>
      </c>
      <c r="U2537" s="185" t="s">
        <v>37</v>
      </c>
      <c r="V2537" s="185" t="s">
        <v>37</v>
      </c>
      <c r="W2537" t="b">
        <v>1</v>
      </c>
    </row>
    <row r="2538" spans="4:23" x14ac:dyDescent="0.25">
      <c r="D2538" s="184" t="s">
        <v>2110</v>
      </c>
      <c r="E2538" s="184" t="s">
        <v>2110</v>
      </c>
      <c r="F2538" s="184"/>
      <c r="G2538" s="184"/>
      <c r="H2538" s="185">
        <v>17240</v>
      </c>
      <c r="I2538" t="s">
        <v>3502</v>
      </c>
      <c r="J2538" s="185" t="s">
        <v>36</v>
      </c>
      <c r="K2538" s="185" t="s">
        <v>36</v>
      </c>
      <c r="L2538" s="185" t="s">
        <v>36</v>
      </c>
      <c r="M2538" s="185" t="s">
        <v>37</v>
      </c>
      <c r="N2538" s="185" t="s">
        <v>3504</v>
      </c>
      <c r="O2538" s="185" t="s">
        <v>37</v>
      </c>
      <c r="P2538" s="185"/>
      <c r="Q2538" s="184" t="s">
        <v>2110</v>
      </c>
      <c r="R2538" s="185">
        <v>17240</v>
      </c>
      <c r="S2538" s="185" t="s">
        <v>492</v>
      </c>
      <c r="T2538">
        <v>1</v>
      </c>
      <c r="U2538" s="185" t="s">
        <v>37</v>
      </c>
      <c r="V2538" s="185" t="s">
        <v>37</v>
      </c>
      <c r="W2538" t="b">
        <v>1</v>
      </c>
    </row>
    <row r="2539" spans="4:23" x14ac:dyDescent="0.25">
      <c r="D2539" s="184" t="s">
        <v>2111</v>
      </c>
      <c r="E2539" s="184" t="s">
        <v>2111</v>
      </c>
      <c r="F2539" s="184"/>
      <c r="G2539" s="184"/>
      <c r="H2539" s="185">
        <v>15050</v>
      </c>
      <c r="I2539" t="s">
        <v>113</v>
      </c>
      <c r="J2539" s="185" t="s">
        <v>36</v>
      </c>
      <c r="K2539" s="185" t="s">
        <v>36</v>
      </c>
      <c r="L2539" s="185" t="s">
        <v>36</v>
      </c>
      <c r="M2539" s="185" t="s">
        <v>37</v>
      </c>
      <c r="N2539" s="185" t="s">
        <v>113</v>
      </c>
      <c r="O2539" s="185" t="s">
        <v>37</v>
      </c>
      <c r="P2539" s="185"/>
      <c r="Q2539" s="184" t="s">
        <v>2111</v>
      </c>
      <c r="R2539" s="185">
        <v>15050</v>
      </c>
      <c r="S2539" s="185" t="s">
        <v>114</v>
      </c>
      <c r="T2539">
        <v>5</v>
      </c>
      <c r="U2539" s="185" t="s">
        <v>37</v>
      </c>
      <c r="V2539" s="185" t="s">
        <v>37</v>
      </c>
      <c r="W2539" t="b">
        <v>0</v>
      </c>
    </row>
    <row r="2540" spans="4:23" x14ac:dyDescent="0.25">
      <c r="D2540" s="184" t="s">
        <v>2112</v>
      </c>
      <c r="E2540" s="184" t="s">
        <v>2112</v>
      </c>
      <c r="F2540" s="184"/>
      <c r="G2540" s="184"/>
      <c r="H2540" s="185">
        <v>17430</v>
      </c>
      <c r="I2540" t="s">
        <v>3502</v>
      </c>
      <c r="J2540" s="185" t="s">
        <v>36</v>
      </c>
      <c r="K2540" s="185" t="s">
        <v>36</v>
      </c>
      <c r="L2540" s="185" t="s">
        <v>36</v>
      </c>
      <c r="M2540" s="185" t="s">
        <v>37</v>
      </c>
      <c r="N2540" s="185" t="s">
        <v>3504</v>
      </c>
      <c r="O2540" s="185" t="s">
        <v>37</v>
      </c>
      <c r="P2540" s="185"/>
      <c r="Q2540" s="184" t="s">
        <v>2112</v>
      </c>
      <c r="R2540" s="185">
        <v>17430</v>
      </c>
      <c r="S2540" s="185" t="s">
        <v>198</v>
      </c>
      <c r="T2540">
        <v>1</v>
      </c>
      <c r="U2540" s="185" t="s">
        <v>37</v>
      </c>
      <c r="V2540" s="185" t="s">
        <v>37</v>
      </c>
      <c r="W2540" t="b">
        <v>1</v>
      </c>
    </row>
    <row r="2541" spans="4:23" x14ac:dyDescent="0.25">
      <c r="D2541" s="184" t="s">
        <v>2113</v>
      </c>
      <c r="E2541" s="184" t="s">
        <v>2113</v>
      </c>
      <c r="F2541" s="184"/>
      <c r="G2541" s="184"/>
      <c r="H2541" s="185">
        <v>15030</v>
      </c>
      <c r="I2541" t="s">
        <v>3491</v>
      </c>
      <c r="J2541" s="185" t="s">
        <v>36</v>
      </c>
      <c r="K2541" s="185" t="s">
        <v>36</v>
      </c>
      <c r="L2541" s="185" t="s">
        <v>36</v>
      </c>
      <c r="M2541" s="185" t="s">
        <v>37</v>
      </c>
      <c r="N2541" s="185" t="s">
        <v>3503</v>
      </c>
      <c r="O2541" s="185" t="s">
        <v>37</v>
      </c>
      <c r="P2541" s="185"/>
      <c r="Q2541" s="184" t="s">
        <v>2113</v>
      </c>
      <c r="R2541" s="185">
        <v>15030</v>
      </c>
      <c r="S2541" s="185" t="s">
        <v>305</v>
      </c>
      <c r="T2541">
        <v>5</v>
      </c>
      <c r="U2541" s="185" t="s">
        <v>37</v>
      </c>
      <c r="V2541" s="185" t="s">
        <v>37</v>
      </c>
      <c r="W2541" t="b">
        <v>1</v>
      </c>
    </row>
    <row r="2542" spans="4:23" x14ac:dyDescent="0.25">
      <c r="D2542" s="184" t="s">
        <v>2114</v>
      </c>
      <c r="E2542" s="184" t="s">
        <v>2114</v>
      </c>
      <c r="F2542" s="184"/>
      <c r="G2542" s="184"/>
      <c r="H2542" s="185">
        <v>15030</v>
      </c>
      <c r="I2542" t="s">
        <v>113</v>
      </c>
      <c r="J2542" s="185" t="s">
        <v>36</v>
      </c>
      <c r="K2542" s="185" t="s">
        <v>36</v>
      </c>
      <c r="L2542" s="185" t="s">
        <v>36</v>
      </c>
      <c r="M2542" s="185" t="s">
        <v>37</v>
      </c>
      <c r="N2542" s="185" t="s">
        <v>113</v>
      </c>
      <c r="O2542" s="185" t="s">
        <v>37</v>
      </c>
      <c r="P2542" s="185"/>
      <c r="Q2542" s="184" t="s">
        <v>2114</v>
      </c>
      <c r="R2542" s="185">
        <v>15030</v>
      </c>
      <c r="S2542" s="185" t="s">
        <v>305</v>
      </c>
      <c r="T2542">
        <v>5</v>
      </c>
      <c r="U2542" s="185" t="s">
        <v>37</v>
      </c>
      <c r="V2542" s="185" t="s">
        <v>37</v>
      </c>
      <c r="W2542" t="b">
        <v>0</v>
      </c>
    </row>
    <row r="2543" spans="4:23" x14ac:dyDescent="0.25">
      <c r="D2543" s="184" t="s">
        <v>305</v>
      </c>
      <c r="E2543" s="184" t="s">
        <v>305</v>
      </c>
      <c r="F2543" s="184"/>
      <c r="G2543" s="184"/>
      <c r="H2543" s="185">
        <v>15030</v>
      </c>
      <c r="I2543" t="s">
        <v>113</v>
      </c>
      <c r="J2543" s="185" t="s">
        <v>36</v>
      </c>
      <c r="K2543" s="185" t="s">
        <v>36</v>
      </c>
      <c r="L2543" s="185" t="s">
        <v>36</v>
      </c>
      <c r="M2543" s="185" t="s">
        <v>37</v>
      </c>
      <c r="N2543" s="185" t="s">
        <v>113</v>
      </c>
      <c r="O2543" s="185" t="s">
        <v>37</v>
      </c>
      <c r="P2543" s="185"/>
      <c r="Q2543" s="184" t="s">
        <v>305</v>
      </c>
      <c r="R2543" s="185">
        <v>15030</v>
      </c>
      <c r="S2543" s="185" t="s">
        <v>305</v>
      </c>
      <c r="T2543">
        <v>5</v>
      </c>
      <c r="U2543" s="185" t="s">
        <v>37</v>
      </c>
      <c r="V2543" s="185" t="s">
        <v>37</v>
      </c>
      <c r="W2543" t="b">
        <v>0</v>
      </c>
    </row>
    <row r="2544" spans="4:23" x14ac:dyDescent="0.25">
      <c r="D2544" s="184" t="s">
        <v>2115</v>
      </c>
      <c r="E2544" s="184" t="s">
        <v>2115</v>
      </c>
      <c r="F2544" s="184"/>
      <c r="G2544" s="184"/>
      <c r="H2544" s="185">
        <v>90244</v>
      </c>
      <c r="I2544" t="s">
        <v>3502</v>
      </c>
      <c r="J2544" s="185" t="s">
        <v>36</v>
      </c>
      <c r="K2544" s="185" t="s">
        <v>36</v>
      </c>
      <c r="L2544" s="185" t="s">
        <v>36</v>
      </c>
      <c r="M2544" s="185" t="s">
        <v>37</v>
      </c>
      <c r="N2544" s="185" t="s">
        <v>3504</v>
      </c>
      <c r="O2544" s="185" t="s">
        <v>37</v>
      </c>
      <c r="P2544" s="185"/>
      <c r="Q2544" s="184" t="s">
        <v>2115</v>
      </c>
      <c r="R2544" s="185">
        <v>90244</v>
      </c>
      <c r="S2544" s="185" t="s">
        <v>2115</v>
      </c>
      <c r="T2544">
        <v>1</v>
      </c>
      <c r="U2544" s="185" t="s">
        <v>37</v>
      </c>
      <c r="V2544" s="185" t="s">
        <v>37</v>
      </c>
      <c r="W2544" t="b">
        <v>1</v>
      </c>
    </row>
    <row r="2545" spans="4:23" x14ac:dyDescent="0.25">
      <c r="D2545" s="184" t="s">
        <v>2116</v>
      </c>
      <c r="E2545" s="184" t="s">
        <v>2116</v>
      </c>
      <c r="F2545" s="184"/>
      <c r="G2545" s="184"/>
      <c r="H2545" s="185">
        <v>15030</v>
      </c>
      <c r="I2545" t="s">
        <v>113</v>
      </c>
      <c r="J2545" s="185" t="s">
        <v>36</v>
      </c>
      <c r="K2545" s="185" t="s">
        <v>36</v>
      </c>
      <c r="L2545" s="185" t="s">
        <v>36</v>
      </c>
      <c r="M2545" s="185" t="s">
        <v>37</v>
      </c>
      <c r="N2545" s="185" t="s">
        <v>113</v>
      </c>
      <c r="O2545" s="185" t="s">
        <v>37</v>
      </c>
      <c r="P2545" s="185"/>
      <c r="Q2545" s="184" t="s">
        <v>2116</v>
      </c>
      <c r="R2545" s="185">
        <v>15030</v>
      </c>
      <c r="S2545" s="185" t="s">
        <v>305</v>
      </c>
      <c r="T2545">
        <v>5</v>
      </c>
      <c r="U2545" s="185" t="s">
        <v>37</v>
      </c>
      <c r="V2545" s="185" t="s">
        <v>37</v>
      </c>
      <c r="W2545" t="b">
        <v>0</v>
      </c>
    </row>
    <row r="2546" spans="4:23" x14ac:dyDescent="0.25">
      <c r="D2546" s="186" t="s">
        <v>4218</v>
      </c>
      <c r="E2546" s="186" t="s">
        <v>4218</v>
      </c>
      <c r="F2546" s="186"/>
      <c r="G2546" s="186"/>
      <c r="H2546" s="185"/>
      <c r="I2546" s="186" t="s">
        <v>3493</v>
      </c>
      <c r="J2546" s="186" t="s">
        <v>36</v>
      </c>
      <c r="K2546" s="186" t="s">
        <v>36</v>
      </c>
      <c r="L2546" s="186" t="s">
        <v>36</v>
      </c>
      <c r="M2546" s="186" t="s">
        <v>37</v>
      </c>
      <c r="N2546" s="186" t="s">
        <v>3498</v>
      </c>
      <c r="O2546" s="186" t="s">
        <v>37</v>
      </c>
      <c r="P2546" s="186"/>
      <c r="Q2546" s="186" t="s">
        <v>4218</v>
      </c>
      <c r="R2546" s="185"/>
      <c r="S2546" s="185"/>
      <c r="T2546">
        <v>1</v>
      </c>
      <c r="U2546" s="186" t="s">
        <v>37</v>
      </c>
      <c r="V2546" s="186" t="s">
        <v>37</v>
      </c>
      <c r="W2546" t="b">
        <v>1</v>
      </c>
    </row>
    <row r="2547" spans="4:23" x14ac:dyDescent="0.25">
      <c r="D2547" s="186" t="s">
        <v>4219</v>
      </c>
      <c r="E2547" s="186" t="s">
        <v>4219</v>
      </c>
      <c r="F2547" s="186"/>
      <c r="G2547" s="186"/>
      <c r="H2547" s="185"/>
      <c r="I2547" s="186" t="s">
        <v>3493</v>
      </c>
      <c r="J2547" s="186" t="s">
        <v>36</v>
      </c>
      <c r="K2547" s="186" t="s">
        <v>36</v>
      </c>
      <c r="L2547" s="186" t="s">
        <v>36</v>
      </c>
      <c r="M2547" s="186" t="s">
        <v>37</v>
      </c>
      <c r="N2547" s="186" t="s">
        <v>3498</v>
      </c>
      <c r="O2547" s="186" t="s">
        <v>37</v>
      </c>
      <c r="P2547" s="186"/>
      <c r="Q2547" s="186" t="s">
        <v>4219</v>
      </c>
      <c r="R2547" s="185"/>
      <c r="S2547" s="185"/>
      <c r="T2547">
        <v>1</v>
      </c>
      <c r="U2547" s="186" t="s">
        <v>37</v>
      </c>
      <c r="V2547" s="186" t="s">
        <v>37</v>
      </c>
      <c r="W2547" t="b">
        <v>1</v>
      </c>
    </row>
    <row r="2548" spans="4:23" x14ac:dyDescent="0.25">
      <c r="D2548" s="184" t="s">
        <v>2117</v>
      </c>
      <c r="E2548" s="184" t="s">
        <v>2117</v>
      </c>
      <c r="F2548" s="184"/>
      <c r="G2548" s="184"/>
      <c r="H2548" s="185">
        <v>90394</v>
      </c>
      <c r="I2548" t="s">
        <v>3502</v>
      </c>
      <c r="J2548" s="185" t="s">
        <v>36</v>
      </c>
      <c r="K2548" s="185" t="s">
        <v>36</v>
      </c>
      <c r="L2548" s="185" t="s">
        <v>36</v>
      </c>
      <c r="M2548" s="185" t="s">
        <v>37</v>
      </c>
      <c r="N2548" s="185" t="s">
        <v>3504</v>
      </c>
      <c r="O2548" s="185" t="s">
        <v>37</v>
      </c>
      <c r="P2548" s="185"/>
      <c r="Q2548" s="184" t="s">
        <v>2117</v>
      </c>
      <c r="R2548" s="185">
        <v>90394</v>
      </c>
      <c r="S2548" s="185" t="s">
        <v>509</v>
      </c>
      <c r="T2548">
        <v>1</v>
      </c>
      <c r="U2548" s="185" t="s">
        <v>37</v>
      </c>
      <c r="V2548" s="185" t="s">
        <v>37</v>
      </c>
      <c r="W2548" t="b">
        <v>1</v>
      </c>
    </row>
    <row r="2549" spans="4:23" x14ac:dyDescent="0.25">
      <c r="D2549" s="184" t="s">
        <v>2118</v>
      </c>
      <c r="E2549" s="184" t="s">
        <v>2118</v>
      </c>
      <c r="F2549" s="184"/>
      <c r="G2549" s="184"/>
      <c r="H2549" s="185">
        <v>16560</v>
      </c>
      <c r="I2549" t="s">
        <v>3493</v>
      </c>
      <c r="J2549" s="185" t="s">
        <v>36</v>
      </c>
      <c r="K2549" s="185" t="s">
        <v>36</v>
      </c>
      <c r="L2549" s="185" t="s">
        <v>36</v>
      </c>
      <c r="M2549" s="185" t="s">
        <v>37</v>
      </c>
      <c r="N2549" s="185" t="s">
        <v>3498</v>
      </c>
      <c r="O2549" s="185" t="s">
        <v>37</v>
      </c>
      <c r="P2549" s="185"/>
      <c r="Q2549" s="184" t="s">
        <v>2118</v>
      </c>
      <c r="R2549" s="185">
        <v>16560</v>
      </c>
      <c r="S2549" s="185" t="s">
        <v>150</v>
      </c>
      <c r="T2549">
        <v>2</v>
      </c>
      <c r="U2549" s="185" t="s">
        <v>37</v>
      </c>
      <c r="V2549" s="185" t="s">
        <v>37</v>
      </c>
      <c r="W2549" t="b">
        <v>1</v>
      </c>
    </row>
    <row r="2550" spans="4:23" x14ac:dyDescent="0.25">
      <c r="D2550" s="184" t="s">
        <v>2119</v>
      </c>
      <c r="E2550" s="184" t="s">
        <v>2119</v>
      </c>
      <c r="F2550" s="184"/>
      <c r="G2550" s="184"/>
      <c r="H2550" s="185">
        <v>90246</v>
      </c>
      <c r="I2550" t="s">
        <v>3494</v>
      </c>
      <c r="J2550" s="185" t="s">
        <v>36</v>
      </c>
      <c r="K2550" s="185" t="s">
        <v>37</v>
      </c>
      <c r="L2550" s="185" t="s">
        <v>36</v>
      </c>
      <c r="M2550" s="185" t="s">
        <v>37</v>
      </c>
      <c r="N2550" s="185" t="s">
        <v>3495</v>
      </c>
      <c r="O2550" s="185" t="s">
        <v>37</v>
      </c>
      <c r="P2550" s="185"/>
      <c r="Q2550" s="184" t="s">
        <v>2119</v>
      </c>
      <c r="R2550" s="185">
        <v>90246</v>
      </c>
      <c r="S2550" s="185" t="s">
        <v>2119</v>
      </c>
      <c r="T2550">
        <v>3</v>
      </c>
      <c r="U2550" s="185" t="s">
        <v>37</v>
      </c>
      <c r="V2550" s="185" t="s">
        <v>37</v>
      </c>
      <c r="W2550" t="b">
        <v>0</v>
      </c>
    </row>
    <row r="2551" spans="4:23" x14ac:dyDescent="0.25">
      <c r="D2551" s="184" t="s">
        <v>4220</v>
      </c>
      <c r="E2551" s="184" t="s">
        <v>4220</v>
      </c>
      <c r="F2551" s="184"/>
      <c r="G2551" s="184"/>
      <c r="H2551" s="185">
        <v>16870</v>
      </c>
      <c r="I2551" t="s">
        <v>3493</v>
      </c>
      <c r="J2551" s="185" t="s">
        <v>36</v>
      </c>
      <c r="K2551" s="185" t="s">
        <v>36</v>
      </c>
      <c r="L2551" s="185" t="s">
        <v>36</v>
      </c>
      <c r="M2551" s="185" t="s">
        <v>37</v>
      </c>
      <c r="N2551" s="185" t="s">
        <v>3498</v>
      </c>
      <c r="O2551" s="185" t="s">
        <v>37</v>
      </c>
      <c r="P2551" s="185"/>
      <c r="Q2551" s="184" t="s">
        <v>4220</v>
      </c>
      <c r="R2551" s="185">
        <v>16870</v>
      </c>
      <c r="S2551" s="185" t="s">
        <v>152</v>
      </c>
      <c r="T2551">
        <v>1</v>
      </c>
      <c r="U2551" s="185" t="s">
        <v>37</v>
      </c>
      <c r="V2551" s="185" t="s">
        <v>37</v>
      </c>
      <c r="W2551" t="b">
        <v>1</v>
      </c>
    </row>
    <row r="2552" spans="4:23" x14ac:dyDescent="0.25">
      <c r="D2552" s="186" t="s">
        <v>4221</v>
      </c>
      <c r="E2552" s="186" t="s">
        <v>4221</v>
      </c>
      <c r="F2552" s="186"/>
      <c r="G2552" s="186"/>
      <c r="H2552" s="185"/>
      <c r="I2552" s="186" t="s">
        <v>3494</v>
      </c>
      <c r="J2552" s="186" t="s">
        <v>36</v>
      </c>
      <c r="K2552" s="186" t="s">
        <v>37</v>
      </c>
      <c r="L2552" s="186" t="s">
        <v>36</v>
      </c>
      <c r="M2552" s="186" t="s">
        <v>37</v>
      </c>
      <c r="N2552" s="186" t="s">
        <v>3495</v>
      </c>
      <c r="O2552" s="186" t="s">
        <v>37</v>
      </c>
      <c r="P2552" s="186"/>
      <c r="Q2552" s="186" t="s">
        <v>4221</v>
      </c>
      <c r="R2552" s="185"/>
      <c r="S2552" s="185"/>
      <c r="T2552">
        <v>1</v>
      </c>
      <c r="U2552" s="186" t="s">
        <v>37</v>
      </c>
      <c r="V2552" s="186" t="s">
        <v>37</v>
      </c>
      <c r="W2552" t="b">
        <v>0</v>
      </c>
    </row>
    <row r="2553" spans="4:23" x14ac:dyDescent="0.25">
      <c r="D2553" s="184" t="s">
        <v>2120</v>
      </c>
      <c r="E2553" s="184" t="s">
        <v>2120</v>
      </c>
      <c r="F2553" s="184"/>
      <c r="G2553" s="184"/>
      <c r="H2553" s="185">
        <v>16410</v>
      </c>
      <c r="I2553" t="s">
        <v>3496</v>
      </c>
      <c r="J2553" s="185" t="s">
        <v>36</v>
      </c>
      <c r="K2553" s="185" t="s">
        <v>36</v>
      </c>
      <c r="L2553" s="185" t="s">
        <v>36</v>
      </c>
      <c r="M2553" s="185" t="s">
        <v>37</v>
      </c>
      <c r="N2553" s="185" t="s">
        <v>35</v>
      </c>
      <c r="O2553" s="185" t="s">
        <v>37</v>
      </c>
      <c r="P2553" s="185"/>
      <c r="Q2553" s="184" t="s">
        <v>2120</v>
      </c>
      <c r="R2553" s="185">
        <v>16410</v>
      </c>
      <c r="S2553" s="185" t="s">
        <v>70</v>
      </c>
      <c r="T2553">
        <v>1</v>
      </c>
      <c r="U2553" s="185" t="s">
        <v>37</v>
      </c>
      <c r="V2553" s="185" t="s">
        <v>37</v>
      </c>
      <c r="W2553" t="b">
        <v>0</v>
      </c>
    </row>
    <row r="2554" spans="4:23" x14ac:dyDescent="0.25">
      <c r="D2554" s="184" t="s">
        <v>2121</v>
      </c>
      <c r="E2554" s="184" t="s">
        <v>2121</v>
      </c>
      <c r="F2554" s="184"/>
      <c r="G2554" s="184"/>
      <c r="H2554" s="185">
        <v>13810</v>
      </c>
      <c r="I2554" t="s">
        <v>3491</v>
      </c>
      <c r="J2554" s="185" t="s">
        <v>36</v>
      </c>
      <c r="K2554" s="185" t="s">
        <v>36</v>
      </c>
      <c r="L2554" s="185" t="s">
        <v>36</v>
      </c>
      <c r="M2554" s="185" t="s">
        <v>37</v>
      </c>
      <c r="N2554" s="185" t="s">
        <v>3501</v>
      </c>
      <c r="O2554" s="185" t="s">
        <v>37</v>
      </c>
      <c r="P2554" s="185"/>
      <c r="Q2554" s="184" t="s">
        <v>2121</v>
      </c>
      <c r="R2554" s="185">
        <v>13810</v>
      </c>
      <c r="S2554" s="185" t="s">
        <v>1264</v>
      </c>
      <c r="T2554">
        <v>3</v>
      </c>
      <c r="U2554" s="185" t="s">
        <v>37</v>
      </c>
      <c r="V2554" s="185" t="s">
        <v>37</v>
      </c>
      <c r="W2554" t="b">
        <v>1</v>
      </c>
    </row>
    <row r="2555" spans="4:23" x14ac:dyDescent="0.25">
      <c r="D2555" s="184" t="s">
        <v>4222</v>
      </c>
      <c r="E2555" s="184" t="s">
        <v>4222</v>
      </c>
      <c r="F2555" s="184"/>
      <c r="G2555" s="184"/>
      <c r="H2555" s="185">
        <v>18382</v>
      </c>
      <c r="I2555" t="s">
        <v>3510</v>
      </c>
      <c r="J2555" s="185" t="s">
        <v>36</v>
      </c>
      <c r="K2555" s="185" t="s">
        <v>36</v>
      </c>
      <c r="L2555" s="185" t="s">
        <v>36</v>
      </c>
      <c r="M2555" s="185" t="s">
        <v>37</v>
      </c>
      <c r="N2555" s="185" t="s">
        <v>3514</v>
      </c>
      <c r="O2555" s="185" t="s">
        <v>37</v>
      </c>
      <c r="P2555" s="185"/>
      <c r="Q2555" s="184" t="s">
        <v>4222</v>
      </c>
      <c r="R2555" s="185">
        <v>18382</v>
      </c>
      <c r="S2555" s="185" t="s">
        <v>4223</v>
      </c>
      <c r="T2555">
        <v>1</v>
      </c>
      <c r="U2555" s="185" t="s">
        <v>37</v>
      </c>
      <c r="V2555" s="185" t="s">
        <v>37</v>
      </c>
      <c r="W2555" t="b">
        <v>1</v>
      </c>
    </row>
    <row r="2556" spans="4:23" x14ac:dyDescent="0.25">
      <c r="D2556" s="184" t="s">
        <v>4224</v>
      </c>
      <c r="E2556" s="184" t="s">
        <v>4224</v>
      </c>
      <c r="F2556" s="184"/>
      <c r="G2556" s="184"/>
      <c r="H2556" s="185">
        <v>18383</v>
      </c>
      <c r="I2556" t="s">
        <v>3510</v>
      </c>
      <c r="J2556" s="185" t="s">
        <v>36</v>
      </c>
      <c r="K2556" s="185" t="s">
        <v>36</v>
      </c>
      <c r="L2556" s="185" t="s">
        <v>36</v>
      </c>
      <c r="M2556" s="185" t="s">
        <v>37</v>
      </c>
      <c r="N2556" s="185" t="s">
        <v>3514</v>
      </c>
      <c r="O2556" s="185" t="s">
        <v>37</v>
      </c>
      <c r="P2556" s="185"/>
      <c r="Q2556" s="184" t="s">
        <v>4224</v>
      </c>
      <c r="R2556" s="185">
        <v>18383</v>
      </c>
      <c r="S2556" s="185" t="s">
        <v>4225</v>
      </c>
      <c r="T2556">
        <v>1</v>
      </c>
      <c r="U2556" s="185" t="s">
        <v>37</v>
      </c>
      <c r="V2556" s="185" t="s">
        <v>37</v>
      </c>
      <c r="W2556" t="b">
        <v>1</v>
      </c>
    </row>
    <row r="2557" spans="4:23" x14ac:dyDescent="0.25">
      <c r="D2557" s="184" t="s">
        <v>4226</v>
      </c>
      <c r="E2557" s="184" t="s">
        <v>4226</v>
      </c>
      <c r="F2557" s="184"/>
      <c r="G2557" s="184"/>
      <c r="H2557" s="185">
        <v>18381</v>
      </c>
      <c r="I2557" t="s">
        <v>3510</v>
      </c>
      <c r="J2557" s="185" t="s">
        <v>36</v>
      </c>
      <c r="K2557" s="185" t="s">
        <v>36</v>
      </c>
      <c r="L2557" s="185" t="s">
        <v>36</v>
      </c>
      <c r="M2557" s="185" t="s">
        <v>37</v>
      </c>
      <c r="N2557" s="185" t="s">
        <v>3514</v>
      </c>
      <c r="O2557" s="185" t="s">
        <v>37</v>
      </c>
      <c r="P2557" s="185"/>
      <c r="Q2557" s="184" t="s">
        <v>4226</v>
      </c>
      <c r="R2557" s="185">
        <v>18381</v>
      </c>
      <c r="S2557" s="185" t="s">
        <v>4227</v>
      </c>
      <c r="T2557">
        <v>1</v>
      </c>
      <c r="U2557" s="185" t="s">
        <v>37</v>
      </c>
      <c r="V2557" s="185" t="s">
        <v>37</v>
      </c>
      <c r="W2557" t="b">
        <v>1</v>
      </c>
    </row>
    <row r="2558" spans="4:23" x14ac:dyDescent="0.25">
      <c r="D2558" s="184" t="s">
        <v>4228</v>
      </c>
      <c r="E2558" s="184" t="s">
        <v>4228</v>
      </c>
      <c r="F2558" s="184"/>
      <c r="G2558" s="184"/>
      <c r="H2558" s="185">
        <v>18381</v>
      </c>
      <c r="I2558" t="s">
        <v>3510</v>
      </c>
      <c r="J2558" s="185" t="s">
        <v>36</v>
      </c>
      <c r="K2558" s="185" t="s">
        <v>36</v>
      </c>
      <c r="L2558" s="185" t="s">
        <v>36</v>
      </c>
      <c r="M2558" s="185" t="s">
        <v>37</v>
      </c>
      <c r="N2558" s="185" t="s">
        <v>3514</v>
      </c>
      <c r="O2558" s="185" t="s">
        <v>37</v>
      </c>
      <c r="P2558" s="185"/>
      <c r="Q2558" s="184" t="s">
        <v>4228</v>
      </c>
      <c r="R2558" s="185">
        <v>18381</v>
      </c>
      <c r="S2558" s="185" t="s">
        <v>4227</v>
      </c>
      <c r="T2558">
        <v>1</v>
      </c>
      <c r="U2558" s="185" t="s">
        <v>37</v>
      </c>
      <c r="V2558" s="185" t="s">
        <v>37</v>
      </c>
      <c r="W2558" t="b">
        <v>1</v>
      </c>
    </row>
    <row r="2559" spans="4:23" x14ac:dyDescent="0.25">
      <c r="D2559" s="184" t="s">
        <v>4229</v>
      </c>
      <c r="E2559" s="184" t="s">
        <v>4229</v>
      </c>
      <c r="F2559" s="184"/>
      <c r="G2559" s="184"/>
      <c r="H2559" s="185">
        <v>18382</v>
      </c>
      <c r="I2559" t="s">
        <v>3510</v>
      </c>
      <c r="J2559" s="185" t="s">
        <v>36</v>
      </c>
      <c r="K2559" s="185" t="s">
        <v>36</v>
      </c>
      <c r="L2559" s="185" t="s">
        <v>36</v>
      </c>
      <c r="M2559" s="185" t="s">
        <v>37</v>
      </c>
      <c r="N2559" s="185" t="s">
        <v>3514</v>
      </c>
      <c r="O2559" s="185" t="s">
        <v>37</v>
      </c>
      <c r="P2559" s="185"/>
      <c r="Q2559" s="184" t="s">
        <v>4229</v>
      </c>
      <c r="R2559" s="185">
        <v>18382</v>
      </c>
      <c r="S2559" s="185" t="s">
        <v>4223</v>
      </c>
      <c r="T2559">
        <v>1</v>
      </c>
      <c r="U2559" s="185" t="s">
        <v>37</v>
      </c>
      <c r="V2559" s="185" t="s">
        <v>37</v>
      </c>
      <c r="W2559" t="b">
        <v>1</v>
      </c>
    </row>
    <row r="2560" spans="4:23" x14ac:dyDescent="0.25">
      <c r="D2560" s="184" t="s">
        <v>4230</v>
      </c>
      <c r="E2560" s="184" t="s">
        <v>4230</v>
      </c>
      <c r="F2560" s="184"/>
      <c r="G2560" s="184"/>
      <c r="H2560" s="185">
        <v>18383</v>
      </c>
      <c r="I2560" t="s">
        <v>3510</v>
      </c>
      <c r="J2560" s="185" t="s">
        <v>36</v>
      </c>
      <c r="K2560" s="185" t="s">
        <v>36</v>
      </c>
      <c r="L2560" s="185" t="s">
        <v>36</v>
      </c>
      <c r="M2560" s="185" t="s">
        <v>37</v>
      </c>
      <c r="N2560" s="185" t="s">
        <v>3514</v>
      </c>
      <c r="O2560" s="185" t="s">
        <v>37</v>
      </c>
      <c r="P2560" s="185"/>
      <c r="Q2560" s="184" t="s">
        <v>4230</v>
      </c>
      <c r="R2560" s="185">
        <v>18383</v>
      </c>
      <c r="S2560" s="185" t="s">
        <v>4225</v>
      </c>
      <c r="T2560">
        <v>1</v>
      </c>
      <c r="U2560" s="185" t="s">
        <v>37</v>
      </c>
      <c r="V2560" s="185" t="s">
        <v>37</v>
      </c>
      <c r="W2560" t="b">
        <v>1</v>
      </c>
    </row>
    <row r="2561" spans="4:23" x14ac:dyDescent="0.25">
      <c r="D2561" s="184" t="s">
        <v>4231</v>
      </c>
      <c r="E2561" s="184" t="s">
        <v>4231</v>
      </c>
      <c r="F2561" s="184"/>
      <c r="G2561" s="184"/>
      <c r="H2561" s="185">
        <v>18999</v>
      </c>
      <c r="I2561" t="s">
        <v>3510</v>
      </c>
      <c r="J2561" s="185" t="s">
        <v>36</v>
      </c>
      <c r="K2561" s="185" t="s">
        <v>36</v>
      </c>
      <c r="L2561" s="185" t="s">
        <v>36</v>
      </c>
      <c r="M2561" s="185" t="s">
        <v>36</v>
      </c>
      <c r="N2561" s="185" t="s">
        <v>3514</v>
      </c>
      <c r="O2561" s="185" t="s">
        <v>37</v>
      </c>
      <c r="P2561" s="185"/>
      <c r="Q2561" s="184" t="s">
        <v>4231</v>
      </c>
      <c r="R2561" s="185">
        <v>18999</v>
      </c>
      <c r="S2561" s="185" t="s">
        <v>3944</v>
      </c>
      <c r="T2561">
        <v>0</v>
      </c>
      <c r="U2561" s="185" t="s">
        <v>36</v>
      </c>
      <c r="V2561" s="185" t="s">
        <v>36</v>
      </c>
      <c r="W2561" t="b">
        <v>1</v>
      </c>
    </row>
    <row r="2562" spans="4:23" x14ac:dyDescent="0.25">
      <c r="D2562" s="184" t="s">
        <v>2122</v>
      </c>
      <c r="E2562" s="184" t="s">
        <v>2122</v>
      </c>
      <c r="F2562" s="184"/>
      <c r="G2562" s="184"/>
      <c r="H2562" s="185">
        <v>13820</v>
      </c>
      <c r="I2562" t="s">
        <v>3491</v>
      </c>
      <c r="J2562" s="185" t="s">
        <v>36</v>
      </c>
      <c r="K2562" s="185" t="s">
        <v>36</v>
      </c>
      <c r="L2562" s="185" t="s">
        <v>36</v>
      </c>
      <c r="M2562" s="185" t="s">
        <v>37</v>
      </c>
      <c r="N2562" s="185" t="s">
        <v>3501</v>
      </c>
      <c r="O2562" s="185" t="s">
        <v>37</v>
      </c>
      <c r="P2562" s="185"/>
      <c r="Q2562" s="184" t="s">
        <v>2122</v>
      </c>
      <c r="R2562" s="185">
        <v>13820</v>
      </c>
      <c r="S2562" s="185" t="s">
        <v>469</v>
      </c>
      <c r="T2562">
        <v>2</v>
      </c>
      <c r="U2562" s="185" t="s">
        <v>37</v>
      </c>
      <c r="V2562" s="185" t="s">
        <v>37</v>
      </c>
      <c r="W2562" t="b">
        <v>1</v>
      </c>
    </row>
    <row r="2563" spans="4:23" x14ac:dyDescent="0.25">
      <c r="D2563" s="184" t="s">
        <v>2123</v>
      </c>
      <c r="E2563" s="184" t="s">
        <v>2123</v>
      </c>
      <c r="F2563" s="184"/>
      <c r="G2563" s="184"/>
      <c r="H2563" s="185">
        <v>13810</v>
      </c>
      <c r="I2563" t="s">
        <v>3491</v>
      </c>
      <c r="J2563" s="185" t="s">
        <v>36</v>
      </c>
      <c r="K2563" s="185" t="s">
        <v>36</v>
      </c>
      <c r="L2563" s="185" t="s">
        <v>36</v>
      </c>
      <c r="M2563" s="185" t="s">
        <v>37</v>
      </c>
      <c r="N2563" s="185" t="s">
        <v>3501</v>
      </c>
      <c r="O2563" s="185" t="s">
        <v>37</v>
      </c>
      <c r="P2563" s="185"/>
      <c r="Q2563" s="184" t="s">
        <v>2123</v>
      </c>
      <c r="R2563" s="185">
        <v>13810</v>
      </c>
      <c r="S2563" s="185" t="s">
        <v>1264</v>
      </c>
      <c r="T2563">
        <v>3</v>
      </c>
      <c r="U2563" s="185" t="s">
        <v>37</v>
      </c>
      <c r="V2563" s="185" t="s">
        <v>37</v>
      </c>
      <c r="W2563" t="b">
        <v>1</v>
      </c>
    </row>
    <row r="2564" spans="4:23" x14ac:dyDescent="0.25">
      <c r="D2564" s="184" t="s">
        <v>2124</v>
      </c>
      <c r="E2564" s="184" t="s">
        <v>2124</v>
      </c>
      <c r="F2564" s="184"/>
      <c r="G2564" s="184"/>
      <c r="H2564" s="185">
        <v>13820</v>
      </c>
      <c r="I2564" t="s">
        <v>3491</v>
      </c>
      <c r="J2564" s="185" t="s">
        <v>36</v>
      </c>
      <c r="K2564" s="185" t="s">
        <v>36</v>
      </c>
      <c r="L2564" s="185" t="s">
        <v>36</v>
      </c>
      <c r="M2564" s="185" t="s">
        <v>37</v>
      </c>
      <c r="N2564" s="185" t="s">
        <v>3501</v>
      </c>
      <c r="O2564" s="185" t="s">
        <v>37</v>
      </c>
      <c r="P2564" s="185"/>
      <c r="Q2564" s="184" t="s">
        <v>2124</v>
      </c>
      <c r="R2564" s="185">
        <v>13820</v>
      </c>
      <c r="S2564" s="185" t="s">
        <v>469</v>
      </c>
      <c r="T2564">
        <v>2</v>
      </c>
      <c r="U2564" s="185" t="s">
        <v>37</v>
      </c>
      <c r="V2564" s="185" t="s">
        <v>37</v>
      </c>
      <c r="W2564" t="b">
        <v>1</v>
      </c>
    </row>
    <row r="2565" spans="4:23" x14ac:dyDescent="0.25">
      <c r="D2565" s="184" t="s">
        <v>2125</v>
      </c>
      <c r="E2565" s="184" t="s">
        <v>2125</v>
      </c>
      <c r="F2565" s="184"/>
      <c r="G2565" s="184"/>
      <c r="H2565" s="185">
        <v>12220</v>
      </c>
      <c r="I2565" t="s">
        <v>3487</v>
      </c>
      <c r="J2565" s="185" t="s">
        <v>36</v>
      </c>
      <c r="K2565" s="185" t="s">
        <v>36</v>
      </c>
      <c r="L2565" s="185" t="s">
        <v>36</v>
      </c>
      <c r="M2565" s="185" t="s">
        <v>36</v>
      </c>
      <c r="N2565" s="185" t="s">
        <v>35</v>
      </c>
      <c r="O2565" s="185" t="s">
        <v>37</v>
      </c>
      <c r="P2565" s="185"/>
      <c r="Q2565" s="184" t="s">
        <v>2125</v>
      </c>
      <c r="R2565" s="185">
        <v>12220</v>
      </c>
      <c r="S2565" s="185" t="s">
        <v>44</v>
      </c>
      <c r="T2565">
        <v>4</v>
      </c>
      <c r="U2565" s="185" t="s">
        <v>37</v>
      </c>
      <c r="V2565" s="185" t="s">
        <v>37</v>
      </c>
      <c r="W2565" t="b">
        <v>1</v>
      </c>
    </row>
    <row r="2566" spans="4:23" x14ac:dyDescent="0.25">
      <c r="D2566" s="184" t="s">
        <v>2126</v>
      </c>
      <c r="E2566" s="184" t="s">
        <v>2126</v>
      </c>
      <c r="F2566" s="184"/>
      <c r="G2566" s="184"/>
      <c r="H2566" s="185">
        <v>13820</v>
      </c>
      <c r="I2566" t="s">
        <v>3491</v>
      </c>
      <c r="J2566" s="185" t="s">
        <v>36</v>
      </c>
      <c r="K2566" s="185" t="s">
        <v>36</v>
      </c>
      <c r="L2566" s="185" t="s">
        <v>36</v>
      </c>
      <c r="M2566" s="185" t="s">
        <v>37</v>
      </c>
      <c r="N2566" s="185" t="s">
        <v>3501</v>
      </c>
      <c r="O2566" s="185" t="s">
        <v>37</v>
      </c>
      <c r="P2566" s="185"/>
      <c r="Q2566" s="184" t="s">
        <v>2126</v>
      </c>
      <c r="R2566" s="185">
        <v>13820</v>
      </c>
      <c r="S2566" s="185" t="s">
        <v>469</v>
      </c>
      <c r="T2566">
        <v>2</v>
      </c>
      <c r="U2566" s="185" t="s">
        <v>37</v>
      </c>
      <c r="V2566" s="185" t="s">
        <v>37</v>
      </c>
      <c r="W2566" t="b">
        <v>1</v>
      </c>
    </row>
    <row r="2567" spans="4:23" x14ac:dyDescent="0.25">
      <c r="D2567" s="184" t="s">
        <v>4232</v>
      </c>
      <c r="E2567" s="184" t="s">
        <v>4232</v>
      </c>
      <c r="F2567" s="184"/>
      <c r="G2567" s="184"/>
      <c r="H2567" s="185">
        <v>18383</v>
      </c>
      <c r="I2567" t="s">
        <v>3510</v>
      </c>
      <c r="J2567" s="185" t="s">
        <v>36</v>
      </c>
      <c r="K2567" s="185" t="s">
        <v>36</v>
      </c>
      <c r="L2567" s="185" t="s">
        <v>36</v>
      </c>
      <c r="M2567" s="185" t="s">
        <v>37</v>
      </c>
      <c r="N2567" s="185" t="s">
        <v>3514</v>
      </c>
      <c r="O2567" s="185" t="s">
        <v>37</v>
      </c>
      <c r="P2567" s="185"/>
      <c r="Q2567" s="184" t="s">
        <v>4232</v>
      </c>
      <c r="R2567" s="185">
        <v>18383</v>
      </c>
      <c r="S2567" s="185" t="s">
        <v>4225</v>
      </c>
      <c r="T2567">
        <v>1</v>
      </c>
      <c r="U2567" s="185" t="s">
        <v>37</v>
      </c>
      <c r="V2567" s="185" t="s">
        <v>37</v>
      </c>
      <c r="W2567" t="b">
        <v>1</v>
      </c>
    </row>
    <row r="2568" spans="4:23" x14ac:dyDescent="0.25">
      <c r="D2568" s="184" t="s">
        <v>4233</v>
      </c>
      <c r="E2568" s="184" t="s">
        <v>4233</v>
      </c>
      <c r="F2568" s="184"/>
      <c r="G2568" s="184"/>
      <c r="H2568" s="185">
        <v>18381</v>
      </c>
      <c r="I2568" t="s">
        <v>3510</v>
      </c>
      <c r="J2568" s="185" t="s">
        <v>36</v>
      </c>
      <c r="K2568" s="185" t="s">
        <v>36</v>
      </c>
      <c r="L2568" s="185" t="s">
        <v>36</v>
      </c>
      <c r="M2568" s="185" t="s">
        <v>37</v>
      </c>
      <c r="N2568" s="185" t="s">
        <v>3514</v>
      </c>
      <c r="O2568" s="185" t="s">
        <v>37</v>
      </c>
      <c r="P2568" s="185"/>
      <c r="Q2568" s="184" t="s">
        <v>4233</v>
      </c>
      <c r="R2568" s="185">
        <v>18381</v>
      </c>
      <c r="S2568" s="185" t="s">
        <v>4227</v>
      </c>
      <c r="T2568">
        <v>1</v>
      </c>
      <c r="U2568" s="185" t="s">
        <v>37</v>
      </c>
      <c r="V2568" s="185" t="s">
        <v>37</v>
      </c>
      <c r="W2568" t="b">
        <v>1</v>
      </c>
    </row>
    <row r="2569" spans="4:23" x14ac:dyDescent="0.25">
      <c r="D2569" s="184" t="s">
        <v>4234</v>
      </c>
      <c r="E2569" s="184" t="s">
        <v>4234</v>
      </c>
      <c r="F2569" s="184"/>
      <c r="G2569" s="184"/>
      <c r="H2569" s="185">
        <v>18383</v>
      </c>
      <c r="I2569" t="s">
        <v>3510</v>
      </c>
      <c r="J2569" s="185" t="s">
        <v>36</v>
      </c>
      <c r="K2569" s="185" t="s">
        <v>36</v>
      </c>
      <c r="L2569" s="185" t="s">
        <v>36</v>
      </c>
      <c r="M2569" s="185" t="s">
        <v>37</v>
      </c>
      <c r="N2569" s="185" t="s">
        <v>3514</v>
      </c>
      <c r="O2569" s="185" t="s">
        <v>37</v>
      </c>
      <c r="P2569" s="185"/>
      <c r="Q2569" s="184" t="s">
        <v>4234</v>
      </c>
      <c r="R2569" s="185">
        <v>18383</v>
      </c>
      <c r="S2569" s="185" t="s">
        <v>4225</v>
      </c>
      <c r="T2569">
        <v>1</v>
      </c>
      <c r="U2569" s="185" t="s">
        <v>37</v>
      </c>
      <c r="V2569" s="185" t="s">
        <v>37</v>
      </c>
      <c r="W2569" t="b">
        <v>1</v>
      </c>
    </row>
    <row r="2570" spans="4:23" x14ac:dyDescent="0.25">
      <c r="D2570" s="184" t="s">
        <v>4235</v>
      </c>
      <c r="E2570" s="184" t="s">
        <v>4235</v>
      </c>
      <c r="F2570" s="184"/>
      <c r="G2570" s="184"/>
      <c r="H2570" s="185">
        <v>18383</v>
      </c>
      <c r="I2570" t="s">
        <v>3510</v>
      </c>
      <c r="J2570" s="185" t="s">
        <v>36</v>
      </c>
      <c r="K2570" s="185" t="s">
        <v>36</v>
      </c>
      <c r="L2570" s="185" t="s">
        <v>36</v>
      </c>
      <c r="M2570" s="185" t="s">
        <v>37</v>
      </c>
      <c r="N2570" s="185" t="s">
        <v>3514</v>
      </c>
      <c r="O2570" s="185" t="s">
        <v>37</v>
      </c>
      <c r="P2570" s="185"/>
      <c r="Q2570" s="184" t="s">
        <v>4235</v>
      </c>
      <c r="R2570" s="185">
        <v>18383</v>
      </c>
      <c r="S2570" s="185" t="s">
        <v>4225</v>
      </c>
      <c r="T2570">
        <v>1</v>
      </c>
      <c r="U2570" s="185" t="s">
        <v>37</v>
      </c>
      <c r="V2570" s="185" t="s">
        <v>37</v>
      </c>
      <c r="W2570" t="b">
        <v>1</v>
      </c>
    </row>
    <row r="2571" spans="4:23" x14ac:dyDescent="0.25">
      <c r="D2571" s="184" t="s">
        <v>2127</v>
      </c>
      <c r="E2571" s="184" t="s">
        <v>2127</v>
      </c>
      <c r="F2571" s="184"/>
      <c r="G2571" s="184"/>
      <c r="H2571" s="185">
        <v>17070</v>
      </c>
      <c r="I2571" t="s">
        <v>3502</v>
      </c>
      <c r="J2571" s="185" t="s">
        <v>36</v>
      </c>
      <c r="K2571" s="185" t="s">
        <v>36</v>
      </c>
      <c r="L2571" s="185" t="s">
        <v>36</v>
      </c>
      <c r="M2571" s="185" t="s">
        <v>37</v>
      </c>
      <c r="N2571" s="185" t="s">
        <v>3504</v>
      </c>
      <c r="O2571" s="185" t="s">
        <v>37</v>
      </c>
      <c r="P2571" s="185"/>
      <c r="Q2571" s="184" t="s">
        <v>2127</v>
      </c>
      <c r="R2571" s="185">
        <v>17070</v>
      </c>
      <c r="S2571" s="185" t="s">
        <v>935</v>
      </c>
      <c r="T2571">
        <v>1</v>
      </c>
      <c r="U2571" s="185" t="s">
        <v>37</v>
      </c>
      <c r="V2571" s="185" t="s">
        <v>37</v>
      </c>
      <c r="W2571" t="b">
        <v>1</v>
      </c>
    </row>
    <row r="2572" spans="4:23" x14ac:dyDescent="0.25">
      <c r="D2572" s="184" t="s">
        <v>2128</v>
      </c>
      <c r="E2572" s="184" t="s">
        <v>2128</v>
      </c>
      <c r="F2572" s="184"/>
      <c r="G2572" s="184"/>
      <c r="H2572" s="185">
        <v>17350</v>
      </c>
      <c r="I2572" t="s">
        <v>3502</v>
      </c>
      <c r="J2572" s="185" t="s">
        <v>36</v>
      </c>
      <c r="K2572" s="185" t="s">
        <v>36</v>
      </c>
      <c r="L2572" s="185" t="s">
        <v>36</v>
      </c>
      <c r="M2572" s="185" t="s">
        <v>37</v>
      </c>
      <c r="N2572" s="185" t="s">
        <v>3504</v>
      </c>
      <c r="O2572" s="185" t="s">
        <v>37</v>
      </c>
      <c r="P2572" s="185"/>
      <c r="Q2572" s="184" t="s">
        <v>2128</v>
      </c>
      <c r="R2572" s="185">
        <v>17350</v>
      </c>
      <c r="S2572" s="185" t="s">
        <v>161</v>
      </c>
      <c r="T2572">
        <v>1</v>
      </c>
      <c r="U2572" s="185" t="s">
        <v>37</v>
      </c>
      <c r="V2572" s="185" t="s">
        <v>37</v>
      </c>
      <c r="W2572" t="b">
        <v>1</v>
      </c>
    </row>
    <row r="2573" spans="4:23" x14ac:dyDescent="0.25">
      <c r="D2573" s="184" t="s">
        <v>2129</v>
      </c>
      <c r="E2573" s="184" t="s">
        <v>2129</v>
      </c>
      <c r="F2573" s="184"/>
      <c r="G2573" s="184"/>
      <c r="H2573" s="185">
        <v>13810</v>
      </c>
      <c r="I2573" t="s">
        <v>3491</v>
      </c>
      <c r="J2573" s="185" t="s">
        <v>36</v>
      </c>
      <c r="K2573" s="185" t="s">
        <v>36</v>
      </c>
      <c r="L2573" s="185" t="s">
        <v>36</v>
      </c>
      <c r="M2573" s="185" t="s">
        <v>37</v>
      </c>
      <c r="N2573" s="185" t="s">
        <v>3501</v>
      </c>
      <c r="O2573" s="185" t="s">
        <v>37</v>
      </c>
      <c r="P2573" s="185"/>
      <c r="Q2573" s="184" t="s">
        <v>2129</v>
      </c>
      <c r="R2573" s="185">
        <v>13810</v>
      </c>
      <c r="S2573" s="185" t="s">
        <v>1264</v>
      </c>
      <c r="T2573">
        <v>3</v>
      </c>
      <c r="U2573" s="185" t="s">
        <v>37</v>
      </c>
      <c r="V2573" s="185" t="s">
        <v>37</v>
      </c>
      <c r="W2573" t="b">
        <v>1</v>
      </c>
    </row>
    <row r="2574" spans="4:23" x14ac:dyDescent="0.25">
      <c r="D2574" s="184" t="s">
        <v>2130</v>
      </c>
      <c r="E2574" s="184" t="s">
        <v>2130</v>
      </c>
      <c r="F2574" s="184"/>
      <c r="G2574" s="184"/>
      <c r="H2574" s="185">
        <v>13810</v>
      </c>
      <c r="I2574" t="s">
        <v>3491</v>
      </c>
      <c r="J2574" s="185" t="s">
        <v>36</v>
      </c>
      <c r="K2574" s="185" t="s">
        <v>36</v>
      </c>
      <c r="L2574" s="185" t="s">
        <v>36</v>
      </c>
      <c r="M2574" s="185" t="s">
        <v>37</v>
      </c>
      <c r="N2574" s="185" t="s">
        <v>3501</v>
      </c>
      <c r="O2574" s="185" t="s">
        <v>37</v>
      </c>
      <c r="P2574" s="185"/>
      <c r="Q2574" s="184" t="s">
        <v>2130</v>
      </c>
      <c r="R2574" s="185">
        <v>13810</v>
      </c>
      <c r="S2574" s="185" t="s">
        <v>1264</v>
      </c>
      <c r="T2574">
        <v>3</v>
      </c>
      <c r="U2574" s="185" t="s">
        <v>37</v>
      </c>
      <c r="V2574" s="185" t="s">
        <v>37</v>
      </c>
      <c r="W2574" t="b">
        <v>1</v>
      </c>
    </row>
    <row r="2575" spans="4:23" x14ac:dyDescent="0.25">
      <c r="D2575" s="184" t="s">
        <v>2131</v>
      </c>
      <c r="E2575" s="184" t="s">
        <v>2131</v>
      </c>
      <c r="F2575" s="184"/>
      <c r="G2575" s="184"/>
      <c r="H2575" s="185">
        <v>13820</v>
      </c>
      <c r="I2575" t="s">
        <v>3491</v>
      </c>
      <c r="J2575" s="185" t="s">
        <v>36</v>
      </c>
      <c r="K2575" s="185" t="s">
        <v>36</v>
      </c>
      <c r="L2575" s="185" t="s">
        <v>36</v>
      </c>
      <c r="M2575" s="185" t="s">
        <v>37</v>
      </c>
      <c r="N2575" s="185" t="s">
        <v>3501</v>
      </c>
      <c r="O2575" s="185" t="s">
        <v>37</v>
      </c>
      <c r="P2575" s="185"/>
      <c r="Q2575" s="184" t="s">
        <v>2131</v>
      </c>
      <c r="R2575" s="185">
        <v>13820</v>
      </c>
      <c r="S2575" s="185" t="s">
        <v>469</v>
      </c>
      <c r="T2575">
        <v>2</v>
      </c>
      <c r="U2575" s="185" t="s">
        <v>37</v>
      </c>
      <c r="V2575" s="185" t="s">
        <v>37</v>
      </c>
      <c r="W2575" t="b">
        <v>1</v>
      </c>
    </row>
    <row r="2576" spans="4:23" x14ac:dyDescent="0.25">
      <c r="D2576" s="184" t="s">
        <v>2132</v>
      </c>
      <c r="E2576" s="184" t="s">
        <v>2132</v>
      </c>
      <c r="F2576" s="184"/>
      <c r="G2576" s="184"/>
      <c r="H2576" s="185">
        <v>13820</v>
      </c>
      <c r="I2576" t="s">
        <v>3491</v>
      </c>
      <c r="J2576" s="185" t="s">
        <v>36</v>
      </c>
      <c r="K2576" s="185" t="s">
        <v>36</v>
      </c>
      <c r="L2576" s="185" t="s">
        <v>36</v>
      </c>
      <c r="M2576" s="185" t="s">
        <v>37</v>
      </c>
      <c r="N2576" s="185" t="s">
        <v>3501</v>
      </c>
      <c r="O2576" s="185" t="s">
        <v>37</v>
      </c>
      <c r="P2576" s="185"/>
      <c r="Q2576" s="184" t="s">
        <v>2132</v>
      </c>
      <c r="R2576" s="185">
        <v>13820</v>
      </c>
      <c r="S2576" s="185" t="s">
        <v>469</v>
      </c>
      <c r="T2576">
        <v>2</v>
      </c>
      <c r="U2576" s="185" t="s">
        <v>37</v>
      </c>
      <c r="V2576" s="185" t="s">
        <v>37</v>
      </c>
      <c r="W2576" t="b">
        <v>1</v>
      </c>
    </row>
    <row r="2577" spans="4:23" x14ac:dyDescent="0.25">
      <c r="D2577" s="184" t="s">
        <v>2133</v>
      </c>
      <c r="E2577" s="184" t="s">
        <v>2133</v>
      </c>
      <c r="F2577" s="184"/>
      <c r="G2577" s="184"/>
      <c r="H2577" s="185">
        <v>13530</v>
      </c>
      <c r="I2577" t="s">
        <v>3491</v>
      </c>
      <c r="J2577" s="185" t="s">
        <v>36</v>
      </c>
      <c r="K2577" s="185" t="s">
        <v>36</v>
      </c>
      <c r="L2577" s="185" t="s">
        <v>36</v>
      </c>
      <c r="M2577" s="185" t="s">
        <v>37</v>
      </c>
      <c r="N2577" s="185" t="s">
        <v>3501</v>
      </c>
      <c r="O2577" s="185" t="s">
        <v>37</v>
      </c>
      <c r="P2577" s="185"/>
      <c r="Q2577" s="184" t="s">
        <v>2133</v>
      </c>
      <c r="R2577" s="185">
        <v>13530</v>
      </c>
      <c r="S2577" s="185" t="s">
        <v>84</v>
      </c>
      <c r="T2577">
        <v>3</v>
      </c>
      <c r="U2577" s="185" t="s">
        <v>37</v>
      </c>
      <c r="V2577" s="185" t="s">
        <v>37</v>
      </c>
      <c r="W2577" t="b">
        <v>1</v>
      </c>
    </row>
    <row r="2578" spans="4:23" x14ac:dyDescent="0.25">
      <c r="D2578" s="184" t="s">
        <v>2134</v>
      </c>
      <c r="E2578" s="184" t="s">
        <v>2134</v>
      </c>
      <c r="F2578" s="184"/>
      <c r="G2578" s="184"/>
      <c r="H2578" s="185">
        <v>17420</v>
      </c>
      <c r="I2578" t="s">
        <v>3502</v>
      </c>
      <c r="J2578" s="185" t="s">
        <v>36</v>
      </c>
      <c r="K2578" s="185" t="s">
        <v>36</v>
      </c>
      <c r="L2578" s="185" t="s">
        <v>36</v>
      </c>
      <c r="M2578" s="185" t="s">
        <v>37</v>
      </c>
      <c r="N2578" s="185" t="s">
        <v>3504</v>
      </c>
      <c r="O2578" s="185" t="s">
        <v>37</v>
      </c>
      <c r="P2578" s="185"/>
      <c r="Q2578" s="184" t="s">
        <v>2134</v>
      </c>
      <c r="R2578" s="185">
        <v>17420</v>
      </c>
      <c r="S2578" s="185" t="s">
        <v>702</v>
      </c>
      <c r="T2578">
        <v>1</v>
      </c>
      <c r="U2578" s="185" t="s">
        <v>37</v>
      </c>
      <c r="V2578" s="185" t="s">
        <v>37</v>
      </c>
      <c r="W2578" t="b">
        <v>1</v>
      </c>
    </row>
    <row r="2579" spans="4:23" x14ac:dyDescent="0.25">
      <c r="D2579" s="184" t="s">
        <v>2135</v>
      </c>
      <c r="E2579" s="184" t="s">
        <v>2135</v>
      </c>
      <c r="F2579" s="184"/>
      <c r="G2579" s="184"/>
      <c r="H2579" s="185">
        <v>13530</v>
      </c>
      <c r="I2579" t="s">
        <v>3491</v>
      </c>
      <c r="J2579" s="185" t="s">
        <v>36</v>
      </c>
      <c r="K2579" s="185" t="s">
        <v>36</v>
      </c>
      <c r="L2579" s="185" t="s">
        <v>36</v>
      </c>
      <c r="M2579" s="185" t="s">
        <v>37</v>
      </c>
      <c r="N2579" s="185" t="s">
        <v>3501</v>
      </c>
      <c r="O2579" s="185" t="s">
        <v>37</v>
      </c>
      <c r="P2579" s="185"/>
      <c r="Q2579" s="184" t="s">
        <v>2135</v>
      </c>
      <c r="R2579" s="185">
        <v>13530</v>
      </c>
      <c r="S2579" s="185" t="s">
        <v>84</v>
      </c>
      <c r="T2579">
        <v>3</v>
      </c>
      <c r="U2579" s="185" t="s">
        <v>37</v>
      </c>
      <c r="V2579" s="185" t="s">
        <v>37</v>
      </c>
      <c r="W2579" t="b">
        <v>1</v>
      </c>
    </row>
    <row r="2580" spans="4:23" x14ac:dyDescent="0.25">
      <c r="D2580" s="184" t="s">
        <v>2136</v>
      </c>
      <c r="E2580" s="184" t="s">
        <v>2136</v>
      </c>
      <c r="F2580" s="184"/>
      <c r="G2580" s="184"/>
      <c r="H2580" s="185">
        <v>13530</v>
      </c>
      <c r="I2580" t="s">
        <v>3491</v>
      </c>
      <c r="J2580" s="185" t="s">
        <v>36</v>
      </c>
      <c r="K2580" s="185" t="s">
        <v>36</v>
      </c>
      <c r="L2580" s="185" t="s">
        <v>36</v>
      </c>
      <c r="M2580" s="185" t="s">
        <v>37</v>
      </c>
      <c r="N2580" s="185" t="s">
        <v>3501</v>
      </c>
      <c r="O2580" s="185" t="s">
        <v>37</v>
      </c>
      <c r="P2580" s="185"/>
      <c r="Q2580" s="184" t="s">
        <v>2136</v>
      </c>
      <c r="R2580" s="185">
        <v>13530</v>
      </c>
      <c r="S2580" s="185" t="s">
        <v>84</v>
      </c>
      <c r="T2580">
        <v>3</v>
      </c>
      <c r="U2580" s="185" t="s">
        <v>37</v>
      </c>
      <c r="V2580" s="185" t="s">
        <v>37</v>
      </c>
      <c r="W2580" t="b">
        <v>1</v>
      </c>
    </row>
    <row r="2581" spans="4:23" x14ac:dyDescent="0.25">
      <c r="D2581" s="184" t="s">
        <v>2137</v>
      </c>
      <c r="E2581" s="184" t="s">
        <v>2137</v>
      </c>
      <c r="F2581" s="184"/>
      <c r="G2581" s="184"/>
      <c r="H2581" s="185">
        <v>13920</v>
      </c>
      <c r="I2581" t="s">
        <v>3491</v>
      </c>
      <c r="J2581" s="185" t="s">
        <v>36</v>
      </c>
      <c r="K2581" s="185" t="s">
        <v>36</v>
      </c>
      <c r="L2581" s="185" t="s">
        <v>36</v>
      </c>
      <c r="M2581" s="185" t="s">
        <v>37</v>
      </c>
      <c r="N2581" s="185" t="s">
        <v>3501</v>
      </c>
      <c r="O2581" s="185" t="s">
        <v>37</v>
      </c>
      <c r="P2581" s="185"/>
      <c r="Q2581" s="184" t="s">
        <v>2137</v>
      </c>
      <c r="R2581" s="185">
        <v>13920</v>
      </c>
      <c r="S2581" s="185" t="s">
        <v>925</v>
      </c>
      <c r="T2581">
        <v>2</v>
      </c>
      <c r="U2581" s="185" t="s">
        <v>37</v>
      </c>
      <c r="V2581" s="185" t="s">
        <v>37</v>
      </c>
      <c r="W2581" t="b">
        <v>1</v>
      </c>
    </row>
    <row r="2582" spans="4:23" x14ac:dyDescent="0.25">
      <c r="D2582" s="184" t="s">
        <v>2138</v>
      </c>
      <c r="E2582" s="184" t="s">
        <v>2138</v>
      </c>
      <c r="F2582" s="184"/>
      <c r="G2582" s="184"/>
      <c r="H2582" s="185">
        <v>10070</v>
      </c>
      <c r="I2582" t="s">
        <v>3486</v>
      </c>
      <c r="J2582" s="185" t="s">
        <v>36</v>
      </c>
      <c r="K2582" s="185" t="s">
        <v>36</v>
      </c>
      <c r="L2582" s="185" t="s">
        <v>36</v>
      </c>
      <c r="M2582" s="185" t="s">
        <v>37</v>
      </c>
      <c r="N2582" s="185" t="s">
        <v>3489</v>
      </c>
      <c r="O2582" s="185" t="s">
        <v>37</v>
      </c>
      <c r="P2582" s="185"/>
      <c r="Q2582" s="184" t="s">
        <v>2138</v>
      </c>
      <c r="R2582" s="185">
        <v>10070</v>
      </c>
      <c r="S2582" s="185" t="s">
        <v>490</v>
      </c>
      <c r="T2582">
        <v>1</v>
      </c>
      <c r="U2582" s="185" t="s">
        <v>37</v>
      </c>
      <c r="V2582" s="185" t="s">
        <v>37</v>
      </c>
      <c r="W2582" t="b">
        <v>1</v>
      </c>
    </row>
    <row r="2583" spans="4:23" x14ac:dyDescent="0.25">
      <c r="D2583" s="184" t="s">
        <v>2139</v>
      </c>
      <c r="E2583" s="184" t="s">
        <v>2139</v>
      </c>
      <c r="F2583" s="184"/>
      <c r="G2583" s="184"/>
      <c r="H2583" s="185">
        <v>16570</v>
      </c>
      <c r="I2583" t="s">
        <v>3510</v>
      </c>
      <c r="J2583" s="185" t="s">
        <v>36</v>
      </c>
      <c r="K2583" s="185" t="s">
        <v>36</v>
      </c>
      <c r="L2583" s="185" t="s">
        <v>36</v>
      </c>
      <c r="M2583" s="185" t="s">
        <v>37</v>
      </c>
      <c r="N2583" s="185" t="s">
        <v>35</v>
      </c>
      <c r="O2583" s="185" t="s">
        <v>37</v>
      </c>
      <c r="P2583" s="185"/>
      <c r="Q2583" s="184" t="s">
        <v>2139</v>
      </c>
      <c r="R2583" s="185">
        <v>16570</v>
      </c>
      <c r="S2583" s="185" t="s">
        <v>736</v>
      </c>
      <c r="T2583">
        <v>1</v>
      </c>
      <c r="U2583" s="185" t="s">
        <v>37</v>
      </c>
      <c r="V2583" s="185" t="s">
        <v>37</v>
      </c>
      <c r="W2583" t="b">
        <v>1</v>
      </c>
    </row>
    <row r="2584" spans="4:23" x14ac:dyDescent="0.25">
      <c r="D2584" s="184" t="s">
        <v>2140</v>
      </c>
      <c r="E2584" s="184" t="s">
        <v>2140</v>
      </c>
      <c r="F2584" s="184"/>
      <c r="G2584" s="184"/>
      <c r="H2584" s="185">
        <v>15310</v>
      </c>
      <c r="I2584" t="s">
        <v>3493</v>
      </c>
      <c r="J2584" s="185" t="s">
        <v>36</v>
      </c>
      <c r="K2584" s="185" t="s">
        <v>36</v>
      </c>
      <c r="L2584" s="185" t="s">
        <v>36</v>
      </c>
      <c r="M2584" s="185" t="s">
        <v>37</v>
      </c>
      <c r="N2584" s="185" t="s">
        <v>35</v>
      </c>
      <c r="O2584" s="185" t="s">
        <v>37</v>
      </c>
      <c r="P2584" s="185"/>
      <c r="Q2584" s="184" t="s">
        <v>2140</v>
      </c>
      <c r="R2584" s="185">
        <v>15310</v>
      </c>
      <c r="S2584" s="185" t="s">
        <v>180</v>
      </c>
      <c r="T2584">
        <v>1</v>
      </c>
      <c r="U2584" s="185" t="s">
        <v>37</v>
      </c>
      <c r="V2584" s="185" t="s">
        <v>37</v>
      </c>
      <c r="W2584" t="b">
        <v>1</v>
      </c>
    </row>
    <row r="2585" spans="4:23" x14ac:dyDescent="0.25">
      <c r="D2585" s="184" t="s">
        <v>2141</v>
      </c>
      <c r="E2585" s="184" t="s">
        <v>2141</v>
      </c>
      <c r="F2585" s="184"/>
      <c r="G2585" s="184"/>
      <c r="H2585" s="185">
        <v>16090</v>
      </c>
      <c r="I2585" t="s">
        <v>3496</v>
      </c>
      <c r="J2585" s="185" t="s">
        <v>36</v>
      </c>
      <c r="K2585" s="185" t="s">
        <v>36</v>
      </c>
      <c r="L2585" s="185" t="s">
        <v>36</v>
      </c>
      <c r="M2585" s="185" t="s">
        <v>37</v>
      </c>
      <c r="N2585" s="185" t="s">
        <v>3506</v>
      </c>
      <c r="O2585" s="185" t="s">
        <v>37</v>
      </c>
      <c r="P2585" s="185"/>
      <c r="Q2585" s="184" t="s">
        <v>2141</v>
      </c>
      <c r="R2585" s="185">
        <v>16090</v>
      </c>
      <c r="S2585" s="185" t="s">
        <v>421</v>
      </c>
      <c r="T2585">
        <v>1</v>
      </c>
      <c r="U2585" s="185" t="s">
        <v>37</v>
      </c>
      <c r="V2585" s="185" t="s">
        <v>37</v>
      </c>
      <c r="W2585" t="b">
        <v>1</v>
      </c>
    </row>
    <row r="2586" spans="4:23" x14ac:dyDescent="0.25">
      <c r="D2586" s="184" t="s">
        <v>2142</v>
      </c>
      <c r="E2586" s="184" t="s">
        <v>2142</v>
      </c>
      <c r="F2586" s="184"/>
      <c r="G2586" s="184"/>
      <c r="H2586" s="185">
        <v>90365</v>
      </c>
      <c r="I2586" t="s">
        <v>3493</v>
      </c>
      <c r="J2586" s="185" t="s">
        <v>36</v>
      </c>
      <c r="K2586" s="185" t="s">
        <v>36</v>
      </c>
      <c r="L2586" s="185" t="s">
        <v>36</v>
      </c>
      <c r="M2586" s="185" t="s">
        <v>36</v>
      </c>
      <c r="N2586" s="185" t="s">
        <v>35</v>
      </c>
      <c r="O2586" s="185" t="s">
        <v>37</v>
      </c>
      <c r="P2586" s="185"/>
      <c r="Q2586" s="184" t="s">
        <v>2142</v>
      </c>
      <c r="R2586" s="185">
        <v>90365</v>
      </c>
      <c r="S2586" s="185" t="s">
        <v>165</v>
      </c>
      <c r="T2586">
        <v>1</v>
      </c>
      <c r="U2586" s="185" t="s">
        <v>37</v>
      </c>
      <c r="V2586" s="185" t="s">
        <v>37</v>
      </c>
      <c r="W2586" t="b">
        <v>1</v>
      </c>
    </row>
    <row r="2587" spans="4:23" x14ac:dyDescent="0.25">
      <c r="D2587" s="184" t="s">
        <v>2143</v>
      </c>
      <c r="E2587" s="184" t="s">
        <v>2143</v>
      </c>
      <c r="F2587" s="184"/>
      <c r="G2587" s="184"/>
      <c r="H2587" s="185">
        <v>13820</v>
      </c>
      <c r="I2587" t="s">
        <v>3491</v>
      </c>
      <c r="J2587" s="185" t="s">
        <v>36</v>
      </c>
      <c r="K2587" s="185" t="s">
        <v>36</v>
      </c>
      <c r="L2587" s="185" t="s">
        <v>36</v>
      </c>
      <c r="M2587" s="185" t="s">
        <v>37</v>
      </c>
      <c r="N2587" s="185" t="s">
        <v>3501</v>
      </c>
      <c r="O2587" s="185" t="s">
        <v>37</v>
      </c>
      <c r="P2587" s="185"/>
      <c r="Q2587" s="184" t="s">
        <v>2143</v>
      </c>
      <c r="R2587" s="185">
        <v>13820</v>
      </c>
      <c r="S2587" s="185" t="s">
        <v>469</v>
      </c>
      <c r="T2587">
        <v>2</v>
      </c>
      <c r="U2587" s="185" t="s">
        <v>37</v>
      </c>
      <c r="V2587" s="185" t="s">
        <v>37</v>
      </c>
      <c r="W2587" t="b">
        <v>1</v>
      </c>
    </row>
    <row r="2588" spans="4:23" x14ac:dyDescent="0.25">
      <c r="D2588" s="184" t="s">
        <v>2144</v>
      </c>
      <c r="E2588" s="184" t="s">
        <v>2144</v>
      </c>
      <c r="F2588" s="184"/>
      <c r="G2588" s="184"/>
      <c r="H2588" s="185">
        <v>13230</v>
      </c>
      <c r="I2588" t="s">
        <v>3491</v>
      </c>
      <c r="J2588" s="185" t="s">
        <v>36</v>
      </c>
      <c r="K2588" s="185" t="s">
        <v>36</v>
      </c>
      <c r="L2588" s="185" t="s">
        <v>36</v>
      </c>
      <c r="M2588" s="185" t="s">
        <v>37</v>
      </c>
      <c r="N2588" s="185" t="s">
        <v>3501</v>
      </c>
      <c r="O2588" s="185" t="s">
        <v>37</v>
      </c>
      <c r="P2588" s="185"/>
      <c r="Q2588" s="184" t="s">
        <v>2144</v>
      </c>
      <c r="R2588" s="185">
        <v>13230</v>
      </c>
      <c r="S2588" s="185" t="s">
        <v>570</v>
      </c>
      <c r="T2588">
        <v>1</v>
      </c>
      <c r="U2588" s="185" t="s">
        <v>37</v>
      </c>
      <c r="V2588" s="185" t="s">
        <v>37</v>
      </c>
      <c r="W2588" t="b">
        <v>1</v>
      </c>
    </row>
    <row r="2589" spans="4:23" x14ac:dyDescent="0.25">
      <c r="D2589" s="184" t="s">
        <v>2145</v>
      </c>
      <c r="E2589" s="184" t="s">
        <v>2145</v>
      </c>
      <c r="F2589" s="184"/>
      <c r="G2589" s="184"/>
      <c r="H2589" s="185">
        <v>15090</v>
      </c>
      <c r="I2589" t="s">
        <v>3493</v>
      </c>
      <c r="J2589" s="185" t="s">
        <v>36</v>
      </c>
      <c r="K2589" s="185" t="s">
        <v>36</v>
      </c>
      <c r="L2589" s="185" t="s">
        <v>36</v>
      </c>
      <c r="M2589" s="185" t="s">
        <v>37</v>
      </c>
      <c r="N2589" s="185" t="s">
        <v>3498</v>
      </c>
      <c r="O2589" s="185" t="s">
        <v>37</v>
      </c>
      <c r="P2589" s="185"/>
      <c r="Q2589" s="184" t="s">
        <v>2145</v>
      </c>
      <c r="R2589" s="185">
        <v>15090</v>
      </c>
      <c r="S2589" s="185" t="s">
        <v>955</v>
      </c>
      <c r="T2589">
        <v>1</v>
      </c>
      <c r="U2589" s="185" t="s">
        <v>37</v>
      </c>
      <c r="V2589" s="185" t="s">
        <v>37</v>
      </c>
      <c r="W2589" t="b">
        <v>1</v>
      </c>
    </row>
    <row r="2590" spans="4:23" x14ac:dyDescent="0.25">
      <c r="D2590" s="184" t="s">
        <v>2146</v>
      </c>
      <c r="E2590" s="184" t="s">
        <v>2146</v>
      </c>
      <c r="F2590" s="184"/>
      <c r="G2590" s="184"/>
      <c r="H2590" s="185">
        <v>90250</v>
      </c>
      <c r="I2590" t="s">
        <v>3491</v>
      </c>
      <c r="J2590" s="185" t="s">
        <v>36</v>
      </c>
      <c r="K2590" s="185" t="s">
        <v>36</v>
      </c>
      <c r="L2590" s="185" t="s">
        <v>36</v>
      </c>
      <c r="M2590" s="185" t="s">
        <v>37</v>
      </c>
      <c r="N2590" s="185" t="s">
        <v>3503</v>
      </c>
      <c r="O2590" s="185" t="s">
        <v>37</v>
      </c>
      <c r="P2590" s="185"/>
      <c r="Q2590" s="184" t="s">
        <v>2146</v>
      </c>
      <c r="R2590" s="185">
        <v>90250</v>
      </c>
      <c r="S2590" s="185" t="s">
        <v>2146</v>
      </c>
      <c r="T2590">
        <v>2</v>
      </c>
      <c r="U2590" s="185" t="s">
        <v>37</v>
      </c>
      <c r="V2590" s="185" t="s">
        <v>37</v>
      </c>
      <c r="W2590" t="b">
        <v>1</v>
      </c>
    </row>
    <row r="2591" spans="4:23" x14ac:dyDescent="0.25">
      <c r="D2591" s="184" t="s">
        <v>2147</v>
      </c>
      <c r="E2591" s="184" t="s">
        <v>2147</v>
      </c>
      <c r="F2591" s="184"/>
      <c r="G2591" s="184"/>
      <c r="H2591" s="185">
        <v>17120</v>
      </c>
      <c r="I2591" t="s">
        <v>3502</v>
      </c>
      <c r="J2591" s="185" t="s">
        <v>36</v>
      </c>
      <c r="K2591" s="185" t="s">
        <v>36</v>
      </c>
      <c r="L2591" s="185" t="s">
        <v>36</v>
      </c>
      <c r="M2591" s="185" t="s">
        <v>37</v>
      </c>
      <c r="N2591" s="185" t="s">
        <v>3504</v>
      </c>
      <c r="O2591" s="185" t="s">
        <v>37</v>
      </c>
      <c r="P2591" s="185"/>
      <c r="Q2591" s="184" t="s">
        <v>2147</v>
      </c>
      <c r="R2591" s="185">
        <v>17120</v>
      </c>
      <c r="S2591" s="185" t="s">
        <v>385</v>
      </c>
      <c r="T2591">
        <v>1</v>
      </c>
      <c r="U2591" s="185" t="s">
        <v>37</v>
      </c>
      <c r="V2591" s="185" t="s">
        <v>37</v>
      </c>
      <c r="W2591" t="b">
        <v>1</v>
      </c>
    </row>
    <row r="2592" spans="4:23" x14ac:dyDescent="0.25">
      <c r="D2592" s="184" t="s">
        <v>2148</v>
      </c>
      <c r="E2592" s="184" t="s">
        <v>2148</v>
      </c>
      <c r="F2592" s="184"/>
      <c r="G2592" s="184"/>
      <c r="H2592" s="185">
        <v>17120</v>
      </c>
      <c r="I2592" t="s">
        <v>3502</v>
      </c>
      <c r="J2592" s="185" t="s">
        <v>36</v>
      </c>
      <c r="K2592" s="185" t="s">
        <v>36</v>
      </c>
      <c r="L2592" s="185" t="s">
        <v>36</v>
      </c>
      <c r="M2592" s="185" t="s">
        <v>37</v>
      </c>
      <c r="N2592" s="185" t="s">
        <v>3504</v>
      </c>
      <c r="O2592" s="185" t="s">
        <v>37</v>
      </c>
      <c r="P2592" s="185"/>
      <c r="Q2592" s="184" t="s">
        <v>2148</v>
      </c>
      <c r="R2592" s="185">
        <v>17120</v>
      </c>
      <c r="S2592" s="185" t="s">
        <v>385</v>
      </c>
      <c r="T2592">
        <v>1</v>
      </c>
      <c r="U2592" s="185" t="s">
        <v>37</v>
      </c>
      <c r="V2592" s="185" t="s">
        <v>37</v>
      </c>
      <c r="W2592" t="b">
        <v>1</v>
      </c>
    </row>
    <row r="2593" spans="4:23" x14ac:dyDescent="0.25">
      <c r="D2593" s="184" t="s">
        <v>385</v>
      </c>
      <c r="E2593" s="184" t="s">
        <v>385</v>
      </c>
      <c r="F2593" s="184"/>
      <c r="G2593" s="184"/>
      <c r="H2593" s="185">
        <v>17120</v>
      </c>
      <c r="I2593" t="s">
        <v>3502</v>
      </c>
      <c r="J2593" s="185" t="s">
        <v>36</v>
      </c>
      <c r="K2593" s="185" t="s">
        <v>36</v>
      </c>
      <c r="L2593" s="185" t="s">
        <v>36</v>
      </c>
      <c r="M2593" s="185" t="s">
        <v>37</v>
      </c>
      <c r="N2593" s="185" t="s">
        <v>3504</v>
      </c>
      <c r="O2593" s="185" t="s">
        <v>37</v>
      </c>
      <c r="P2593" s="185"/>
      <c r="Q2593" s="184" t="s">
        <v>385</v>
      </c>
      <c r="R2593" s="185">
        <v>17120</v>
      </c>
      <c r="S2593" s="185" t="s">
        <v>385</v>
      </c>
      <c r="T2593">
        <v>1</v>
      </c>
      <c r="U2593" s="185" t="s">
        <v>37</v>
      </c>
      <c r="V2593" s="185" t="s">
        <v>37</v>
      </c>
      <c r="W2593" t="b">
        <v>1</v>
      </c>
    </row>
    <row r="2594" spans="4:23" x14ac:dyDescent="0.25">
      <c r="D2594" s="184" t="s">
        <v>390</v>
      </c>
      <c r="E2594" s="184" t="s">
        <v>390</v>
      </c>
      <c r="F2594" s="184"/>
      <c r="G2594" s="184"/>
      <c r="H2594" s="185">
        <v>13730</v>
      </c>
      <c r="I2594" t="s">
        <v>3491</v>
      </c>
      <c r="J2594" s="185" t="s">
        <v>36</v>
      </c>
      <c r="K2594" s="185" t="s">
        <v>36</v>
      </c>
      <c r="L2594" s="185" t="s">
        <v>36</v>
      </c>
      <c r="M2594" s="185" t="s">
        <v>37</v>
      </c>
      <c r="N2594" s="185" t="s">
        <v>3503</v>
      </c>
      <c r="O2594" s="185" t="s">
        <v>37</v>
      </c>
      <c r="P2594" s="185"/>
      <c r="Q2594" s="184" t="s">
        <v>390</v>
      </c>
      <c r="R2594" s="185">
        <v>13730</v>
      </c>
      <c r="S2594" s="185" t="s">
        <v>390</v>
      </c>
      <c r="T2594">
        <v>2</v>
      </c>
      <c r="U2594" s="185" t="s">
        <v>37</v>
      </c>
      <c r="V2594" s="185" t="s">
        <v>37</v>
      </c>
      <c r="W2594" t="b">
        <v>1</v>
      </c>
    </row>
    <row r="2595" spans="4:23" x14ac:dyDescent="0.25">
      <c r="D2595" s="184" t="s">
        <v>2149</v>
      </c>
      <c r="E2595" s="184" t="s">
        <v>2149</v>
      </c>
      <c r="F2595" s="184"/>
      <c r="G2595" s="184"/>
      <c r="H2595" s="185">
        <v>13530</v>
      </c>
      <c r="I2595" t="s">
        <v>3491</v>
      </c>
      <c r="J2595" s="185" t="s">
        <v>36</v>
      </c>
      <c r="K2595" s="185" t="s">
        <v>36</v>
      </c>
      <c r="L2595" s="185" t="s">
        <v>36</v>
      </c>
      <c r="M2595" s="185" t="s">
        <v>37</v>
      </c>
      <c r="N2595" s="185" t="s">
        <v>35</v>
      </c>
      <c r="O2595" s="185" t="s">
        <v>37</v>
      </c>
      <c r="P2595" s="185"/>
      <c r="Q2595" s="184" t="s">
        <v>2149</v>
      </c>
      <c r="R2595" s="185">
        <v>13530</v>
      </c>
      <c r="S2595" s="185" t="s">
        <v>84</v>
      </c>
      <c r="T2595">
        <v>3</v>
      </c>
      <c r="U2595" s="185" t="s">
        <v>37</v>
      </c>
      <c r="V2595" s="185" t="s">
        <v>37</v>
      </c>
      <c r="W2595" t="b">
        <v>1</v>
      </c>
    </row>
    <row r="2596" spans="4:23" x14ac:dyDescent="0.25">
      <c r="D2596" s="184" t="s">
        <v>2150</v>
      </c>
      <c r="E2596" s="184" t="s">
        <v>2150</v>
      </c>
      <c r="F2596" s="184"/>
      <c r="G2596" s="184"/>
      <c r="H2596" s="185">
        <v>90251</v>
      </c>
      <c r="I2596" t="s">
        <v>3496</v>
      </c>
      <c r="J2596" s="185" t="s">
        <v>36</v>
      </c>
      <c r="K2596" s="185" t="s">
        <v>36</v>
      </c>
      <c r="L2596" s="185" t="s">
        <v>36</v>
      </c>
      <c r="M2596" s="185" t="s">
        <v>37</v>
      </c>
      <c r="N2596" s="185" t="s">
        <v>3506</v>
      </c>
      <c r="O2596" s="185" t="s">
        <v>37</v>
      </c>
      <c r="P2596" s="185"/>
      <c r="Q2596" s="184" t="s">
        <v>2150</v>
      </c>
      <c r="R2596" s="185">
        <v>90251</v>
      </c>
      <c r="S2596" s="185" t="s">
        <v>2150</v>
      </c>
      <c r="T2596">
        <v>2</v>
      </c>
      <c r="U2596" s="185" t="s">
        <v>37</v>
      </c>
      <c r="V2596" s="185" t="s">
        <v>37</v>
      </c>
      <c r="W2596" t="b">
        <v>1</v>
      </c>
    </row>
    <row r="2597" spans="4:23" x14ac:dyDescent="0.25">
      <c r="D2597" s="184" t="s">
        <v>2151</v>
      </c>
      <c r="E2597" s="184" t="s">
        <v>2151</v>
      </c>
      <c r="F2597" s="184"/>
      <c r="G2597" s="184"/>
      <c r="H2597" s="185">
        <v>16020</v>
      </c>
      <c r="I2597" t="s">
        <v>3496</v>
      </c>
      <c r="J2597" s="185" t="s">
        <v>36</v>
      </c>
      <c r="K2597" s="185" t="s">
        <v>36</v>
      </c>
      <c r="L2597" s="185" t="s">
        <v>36</v>
      </c>
      <c r="M2597" s="185" t="s">
        <v>37</v>
      </c>
      <c r="N2597" s="185" t="s">
        <v>3506</v>
      </c>
      <c r="O2597" s="185" t="s">
        <v>37</v>
      </c>
      <c r="P2597" s="185"/>
      <c r="Q2597" s="184" t="s">
        <v>2151</v>
      </c>
      <c r="R2597" s="185">
        <v>16020</v>
      </c>
      <c r="S2597" s="185" t="s">
        <v>297</v>
      </c>
      <c r="T2597">
        <v>2</v>
      </c>
      <c r="U2597" s="185" t="s">
        <v>37</v>
      </c>
      <c r="V2597" s="185" t="s">
        <v>37</v>
      </c>
      <c r="W2597" t="b">
        <v>1</v>
      </c>
    </row>
    <row r="2598" spans="4:23" x14ac:dyDescent="0.25">
      <c r="D2598" s="184" t="s">
        <v>2152</v>
      </c>
      <c r="E2598" s="184" t="s">
        <v>2152</v>
      </c>
      <c r="F2598" s="184"/>
      <c r="G2598" s="184"/>
      <c r="H2598" s="185">
        <v>16010</v>
      </c>
      <c r="I2598" t="s">
        <v>3496</v>
      </c>
      <c r="J2598" s="185" t="s">
        <v>36</v>
      </c>
      <c r="K2598" s="185" t="s">
        <v>36</v>
      </c>
      <c r="L2598" s="185" t="s">
        <v>36</v>
      </c>
      <c r="M2598" s="185" t="s">
        <v>37</v>
      </c>
      <c r="N2598" s="185" t="s">
        <v>3506</v>
      </c>
      <c r="O2598" s="185" t="s">
        <v>37</v>
      </c>
      <c r="P2598" s="185"/>
      <c r="Q2598" s="184" t="s">
        <v>2152</v>
      </c>
      <c r="R2598" s="185">
        <v>16010</v>
      </c>
      <c r="S2598" s="185" t="s">
        <v>170</v>
      </c>
      <c r="T2598">
        <v>2</v>
      </c>
      <c r="U2598" s="185" t="s">
        <v>37</v>
      </c>
      <c r="V2598" s="185" t="s">
        <v>37</v>
      </c>
      <c r="W2598" t="b">
        <v>1</v>
      </c>
    </row>
    <row r="2599" spans="4:23" x14ac:dyDescent="0.25">
      <c r="D2599" s="184" t="s">
        <v>2153</v>
      </c>
      <c r="E2599" s="184" t="s">
        <v>2153</v>
      </c>
      <c r="F2599" s="184"/>
      <c r="G2599" s="184"/>
      <c r="H2599" s="185">
        <v>13810</v>
      </c>
      <c r="I2599" t="s">
        <v>3491</v>
      </c>
      <c r="J2599" s="185" t="s">
        <v>36</v>
      </c>
      <c r="K2599" s="185" t="s">
        <v>36</v>
      </c>
      <c r="L2599" s="185" t="s">
        <v>36</v>
      </c>
      <c r="M2599" s="185" t="s">
        <v>37</v>
      </c>
      <c r="N2599" s="185" t="s">
        <v>3501</v>
      </c>
      <c r="O2599" s="185" t="s">
        <v>37</v>
      </c>
      <c r="P2599" s="185"/>
      <c r="Q2599" s="184" t="s">
        <v>2153</v>
      </c>
      <c r="R2599" s="185">
        <v>13810</v>
      </c>
      <c r="S2599" s="185" t="s">
        <v>1264</v>
      </c>
      <c r="T2599">
        <v>3</v>
      </c>
      <c r="U2599" s="185" t="s">
        <v>37</v>
      </c>
      <c r="V2599" s="185" t="s">
        <v>37</v>
      </c>
      <c r="W2599" t="b">
        <v>1</v>
      </c>
    </row>
    <row r="2600" spans="4:23" x14ac:dyDescent="0.25">
      <c r="D2600" s="184" t="s">
        <v>2154</v>
      </c>
      <c r="E2600" s="184" t="s">
        <v>2154</v>
      </c>
      <c r="F2600" s="184"/>
      <c r="G2600" s="184"/>
      <c r="H2600" s="185">
        <v>17810</v>
      </c>
      <c r="I2600" t="s">
        <v>3502</v>
      </c>
      <c r="J2600" s="185" t="s">
        <v>36</v>
      </c>
      <c r="K2600" s="185" t="s">
        <v>36</v>
      </c>
      <c r="L2600" s="185" t="s">
        <v>36</v>
      </c>
      <c r="M2600" s="185" t="s">
        <v>37</v>
      </c>
      <c r="N2600" s="185" t="s">
        <v>3504</v>
      </c>
      <c r="O2600" s="185" t="s">
        <v>37</v>
      </c>
      <c r="P2600" s="185"/>
      <c r="Q2600" s="184" t="s">
        <v>2154</v>
      </c>
      <c r="R2600" s="185">
        <v>17810</v>
      </c>
      <c r="S2600" s="185" t="s">
        <v>441</v>
      </c>
      <c r="T2600">
        <v>1</v>
      </c>
      <c r="U2600" s="185" t="s">
        <v>37</v>
      </c>
      <c r="V2600" s="185" t="s">
        <v>37</v>
      </c>
      <c r="W2600" t="b">
        <v>1</v>
      </c>
    </row>
    <row r="2601" spans="4:23" x14ac:dyDescent="0.25">
      <c r="D2601" s="186" t="s">
        <v>4236</v>
      </c>
      <c r="E2601" s="186" t="s">
        <v>4236</v>
      </c>
      <c r="F2601" s="186"/>
      <c r="G2601" s="186"/>
      <c r="H2601" s="185"/>
      <c r="I2601" s="186" t="s">
        <v>3496</v>
      </c>
      <c r="J2601" s="186" t="s">
        <v>36</v>
      </c>
      <c r="K2601" s="186" t="s">
        <v>36</v>
      </c>
      <c r="L2601" s="186" t="s">
        <v>36</v>
      </c>
      <c r="M2601" s="186" t="s">
        <v>37</v>
      </c>
      <c r="N2601" s="186" t="s">
        <v>3498</v>
      </c>
      <c r="O2601" s="186" t="s">
        <v>37</v>
      </c>
      <c r="P2601" s="186"/>
      <c r="Q2601" s="186" t="s">
        <v>4236</v>
      </c>
      <c r="R2601" s="185"/>
      <c r="S2601" s="185"/>
      <c r="T2601">
        <v>1</v>
      </c>
      <c r="U2601" s="186" t="s">
        <v>37</v>
      </c>
      <c r="V2601" s="186" t="s">
        <v>37</v>
      </c>
      <c r="W2601" t="b">
        <v>1</v>
      </c>
    </row>
    <row r="2602" spans="4:23" x14ac:dyDescent="0.25">
      <c r="D2602" s="184" t="s">
        <v>2155</v>
      </c>
      <c r="E2602" s="184" t="s">
        <v>2155</v>
      </c>
      <c r="F2602" s="184"/>
      <c r="G2602" s="184"/>
      <c r="H2602" s="185">
        <v>15310</v>
      </c>
      <c r="I2602" t="s">
        <v>3493</v>
      </c>
      <c r="J2602" s="185" t="s">
        <v>36</v>
      </c>
      <c r="K2602" s="185" t="s">
        <v>36</v>
      </c>
      <c r="L2602" s="185" t="s">
        <v>36</v>
      </c>
      <c r="M2602" s="185" t="s">
        <v>37</v>
      </c>
      <c r="N2602" s="185" t="s">
        <v>35</v>
      </c>
      <c r="O2602" s="185" t="s">
        <v>37</v>
      </c>
      <c r="P2602" s="185"/>
      <c r="Q2602" s="184" t="s">
        <v>2155</v>
      </c>
      <c r="R2602" s="185">
        <v>15310</v>
      </c>
      <c r="S2602" s="185" t="s">
        <v>180</v>
      </c>
      <c r="T2602">
        <v>1</v>
      </c>
      <c r="U2602" s="185" t="s">
        <v>37</v>
      </c>
      <c r="V2602" s="185" t="s">
        <v>37</v>
      </c>
      <c r="W2602" t="b">
        <v>1</v>
      </c>
    </row>
    <row r="2603" spans="4:23" x14ac:dyDescent="0.25">
      <c r="D2603" s="184" t="s">
        <v>4237</v>
      </c>
      <c r="E2603" s="184" t="s">
        <v>4237</v>
      </c>
      <c r="F2603" s="184"/>
      <c r="G2603" s="184"/>
      <c r="H2603" s="185">
        <v>15310</v>
      </c>
      <c r="I2603" t="s">
        <v>3493</v>
      </c>
      <c r="J2603" s="185" t="s">
        <v>36</v>
      </c>
      <c r="K2603" s="185" t="s">
        <v>36</v>
      </c>
      <c r="L2603" s="185" t="s">
        <v>36</v>
      </c>
      <c r="M2603" s="185" t="s">
        <v>37</v>
      </c>
      <c r="N2603" s="185" t="s">
        <v>35</v>
      </c>
      <c r="O2603" s="185" t="s">
        <v>37</v>
      </c>
      <c r="P2603" s="185"/>
      <c r="Q2603" s="184" t="s">
        <v>4237</v>
      </c>
      <c r="R2603" s="185">
        <v>15310</v>
      </c>
      <c r="S2603" s="185" t="s">
        <v>180</v>
      </c>
      <c r="T2603">
        <v>1</v>
      </c>
      <c r="U2603" s="185" t="s">
        <v>37</v>
      </c>
      <c r="V2603" s="185" t="s">
        <v>37</v>
      </c>
      <c r="W2603" t="b">
        <v>1</v>
      </c>
    </row>
    <row r="2604" spans="4:23" x14ac:dyDescent="0.25">
      <c r="D2604" s="184" t="s">
        <v>4238</v>
      </c>
      <c r="E2604" s="184" t="s">
        <v>4238</v>
      </c>
      <c r="F2604" s="184"/>
      <c r="G2604" s="184"/>
      <c r="H2604" s="185">
        <v>15310</v>
      </c>
      <c r="I2604" t="s">
        <v>3493</v>
      </c>
      <c r="J2604" s="185" t="s">
        <v>36</v>
      </c>
      <c r="K2604" s="185" t="s">
        <v>36</v>
      </c>
      <c r="L2604" s="185" t="s">
        <v>36</v>
      </c>
      <c r="M2604" s="185" t="s">
        <v>37</v>
      </c>
      <c r="N2604" s="185" t="s">
        <v>35</v>
      </c>
      <c r="O2604" s="185" t="s">
        <v>37</v>
      </c>
      <c r="P2604" s="185"/>
      <c r="Q2604" s="184" t="s">
        <v>4238</v>
      </c>
      <c r="R2604" s="185">
        <v>15310</v>
      </c>
      <c r="S2604" s="185" t="s">
        <v>180</v>
      </c>
      <c r="T2604">
        <v>1</v>
      </c>
      <c r="U2604" s="185" t="s">
        <v>37</v>
      </c>
      <c r="V2604" s="185" t="s">
        <v>37</v>
      </c>
      <c r="W2604" t="b">
        <v>1</v>
      </c>
    </row>
    <row r="2605" spans="4:23" x14ac:dyDescent="0.25">
      <c r="D2605" s="184" t="s">
        <v>4239</v>
      </c>
      <c r="E2605" s="184" t="s">
        <v>4239</v>
      </c>
      <c r="F2605" s="184"/>
      <c r="G2605" s="184"/>
      <c r="H2605" s="185">
        <v>16510</v>
      </c>
      <c r="I2605" t="s">
        <v>3494</v>
      </c>
      <c r="J2605" s="185" t="s">
        <v>36</v>
      </c>
      <c r="K2605" s="185" t="s">
        <v>37</v>
      </c>
      <c r="L2605" s="185" t="s">
        <v>36</v>
      </c>
      <c r="M2605" s="185" t="s">
        <v>37</v>
      </c>
      <c r="N2605" s="185" t="s">
        <v>3514</v>
      </c>
      <c r="O2605" s="185" t="s">
        <v>36</v>
      </c>
      <c r="P2605" s="185"/>
      <c r="Q2605" s="184" t="s">
        <v>4239</v>
      </c>
      <c r="R2605" s="185">
        <v>16510</v>
      </c>
      <c r="S2605" s="185" t="s">
        <v>64</v>
      </c>
      <c r="T2605">
        <v>1</v>
      </c>
      <c r="U2605" s="185" t="s">
        <v>37</v>
      </c>
      <c r="V2605" s="185" t="s">
        <v>37</v>
      </c>
      <c r="W2605" t="b">
        <v>0</v>
      </c>
    </row>
    <row r="2606" spans="4:23" x14ac:dyDescent="0.25">
      <c r="D2606" s="184" t="s">
        <v>2156</v>
      </c>
      <c r="E2606" s="184" t="s">
        <v>2156</v>
      </c>
      <c r="F2606" s="184"/>
      <c r="G2606" s="184"/>
      <c r="H2606" s="185">
        <v>90252</v>
      </c>
      <c r="I2606" t="s">
        <v>3502</v>
      </c>
      <c r="J2606" s="185" t="s">
        <v>36</v>
      </c>
      <c r="K2606" s="185" t="s">
        <v>36</v>
      </c>
      <c r="L2606" s="185" t="s">
        <v>36</v>
      </c>
      <c r="M2606" s="185" t="s">
        <v>37</v>
      </c>
      <c r="N2606" s="185" t="s">
        <v>3501</v>
      </c>
      <c r="O2606" s="185" t="s">
        <v>37</v>
      </c>
      <c r="P2606" s="185"/>
      <c r="Q2606" s="184" t="s">
        <v>2156</v>
      </c>
      <c r="R2606" s="185">
        <v>90252</v>
      </c>
      <c r="S2606" s="185" t="s">
        <v>2156</v>
      </c>
      <c r="T2606">
        <v>1</v>
      </c>
      <c r="U2606" s="185" t="s">
        <v>37</v>
      </c>
      <c r="V2606" s="185" t="s">
        <v>37</v>
      </c>
      <c r="W2606" t="b">
        <v>1</v>
      </c>
    </row>
    <row r="2607" spans="4:23" x14ac:dyDescent="0.25">
      <c r="D2607" s="184" t="s">
        <v>2157</v>
      </c>
      <c r="E2607" s="184" t="s">
        <v>2157</v>
      </c>
      <c r="F2607" s="184"/>
      <c r="G2607" s="184"/>
      <c r="H2607" s="185">
        <v>15010</v>
      </c>
      <c r="I2607" t="s">
        <v>3493</v>
      </c>
      <c r="J2607" s="185" t="s">
        <v>36</v>
      </c>
      <c r="K2607" s="185" t="s">
        <v>36</v>
      </c>
      <c r="L2607" s="185" t="s">
        <v>36</v>
      </c>
      <c r="M2607" s="185" t="s">
        <v>37</v>
      </c>
      <c r="N2607" s="185" t="s">
        <v>3498</v>
      </c>
      <c r="O2607" s="185" t="s">
        <v>37</v>
      </c>
      <c r="P2607" s="185"/>
      <c r="Q2607" s="184" t="s">
        <v>2157</v>
      </c>
      <c r="R2607" s="185">
        <v>15010</v>
      </c>
      <c r="S2607" s="185" t="s">
        <v>624</v>
      </c>
      <c r="T2607">
        <v>1</v>
      </c>
      <c r="U2607" s="185" t="s">
        <v>37</v>
      </c>
      <c r="V2607" s="185" t="s">
        <v>37</v>
      </c>
      <c r="W2607" t="b">
        <v>1</v>
      </c>
    </row>
    <row r="2608" spans="4:23" x14ac:dyDescent="0.25">
      <c r="D2608" s="184" t="s">
        <v>2158</v>
      </c>
      <c r="E2608" s="184" t="s">
        <v>2158</v>
      </c>
      <c r="F2608" s="184"/>
      <c r="G2608" s="184"/>
      <c r="H2608" s="185">
        <v>15010</v>
      </c>
      <c r="I2608" t="s">
        <v>3493</v>
      </c>
      <c r="J2608" s="185" t="s">
        <v>36</v>
      </c>
      <c r="K2608" s="185" t="s">
        <v>36</v>
      </c>
      <c r="L2608" s="185" t="s">
        <v>36</v>
      </c>
      <c r="M2608" s="185" t="s">
        <v>37</v>
      </c>
      <c r="N2608" s="185" t="s">
        <v>3498</v>
      </c>
      <c r="O2608" s="185" t="s">
        <v>37</v>
      </c>
      <c r="P2608" s="185"/>
      <c r="Q2608" s="184" t="s">
        <v>2158</v>
      </c>
      <c r="R2608" s="185">
        <v>15010</v>
      </c>
      <c r="S2608" s="185" t="s">
        <v>624</v>
      </c>
      <c r="T2608">
        <v>1</v>
      </c>
      <c r="U2608" s="185" t="s">
        <v>37</v>
      </c>
      <c r="V2608" s="185" t="s">
        <v>37</v>
      </c>
      <c r="W2608" t="b">
        <v>1</v>
      </c>
    </row>
    <row r="2609" spans="4:23" x14ac:dyDescent="0.25">
      <c r="D2609" s="184" t="s">
        <v>2159</v>
      </c>
      <c r="E2609" s="184" t="s">
        <v>2159</v>
      </c>
      <c r="F2609" s="184"/>
      <c r="G2609" s="184"/>
      <c r="H2609" s="185">
        <v>10010</v>
      </c>
      <c r="I2609" t="s">
        <v>3486</v>
      </c>
      <c r="J2609" s="185" t="s">
        <v>36</v>
      </c>
      <c r="K2609" s="185" t="s">
        <v>36</v>
      </c>
      <c r="L2609" s="185" t="s">
        <v>36</v>
      </c>
      <c r="M2609" s="185" t="s">
        <v>37</v>
      </c>
      <c r="N2609" s="185" t="s">
        <v>35</v>
      </c>
      <c r="O2609" s="185" t="s">
        <v>37</v>
      </c>
      <c r="P2609" s="185"/>
      <c r="Q2609" s="184" t="s">
        <v>2159</v>
      </c>
      <c r="R2609" s="185">
        <v>10010</v>
      </c>
      <c r="S2609" s="185" t="s">
        <v>38</v>
      </c>
      <c r="T2609">
        <v>1</v>
      </c>
      <c r="U2609" s="185" t="s">
        <v>37</v>
      </c>
      <c r="V2609" s="185" t="s">
        <v>37</v>
      </c>
      <c r="W2609" t="b">
        <v>1</v>
      </c>
    </row>
    <row r="2610" spans="4:23" x14ac:dyDescent="0.25">
      <c r="D2610" s="184" t="s">
        <v>2160</v>
      </c>
      <c r="E2610" s="184" t="s">
        <v>2160</v>
      </c>
      <c r="F2610" s="184"/>
      <c r="G2610" s="184"/>
      <c r="H2610" s="185">
        <v>16880</v>
      </c>
      <c r="I2610" t="s">
        <v>3513</v>
      </c>
      <c r="J2610" s="185" t="s">
        <v>36</v>
      </c>
      <c r="K2610" s="185" t="s">
        <v>36</v>
      </c>
      <c r="L2610" s="185" t="s">
        <v>36</v>
      </c>
      <c r="M2610" s="185" t="s">
        <v>37</v>
      </c>
      <c r="N2610" s="185" t="s">
        <v>3514</v>
      </c>
      <c r="O2610" s="185" t="s">
        <v>37</v>
      </c>
      <c r="P2610" s="185"/>
      <c r="Q2610" s="184" t="s">
        <v>2160</v>
      </c>
      <c r="R2610" s="185">
        <v>16880</v>
      </c>
      <c r="S2610" s="185" t="s">
        <v>1066</v>
      </c>
      <c r="T2610">
        <v>1</v>
      </c>
      <c r="U2610" s="185" t="s">
        <v>37</v>
      </c>
      <c r="V2610" s="185" t="s">
        <v>37</v>
      </c>
      <c r="W2610" t="b">
        <v>1</v>
      </c>
    </row>
    <row r="2611" spans="4:23" x14ac:dyDescent="0.25">
      <c r="D2611" s="184" t="s">
        <v>2161</v>
      </c>
      <c r="E2611" s="184" t="s">
        <v>2161</v>
      </c>
      <c r="F2611" s="184"/>
      <c r="G2611" s="184"/>
      <c r="H2611" s="185">
        <v>17070</v>
      </c>
      <c r="I2611" t="s">
        <v>3502</v>
      </c>
      <c r="J2611" s="185" t="s">
        <v>36</v>
      </c>
      <c r="K2611" s="185" t="s">
        <v>36</v>
      </c>
      <c r="L2611" s="185" t="s">
        <v>36</v>
      </c>
      <c r="M2611" s="185" t="s">
        <v>37</v>
      </c>
      <c r="N2611" s="185" t="s">
        <v>3504</v>
      </c>
      <c r="O2611" s="185" t="s">
        <v>37</v>
      </c>
      <c r="P2611" s="185"/>
      <c r="Q2611" s="184" t="s">
        <v>2161</v>
      </c>
      <c r="R2611" s="185">
        <v>17070</v>
      </c>
      <c r="S2611" s="185" t="s">
        <v>935</v>
      </c>
      <c r="T2611">
        <v>1</v>
      </c>
      <c r="U2611" s="185" t="s">
        <v>37</v>
      </c>
      <c r="V2611" s="185" t="s">
        <v>37</v>
      </c>
      <c r="W2611" t="b">
        <v>1</v>
      </c>
    </row>
    <row r="2612" spans="4:23" x14ac:dyDescent="0.25">
      <c r="D2612" s="184" t="s">
        <v>2162</v>
      </c>
      <c r="E2612" s="184" t="s">
        <v>2162</v>
      </c>
      <c r="F2612" s="184"/>
      <c r="G2612" s="184"/>
      <c r="H2612" s="185">
        <v>16730</v>
      </c>
      <c r="I2612" t="s">
        <v>3491</v>
      </c>
      <c r="J2612" s="185" t="s">
        <v>36</v>
      </c>
      <c r="K2612" s="185" t="s">
        <v>36</v>
      </c>
      <c r="L2612" s="185" t="s">
        <v>36</v>
      </c>
      <c r="M2612" s="185" t="s">
        <v>37</v>
      </c>
      <c r="N2612" s="185" t="s">
        <v>3498</v>
      </c>
      <c r="O2612" s="185" t="s">
        <v>37</v>
      </c>
      <c r="P2612" s="185"/>
      <c r="Q2612" s="184" t="s">
        <v>2162</v>
      </c>
      <c r="R2612" s="185">
        <v>16730</v>
      </c>
      <c r="S2612" s="185" t="s">
        <v>1552</v>
      </c>
      <c r="T2612">
        <v>1</v>
      </c>
      <c r="U2612" s="185" t="s">
        <v>37</v>
      </c>
      <c r="V2612" s="185" t="s">
        <v>37</v>
      </c>
      <c r="W2612" t="b">
        <v>1</v>
      </c>
    </row>
    <row r="2613" spans="4:23" x14ac:dyDescent="0.25">
      <c r="D2613" s="184" t="s">
        <v>2163</v>
      </c>
      <c r="E2613" s="184" t="s">
        <v>2163</v>
      </c>
      <c r="F2613" s="184"/>
      <c r="G2613" s="184"/>
      <c r="H2613" s="185">
        <v>17180</v>
      </c>
      <c r="I2613" t="s">
        <v>3502</v>
      </c>
      <c r="J2613" s="185" t="s">
        <v>36</v>
      </c>
      <c r="K2613" s="185" t="s">
        <v>36</v>
      </c>
      <c r="L2613" s="185" t="s">
        <v>36</v>
      </c>
      <c r="M2613" s="185" t="s">
        <v>37</v>
      </c>
      <c r="N2613" s="185" t="s">
        <v>3504</v>
      </c>
      <c r="O2613" s="185" t="s">
        <v>37</v>
      </c>
      <c r="P2613" s="185"/>
      <c r="Q2613" s="184" t="s">
        <v>2163</v>
      </c>
      <c r="R2613" s="185">
        <v>17180</v>
      </c>
      <c r="S2613" s="185" t="s">
        <v>589</v>
      </c>
      <c r="T2613">
        <v>1</v>
      </c>
      <c r="U2613" s="185" t="s">
        <v>37</v>
      </c>
      <c r="V2613" s="185" t="s">
        <v>37</v>
      </c>
      <c r="W2613" t="b">
        <v>1</v>
      </c>
    </row>
    <row r="2614" spans="4:23" x14ac:dyDescent="0.25">
      <c r="D2614" s="184" t="s">
        <v>4240</v>
      </c>
      <c r="E2614" s="184" t="s">
        <v>4240</v>
      </c>
      <c r="F2614" s="184"/>
      <c r="G2614" s="184"/>
      <c r="H2614" s="185">
        <v>90319</v>
      </c>
      <c r="I2614" t="s">
        <v>3500</v>
      </c>
      <c r="J2614" s="185" t="s">
        <v>36</v>
      </c>
      <c r="K2614" s="185" t="s">
        <v>36</v>
      </c>
      <c r="L2614" s="185" t="s">
        <v>36</v>
      </c>
      <c r="M2614" s="185" t="s">
        <v>37</v>
      </c>
      <c r="N2614" s="185" t="s">
        <v>35</v>
      </c>
      <c r="O2614" s="185" t="s">
        <v>37</v>
      </c>
      <c r="P2614" s="185"/>
      <c r="Q2614" s="184" t="s">
        <v>4240</v>
      </c>
      <c r="R2614" s="185">
        <v>90319</v>
      </c>
      <c r="S2614" s="185" t="s">
        <v>2787</v>
      </c>
      <c r="T2614">
        <v>1</v>
      </c>
      <c r="U2614" s="185" t="s">
        <v>37</v>
      </c>
      <c r="V2614" s="185" t="s">
        <v>37</v>
      </c>
      <c r="W2614" t="b">
        <v>1</v>
      </c>
    </row>
    <row r="2615" spans="4:23" x14ac:dyDescent="0.25">
      <c r="D2615" s="184" t="s">
        <v>2164</v>
      </c>
      <c r="E2615" s="184" t="s">
        <v>2164</v>
      </c>
      <c r="F2615" s="184"/>
      <c r="G2615" s="184"/>
      <c r="H2615" s="185">
        <v>14210</v>
      </c>
      <c r="I2615" t="s">
        <v>3491</v>
      </c>
      <c r="J2615" s="185" t="s">
        <v>36</v>
      </c>
      <c r="K2615" s="185" t="s">
        <v>36</v>
      </c>
      <c r="L2615" s="185" t="s">
        <v>36</v>
      </c>
      <c r="M2615" s="185" t="s">
        <v>37</v>
      </c>
      <c r="N2615" s="185" t="s">
        <v>3536</v>
      </c>
      <c r="O2615" s="185" t="s">
        <v>37</v>
      </c>
      <c r="P2615" s="185"/>
      <c r="Q2615" s="184" t="s">
        <v>2164</v>
      </c>
      <c r="R2615" s="185">
        <v>14210</v>
      </c>
      <c r="S2615" s="185" t="s">
        <v>665</v>
      </c>
      <c r="T2615">
        <v>1</v>
      </c>
      <c r="U2615" s="185" t="s">
        <v>37</v>
      </c>
      <c r="V2615" s="185" t="s">
        <v>37</v>
      </c>
      <c r="W2615" t="b">
        <v>1</v>
      </c>
    </row>
    <row r="2616" spans="4:23" x14ac:dyDescent="0.25">
      <c r="D2616" s="184" t="s">
        <v>2165</v>
      </c>
      <c r="E2616" s="184" t="s">
        <v>2165</v>
      </c>
      <c r="F2616" s="184"/>
      <c r="G2616" s="184"/>
      <c r="H2616" s="185">
        <v>16260</v>
      </c>
      <c r="I2616" t="s">
        <v>3500</v>
      </c>
      <c r="J2616" s="185" t="s">
        <v>36</v>
      </c>
      <c r="K2616" s="185" t="s">
        <v>36</v>
      </c>
      <c r="L2616" s="185" t="s">
        <v>36</v>
      </c>
      <c r="M2616" s="185" t="s">
        <v>37</v>
      </c>
      <c r="N2616" s="185" t="s">
        <v>35</v>
      </c>
      <c r="O2616" s="185" t="s">
        <v>37</v>
      </c>
      <c r="P2616" s="185"/>
      <c r="Q2616" s="184" t="s">
        <v>2165</v>
      </c>
      <c r="R2616" s="185">
        <v>16260</v>
      </c>
      <c r="S2616" s="185" t="s">
        <v>2166</v>
      </c>
      <c r="T2616">
        <v>2</v>
      </c>
      <c r="U2616" s="185" t="s">
        <v>37</v>
      </c>
      <c r="V2616" s="185" t="s">
        <v>37</v>
      </c>
      <c r="W2616" t="b">
        <v>1</v>
      </c>
    </row>
    <row r="2617" spans="4:23" x14ac:dyDescent="0.25">
      <c r="D2617" s="184" t="s">
        <v>2167</v>
      </c>
      <c r="E2617" s="184" t="s">
        <v>2167</v>
      </c>
      <c r="F2617" s="184"/>
      <c r="G2617" s="184"/>
      <c r="H2617" s="185">
        <v>16260</v>
      </c>
      <c r="I2617" t="s">
        <v>3500</v>
      </c>
      <c r="J2617" s="185" t="s">
        <v>36</v>
      </c>
      <c r="K2617" s="185" t="s">
        <v>36</v>
      </c>
      <c r="L2617" s="185" t="s">
        <v>36</v>
      </c>
      <c r="M2617" s="185" t="s">
        <v>37</v>
      </c>
      <c r="N2617" s="185" t="s">
        <v>35</v>
      </c>
      <c r="O2617" s="185" t="s">
        <v>37</v>
      </c>
      <c r="P2617" s="185"/>
      <c r="Q2617" s="184" t="s">
        <v>2167</v>
      </c>
      <c r="R2617" s="185">
        <v>16260</v>
      </c>
      <c r="S2617" s="185" t="s">
        <v>2166</v>
      </c>
      <c r="T2617">
        <v>2</v>
      </c>
      <c r="U2617" s="185" t="s">
        <v>37</v>
      </c>
      <c r="V2617" s="185" t="s">
        <v>37</v>
      </c>
      <c r="W2617" t="b">
        <v>1</v>
      </c>
    </row>
    <row r="2618" spans="4:23" x14ac:dyDescent="0.25">
      <c r="D2618" s="186" t="s">
        <v>4241</v>
      </c>
      <c r="E2618" s="186" t="s">
        <v>4241</v>
      </c>
      <c r="F2618" s="186"/>
      <c r="G2618" s="186"/>
      <c r="H2618" s="185"/>
      <c r="I2618" s="186" t="s">
        <v>3500</v>
      </c>
      <c r="J2618" s="186" t="s">
        <v>36</v>
      </c>
      <c r="K2618" s="186" t="s">
        <v>36</v>
      </c>
      <c r="L2618" s="186" t="s">
        <v>37</v>
      </c>
      <c r="M2618" s="186" t="s">
        <v>37</v>
      </c>
      <c r="N2618" s="186" t="s">
        <v>35</v>
      </c>
      <c r="O2618" s="186" t="s">
        <v>37</v>
      </c>
      <c r="P2618" s="186"/>
      <c r="Q2618" s="186" t="s">
        <v>4241</v>
      </c>
      <c r="R2618" s="185"/>
      <c r="S2618" s="185"/>
      <c r="T2618">
        <v>1</v>
      </c>
      <c r="U2618" s="186" t="s">
        <v>37</v>
      </c>
      <c r="V2618" s="186" t="s">
        <v>37</v>
      </c>
      <c r="W2618" t="b">
        <v>1</v>
      </c>
    </row>
    <row r="2619" spans="4:23" x14ac:dyDescent="0.25">
      <c r="D2619" s="184" t="s">
        <v>2168</v>
      </c>
      <c r="E2619" s="184" t="s">
        <v>2168</v>
      </c>
      <c r="F2619" s="184"/>
      <c r="G2619" s="184"/>
      <c r="H2619" s="185">
        <v>17680</v>
      </c>
      <c r="I2619" t="s">
        <v>3502</v>
      </c>
      <c r="J2619" s="185" t="s">
        <v>36</v>
      </c>
      <c r="K2619" s="185" t="s">
        <v>36</v>
      </c>
      <c r="L2619" s="185" t="s">
        <v>37</v>
      </c>
      <c r="M2619" s="185" t="s">
        <v>37</v>
      </c>
      <c r="N2619" s="185" t="s">
        <v>3498</v>
      </c>
      <c r="O2619" s="185" t="s">
        <v>37</v>
      </c>
      <c r="P2619" s="185"/>
      <c r="Q2619" s="184" t="s">
        <v>2168</v>
      </c>
      <c r="R2619" s="185">
        <v>17680</v>
      </c>
      <c r="S2619" s="185" t="s">
        <v>1057</v>
      </c>
      <c r="T2619">
        <v>1</v>
      </c>
      <c r="U2619" s="185" t="s">
        <v>37</v>
      </c>
      <c r="V2619" s="185" t="s">
        <v>37</v>
      </c>
      <c r="W2619" t="b">
        <v>1</v>
      </c>
    </row>
    <row r="2620" spans="4:23" x14ac:dyDescent="0.25">
      <c r="D2620" s="184" t="s">
        <v>2169</v>
      </c>
      <c r="E2620" s="184" t="s">
        <v>2169</v>
      </c>
      <c r="F2620" s="184"/>
      <c r="G2620" s="184"/>
      <c r="H2620" s="185">
        <v>17660</v>
      </c>
      <c r="I2620" t="s">
        <v>3502</v>
      </c>
      <c r="J2620" s="185" t="s">
        <v>36</v>
      </c>
      <c r="K2620" s="185" t="s">
        <v>36</v>
      </c>
      <c r="L2620" s="185" t="s">
        <v>36</v>
      </c>
      <c r="M2620" s="185" t="s">
        <v>37</v>
      </c>
      <c r="N2620" s="185" t="s">
        <v>3504</v>
      </c>
      <c r="O2620" s="185" t="s">
        <v>37</v>
      </c>
      <c r="P2620" s="185"/>
      <c r="Q2620" s="184" t="s">
        <v>2169</v>
      </c>
      <c r="R2620" s="185">
        <v>17660</v>
      </c>
      <c r="S2620" s="185" t="s">
        <v>486</v>
      </c>
      <c r="T2620">
        <v>1</v>
      </c>
      <c r="U2620" s="185" t="s">
        <v>37</v>
      </c>
      <c r="V2620" s="185" t="s">
        <v>37</v>
      </c>
      <c r="W2620" t="b">
        <v>1</v>
      </c>
    </row>
    <row r="2621" spans="4:23" x14ac:dyDescent="0.25">
      <c r="D2621" s="184" t="s">
        <v>2170</v>
      </c>
      <c r="E2621" s="184" t="s">
        <v>2170</v>
      </c>
      <c r="F2621" s="184"/>
      <c r="G2621" s="184"/>
      <c r="H2621" s="185">
        <v>17730</v>
      </c>
      <c r="I2621" t="s">
        <v>3502</v>
      </c>
      <c r="J2621" s="185" t="s">
        <v>36</v>
      </c>
      <c r="K2621" s="185" t="s">
        <v>36</v>
      </c>
      <c r="L2621" s="185" t="s">
        <v>36</v>
      </c>
      <c r="M2621" s="185" t="s">
        <v>37</v>
      </c>
      <c r="N2621" s="185" t="s">
        <v>3528</v>
      </c>
      <c r="O2621" s="185" t="s">
        <v>37</v>
      </c>
      <c r="P2621" s="185"/>
      <c r="Q2621" s="184" t="s">
        <v>2170</v>
      </c>
      <c r="R2621" s="185">
        <v>17730</v>
      </c>
      <c r="S2621" s="185" t="s">
        <v>603</v>
      </c>
      <c r="T2621">
        <v>3</v>
      </c>
      <c r="U2621" s="185" t="s">
        <v>37</v>
      </c>
      <c r="V2621" s="185" t="s">
        <v>37</v>
      </c>
      <c r="W2621" t="b">
        <v>1</v>
      </c>
    </row>
    <row r="2622" spans="4:23" x14ac:dyDescent="0.25">
      <c r="D2622" s="184" t="s">
        <v>2171</v>
      </c>
      <c r="E2622" s="184" t="s">
        <v>2171</v>
      </c>
      <c r="F2622" s="184"/>
      <c r="G2622" s="184"/>
      <c r="H2622" s="185">
        <v>13550</v>
      </c>
      <c r="I2622" t="s">
        <v>3491</v>
      </c>
      <c r="J2622" s="185" t="s">
        <v>36</v>
      </c>
      <c r="K2622" s="185" t="s">
        <v>36</v>
      </c>
      <c r="L2622" s="185" t="s">
        <v>36</v>
      </c>
      <c r="M2622" s="185" t="s">
        <v>37</v>
      </c>
      <c r="N2622" s="185" t="s">
        <v>3505</v>
      </c>
      <c r="O2622" s="185" t="s">
        <v>37</v>
      </c>
      <c r="P2622" s="185"/>
      <c r="Q2622" s="184" t="s">
        <v>2171</v>
      </c>
      <c r="R2622" s="185">
        <v>13550</v>
      </c>
      <c r="S2622" s="185" t="s">
        <v>462</v>
      </c>
      <c r="T2622">
        <v>3</v>
      </c>
      <c r="U2622" s="185" t="s">
        <v>37</v>
      </c>
      <c r="V2622" s="185" t="s">
        <v>37</v>
      </c>
      <c r="W2622" t="b">
        <v>1</v>
      </c>
    </row>
    <row r="2623" spans="4:23" x14ac:dyDescent="0.25">
      <c r="D2623" s="184" t="s">
        <v>2172</v>
      </c>
      <c r="E2623" s="184" t="s">
        <v>2172</v>
      </c>
      <c r="F2623" s="184"/>
      <c r="G2623" s="184"/>
      <c r="H2623" s="185">
        <v>13550</v>
      </c>
      <c r="I2623" t="s">
        <v>3491</v>
      </c>
      <c r="J2623" s="185" t="s">
        <v>36</v>
      </c>
      <c r="K2623" s="185" t="s">
        <v>36</v>
      </c>
      <c r="L2623" s="185" t="s">
        <v>36</v>
      </c>
      <c r="M2623" s="185" t="s">
        <v>37</v>
      </c>
      <c r="N2623" s="185" t="s">
        <v>3505</v>
      </c>
      <c r="O2623" s="185" t="s">
        <v>37</v>
      </c>
      <c r="P2623" s="185"/>
      <c r="Q2623" s="184" t="s">
        <v>2172</v>
      </c>
      <c r="R2623" s="185">
        <v>13550</v>
      </c>
      <c r="S2623" s="185" t="s">
        <v>462</v>
      </c>
      <c r="T2623">
        <v>3</v>
      </c>
      <c r="U2623" s="185" t="s">
        <v>37</v>
      </c>
      <c r="V2623" s="185" t="s">
        <v>37</v>
      </c>
      <c r="W2623" t="b">
        <v>1</v>
      </c>
    </row>
    <row r="2624" spans="4:23" x14ac:dyDescent="0.25">
      <c r="D2624" s="184" t="s">
        <v>2173</v>
      </c>
      <c r="E2624" s="184" t="s">
        <v>2173</v>
      </c>
      <c r="F2624" s="184"/>
      <c r="G2624" s="184"/>
      <c r="H2624" s="185">
        <v>13410</v>
      </c>
      <c r="I2624" t="s">
        <v>3491</v>
      </c>
      <c r="J2624" s="185" t="s">
        <v>36</v>
      </c>
      <c r="K2624" s="185" t="s">
        <v>36</v>
      </c>
      <c r="L2624" s="185" t="s">
        <v>36</v>
      </c>
      <c r="M2624" s="185" t="s">
        <v>37</v>
      </c>
      <c r="N2624" s="185" t="s">
        <v>3501</v>
      </c>
      <c r="O2624" s="185" t="s">
        <v>37</v>
      </c>
      <c r="P2624" s="185"/>
      <c r="Q2624" s="184" t="s">
        <v>2173</v>
      </c>
      <c r="R2624" s="185">
        <v>13410</v>
      </c>
      <c r="S2624" s="185" t="s">
        <v>131</v>
      </c>
      <c r="T2624">
        <v>2</v>
      </c>
      <c r="U2624" s="185" t="s">
        <v>37</v>
      </c>
      <c r="V2624" s="185" t="s">
        <v>37</v>
      </c>
      <c r="W2624" t="b">
        <v>1</v>
      </c>
    </row>
    <row r="2625" spans="4:23" x14ac:dyDescent="0.25">
      <c r="D2625" s="184" t="s">
        <v>2174</v>
      </c>
      <c r="E2625" s="184" t="s">
        <v>2174</v>
      </c>
      <c r="F2625" s="184"/>
      <c r="G2625" s="184"/>
      <c r="H2625" s="185">
        <v>10010</v>
      </c>
      <c r="I2625" t="s">
        <v>3486</v>
      </c>
      <c r="J2625" s="185" t="s">
        <v>36</v>
      </c>
      <c r="K2625" s="185" t="s">
        <v>36</v>
      </c>
      <c r="L2625" s="185" t="s">
        <v>36</v>
      </c>
      <c r="M2625" s="185" t="s">
        <v>37</v>
      </c>
      <c r="N2625" s="185" t="s">
        <v>35</v>
      </c>
      <c r="O2625" s="185" t="s">
        <v>37</v>
      </c>
      <c r="P2625" s="185"/>
      <c r="Q2625" s="184" t="s">
        <v>2174</v>
      </c>
      <c r="R2625" s="185">
        <v>10010</v>
      </c>
      <c r="S2625" s="185" t="s">
        <v>38</v>
      </c>
      <c r="T2625">
        <v>1</v>
      </c>
      <c r="U2625" s="185" t="s">
        <v>37</v>
      </c>
      <c r="V2625" s="185" t="s">
        <v>37</v>
      </c>
      <c r="W2625" t="b">
        <v>1</v>
      </c>
    </row>
    <row r="2626" spans="4:23" x14ac:dyDescent="0.25">
      <c r="D2626" s="186" t="s">
        <v>4242</v>
      </c>
      <c r="E2626" s="186" t="s">
        <v>4242</v>
      </c>
      <c r="F2626" s="186"/>
      <c r="G2626" s="186"/>
      <c r="H2626" s="185"/>
      <c r="I2626" s="186" t="s">
        <v>3507</v>
      </c>
      <c r="J2626" s="186" t="s">
        <v>36</v>
      </c>
      <c r="K2626" s="186" t="s">
        <v>36</v>
      </c>
      <c r="L2626" s="186" t="s">
        <v>36</v>
      </c>
      <c r="M2626" s="186" t="s">
        <v>37</v>
      </c>
      <c r="N2626" s="186" t="s">
        <v>3498</v>
      </c>
      <c r="O2626" s="186" t="s">
        <v>37</v>
      </c>
      <c r="P2626" s="186"/>
      <c r="Q2626" s="186" t="s">
        <v>4242</v>
      </c>
      <c r="R2626" s="185"/>
      <c r="S2626" s="185"/>
      <c r="T2626">
        <v>1</v>
      </c>
      <c r="U2626" s="186" t="s">
        <v>37</v>
      </c>
      <c r="V2626" s="186" t="s">
        <v>37</v>
      </c>
      <c r="W2626" t="b">
        <v>1</v>
      </c>
    </row>
    <row r="2627" spans="4:23" x14ac:dyDescent="0.25">
      <c r="D2627" s="184" t="s">
        <v>2175</v>
      </c>
      <c r="E2627" s="184" t="s">
        <v>2175</v>
      </c>
      <c r="F2627" s="184"/>
      <c r="G2627" s="184"/>
      <c r="H2627" s="185">
        <v>15080</v>
      </c>
      <c r="I2627" t="s">
        <v>113</v>
      </c>
      <c r="J2627" s="185" t="s">
        <v>36</v>
      </c>
      <c r="K2627" s="185" t="s">
        <v>36</v>
      </c>
      <c r="L2627" s="185" t="s">
        <v>36</v>
      </c>
      <c r="M2627" s="185" t="s">
        <v>37</v>
      </c>
      <c r="N2627" s="185" t="s">
        <v>113</v>
      </c>
      <c r="O2627" s="185" t="s">
        <v>37</v>
      </c>
      <c r="P2627" s="185"/>
      <c r="Q2627" s="184" t="s">
        <v>2175</v>
      </c>
      <c r="R2627" s="185">
        <v>15080</v>
      </c>
      <c r="S2627" s="185" t="s">
        <v>117</v>
      </c>
      <c r="T2627">
        <v>6</v>
      </c>
      <c r="U2627" s="185" t="s">
        <v>37</v>
      </c>
      <c r="V2627" s="185" t="s">
        <v>37</v>
      </c>
      <c r="W2627" t="b">
        <v>0</v>
      </c>
    </row>
    <row r="2628" spans="4:23" x14ac:dyDescent="0.25">
      <c r="D2628" s="184" t="s">
        <v>2176</v>
      </c>
      <c r="E2628" s="184" t="s">
        <v>2176</v>
      </c>
      <c r="F2628" s="184"/>
      <c r="G2628" s="184"/>
      <c r="H2628" s="185">
        <v>90253</v>
      </c>
      <c r="I2628" t="s">
        <v>3507</v>
      </c>
      <c r="J2628" s="185" t="s">
        <v>36</v>
      </c>
      <c r="K2628" s="185" t="s">
        <v>36</v>
      </c>
      <c r="L2628" s="185" t="s">
        <v>36</v>
      </c>
      <c r="M2628" s="185" t="s">
        <v>37</v>
      </c>
      <c r="N2628" s="185" t="s">
        <v>35</v>
      </c>
      <c r="O2628" s="185" t="s">
        <v>37</v>
      </c>
      <c r="P2628" s="185"/>
      <c r="Q2628" s="184" t="s">
        <v>2176</v>
      </c>
      <c r="R2628" s="185">
        <v>90253</v>
      </c>
      <c r="S2628" s="185" t="s">
        <v>2176</v>
      </c>
      <c r="T2628">
        <v>1</v>
      </c>
      <c r="U2628" s="185" t="s">
        <v>37</v>
      </c>
      <c r="V2628" s="185" t="s">
        <v>37</v>
      </c>
      <c r="W2628" t="b">
        <v>1</v>
      </c>
    </row>
    <row r="2629" spans="4:23" x14ac:dyDescent="0.25">
      <c r="D2629" s="184" t="s">
        <v>2177</v>
      </c>
      <c r="E2629" s="184" t="s">
        <v>2177</v>
      </c>
      <c r="F2629" s="184"/>
      <c r="G2629" s="184"/>
      <c r="H2629" s="185">
        <v>15430</v>
      </c>
      <c r="I2629" t="s">
        <v>3507</v>
      </c>
      <c r="J2629" s="185" t="s">
        <v>36</v>
      </c>
      <c r="K2629" s="185" t="s">
        <v>36</v>
      </c>
      <c r="L2629" s="185" t="s">
        <v>36</v>
      </c>
      <c r="M2629" s="185" t="s">
        <v>37</v>
      </c>
      <c r="N2629" s="185" t="s">
        <v>35</v>
      </c>
      <c r="O2629" s="185" t="s">
        <v>37</v>
      </c>
      <c r="P2629" s="185"/>
      <c r="Q2629" s="184" t="s">
        <v>2177</v>
      </c>
      <c r="R2629" s="185">
        <v>15430</v>
      </c>
      <c r="S2629" s="185" t="s">
        <v>1310</v>
      </c>
      <c r="T2629">
        <v>6</v>
      </c>
      <c r="U2629" s="185" t="s">
        <v>37</v>
      </c>
      <c r="V2629" s="185" t="s">
        <v>37</v>
      </c>
      <c r="W2629" t="b">
        <v>1</v>
      </c>
    </row>
    <row r="2630" spans="4:23" x14ac:dyDescent="0.25">
      <c r="D2630" s="184" t="s">
        <v>2178</v>
      </c>
      <c r="E2630" s="184" t="s">
        <v>2178</v>
      </c>
      <c r="F2630" s="184"/>
      <c r="G2630" s="184"/>
      <c r="H2630" s="185">
        <v>15320</v>
      </c>
      <c r="I2630" t="s">
        <v>3513</v>
      </c>
      <c r="J2630" s="185" t="s">
        <v>36</v>
      </c>
      <c r="K2630" s="185" t="s">
        <v>36</v>
      </c>
      <c r="L2630" s="185" t="s">
        <v>36</v>
      </c>
      <c r="M2630" s="185" t="s">
        <v>36</v>
      </c>
      <c r="N2630" s="185" t="s">
        <v>3514</v>
      </c>
      <c r="O2630" s="185" t="s">
        <v>37</v>
      </c>
      <c r="P2630" s="185"/>
      <c r="Q2630" s="184" t="s">
        <v>2178</v>
      </c>
      <c r="R2630" s="185">
        <v>15320</v>
      </c>
      <c r="S2630" s="185" t="s">
        <v>327</v>
      </c>
      <c r="T2630">
        <v>4</v>
      </c>
      <c r="U2630" s="185" t="s">
        <v>36</v>
      </c>
      <c r="V2630" s="185" t="s">
        <v>36</v>
      </c>
      <c r="W2630" t="b">
        <v>1</v>
      </c>
    </row>
    <row r="2631" spans="4:23" x14ac:dyDescent="0.25">
      <c r="D2631" s="184" t="s">
        <v>2179</v>
      </c>
      <c r="E2631" s="184" t="s">
        <v>2179</v>
      </c>
      <c r="F2631" s="184"/>
      <c r="G2631" s="184"/>
      <c r="H2631" s="185">
        <v>13530</v>
      </c>
      <c r="I2631" t="s">
        <v>3491</v>
      </c>
      <c r="J2631" s="185" t="s">
        <v>36</v>
      </c>
      <c r="K2631" s="185" t="s">
        <v>36</v>
      </c>
      <c r="L2631" s="185" t="s">
        <v>36</v>
      </c>
      <c r="M2631" s="185" t="s">
        <v>37</v>
      </c>
      <c r="N2631" s="185" t="s">
        <v>35</v>
      </c>
      <c r="O2631" s="185" t="s">
        <v>37</v>
      </c>
      <c r="P2631" s="185"/>
      <c r="Q2631" s="184" t="s">
        <v>2179</v>
      </c>
      <c r="R2631" s="185">
        <v>13530</v>
      </c>
      <c r="S2631" s="185" t="s">
        <v>84</v>
      </c>
      <c r="T2631">
        <v>3</v>
      </c>
      <c r="U2631" s="185" t="s">
        <v>37</v>
      </c>
      <c r="V2631" s="185" t="s">
        <v>37</v>
      </c>
      <c r="W2631" t="b">
        <v>1</v>
      </c>
    </row>
    <row r="2632" spans="4:23" x14ac:dyDescent="0.25">
      <c r="D2632" s="184" t="s">
        <v>4243</v>
      </c>
      <c r="E2632" s="184" t="s">
        <v>4243</v>
      </c>
      <c r="F2632" s="184"/>
      <c r="G2632" s="184"/>
      <c r="H2632" s="185">
        <v>18332</v>
      </c>
      <c r="I2632" t="s">
        <v>3510</v>
      </c>
      <c r="J2632" s="185" t="s">
        <v>36</v>
      </c>
      <c r="K2632" s="185" t="s">
        <v>36</v>
      </c>
      <c r="L2632" s="185" t="s">
        <v>36</v>
      </c>
      <c r="M2632" s="185" t="s">
        <v>37</v>
      </c>
      <c r="N2632" s="185" t="s">
        <v>3514</v>
      </c>
      <c r="O2632" s="185" t="s">
        <v>37</v>
      </c>
      <c r="P2632" s="185"/>
      <c r="Q2632" s="184" t="s">
        <v>4243</v>
      </c>
      <c r="R2632" s="185">
        <v>18332</v>
      </c>
      <c r="S2632" s="185" t="s">
        <v>3627</v>
      </c>
      <c r="T2632">
        <v>1</v>
      </c>
      <c r="U2632" s="185" t="s">
        <v>37</v>
      </c>
      <c r="V2632" s="185" t="s">
        <v>37</v>
      </c>
      <c r="W2632" t="b">
        <v>1</v>
      </c>
    </row>
    <row r="2633" spans="4:23" x14ac:dyDescent="0.25">
      <c r="D2633" s="184" t="s">
        <v>4244</v>
      </c>
      <c r="E2633" s="184" t="s">
        <v>4244</v>
      </c>
      <c r="F2633" s="184"/>
      <c r="G2633" s="184"/>
      <c r="H2633" s="185">
        <v>18331</v>
      </c>
      <c r="I2633" t="s">
        <v>3510</v>
      </c>
      <c r="J2633" s="185" t="s">
        <v>36</v>
      </c>
      <c r="K2633" s="185" t="s">
        <v>36</v>
      </c>
      <c r="L2633" s="185" t="s">
        <v>36</v>
      </c>
      <c r="M2633" s="185" t="s">
        <v>37</v>
      </c>
      <c r="N2633" s="185" t="s">
        <v>3514</v>
      </c>
      <c r="O2633" s="185" t="s">
        <v>37</v>
      </c>
      <c r="P2633" s="185"/>
      <c r="Q2633" s="184" t="s">
        <v>4244</v>
      </c>
      <c r="R2633" s="185">
        <v>18331</v>
      </c>
      <c r="S2633" s="185" t="s">
        <v>3624</v>
      </c>
      <c r="T2633">
        <v>1</v>
      </c>
      <c r="U2633" s="185" t="s">
        <v>37</v>
      </c>
      <c r="V2633" s="185" t="s">
        <v>37</v>
      </c>
      <c r="W2633" t="b">
        <v>1</v>
      </c>
    </row>
    <row r="2634" spans="4:23" x14ac:dyDescent="0.25">
      <c r="D2634" s="184" t="s">
        <v>4245</v>
      </c>
      <c r="E2634" s="184" t="s">
        <v>4245</v>
      </c>
      <c r="F2634" s="184"/>
      <c r="G2634" s="184"/>
      <c r="H2634" s="185">
        <v>18332</v>
      </c>
      <c r="I2634" t="s">
        <v>3510</v>
      </c>
      <c r="J2634" s="185" t="s">
        <v>36</v>
      </c>
      <c r="K2634" s="185" t="s">
        <v>36</v>
      </c>
      <c r="L2634" s="185" t="s">
        <v>36</v>
      </c>
      <c r="M2634" s="185" t="s">
        <v>37</v>
      </c>
      <c r="N2634" s="185" t="s">
        <v>3514</v>
      </c>
      <c r="O2634" s="185" t="s">
        <v>37</v>
      </c>
      <c r="P2634" s="185"/>
      <c r="Q2634" s="184" t="s">
        <v>4245</v>
      </c>
      <c r="R2634" s="185">
        <v>18332</v>
      </c>
      <c r="S2634" s="185" t="s">
        <v>3627</v>
      </c>
      <c r="T2634">
        <v>1</v>
      </c>
      <c r="U2634" s="185" t="s">
        <v>37</v>
      </c>
      <c r="V2634" s="185" t="s">
        <v>37</v>
      </c>
      <c r="W2634" t="b">
        <v>1</v>
      </c>
    </row>
    <row r="2635" spans="4:23" x14ac:dyDescent="0.25">
      <c r="D2635" s="184" t="s">
        <v>4246</v>
      </c>
      <c r="E2635" s="184" t="s">
        <v>4246</v>
      </c>
      <c r="F2635" s="184"/>
      <c r="G2635" s="184"/>
      <c r="H2635" s="185">
        <v>18333</v>
      </c>
      <c r="I2635" t="s">
        <v>3510</v>
      </c>
      <c r="J2635" s="185" t="s">
        <v>36</v>
      </c>
      <c r="K2635" s="185" t="s">
        <v>36</v>
      </c>
      <c r="L2635" s="185" t="s">
        <v>36</v>
      </c>
      <c r="M2635" s="185" t="s">
        <v>37</v>
      </c>
      <c r="N2635" s="185" t="s">
        <v>3514</v>
      </c>
      <c r="O2635" s="185" t="s">
        <v>37</v>
      </c>
      <c r="P2635" s="185"/>
      <c r="Q2635" s="184" t="s">
        <v>4246</v>
      </c>
      <c r="R2635" s="185">
        <v>18333</v>
      </c>
      <c r="S2635" s="185" t="s">
        <v>3613</v>
      </c>
      <c r="T2635">
        <v>1</v>
      </c>
      <c r="U2635" s="185" t="s">
        <v>37</v>
      </c>
      <c r="V2635" s="185" t="s">
        <v>37</v>
      </c>
      <c r="W2635" t="b">
        <v>1</v>
      </c>
    </row>
    <row r="2636" spans="4:23" x14ac:dyDescent="0.25">
      <c r="D2636" s="184" t="s">
        <v>4247</v>
      </c>
      <c r="E2636" s="184" t="s">
        <v>4247</v>
      </c>
      <c r="F2636" s="184"/>
      <c r="G2636" s="184"/>
      <c r="H2636" s="185">
        <v>18333</v>
      </c>
      <c r="I2636" t="s">
        <v>3510</v>
      </c>
      <c r="J2636" s="185" t="s">
        <v>36</v>
      </c>
      <c r="K2636" s="185" t="s">
        <v>36</v>
      </c>
      <c r="L2636" s="185" t="s">
        <v>36</v>
      </c>
      <c r="M2636" s="185" t="s">
        <v>37</v>
      </c>
      <c r="N2636" s="185" t="s">
        <v>3514</v>
      </c>
      <c r="O2636" s="185" t="s">
        <v>37</v>
      </c>
      <c r="P2636" s="185"/>
      <c r="Q2636" s="184" t="s">
        <v>4247</v>
      </c>
      <c r="R2636" s="185">
        <v>18333</v>
      </c>
      <c r="S2636" s="185" t="s">
        <v>3613</v>
      </c>
      <c r="T2636">
        <v>1</v>
      </c>
      <c r="U2636" s="185" t="s">
        <v>37</v>
      </c>
      <c r="V2636" s="185" t="s">
        <v>37</v>
      </c>
      <c r="W2636" t="b">
        <v>1</v>
      </c>
    </row>
    <row r="2637" spans="4:23" x14ac:dyDescent="0.25">
      <c r="D2637" s="184" t="s">
        <v>2180</v>
      </c>
      <c r="E2637" s="184" t="s">
        <v>2180</v>
      </c>
      <c r="F2637" s="184"/>
      <c r="G2637" s="184"/>
      <c r="H2637" s="185">
        <v>13530</v>
      </c>
      <c r="I2637" t="s">
        <v>3491</v>
      </c>
      <c r="J2637" s="185" t="s">
        <v>36</v>
      </c>
      <c r="K2637" s="185" t="s">
        <v>36</v>
      </c>
      <c r="L2637" s="185" t="s">
        <v>36</v>
      </c>
      <c r="M2637" s="185" t="s">
        <v>37</v>
      </c>
      <c r="N2637" s="185" t="s">
        <v>35</v>
      </c>
      <c r="O2637" s="185" t="s">
        <v>37</v>
      </c>
      <c r="P2637" s="185"/>
      <c r="Q2637" s="184" t="s">
        <v>2180</v>
      </c>
      <c r="R2637" s="185">
        <v>13530</v>
      </c>
      <c r="S2637" s="185" t="s">
        <v>84</v>
      </c>
      <c r="T2637">
        <v>3</v>
      </c>
      <c r="U2637" s="185" t="s">
        <v>37</v>
      </c>
      <c r="V2637" s="185" t="s">
        <v>37</v>
      </c>
      <c r="W2637" t="b">
        <v>1</v>
      </c>
    </row>
    <row r="2638" spans="4:23" x14ac:dyDescent="0.25">
      <c r="D2638" s="184" t="s">
        <v>2181</v>
      </c>
      <c r="E2638" s="184" t="s">
        <v>2181</v>
      </c>
      <c r="F2638" s="184"/>
      <c r="G2638" s="184"/>
      <c r="H2638" s="185">
        <v>17430</v>
      </c>
      <c r="I2638" t="s">
        <v>3502</v>
      </c>
      <c r="J2638" s="185" t="s">
        <v>36</v>
      </c>
      <c r="K2638" s="185" t="s">
        <v>36</v>
      </c>
      <c r="L2638" s="185" t="s">
        <v>36</v>
      </c>
      <c r="M2638" s="185" t="s">
        <v>37</v>
      </c>
      <c r="N2638" s="185" t="s">
        <v>3504</v>
      </c>
      <c r="O2638" s="185" t="s">
        <v>37</v>
      </c>
      <c r="P2638" s="185"/>
      <c r="Q2638" s="184" t="s">
        <v>2181</v>
      </c>
      <c r="R2638" s="185">
        <v>17430</v>
      </c>
      <c r="S2638" s="185" t="s">
        <v>198</v>
      </c>
      <c r="T2638">
        <v>1</v>
      </c>
      <c r="U2638" s="185" t="s">
        <v>37</v>
      </c>
      <c r="V2638" s="185" t="s">
        <v>37</v>
      </c>
      <c r="W2638" t="b">
        <v>1</v>
      </c>
    </row>
    <row r="2639" spans="4:23" x14ac:dyDescent="0.25">
      <c r="D2639" s="184" t="s">
        <v>2182</v>
      </c>
      <c r="E2639" s="184" t="s">
        <v>2182</v>
      </c>
      <c r="F2639" s="184"/>
      <c r="G2639" s="184"/>
      <c r="H2639" s="185">
        <v>16820</v>
      </c>
      <c r="I2639" t="s">
        <v>3493</v>
      </c>
      <c r="J2639" s="185" t="s">
        <v>36</v>
      </c>
      <c r="K2639" s="185" t="s">
        <v>36</v>
      </c>
      <c r="L2639" s="185" t="s">
        <v>36</v>
      </c>
      <c r="M2639" s="185" t="s">
        <v>37</v>
      </c>
      <c r="N2639" s="185" t="s">
        <v>3498</v>
      </c>
      <c r="O2639" s="185" t="s">
        <v>37</v>
      </c>
      <c r="P2639" s="185"/>
      <c r="Q2639" s="184" t="s">
        <v>2182</v>
      </c>
      <c r="R2639" s="185">
        <v>16820</v>
      </c>
      <c r="S2639" s="185" t="s">
        <v>616</v>
      </c>
      <c r="T2639">
        <v>3</v>
      </c>
      <c r="U2639" s="185" t="s">
        <v>37</v>
      </c>
      <c r="V2639" s="185" t="s">
        <v>37</v>
      </c>
      <c r="W2639" t="b">
        <v>1</v>
      </c>
    </row>
    <row r="2640" spans="4:23" x14ac:dyDescent="0.25">
      <c r="D2640" s="184" t="s">
        <v>2182</v>
      </c>
      <c r="E2640" s="184" t="s">
        <v>2182</v>
      </c>
      <c r="F2640" s="184"/>
      <c r="G2640" s="184"/>
      <c r="H2640" s="185">
        <v>16820</v>
      </c>
      <c r="I2640" t="s">
        <v>3493</v>
      </c>
      <c r="J2640" s="185" t="s">
        <v>36</v>
      </c>
      <c r="K2640" s="185" t="s">
        <v>36</v>
      </c>
      <c r="L2640" s="185" t="s">
        <v>36</v>
      </c>
      <c r="M2640" s="185" t="s">
        <v>37</v>
      </c>
      <c r="N2640" s="185" t="s">
        <v>3498</v>
      </c>
      <c r="O2640" s="185" t="s">
        <v>37</v>
      </c>
      <c r="P2640" s="185"/>
      <c r="Q2640" s="184" t="s">
        <v>2182</v>
      </c>
      <c r="R2640" s="185">
        <v>16820</v>
      </c>
      <c r="S2640" s="185" t="s">
        <v>616</v>
      </c>
      <c r="T2640">
        <v>3</v>
      </c>
      <c r="U2640" s="185" t="s">
        <v>37</v>
      </c>
      <c r="V2640" s="185" t="s">
        <v>37</v>
      </c>
      <c r="W2640" t="b">
        <v>1</v>
      </c>
    </row>
    <row r="2641" spans="4:23" x14ac:dyDescent="0.25">
      <c r="D2641" s="184" t="s">
        <v>2183</v>
      </c>
      <c r="E2641" s="184" t="s">
        <v>2183</v>
      </c>
      <c r="F2641" s="184"/>
      <c r="G2641" s="184"/>
      <c r="H2641" s="185">
        <v>13510</v>
      </c>
      <c r="I2641" t="s">
        <v>3491</v>
      </c>
      <c r="J2641" s="185" t="s">
        <v>36</v>
      </c>
      <c r="K2641" s="185" t="s">
        <v>36</v>
      </c>
      <c r="L2641" s="185" t="s">
        <v>36</v>
      </c>
      <c r="M2641" s="185" t="s">
        <v>37</v>
      </c>
      <c r="N2641" s="185" t="s">
        <v>3501</v>
      </c>
      <c r="O2641" s="185" t="s">
        <v>37</v>
      </c>
      <c r="P2641" s="185"/>
      <c r="Q2641" s="184" t="s">
        <v>2183</v>
      </c>
      <c r="R2641" s="185">
        <v>13510</v>
      </c>
      <c r="S2641" s="185" t="s">
        <v>103</v>
      </c>
      <c r="T2641">
        <v>3</v>
      </c>
      <c r="U2641" s="185" t="s">
        <v>37</v>
      </c>
      <c r="V2641" s="185" t="s">
        <v>37</v>
      </c>
      <c r="W2641" t="b">
        <v>1</v>
      </c>
    </row>
    <row r="2642" spans="4:23" x14ac:dyDescent="0.25">
      <c r="D2642" s="184" t="s">
        <v>2184</v>
      </c>
      <c r="E2642" s="184" t="s">
        <v>2184</v>
      </c>
      <c r="F2642" s="184"/>
      <c r="G2642" s="184"/>
      <c r="H2642" s="185">
        <v>13450</v>
      </c>
      <c r="I2642" t="s">
        <v>3491</v>
      </c>
      <c r="J2642" s="185" t="s">
        <v>36</v>
      </c>
      <c r="K2642" s="185" t="s">
        <v>36</v>
      </c>
      <c r="L2642" s="185" t="s">
        <v>36</v>
      </c>
      <c r="M2642" s="185" t="s">
        <v>37</v>
      </c>
      <c r="N2642" s="185" t="s">
        <v>3501</v>
      </c>
      <c r="O2642" s="185" t="s">
        <v>37</v>
      </c>
      <c r="P2642" s="185"/>
      <c r="Q2642" s="184" t="s">
        <v>2184</v>
      </c>
      <c r="R2642" s="185">
        <v>13450</v>
      </c>
      <c r="S2642" s="185" t="s">
        <v>428</v>
      </c>
      <c r="T2642">
        <v>3</v>
      </c>
      <c r="U2642" s="185" t="s">
        <v>37</v>
      </c>
      <c r="V2642" s="185" t="s">
        <v>37</v>
      </c>
      <c r="W2642" t="b">
        <v>1</v>
      </c>
    </row>
    <row r="2643" spans="4:23" x14ac:dyDescent="0.25">
      <c r="D2643" s="184" t="s">
        <v>2185</v>
      </c>
      <c r="E2643" s="184" t="s">
        <v>2185</v>
      </c>
      <c r="F2643" s="184"/>
      <c r="G2643" s="184"/>
      <c r="H2643" s="185">
        <v>13410</v>
      </c>
      <c r="I2643" t="s">
        <v>3491</v>
      </c>
      <c r="J2643" s="185" t="s">
        <v>36</v>
      </c>
      <c r="K2643" s="185" t="s">
        <v>36</v>
      </c>
      <c r="L2643" s="185" t="s">
        <v>36</v>
      </c>
      <c r="M2643" s="185" t="s">
        <v>37</v>
      </c>
      <c r="N2643" s="185" t="s">
        <v>35</v>
      </c>
      <c r="O2643" s="185" t="s">
        <v>37</v>
      </c>
      <c r="P2643" s="185"/>
      <c r="Q2643" s="184" t="s">
        <v>2185</v>
      </c>
      <c r="R2643" s="185">
        <v>13410</v>
      </c>
      <c r="S2643" s="185" t="s">
        <v>131</v>
      </c>
      <c r="T2643">
        <v>2</v>
      </c>
      <c r="U2643" s="185" t="s">
        <v>37</v>
      </c>
      <c r="V2643" s="185" t="s">
        <v>37</v>
      </c>
      <c r="W2643" t="b">
        <v>1</v>
      </c>
    </row>
    <row r="2644" spans="4:23" x14ac:dyDescent="0.25">
      <c r="D2644" s="186" t="s">
        <v>4248</v>
      </c>
      <c r="E2644" s="186" t="s">
        <v>4248</v>
      </c>
      <c r="F2644" s="186"/>
      <c r="G2644" s="186"/>
      <c r="H2644" s="185"/>
      <c r="I2644" s="186" t="s">
        <v>3493</v>
      </c>
      <c r="J2644" s="186" t="s">
        <v>36</v>
      </c>
      <c r="K2644" s="186" t="s">
        <v>36</v>
      </c>
      <c r="L2644" s="186" t="s">
        <v>37</v>
      </c>
      <c r="M2644" s="186" t="s">
        <v>37</v>
      </c>
      <c r="N2644" s="186" t="s">
        <v>35</v>
      </c>
      <c r="O2644" s="186" t="s">
        <v>37</v>
      </c>
      <c r="P2644" s="186"/>
      <c r="Q2644" s="186" t="s">
        <v>4248</v>
      </c>
      <c r="R2644" s="185"/>
      <c r="S2644" s="185"/>
      <c r="T2644">
        <v>1</v>
      </c>
      <c r="U2644" s="186" t="s">
        <v>37</v>
      </c>
      <c r="V2644" s="186" t="s">
        <v>37</v>
      </c>
      <c r="W2644" t="b">
        <v>1</v>
      </c>
    </row>
    <row r="2645" spans="4:23" x14ac:dyDescent="0.25">
      <c r="D2645" s="184" t="s">
        <v>2186</v>
      </c>
      <c r="E2645" s="184" t="s">
        <v>2186</v>
      </c>
      <c r="F2645" s="184"/>
      <c r="G2645" s="184"/>
      <c r="H2645" s="185">
        <v>13240</v>
      </c>
      <c r="I2645" t="s">
        <v>3491</v>
      </c>
      <c r="J2645" s="185" t="s">
        <v>36</v>
      </c>
      <c r="K2645" s="185" t="s">
        <v>36</v>
      </c>
      <c r="L2645" s="185" t="s">
        <v>36</v>
      </c>
      <c r="M2645" s="185" t="s">
        <v>37</v>
      </c>
      <c r="N2645" s="185" t="s">
        <v>35</v>
      </c>
      <c r="O2645" s="185" t="s">
        <v>37</v>
      </c>
      <c r="P2645" s="185"/>
      <c r="Q2645" s="184" t="s">
        <v>2186</v>
      </c>
      <c r="R2645" s="185">
        <v>13240</v>
      </c>
      <c r="S2645" s="185" t="s">
        <v>146</v>
      </c>
      <c r="T2645">
        <v>2</v>
      </c>
      <c r="U2645" s="185" t="s">
        <v>37</v>
      </c>
      <c r="V2645" s="185" t="s">
        <v>37</v>
      </c>
      <c r="W2645" t="b">
        <v>1</v>
      </c>
    </row>
    <row r="2646" spans="4:23" x14ac:dyDescent="0.25">
      <c r="D2646" s="184" t="s">
        <v>2187</v>
      </c>
      <c r="E2646" s="184" t="s">
        <v>2187</v>
      </c>
      <c r="F2646" s="184"/>
      <c r="G2646" s="184"/>
      <c r="H2646" s="185">
        <v>10050</v>
      </c>
      <c r="I2646" t="s">
        <v>3486</v>
      </c>
      <c r="J2646" s="185" t="s">
        <v>36</v>
      </c>
      <c r="K2646" s="185" t="s">
        <v>36</v>
      </c>
      <c r="L2646" s="185" t="s">
        <v>36</v>
      </c>
      <c r="M2646" s="185" t="s">
        <v>37</v>
      </c>
      <c r="N2646" s="185" t="s">
        <v>3489</v>
      </c>
      <c r="O2646" s="185" t="s">
        <v>37</v>
      </c>
      <c r="P2646" s="185"/>
      <c r="Q2646" s="184" t="s">
        <v>2187</v>
      </c>
      <c r="R2646" s="185">
        <v>10050</v>
      </c>
      <c r="S2646" s="185" t="s">
        <v>92</v>
      </c>
      <c r="T2646">
        <v>1</v>
      </c>
      <c r="U2646" s="185" t="s">
        <v>37</v>
      </c>
      <c r="V2646" s="185" t="s">
        <v>37</v>
      </c>
      <c r="W2646" t="b">
        <v>1</v>
      </c>
    </row>
    <row r="2647" spans="4:23" x14ac:dyDescent="0.25">
      <c r="D2647" s="184" t="s">
        <v>2188</v>
      </c>
      <c r="E2647" s="184" t="s">
        <v>2188</v>
      </c>
      <c r="F2647" s="184"/>
      <c r="G2647" s="184"/>
      <c r="H2647" s="185">
        <v>16820</v>
      </c>
      <c r="I2647" t="s">
        <v>3493</v>
      </c>
      <c r="J2647" s="185" t="s">
        <v>36</v>
      </c>
      <c r="K2647" s="185" t="s">
        <v>36</v>
      </c>
      <c r="L2647" s="185" t="s">
        <v>36</v>
      </c>
      <c r="M2647" s="185" t="s">
        <v>37</v>
      </c>
      <c r="N2647" s="185" t="s">
        <v>3498</v>
      </c>
      <c r="O2647" s="185" t="s">
        <v>37</v>
      </c>
      <c r="P2647" s="185"/>
      <c r="Q2647" s="184" t="s">
        <v>2188</v>
      </c>
      <c r="R2647" s="185">
        <v>16820</v>
      </c>
      <c r="S2647" s="185" t="s">
        <v>616</v>
      </c>
      <c r="T2647">
        <v>3</v>
      </c>
      <c r="U2647" s="185" t="s">
        <v>37</v>
      </c>
      <c r="V2647" s="185" t="s">
        <v>37</v>
      </c>
      <c r="W2647" t="b">
        <v>1</v>
      </c>
    </row>
    <row r="2648" spans="4:23" x14ac:dyDescent="0.25">
      <c r="D2648" s="184" t="s">
        <v>2189</v>
      </c>
      <c r="E2648" s="184" t="s">
        <v>2189</v>
      </c>
      <c r="F2648" s="184"/>
      <c r="G2648" s="184"/>
      <c r="H2648" s="185">
        <v>15070</v>
      </c>
      <c r="I2648" t="s">
        <v>113</v>
      </c>
      <c r="J2648" s="185" t="s">
        <v>36</v>
      </c>
      <c r="K2648" s="185" t="s">
        <v>36</v>
      </c>
      <c r="L2648" s="185" t="s">
        <v>36</v>
      </c>
      <c r="M2648" s="185" t="s">
        <v>37</v>
      </c>
      <c r="N2648" s="185" t="s">
        <v>113</v>
      </c>
      <c r="O2648" s="185" t="s">
        <v>37</v>
      </c>
      <c r="P2648" s="185"/>
      <c r="Q2648" s="184" t="s">
        <v>2189</v>
      </c>
      <c r="R2648" s="185">
        <v>15070</v>
      </c>
      <c r="S2648" s="185" t="s">
        <v>1307</v>
      </c>
      <c r="T2648">
        <v>5</v>
      </c>
      <c r="U2648" s="185" t="s">
        <v>37</v>
      </c>
      <c r="V2648" s="185" t="s">
        <v>37</v>
      </c>
      <c r="W2648" t="b">
        <v>0</v>
      </c>
    </row>
    <row r="2649" spans="4:23" x14ac:dyDescent="0.25">
      <c r="D2649" s="184" t="s">
        <v>2190</v>
      </c>
      <c r="E2649" s="184" t="s">
        <v>2190</v>
      </c>
      <c r="F2649" s="184"/>
      <c r="G2649" s="184"/>
      <c r="H2649" s="185">
        <v>90418</v>
      </c>
      <c r="I2649" t="s">
        <v>3493</v>
      </c>
      <c r="J2649" s="185" t="s">
        <v>36</v>
      </c>
      <c r="K2649" s="185" t="s">
        <v>36</v>
      </c>
      <c r="L2649" s="185" t="s">
        <v>36</v>
      </c>
      <c r="M2649" s="185" t="s">
        <v>36</v>
      </c>
      <c r="N2649" s="185" t="s">
        <v>35</v>
      </c>
      <c r="O2649" s="185" t="s">
        <v>37</v>
      </c>
      <c r="P2649" s="185"/>
      <c r="Q2649" s="184" t="s">
        <v>2190</v>
      </c>
      <c r="R2649" s="185">
        <v>90418</v>
      </c>
      <c r="S2649" s="185" t="s">
        <v>2191</v>
      </c>
      <c r="T2649">
        <v>4</v>
      </c>
      <c r="U2649" s="185" t="s">
        <v>37</v>
      </c>
      <c r="V2649" s="185" t="s">
        <v>37</v>
      </c>
      <c r="W2649" t="b">
        <v>1</v>
      </c>
    </row>
    <row r="2650" spans="4:23" x14ac:dyDescent="0.25">
      <c r="D2650" s="184" t="s">
        <v>2192</v>
      </c>
      <c r="E2650" s="184" t="s">
        <v>2192</v>
      </c>
      <c r="F2650" s="184"/>
      <c r="G2650" s="184"/>
      <c r="H2650" s="185">
        <v>13960</v>
      </c>
      <c r="I2650" t="s">
        <v>3491</v>
      </c>
      <c r="J2650" s="185" t="s">
        <v>36</v>
      </c>
      <c r="K2650" s="185" t="s">
        <v>36</v>
      </c>
      <c r="L2650" s="185" t="s">
        <v>36</v>
      </c>
      <c r="M2650" s="185" t="s">
        <v>37</v>
      </c>
      <c r="N2650" s="185" t="s">
        <v>3501</v>
      </c>
      <c r="O2650" s="185" t="s">
        <v>37</v>
      </c>
      <c r="P2650" s="185"/>
      <c r="Q2650" s="184" t="s">
        <v>2192</v>
      </c>
      <c r="R2650" s="185">
        <v>13960</v>
      </c>
      <c r="S2650" s="185" t="s">
        <v>234</v>
      </c>
      <c r="T2650">
        <v>1</v>
      </c>
      <c r="U2650" s="185" t="s">
        <v>37</v>
      </c>
      <c r="V2650" s="185" t="s">
        <v>37</v>
      </c>
      <c r="W2650" t="b">
        <v>1</v>
      </c>
    </row>
    <row r="2651" spans="4:23" x14ac:dyDescent="0.25">
      <c r="D2651" s="184" t="s">
        <v>2193</v>
      </c>
      <c r="E2651" s="184" t="s">
        <v>2193</v>
      </c>
      <c r="F2651" s="184"/>
      <c r="G2651" s="184"/>
      <c r="H2651" s="185">
        <v>12020</v>
      </c>
      <c r="I2651" t="s">
        <v>3487</v>
      </c>
      <c r="J2651" s="185" t="s">
        <v>36</v>
      </c>
      <c r="K2651" s="185" t="s">
        <v>36</v>
      </c>
      <c r="L2651" s="185" t="s">
        <v>36</v>
      </c>
      <c r="M2651" s="185" t="s">
        <v>36</v>
      </c>
      <c r="N2651" s="185" t="s">
        <v>35</v>
      </c>
      <c r="O2651" s="185" t="s">
        <v>37</v>
      </c>
      <c r="P2651" s="185"/>
      <c r="Q2651" s="184" t="s">
        <v>2193</v>
      </c>
      <c r="R2651" s="185">
        <v>12020</v>
      </c>
      <c r="S2651" s="185" t="s">
        <v>190</v>
      </c>
      <c r="T2651">
        <v>4</v>
      </c>
      <c r="U2651" s="185" t="s">
        <v>37</v>
      </c>
      <c r="V2651" s="185" t="s">
        <v>37</v>
      </c>
      <c r="W2651" t="b">
        <v>1</v>
      </c>
    </row>
    <row r="2652" spans="4:23" x14ac:dyDescent="0.25">
      <c r="D2652" s="184" t="s">
        <v>2194</v>
      </c>
      <c r="E2652" s="184" t="s">
        <v>2194</v>
      </c>
      <c r="F2652" s="184"/>
      <c r="G2652" s="184"/>
      <c r="H2652" s="185">
        <v>16040</v>
      </c>
      <c r="I2652" t="s">
        <v>3496</v>
      </c>
      <c r="J2652" s="185" t="s">
        <v>36</v>
      </c>
      <c r="K2652" s="185" t="s">
        <v>36</v>
      </c>
      <c r="L2652" s="185" t="s">
        <v>36</v>
      </c>
      <c r="M2652" s="185" t="s">
        <v>37</v>
      </c>
      <c r="N2652" s="185" t="s">
        <v>3506</v>
      </c>
      <c r="O2652" s="185" t="s">
        <v>37</v>
      </c>
      <c r="P2652" s="185"/>
      <c r="Q2652" s="184" t="s">
        <v>2194</v>
      </c>
      <c r="R2652" s="185">
        <v>16040</v>
      </c>
      <c r="S2652" s="185" t="s">
        <v>960</v>
      </c>
      <c r="T2652">
        <v>1</v>
      </c>
      <c r="U2652" s="185" t="s">
        <v>37</v>
      </c>
      <c r="V2652" s="185" t="s">
        <v>37</v>
      </c>
      <c r="W2652" t="b">
        <v>1</v>
      </c>
    </row>
    <row r="2653" spans="4:23" x14ac:dyDescent="0.25">
      <c r="D2653" s="184" t="s">
        <v>2195</v>
      </c>
      <c r="E2653" s="184" t="s">
        <v>2195</v>
      </c>
      <c r="F2653" s="184"/>
      <c r="G2653" s="184"/>
      <c r="H2653" s="185">
        <v>16050</v>
      </c>
      <c r="I2653" t="s">
        <v>3496</v>
      </c>
      <c r="J2653" s="185" t="s">
        <v>36</v>
      </c>
      <c r="K2653" s="185" t="s">
        <v>36</v>
      </c>
      <c r="L2653" s="185" t="s">
        <v>36</v>
      </c>
      <c r="M2653" s="185" t="s">
        <v>37</v>
      </c>
      <c r="N2653" s="185" t="s">
        <v>3506</v>
      </c>
      <c r="O2653" s="185" t="s">
        <v>37</v>
      </c>
      <c r="P2653" s="185"/>
      <c r="Q2653" s="184" t="s">
        <v>2195</v>
      </c>
      <c r="R2653" s="185">
        <v>16050</v>
      </c>
      <c r="S2653" s="185" t="s">
        <v>958</v>
      </c>
      <c r="T2653">
        <v>1</v>
      </c>
      <c r="U2653" s="185" t="s">
        <v>37</v>
      </c>
      <c r="V2653" s="185" t="s">
        <v>37</v>
      </c>
      <c r="W2653" t="b">
        <v>1</v>
      </c>
    </row>
    <row r="2654" spans="4:23" x14ac:dyDescent="0.25">
      <c r="D2654" s="184" t="s">
        <v>2196</v>
      </c>
      <c r="E2654" s="184" t="s">
        <v>2196</v>
      </c>
      <c r="F2654" s="184"/>
      <c r="G2654" s="184"/>
      <c r="H2654" s="185">
        <v>16060</v>
      </c>
      <c r="I2654" t="s">
        <v>3496</v>
      </c>
      <c r="J2654" s="185" t="s">
        <v>36</v>
      </c>
      <c r="K2654" s="185" t="s">
        <v>36</v>
      </c>
      <c r="L2654" s="185" t="s">
        <v>36</v>
      </c>
      <c r="M2654" s="185" t="s">
        <v>37</v>
      </c>
      <c r="N2654" s="185" t="s">
        <v>3506</v>
      </c>
      <c r="O2654" s="185" t="s">
        <v>37</v>
      </c>
      <c r="P2654" s="185"/>
      <c r="Q2654" s="184" t="s">
        <v>2196</v>
      </c>
      <c r="R2654" s="185">
        <v>16060</v>
      </c>
      <c r="S2654" s="185" t="s">
        <v>962</v>
      </c>
      <c r="T2654">
        <v>1</v>
      </c>
      <c r="U2654" s="185" t="s">
        <v>37</v>
      </c>
      <c r="V2654" s="185" t="s">
        <v>37</v>
      </c>
      <c r="W2654" t="b">
        <v>1</v>
      </c>
    </row>
    <row r="2655" spans="4:23" x14ac:dyDescent="0.25">
      <c r="D2655" s="186" t="s">
        <v>4249</v>
      </c>
      <c r="E2655" s="186" t="s">
        <v>4249</v>
      </c>
      <c r="F2655" s="186"/>
      <c r="G2655" s="186"/>
      <c r="H2655" s="185"/>
      <c r="I2655" s="186" t="s">
        <v>3494</v>
      </c>
      <c r="J2655" s="186" t="s">
        <v>36</v>
      </c>
      <c r="K2655" s="186" t="s">
        <v>37</v>
      </c>
      <c r="L2655" s="186" t="s">
        <v>36</v>
      </c>
      <c r="M2655" s="186" t="s">
        <v>37</v>
      </c>
      <c r="N2655" s="186" t="s">
        <v>3495</v>
      </c>
      <c r="O2655" s="186" t="s">
        <v>37</v>
      </c>
      <c r="P2655" s="186"/>
      <c r="Q2655" s="186" t="s">
        <v>4249</v>
      </c>
      <c r="R2655" s="185"/>
      <c r="S2655" s="185"/>
      <c r="T2655">
        <v>1</v>
      </c>
      <c r="U2655" s="186" t="s">
        <v>37</v>
      </c>
      <c r="V2655" s="186" t="s">
        <v>37</v>
      </c>
      <c r="W2655" t="b">
        <v>0</v>
      </c>
    </row>
    <row r="2656" spans="4:23" x14ac:dyDescent="0.25">
      <c r="D2656" s="184" t="s">
        <v>2197</v>
      </c>
      <c r="E2656" s="184" t="s">
        <v>2197</v>
      </c>
      <c r="F2656" s="184"/>
      <c r="G2656" s="184"/>
      <c r="H2656" s="185">
        <v>16090</v>
      </c>
      <c r="I2656" t="s">
        <v>3496</v>
      </c>
      <c r="J2656" s="185" t="s">
        <v>36</v>
      </c>
      <c r="K2656" s="185" t="s">
        <v>36</v>
      </c>
      <c r="L2656" s="185" t="s">
        <v>36</v>
      </c>
      <c r="M2656" s="185" t="s">
        <v>37</v>
      </c>
      <c r="N2656" s="185" t="s">
        <v>3506</v>
      </c>
      <c r="O2656" s="185" t="s">
        <v>37</v>
      </c>
      <c r="P2656" s="185"/>
      <c r="Q2656" s="184" t="s">
        <v>2197</v>
      </c>
      <c r="R2656" s="185">
        <v>16090</v>
      </c>
      <c r="S2656" s="185" t="s">
        <v>421</v>
      </c>
      <c r="T2656">
        <v>1</v>
      </c>
      <c r="U2656" s="185" t="s">
        <v>37</v>
      </c>
      <c r="V2656" s="185" t="s">
        <v>37</v>
      </c>
      <c r="W2656" t="b">
        <v>1</v>
      </c>
    </row>
    <row r="2657" spans="4:23" x14ac:dyDescent="0.25">
      <c r="D2657" s="184" t="s">
        <v>2198</v>
      </c>
      <c r="E2657" s="184" t="s">
        <v>2198</v>
      </c>
      <c r="F2657" s="184"/>
      <c r="G2657" s="184"/>
      <c r="H2657" s="185">
        <v>16030</v>
      </c>
      <c r="I2657" t="s">
        <v>3496</v>
      </c>
      <c r="J2657" s="185" t="s">
        <v>36</v>
      </c>
      <c r="K2657" s="185" t="s">
        <v>36</v>
      </c>
      <c r="L2657" s="185" t="s">
        <v>36</v>
      </c>
      <c r="M2657" s="185" t="s">
        <v>37</v>
      </c>
      <c r="N2657" s="185" t="s">
        <v>3506</v>
      </c>
      <c r="O2657" s="185" t="s">
        <v>37</v>
      </c>
      <c r="P2657" s="185"/>
      <c r="Q2657" s="184" t="s">
        <v>2198</v>
      </c>
      <c r="R2657" s="185">
        <v>16030</v>
      </c>
      <c r="S2657" s="185" t="s">
        <v>107</v>
      </c>
      <c r="T2657">
        <v>1</v>
      </c>
      <c r="U2657" s="185" t="s">
        <v>37</v>
      </c>
      <c r="V2657" s="185" t="s">
        <v>37</v>
      </c>
      <c r="W2657" t="b">
        <v>1</v>
      </c>
    </row>
    <row r="2658" spans="4:23" x14ac:dyDescent="0.25">
      <c r="D2658" s="184" t="s">
        <v>2199</v>
      </c>
      <c r="E2658" s="184" t="s">
        <v>2199</v>
      </c>
      <c r="F2658" s="184"/>
      <c r="G2658" s="184"/>
      <c r="H2658" s="185">
        <v>90255</v>
      </c>
      <c r="I2658" t="s">
        <v>3493</v>
      </c>
      <c r="J2658" s="185" t="s">
        <v>36</v>
      </c>
      <c r="K2658" s="185" t="s">
        <v>36</v>
      </c>
      <c r="L2658" s="185" t="s">
        <v>36</v>
      </c>
      <c r="M2658" s="185" t="s">
        <v>37</v>
      </c>
      <c r="N2658" s="185" t="s">
        <v>3498</v>
      </c>
      <c r="O2658" s="185" t="s">
        <v>37</v>
      </c>
      <c r="P2658" s="185"/>
      <c r="Q2658" s="184" t="s">
        <v>2199</v>
      </c>
      <c r="R2658" s="185">
        <v>90255</v>
      </c>
      <c r="S2658" s="185" t="s">
        <v>2199</v>
      </c>
      <c r="T2658">
        <v>1</v>
      </c>
      <c r="U2658" s="185" t="s">
        <v>37</v>
      </c>
      <c r="V2658" s="185" t="s">
        <v>37</v>
      </c>
      <c r="W2658" t="b">
        <v>1</v>
      </c>
    </row>
    <row r="2659" spans="4:23" x14ac:dyDescent="0.25">
      <c r="D2659" s="184" t="s">
        <v>2200</v>
      </c>
      <c r="E2659" s="184" t="s">
        <v>2200</v>
      </c>
      <c r="F2659" s="184"/>
      <c r="G2659" s="184"/>
      <c r="H2659" s="185">
        <v>15210</v>
      </c>
      <c r="I2659" t="s">
        <v>3493</v>
      </c>
      <c r="J2659" s="185" t="s">
        <v>36</v>
      </c>
      <c r="K2659" s="185" t="s">
        <v>36</v>
      </c>
      <c r="L2659" s="185" t="s">
        <v>36</v>
      </c>
      <c r="M2659" s="185" t="s">
        <v>37</v>
      </c>
      <c r="N2659" s="185" t="s">
        <v>3522</v>
      </c>
      <c r="O2659" s="185" t="s">
        <v>37</v>
      </c>
      <c r="P2659" s="185"/>
      <c r="Q2659" s="184" t="s">
        <v>2200</v>
      </c>
      <c r="R2659" s="185">
        <v>15210</v>
      </c>
      <c r="S2659" s="185" t="s">
        <v>186</v>
      </c>
      <c r="T2659">
        <v>1</v>
      </c>
      <c r="U2659" s="185" t="s">
        <v>37</v>
      </c>
      <c r="V2659" s="185" t="s">
        <v>37</v>
      </c>
      <c r="W2659" t="b">
        <v>0</v>
      </c>
    </row>
    <row r="2660" spans="4:23" x14ac:dyDescent="0.25">
      <c r="D2660" s="184" t="s">
        <v>2201</v>
      </c>
      <c r="E2660" s="184" t="s">
        <v>2201</v>
      </c>
      <c r="F2660" s="184"/>
      <c r="G2660" s="184"/>
      <c r="H2660" s="185">
        <v>10070</v>
      </c>
      <c r="I2660" t="s">
        <v>3486</v>
      </c>
      <c r="J2660" s="185" t="s">
        <v>36</v>
      </c>
      <c r="K2660" s="185" t="s">
        <v>36</v>
      </c>
      <c r="L2660" s="185" t="s">
        <v>36</v>
      </c>
      <c r="M2660" s="185" t="s">
        <v>37</v>
      </c>
      <c r="N2660" s="185" t="s">
        <v>3489</v>
      </c>
      <c r="O2660" s="185" t="s">
        <v>37</v>
      </c>
      <c r="P2660" s="185"/>
      <c r="Q2660" s="184" t="s">
        <v>2201</v>
      </c>
      <c r="R2660" s="185">
        <v>10070</v>
      </c>
      <c r="S2660" s="185" t="s">
        <v>490</v>
      </c>
      <c r="T2660">
        <v>1</v>
      </c>
      <c r="U2660" s="185" t="s">
        <v>37</v>
      </c>
      <c r="V2660" s="185" t="s">
        <v>37</v>
      </c>
      <c r="W2660" t="b">
        <v>1</v>
      </c>
    </row>
    <row r="2661" spans="4:23" x14ac:dyDescent="0.25">
      <c r="D2661" s="184" t="s">
        <v>2202</v>
      </c>
      <c r="E2661" s="184" t="s">
        <v>2202</v>
      </c>
      <c r="F2661" s="184"/>
      <c r="G2661" s="184"/>
      <c r="H2661" s="185">
        <v>16690</v>
      </c>
      <c r="I2661" t="s">
        <v>3493</v>
      </c>
      <c r="J2661" s="185" t="s">
        <v>36</v>
      </c>
      <c r="K2661" s="185" t="s">
        <v>36</v>
      </c>
      <c r="L2661" s="185" t="s">
        <v>36</v>
      </c>
      <c r="M2661" s="185" t="s">
        <v>37</v>
      </c>
      <c r="N2661" s="185" t="s">
        <v>3498</v>
      </c>
      <c r="O2661" s="185" t="s">
        <v>37</v>
      </c>
      <c r="P2661" s="185"/>
      <c r="Q2661" s="184" t="s">
        <v>2202</v>
      </c>
      <c r="R2661" s="185">
        <v>16690</v>
      </c>
      <c r="S2661" s="185" t="s">
        <v>559</v>
      </c>
      <c r="T2661">
        <v>1</v>
      </c>
      <c r="U2661" s="185" t="s">
        <v>37</v>
      </c>
      <c r="V2661" s="185" t="s">
        <v>37</v>
      </c>
      <c r="W2661" t="b">
        <v>1</v>
      </c>
    </row>
    <row r="2662" spans="4:23" x14ac:dyDescent="0.25">
      <c r="D2662" s="184" t="s">
        <v>2203</v>
      </c>
      <c r="E2662" s="184" t="s">
        <v>2203</v>
      </c>
      <c r="F2662" s="184"/>
      <c r="G2662" s="184"/>
      <c r="H2662" s="185">
        <v>13650</v>
      </c>
      <c r="I2662" t="s">
        <v>3491</v>
      </c>
      <c r="J2662" s="185" t="s">
        <v>36</v>
      </c>
      <c r="K2662" s="185" t="s">
        <v>36</v>
      </c>
      <c r="L2662" s="185" t="s">
        <v>36</v>
      </c>
      <c r="M2662" s="185" t="s">
        <v>37</v>
      </c>
      <c r="N2662" s="185" t="s">
        <v>3503</v>
      </c>
      <c r="O2662" s="185" t="s">
        <v>37</v>
      </c>
      <c r="P2662" s="185"/>
      <c r="Q2662" s="184" t="s">
        <v>2203</v>
      </c>
      <c r="R2662" s="185">
        <v>13650</v>
      </c>
      <c r="S2662" s="185" t="s">
        <v>172</v>
      </c>
      <c r="T2662">
        <v>1</v>
      </c>
      <c r="U2662" s="185" t="s">
        <v>37</v>
      </c>
      <c r="V2662" s="185" t="s">
        <v>37</v>
      </c>
      <c r="W2662" t="b">
        <v>1</v>
      </c>
    </row>
    <row r="2663" spans="4:23" x14ac:dyDescent="0.25">
      <c r="D2663" s="184" t="s">
        <v>2204</v>
      </c>
      <c r="E2663" s="184" t="s">
        <v>2204</v>
      </c>
      <c r="F2663" s="184"/>
      <c r="G2663" s="184"/>
      <c r="H2663" s="185">
        <v>17510</v>
      </c>
      <c r="I2663" t="s">
        <v>3502</v>
      </c>
      <c r="J2663" s="185" t="s">
        <v>36</v>
      </c>
      <c r="K2663" s="185" t="s">
        <v>36</v>
      </c>
      <c r="L2663" s="185" t="s">
        <v>36</v>
      </c>
      <c r="M2663" s="185" t="s">
        <v>37</v>
      </c>
      <c r="N2663" s="185" t="s">
        <v>3504</v>
      </c>
      <c r="O2663" s="185" t="s">
        <v>37</v>
      </c>
      <c r="P2663" s="185"/>
      <c r="Q2663" s="184" t="s">
        <v>2204</v>
      </c>
      <c r="R2663" s="185">
        <v>17510</v>
      </c>
      <c r="S2663" s="185" t="s">
        <v>246</v>
      </c>
      <c r="T2663">
        <v>1</v>
      </c>
      <c r="U2663" s="185" t="s">
        <v>37</v>
      </c>
      <c r="V2663" s="185" t="s">
        <v>37</v>
      </c>
      <c r="W2663" t="b">
        <v>1</v>
      </c>
    </row>
    <row r="2664" spans="4:23" x14ac:dyDescent="0.25">
      <c r="D2664" s="184" t="s">
        <v>4250</v>
      </c>
      <c r="E2664" s="184" t="s">
        <v>4250</v>
      </c>
      <c r="F2664" s="184"/>
      <c r="G2664" s="184"/>
      <c r="H2664" s="185">
        <v>15440</v>
      </c>
      <c r="I2664" t="s">
        <v>3513</v>
      </c>
      <c r="J2664" s="185" t="s">
        <v>36</v>
      </c>
      <c r="K2664" s="185" t="s">
        <v>36</v>
      </c>
      <c r="L2664" s="185" t="s">
        <v>36</v>
      </c>
      <c r="M2664" s="185" t="s">
        <v>36</v>
      </c>
      <c r="N2664" s="185" t="s">
        <v>3514</v>
      </c>
      <c r="O2664" s="185" t="s">
        <v>37</v>
      </c>
      <c r="P2664" s="185"/>
      <c r="Q2664" s="184" t="s">
        <v>4250</v>
      </c>
      <c r="R2664" s="185">
        <v>15440</v>
      </c>
      <c r="S2664" s="185" t="s">
        <v>3594</v>
      </c>
      <c r="T2664">
        <v>4</v>
      </c>
      <c r="U2664" s="185" t="s">
        <v>36</v>
      </c>
      <c r="V2664" s="185" t="s">
        <v>36</v>
      </c>
      <c r="W2664" t="b">
        <v>1</v>
      </c>
    </row>
    <row r="2665" spans="4:23" x14ac:dyDescent="0.25">
      <c r="D2665" s="184" t="s">
        <v>1552</v>
      </c>
      <c r="E2665" s="184" t="s">
        <v>1552</v>
      </c>
      <c r="F2665" s="184"/>
      <c r="G2665" s="184"/>
      <c r="H2665" s="185">
        <v>16730</v>
      </c>
      <c r="I2665" t="s">
        <v>3491</v>
      </c>
      <c r="J2665" s="185" t="s">
        <v>36</v>
      </c>
      <c r="K2665" s="185" t="s">
        <v>36</v>
      </c>
      <c r="L2665" s="185" t="s">
        <v>36</v>
      </c>
      <c r="M2665" s="185" t="s">
        <v>37</v>
      </c>
      <c r="N2665" s="185" t="s">
        <v>3498</v>
      </c>
      <c r="O2665" s="185" t="s">
        <v>37</v>
      </c>
      <c r="P2665" s="185"/>
      <c r="Q2665" s="184" t="s">
        <v>1552</v>
      </c>
      <c r="R2665" s="185">
        <v>16730</v>
      </c>
      <c r="S2665" s="185" t="s">
        <v>1552</v>
      </c>
      <c r="T2665">
        <v>1</v>
      </c>
      <c r="U2665" s="185" t="s">
        <v>37</v>
      </c>
      <c r="V2665" s="185" t="s">
        <v>37</v>
      </c>
      <c r="W2665" t="b">
        <v>1</v>
      </c>
    </row>
    <row r="2666" spans="4:23" x14ac:dyDescent="0.25">
      <c r="D2666" s="184" t="s">
        <v>2205</v>
      </c>
      <c r="E2666" s="184" t="s">
        <v>2205</v>
      </c>
      <c r="F2666" s="184"/>
      <c r="G2666" s="184"/>
      <c r="H2666" s="185">
        <v>13450</v>
      </c>
      <c r="I2666" t="s">
        <v>3491</v>
      </c>
      <c r="J2666" s="185" t="s">
        <v>36</v>
      </c>
      <c r="K2666" s="185" t="s">
        <v>36</v>
      </c>
      <c r="L2666" s="185" t="s">
        <v>36</v>
      </c>
      <c r="M2666" s="185" t="s">
        <v>37</v>
      </c>
      <c r="N2666" s="185" t="s">
        <v>3501</v>
      </c>
      <c r="O2666" s="185" t="s">
        <v>37</v>
      </c>
      <c r="P2666" s="185"/>
      <c r="Q2666" s="184" t="s">
        <v>2205</v>
      </c>
      <c r="R2666" s="185">
        <v>13450</v>
      </c>
      <c r="S2666" s="185" t="s">
        <v>428</v>
      </c>
      <c r="T2666">
        <v>3</v>
      </c>
      <c r="U2666" s="185" t="s">
        <v>37</v>
      </c>
      <c r="V2666" s="185" t="s">
        <v>37</v>
      </c>
      <c r="W2666" t="b">
        <v>1</v>
      </c>
    </row>
    <row r="2667" spans="4:23" x14ac:dyDescent="0.25">
      <c r="D2667" s="184" t="s">
        <v>2206</v>
      </c>
      <c r="E2667" s="184" t="s">
        <v>2206</v>
      </c>
      <c r="F2667" s="184"/>
      <c r="G2667" s="184"/>
      <c r="H2667" s="185">
        <v>13690</v>
      </c>
      <c r="I2667" t="s">
        <v>3491</v>
      </c>
      <c r="J2667" s="185" t="s">
        <v>36</v>
      </c>
      <c r="K2667" s="185" t="s">
        <v>36</v>
      </c>
      <c r="L2667" s="185" t="s">
        <v>36</v>
      </c>
      <c r="M2667" s="185" t="s">
        <v>37</v>
      </c>
      <c r="N2667" s="185" t="s">
        <v>3503</v>
      </c>
      <c r="O2667" s="185" t="s">
        <v>37</v>
      </c>
      <c r="P2667" s="185"/>
      <c r="Q2667" s="184" t="s">
        <v>2206</v>
      </c>
      <c r="R2667" s="185">
        <v>13690</v>
      </c>
      <c r="S2667" s="185" t="s">
        <v>430</v>
      </c>
      <c r="T2667">
        <v>1</v>
      </c>
      <c r="U2667" s="185" t="s">
        <v>37</v>
      </c>
      <c r="V2667" s="185" t="s">
        <v>37</v>
      </c>
      <c r="W2667" t="b">
        <v>1</v>
      </c>
    </row>
    <row r="2668" spans="4:23" x14ac:dyDescent="0.25">
      <c r="D2668" s="184" t="s">
        <v>1985</v>
      </c>
      <c r="E2668" s="184" t="s">
        <v>1985</v>
      </c>
      <c r="F2668" s="184"/>
      <c r="G2668" s="184"/>
      <c r="H2668" s="185">
        <v>13950</v>
      </c>
      <c r="I2668" t="s">
        <v>3491</v>
      </c>
      <c r="J2668" s="185" t="s">
        <v>36</v>
      </c>
      <c r="K2668" s="185" t="s">
        <v>36</v>
      </c>
      <c r="L2668" s="185" t="s">
        <v>36</v>
      </c>
      <c r="M2668" s="185" t="s">
        <v>37</v>
      </c>
      <c r="N2668" s="185" t="s">
        <v>3503</v>
      </c>
      <c r="O2668" s="185" t="s">
        <v>37</v>
      </c>
      <c r="P2668" s="185"/>
      <c r="Q2668" s="184" t="s">
        <v>1985</v>
      </c>
      <c r="R2668" s="185">
        <v>13950</v>
      </c>
      <c r="S2668" s="185" t="s">
        <v>1985</v>
      </c>
      <c r="T2668">
        <v>2</v>
      </c>
      <c r="U2668" s="185" t="s">
        <v>37</v>
      </c>
      <c r="V2668" s="185" t="s">
        <v>37</v>
      </c>
      <c r="W2668" t="b">
        <v>1</v>
      </c>
    </row>
    <row r="2669" spans="4:23" x14ac:dyDescent="0.25">
      <c r="D2669" s="184" t="s">
        <v>2207</v>
      </c>
      <c r="E2669" s="184" t="s">
        <v>2207</v>
      </c>
      <c r="F2669" s="184"/>
      <c r="G2669" s="184"/>
      <c r="H2669" s="185">
        <v>90256</v>
      </c>
      <c r="I2669" t="s">
        <v>3493</v>
      </c>
      <c r="J2669" s="185" t="s">
        <v>36</v>
      </c>
      <c r="K2669" s="185" t="s">
        <v>36</v>
      </c>
      <c r="L2669" s="185" t="s">
        <v>36</v>
      </c>
      <c r="M2669" s="185" t="s">
        <v>37</v>
      </c>
      <c r="N2669" s="185" t="s">
        <v>3498</v>
      </c>
      <c r="O2669" s="185" t="s">
        <v>37</v>
      </c>
      <c r="P2669" s="185"/>
      <c r="Q2669" s="184" t="s">
        <v>2207</v>
      </c>
      <c r="R2669" s="185">
        <v>90256</v>
      </c>
      <c r="S2669" s="185" t="s">
        <v>2207</v>
      </c>
      <c r="T2669">
        <v>2</v>
      </c>
      <c r="U2669" s="185" t="s">
        <v>37</v>
      </c>
      <c r="V2669" s="185" t="s">
        <v>37</v>
      </c>
      <c r="W2669" t="b">
        <v>1</v>
      </c>
    </row>
    <row r="2670" spans="4:23" x14ac:dyDescent="0.25">
      <c r="D2670" s="184" t="s">
        <v>4251</v>
      </c>
      <c r="E2670" s="184" t="s">
        <v>4251</v>
      </c>
      <c r="F2670" s="184"/>
      <c r="G2670" s="184"/>
      <c r="H2670" s="185">
        <v>18999</v>
      </c>
      <c r="I2670" t="s">
        <v>3510</v>
      </c>
      <c r="J2670" s="185" t="s">
        <v>36</v>
      </c>
      <c r="K2670" s="185" t="s">
        <v>36</v>
      </c>
      <c r="L2670" s="185" t="s">
        <v>36</v>
      </c>
      <c r="M2670" s="185" t="s">
        <v>36</v>
      </c>
      <c r="N2670" s="185" t="s">
        <v>3514</v>
      </c>
      <c r="O2670" s="185" t="s">
        <v>37</v>
      </c>
      <c r="P2670" s="185"/>
      <c r="Q2670" s="184" t="s">
        <v>4251</v>
      </c>
      <c r="R2670" s="185">
        <v>18999</v>
      </c>
      <c r="S2670" s="185" t="s">
        <v>3944</v>
      </c>
      <c r="T2670">
        <v>0</v>
      </c>
      <c r="U2670" s="185" t="s">
        <v>36</v>
      </c>
      <c r="V2670" s="185" t="s">
        <v>36</v>
      </c>
      <c r="W2670" t="b">
        <v>1</v>
      </c>
    </row>
    <row r="2671" spans="4:23" x14ac:dyDescent="0.25">
      <c r="D2671" s="184" t="s">
        <v>2208</v>
      </c>
      <c r="E2671" s="184" t="s">
        <v>2208</v>
      </c>
      <c r="F2671" s="184"/>
      <c r="G2671" s="184"/>
      <c r="H2671" s="185">
        <v>13410</v>
      </c>
      <c r="I2671" t="s">
        <v>3491</v>
      </c>
      <c r="J2671" s="185" t="s">
        <v>36</v>
      </c>
      <c r="K2671" s="185" t="s">
        <v>36</v>
      </c>
      <c r="L2671" s="185" t="s">
        <v>36</v>
      </c>
      <c r="M2671" s="185" t="s">
        <v>37</v>
      </c>
      <c r="N2671" s="185" t="s">
        <v>3501</v>
      </c>
      <c r="O2671" s="185" t="s">
        <v>37</v>
      </c>
      <c r="P2671" s="185"/>
      <c r="Q2671" s="184" t="s">
        <v>2208</v>
      </c>
      <c r="R2671" s="185">
        <v>13410</v>
      </c>
      <c r="S2671" s="185" t="s">
        <v>131</v>
      </c>
      <c r="T2671">
        <v>2</v>
      </c>
      <c r="U2671" s="185" t="s">
        <v>37</v>
      </c>
      <c r="V2671" s="185" t="s">
        <v>37</v>
      </c>
      <c r="W2671" t="b">
        <v>1</v>
      </c>
    </row>
    <row r="2672" spans="4:23" x14ac:dyDescent="0.25">
      <c r="D2672" s="184" t="s">
        <v>2209</v>
      </c>
      <c r="E2672" s="184" t="s">
        <v>2209</v>
      </c>
      <c r="F2672" s="184"/>
      <c r="G2672" s="184"/>
      <c r="H2672" s="185">
        <v>13420</v>
      </c>
      <c r="I2672" t="s">
        <v>3491</v>
      </c>
      <c r="J2672" s="185" t="s">
        <v>36</v>
      </c>
      <c r="K2672" s="185" t="s">
        <v>36</v>
      </c>
      <c r="L2672" s="185" t="s">
        <v>36</v>
      </c>
      <c r="M2672" s="185" t="s">
        <v>37</v>
      </c>
      <c r="N2672" s="185" t="s">
        <v>3501</v>
      </c>
      <c r="O2672" s="185" t="s">
        <v>37</v>
      </c>
      <c r="P2672" s="185"/>
      <c r="Q2672" s="184" t="s">
        <v>2209</v>
      </c>
      <c r="R2672" s="185">
        <v>13420</v>
      </c>
      <c r="S2672" s="185" t="s">
        <v>76</v>
      </c>
      <c r="T2672">
        <v>3</v>
      </c>
      <c r="U2672" s="185" t="s">
        <v>37</v>
      </c>
      <c r="V2672" s="185" t="s">
        <v>37</v>
      </c>
      <c r="W2672" t="b">
        <v>1</v>
      </c>
    </row>
    <row r="2673" spans="4:23" x14ac:dyDescent="0.25">
      <c r="D2673" s="184" t="s">
        <v>2210</v>
      </c>
      <c r="E2673" s="184" t="s">
        <v>2210</v>
      </c>
      <c r="F2673" s="184"/>
      <c r="G2673" s="184"/>
      <c r="H2673" s="185">
        <v>13410</v>
      </c>
      <c r="I2673" t="s">
        <v>3491</v>
      </c>
      <c r="J2673" s="185" t="s">
        <v>36</v>
      </c>
      <c r="K2673" s="185" t="s">
        <v>36</v>
      </c>
      <c r="L2673" s="185" t="s">
        <v>36</v>
      </c>
      <c r="M2673" s="185" t="s">
        <v>37</v>
      </c>
      <c r="N2673" s="185" t="s">
        <v>3501</v>
      </c>
      <c r="O2673" s="185" t="s">
        <v>37</v>
      </c>
      <c r="P2673" s="185"/>
      <c r="Q2673" s="184" t="s">
        <v>2210</v>
      </c>
      <c r="R2673" s="185">
        <v>13410</v>
      </c>
      <c r="S2673" s="185" t="s">
        <v>131</v>
      </c>
      <c r="T2673">
        <v>2</v>
      </c>
      <c r="U2673" s="185" t="s">
        <v>37</v>
      </c>
      <c r="V2673" s="185" t="s">
        <v>37</v>
      </c>
      <c r="W2673" t="b">
        <v>1</v>
      </c>
    </row>
    <row r="2674" spans="4:23" x14ac:dyDescent="0.25">
      <c r="D2674" s="184" t="s">
        <v>2211</v>
      </c>
      <c r="E2674" s="184" t="s">
        <v>2211</v>
      </c>
      <c r="F2674" s="184"/>
      <c r="G2674" s="184"/>
      <c r="H2674" s="185">
        <v>13430</v>
      </c>
      <c r="I2674" t="s">
        <v>3491</v>
      </c>
      <c r="J2674" s="185" t="s">
        <v>36</v>
      </c>
      <c r="K2674" s="185" t="s">
        <v>36</v>
      </c>
      <c r="L2674" s="185" t="s">
        <v>36</v>
      </c>
      <c r="M2674" s="185" t="s">
        <v>37</v>
      </c>
      <c r="N2674" s="185" t="s">
        <v>3501</v>
      </c>
      <c r="O2674" s="185" t="s">
        <v>37</v>
      </c>
      <c r="P2674" s="185"/>
      <c r="Q2674" s="184" t="s">
        <v>2211</v>
      </c>
      <c r="R2674" s="185">
        <v>13430</v>
      </c>
      <c r="S2674" s="185" t="s">
        <v>507</v>
      </c>
      <c r="T2674">
        <v>2</v>
      </c>
      <c r="U2674" s="185" t="s">
        <v>37</v>
      </c>
      <c r="V2674" s="185" t="s">
        <v>37</v>
      </c>
      <c r="W2674" t="b">
        <v>1</v>
      </c>
    </row>
    <row r="2675" spans="4:23" x14ac:dyDescent="0.25">
      <c r="D2675" s="184" t="s">
        <v>2212</v>
      </c>
      <c r="E2675" s="184" t="s">
        <v>2212</v>
      </c>
      <c r="F2675" s="184"/>
      <c r="G2675" s="184"/>
      <c r="H2675" s="185">
        <v>13430</v>
      </c>
      <c r="I2675" t="s">
        <v>3491</v>
      </c>
      <c r="J2675" s="185" t="s">
        <v>36</v>
      </c>
      <c r="K2675" s="185" t="s">
        <v>36</v>
      </c>
      <c r="L2675" s="185" t="s">
        <v>36</v>
      </c>
      <c r="M2675" s="185" t="s">
        <v>37</v>
      </c>
      <c r="N2675" s="185" t="s">
        <v>3501</v>
      </c>
      <c r="O2675" s="185" t="s">
        <v>37</v>
      </c>
      <c r="P2675" s="185"/>
      <c r="Q2675" s="184" t="s">
        <v>2212</v>
      </c>
      <c r="R2675" s="185">
        <v>13430</v>
      </c>
      <c r="S2675" s="185" t="s">
        <v>507</v>
      </c>
      <c r="T2675">
        <v>2</v>
      </c>
      <c r="U2675" s="185" t="s">
        <v>37</v>
      </c>
      <c r="V2675" s="185" t="s">
        <v>37</v>
      </c>
      <c r="W2675" t="b">
        <v>1</v>
      </c>
    </row>
    <row r="2676" spans="4:23" x14ac:dyDescent="0.25">
      <c r="D2676" s="184" t="s">
        <v>2213</v>
      </c>
      <c r="E2676" s="184" t="s">
        <v>2213</v>
      </c>
      <c r="F2676" s="184"/>
      <c r="G2676" s="184"/>
      <c r="H2676" s="185">
        <v>13410</v>
      </c>
      <c r="I2676" t="s">
        <v>3491</v>
      </c>
      <c r="J2676" s="185" t="s">
        <v>36</v>
      </c>
      <c r="K2676" s="185" t="s">
        <v>36</v>
      </c>
      <c r="L2676" s="185" t="s">
        <v>36</v>
      </c>
      <c r="M2676" s="185" t="s">
        <v>37</v>
      </c>
      <c r="N2676" s="185" t="s">
        <v>3501</v>
      </c>
      <c r="O2676" s="185" t="s">
        <v>37</v>
      </c>
      <c r="P2676" s="185"/>
      <c r="Q2676" s="184" t="s">
        <v>2213</v>
      </c>
      <c r="R2676" s="185">
        <v>13410</v>
      </c>
      <c r="S2676" s="185" t="s">
        <v>131</v>
      </c>
      <c r="T2676">
        <v>2</v>
      </c>
      <c r="U2676" s="185" t="s">
        <v>37</v>
      </c>
      <c r="V2676" s="185" t="s">
        <v>37</v>
      </c>
      <c r="W2676" t="b">
        <v>1</v>
      </c>
    </row>
    <row r="2677" spans="4:23" x14ac:dyDescent="0.25">
      <c r="D2677" s="184" t="s">
        <v>2214</v>
      </c>
      <c r="E2677" s="184" t="s">
        <v>2214</v>
      </c>
      <c r="F2677" s="184"/>
      <c r="G2677" s="184"/>
      <c r="H2677" s="185">
        <v>13420</v>
      </c>
      <c r="I2677" t="s">
        <v>3491</v>
      </c>
      <c r="J2677" s="185" t="s">
        <v>36</v>
      </c>
      <c r="K2677" s="185" t="s">
        <v>36</v>
      </c>
      <c r="L2677" s="185" t="s">
        <v>36</v>
      </c>
      <c r="M2677" s="185" t="s">
        <v>37</v>
      </c>
      <c r="N2677" s="185" t="s">
        <v>3501</v>
      </c>
      <c r="O2677" s="185" t="s">
        <v>37</v>
      </c>
      <c r="P2677" s="185"/>
      <c r="Q2677" s="184" t="s">
        <v>2214</v>
      </c>
      <c r="R2677" s="185">
        <v>13420</v>
      </c>
      <c r="S2677" s="185" t="s">
        <v>76</v>
      </c>
      <c r="T2677">
        <v>3</v>
      </c>
      <c r="U2677" s="185" t="s">
        <v>37</v>
      </c>
      <c r="V2677" s="185" t="s">
        <v>37</v>
      </c>
      <c r="W2677" t="b">
        <v>1</v>
      </c>
    </row>
    <row r="2678" spans="4:23" x14ac:dyDescent="0.25">
      <c r="D2678" s="184" t="s">
        <v>2215</v>
      </c>
      <c r="E2678" s="184" t="s">
        <v>2215</v>
      </c>
      <c r="F2678" s="184"/>
      <c r="G2678" s="184"/>
      <c r="H2678" s="185">
        <v>13420</v>
      </c>
      <c r="I2678" t="s">
        <v>3491</v>
      </c>
      <c r="J2678" s="185" t="s">
        <v>36</v>
      </c>
      <c r="K2678" s="185" t="s">
        <v>36</v>
      </c>
      <c r="L2678" s="185" t="s">
        <v>36</v>
      </c>
      <c r="M2678" s="185" t="s">
        <v>37</v>
      </c>
      <c r="N2678" s="185" t="s">
        <v>3501</v>
      </c>
      <c r="O2678" s="185" t="s">
        <v>37</v>
      </c>
      <c r="P2678" s="185"/>
      <c r="Q2678" s="184" t="s">
        <v>2215</v>
      </c>
      <c r="R2678" s="185">
        <v>13420</v>
      </c>
      <c r="S2678" s="185" t="s">
        <v>76</v>
      </c>
      <c r="T2678">
        <v>3</v>
      </c>
      <c r="U2678" s="185" t="s">
        <v>37</v>
      </c>
      <c r="V2678" s="185" t="s">
        <v>37</v>
      </c>
      <c r="W2678" t="b">
        <v>1</v>
      </c>
    </row>
    <row r="2679" spans="4:23" x14ac:dyDescent="0.25">
      <c r="D2679" s="184" t="s">
        <v>2216</v>
      </c>
      <c r="E2679" s="184" t="s">
        <v>2216</v>
      </c>
      <c r="F2679" s="184"/>
      <c r="G2679" s="184"/>
      <c r="H2679" s="185">
        <v>13410</v>
      </c>
      <c r="I2679" t="s">
        <v>3491</v>
      </c>
      <c r="J2679" s="185" t="s">
        <v>36</v>
      </c>
      <c r="K2679" s="185" t="s">
        <v>36</v>
      </c>
      <c r="L2679" s="185" t="s">
        <v>36</v>
      </c>
      <c r="M2679" s="185" t="s">
        <v>37</v>
      </c>
      <c r="N2679" s="185" t="s">
        <v>3501</v>
      </c>
      <c r="O2679" s="185" t="s">
        <v>37</v>
      </c>
      <c r="P2679" s="185"/>
      <c r="Q2679" s="184" t="s">
        <v>2216</v>
      </c>
      <c r="R2679" s="185">
        <v>13410</v>
      </c>
      <c r="S2679" s="185" t="s">
        <v>131</v>
      </c>
      <c r="T2679">
        <v>2</v>
      </c>
      <c r="U2679" s="185" t="s">
        <v>37</v>
      </c>
      <c r="V2679" s="185" t="s">
        <v>37</v>
      </c>
      <c r="W2679" t="b">
        <v>1</v>
      </c>
    </row>
    <row r="2680" spans="4:23" x14ac:dyDescent="0.25">
      <c r="D2680" s="184" t="s">
        <v>2217</v>
      </c>
      <c r="E2680" s="184" t="s">
        <v>2217</v>
      </c>
      <c r="F2680" s="184"/>
      <c r="G2680" s="184"/>
      <c r="H2680" s="185">
        <v>13450</v>
      </c>
      <c r="I2680" t="s">
        <v>3491</v>
      </c>
      <c r="J2680" s="185" t="s">
        <v>36</v>
      </c>
      <c r="K2680" s="185" t="s">
        <v>36</v>
      </c>
      <c r="L2680" s="185" t="s">
        <v>36</v>
      </c>
      <c r="M2680" s="185" t="s">
        <v>37</v>
      </c>
      <c r="N2680" s="185" t="s">
        <v>3501</v>
      </c>
      <c r="O2680" s="185" t="s">
        <v>37</v>
      </c>
      <c r="P2680" s="185"/>
      <c r="Q2680" s="184" t="s">
        <v>2217</v>
      </c>
      <c r="R2680" s="185">
        <v>13450</v>
      </c>
      <c r="S2680" s="185" t="s">
        <v>428</v>
      </c>
      <c r="T2680">
        <v>3</v>
      </c>
      <c r="U2680" s="185" t="s">
        <v>37</v>
      </c>
      <c r="V2680" s="185" t="s">
        <v>37</v>
      </c>
      <c r="W2680" t="b">
        <v>1</v>
      </c>
    </row>
    <row r="2681" spans="4:23" x14ac:dyDescent="0.25">
      <c r="D2681" s="184" t="s">
        <v>2218</v>
      </c>
      <c r="E2681" s="184" t="s">
        <v>2218</v>
      </c>
      <c r="F2681" s="184"/>
      <c r="G2681" s="184"/>
      <c r="H2681" s="185">
        <v>13460</v>
      </c>
      <c r="I2681" t="s">
        <v>3491</v>
      </c>
      <c r="J2681" s="185" t="s">
        <v>36</v>
      </c>
      <c r="K2681" s="185" t="s">
        <v>36</v>
      </c>
      <c r="L2681" s="185" t="s">
        <v>36</v>
      </c>
      <c r="M2681" s="185" t="s">
        <v>37</v>
      </c>
      <c r="N2681" s="185" t="s">
        <v>3501</v>
      </c>
      <c r="O2681" s="185" t="s">
        <v>37</v>
      </c>
      <c r="P2681" s="185"/>
      <c r="Q2681" s="184" t="s">
        <v>2218</v>
      </c>
      <c r="R2681" s="185">
        <v>13460</v>
      </c>
      <c r="S2681" s="185" t="s">
        <v>354</v>
      </c>
      <c r="T2681">
        <v>2</v>
      </c>
      <c r="U2681" s="185" t="s">
        <v>37</v>
      </c>
      <c r="V2681" s="185" t="s">
        <v>37</v>
      </c>
      <c r="W2681" t="b">
        <v>1</v>
      </c>
    </row>
    <row r="2682" spans="4:23" x14ac:dyDescent="0.25">
      <c r="D2682" s="184" t="s">
        <v>2219</v>
      </c>
      <c r="E2682" s="184" t="s">
        <v>2219</v>
      </c>
      <c r="F2682" s="184"/>
      <c r="G2682" s="184"/>
      <c r="H2682" s="185">
        <v>13420</v>
      </c>
      <c r="I2682" t="s">
        <v>3491</v>
      </c>
      <c r="J2682" s="185" t="s">
        <v>36</v>
      </c>
      <c r="K2682" s="185" t="s">
        <v>36</v>
      </c>
      <c r="L2682" s="185" t="s">
        <v>36</v>
      </c>
      <c r="M2682" s="185" t="s">
        <v>37</v>
      </c>
      <c r="N2682" s="185" t="s">
        <v>3501</v>
      </c>
      <c r="O2682" s="185" t="s">
        <v>37</v>
      </c>
      <c r="P2682" s="185"/>
      <c r="Q2682" s="184" t="s">
        <v>2219</v>
      </c>
      <c r="R2682" s="185">
        <v>13420</v>
      </c>
      <c r="S2682" s="185" t="s">
        <v>76</v>
      </c>
      <c r="T2682">
        <v>3</v>
      </c>
      <c r="U2682" s="185" t="s">
        <v>37</v>
      </c>
      <c r="V2682" s="185" t="s">
        <v>37</v>
      </c>
      <c r="W2682" t="b">
        <v>1</v>
      </c>
    </row>
    <row r="2683" spans="4:23" x14ac:dyDescent="0.25">
      <c r="D2683" s="184" t="s">
        <v>2220</v>
      </c>
      <c r="E2683" s="184" t="s">
        <v>2220</v>
      </c>
      <c r="F2683" s="184"/>
      <c r="G2683" s="184"/>
      <c r="H2683" s="185">
        <v>13460</v>
      </c>
      <c r="I2683" t="s">
        <v>3491</v>
      </c>
      <c r="J2683" s="185" t="s">
        <v>36</v>
      </c>
      <c r="K2683" s="185" t="s">
        <v>36</v>
      </c>
      <c r="L2683" s="185" t="s">
        <v>36</v>
      </c>
      <c r="M2683" s="185" t="s">
        <v>37</v>
      </c>
      <c r="N2683" s="185" t="s">
        <v>3501</v>
      </c>
      <c r="O2683" s="185" t="s">
        <v>37</v>
      </c>
      <c r="P2683" s="185"/>
      <c r="Q2683" s="184" t="s">
        <v>2220</v>
      </c>
      <c r="R2683" s="185">
        <v>13460</v>
      </c>
      <c r="S2683" s="185" t="s">
        <v>354</v>
      </c>
      <c r="T2683">
        <v>2</v>
      </c>
      <c r="U2683" s="185" t="s">
        <v>37</v>
      </c>
      <c r="V2683" s="185" t="s">
        <v>37</v>
      </c>
      <c r="W2683" t="b">
        <v>1</v>
      </c>
    </row>
    <row r="2684" spans="4:23" x14ac:dyDescent="0.25">
      <c r="D2684" s="184" t="s">
        <v>2221</v>
      </c>
      <c r="E2684" s="184" t="s">
        <v>2221</v>
      </c>
      <c r="F2684" s="184"/>
      <c r="G2684" s="184"/>
      <c r="H2684" s="185">
        <v>13460</v>
      </c>
      <c r="I2684" t="s">
        <v>3491</v>
      </c>
      <c r="J2684" s="185" t="s">
        <v>36</v>
      </c>
      <c r="K2684" s="185" t="s">
        <v>36</v>
      </c>
      <c r="L2684" s="185" t="s">
        <v>36</v>
      </c>
      <c r="M2684" s="185" t="s">
        <v>37</v>
      </c>
      <c r="N2684" s="185" t="s">
        <v>3501</v>
      </c>
      <c r="O2684" s="185" t="s">
        <v>37</v>
      </c>
      <c r="P2684" s="185"/>
      <c r="Q2684" s="184" t="s">
        <v>2221</v>
      </c>
      <c r="R2684" s="185">
        <v>13460</v>
      </c>
      <c r="S2684" s="185" t="s">
        <v>354</v>
      </c>
      <c r="T2684">
        <v>2</v>
      </c>
      <c r="U2684" s="185" t="s">
        <v>37</v>
      </c>
      <c r="V2684" s="185" t="s">
        <v>37</v>
      </c>
      <c r="W2684" t="b">
        <v>1</v>
      </c>
    </row>
    <row r="2685" spans="4:23" x14ac:dyDescent="0.25">
      <c r="D2685" s="184" t="s">
        <v>2222</v>
      </c>
      <c r="E2685" s="184" t="s">
        <v>2222</v>
      </c>
      <c r="F2685" s="184"/>
      <c r="G2685" s="184"/>
      <c r="H2685" s="185">
        <v>13450</v>
      </c>
      <c r="I2685" t="s">
        <v>3491</v>
      </c>
      <c r="J2685" s="185" t="s">
        <v>36</v>
      </c>
      <c r="K2685" s="185" t="s">
        <v>36</v>
      </c>
      <c r="L2685" s="185" t="s">
        <v>36</v>
      </c>
      <c r="M2685" s="185" t="s">
        <v>37</v>
      </c>
      <c r="N2685" s="185" t="s">
        <v>3501</v>
      </c>
      <c r="O2685" s="185" t="s">
        <v>37</v>
      </c>
      <c r="P2685" s="185"/>
      <c r="Q2685" s="184" t="s">
        <v>2222</v>
      </c>
      <c r="R2685" s="185">
        <v>13450</v>
      </c>
      <c r="S2685" s="185" t="s">
        <v>428</v>
      </c>
      <c r="T2685">
        <v>3</v>
      </c>
      <c r="U2685" s="185" t="s">
        <v>37</v>
      </c>
      <c r="V2685" s="185" t="s">
        <v>37</v>
      </c>
      <c r="W2685" t="b">
        <v>1</v>
      </c>
    </row>
    <row r="2686" spans="4:23" x14ac:dyDescent="0.25">
      <c r="D2686" s="184" t="s">
        <v>2223</v>
      </c>
      <c r="E2686" s="184" t="s">
        <v>2223</v>
      </c>
      <c r="F2686" s="184"/>
      <c r="G2686" s="184"/>
      <c r="H2686" s="185">
        <v>13410</v>
      </c>
      <c r="I2686" t="s">
        <v>3491</v>
      </c>
      <c r="J2686" s="185" t="s">
        <v>36</v>
      </c>
      <c r="K2686" s="185" t="s">
        <v>36</v>
      </c>
      <c r="L2686" s="185" t="s">
        <v>36</v>
      </c>
      <c r="M2686" s="185" t="s">
        <v>37</v>
      </c>
      <c r="N2686" s="185" t="s">
        <v>3501</v>
      </c>
      <c r="O2686" s="185" t="s">
        <v>37</v>
      </c>
      <c r="P2686" s="185"/>
      <c r="Q2686" s="184" t="s">
        <v>2223</v>
      </c>
      <c r="R2686" s="185">
        <v>13410</v>
      </c>
      <c r="S2686" s="185" t="s">
        <v>131</v>
      </c>
      <c r="T2686">
        <v>2</v>
      </c>
      <c r="U2686" s="185" t="s">
        <v>37</v>
      </c>
      <c r="V2686" s="185" t="s">
        <v>37</v>
      </c>
      <c r="W2686" t="b">
        <v>1</v>
      </c>
    </row>
    <row r="2687" spans="4:23" x14ac:dyDescent="0.25">
      <c r="D2687" s="184" t="s">
        <v>2224</v>
      </c>
      <c r="E2687" s="184" t="s">
        <v>2224</v>
      </c>
      <c r="F2687" s="184"/>
      <c r="G2687" s="184"/>
      <c r="H2687" s="185">
        <v>13450</v>
      </c>
      <c r="I2687" t="s">
        <v>3491</v>
      </c>
      <c r="J2687" s="185" t="s">
        <v>36</v>
      </c>
      <c r="K2687" s="185" t="s">
        <v>36</v>
      </c>
      <c r="L2687" s="185" t="s">
        <v>36</v>
      </c>
      <c r="M2687" s="185" t="s">
        <v>37</v>
      </c>
      <c r="N2687" s="185" t="s">
        <v>3501</v>
      </c>
      <c r="O2687" s="185" t="s">
        <v>37</v>
      </c>
      <c r="P2687" s="185"/>
      <c r="Q2687" s="184" t="s">
        <v>2224</v>
      </c>
      <c r="R2687" s="185">
        <v>13450</v>
      </c>
      <c r="S2687" s="185" t="s">
        <v>428</v>
      </c>
      <c r="T2687">
        <v>3</v>
      </c>
      <c r="U2687" s="185" t="s">
        <v>37</v>
      </c>
      <c r="V2687" s="185" t="s">
        <v>37</v>
      </c>
      <c r="W2687" t="b">
        <v>1</v>
      </c>
    </row>
    <row r="2688" spans="4:23" x14ac:dyDescent="0.25">
      <c r="D2688" s="184" t="s">
        <v>2225</v>
      </c>
      <c r="E2688" s="184" t="s">
        <v>2225</v>
      </c>
      <c r="F2688" s="184"/>
      <c r="G2688" s="184"/>
      <c r="H2688" s="185">
        <v>13420</v>
      </c>
      <c r="I2688" t="s">
        <v>3491</v>
      </c>
      <c r="J2688" s="185" t="s">
        <v>36</v>
      </c>
      <c r="K2688" s="185" t="s">
        <v>36</v>
      </c>
      <c r="L2688" s="185" t="s">
        <v>36</v>
      </c>
      <c r="M2688" s="185" t="s">
        <v>37</v>
      </c>
      <c r="N2688" s="185" t="s">
        <v>3501</v>
      </c>
      <c r="O2688" s="185" t="s">
        <v>37</v>
      </c>
      <c r="P2688" s="185"/>
      <c r="Q2688" s="184" t="s">
        <v>2225</v>
      </c>
      <c r="R2688" s="185">
        <v>13420</v>
      </c>
      <c r="S2688" s="185" t="s">
        <v>76</v>
      </c>
      <c r="T2688">
        <v>3</v>
      </c>
      <c r="U2688" s="185" t="s">
        <v>37</v>
      </c>
      <c r="V2688" s="185" t="s">
        <v>37</v>
      </c>
      <c r="W2688" t="b">
        <v>1</v>
      </c>
    </row>
    <row r="2689" spans="4:23" x14ac:dyDescent="0.25">
      <c r="D2689" s="184" t="s">
        <v>2226</v>
      </c>
      <c r="E2689" s="184" t="s">
        <v>2226</v>
      </c>
      <c r="F2689" s="184"/>
      <c r="G2689" s="184"/>
      <c r="H2689" s="185">
        <v>13410</v>
      </c>
      <c r="I2689" t="s">
        <v>3491</v>
      </c>
      <c r="J2689" s="185" t="s">
        <v>36</v>
      </c>
      <c r="K2689" s="185" t="s">
        <v>36</v>
      </c>
      <c r="L2689" s="185" t="s">
        <v>36</v>
      </c>
      <c r="M2689" s="185" t="s">
        <v>37</v>
      </c>
      <c r="N2689" s="185" t="s">
        <v>3501</v>
      </c>
      <c r="O2689" s="185" t="s">
        <v>37</v>
      </c>
      <c r="P2689" s="185"/>
      <c r="Q2689" s="184" t="s">
        <v>2226</v>
      </c>
      <c r="R2689" s="185">
        <v>13410</v>
      </c>
      <c r="S2689" s="185" t="s">
        <v>131</v>
      </c>
      <c r="T2689">
        <v>2</v>
      </c>
      <c r="U2689" s="185" t="s">
        <v>37</v>
      </c>
      <c r="V2689" s="185" t="s">
        <v>37</v>
      </c>
      <c r="W2689" t="b">
        <v>1</v>
      </c>
    </row>
    <row r="2690" spans="4:23" x14ac:dyDescent="0.25">
      <c r="D2690" s="184" t="s">
        <v>2227</v>
      </c>
      <c r="E2690" s="184" t="s">
        <v>2227</v>
      </c>
      <c r="F2690" s="184"/>
      <c r="G2690" s="184"/>
      <c r="H2690" s="185">
        <v>13420</v>
      </c>
      <c r="I2690" t="s">
        <v>3491</v>
      </c>
      <c r="J2690" s="185" t="s">
        <v>36</v>
      </c>
      <c r="K2690" s="185" t="s">
        <v>36</v>
      </c>
      <c r="L2690" s="185" t="s">
        <v>36</v>
      </c>
      <c r="M2690" s="185" t="s">
        <v>37</v>
      </c>
      <c r="N2690" s="185" t="s">
        <v>35</v>
      </c>
      <c r="O2690" s="185" t="s">
        <v>37</v>
      </c>
      <c r="P2690" s="185"/>
      <c r="Q2690" s="184" t="s">
        <v>2227</v>
      </c>
      <c r="R2690" s="185">
        <v>13420</v>
      </c>
      <c r="S2690" s="185" t="s">
        <v>76</v>
      </c>
      <c r="T2690">
        <v>3</v>
      </c>
      <c r="U2690" s="185" t="s">
        <v>37</v>
      </c>
      <c r="V2690" s="185" t="s">
        <v>37</v>
      </c>
      <c r="W2690" t="b">
        <v>1</v>
      </c>
    </row>
    <row r="2691" spans="4:23" x14ac:dyDescent="0.25">
      <c r="D2691" s="184" t="s">
        <v>2228</v>
      </c>
      <c r="E2691" s="184" t="s">
        <v>2228</v>
      </c>
      <c r="F2691" s="184"/>
      <c r="G2691" s="184"/>
      <c r="H2691" s="185">
        <v>16260</v>
      </c>
      <c r="I2691" t="s">
        <v>3500</v>
      </c>
      <c r="J2691" s="185" t="s">
        <v>36</v>
      </c>
      <c r="K2691" s="185" t="s">
        <v>36</v>
      </c>
      <c r="L2691" s="185" t="s">
        <v>36</v>
      </c>
      <c r="M2691" s="185" t="s">
        <v>37</v>
      </c>
      <c r="N2691" s="185" t="s">
        <v>35</v>
      </c>
      <c r="O2691" s="185" t="s">
        <v>37</v>
      </c>
      <c r="P2691" s="185"/>
      <c r="Q2691" s="184" t="s">
        <v>2228</v>
      </c>
      <c r="R2691" s="185">
        <v>16260</v>
      </c>
      <c r="S2691" s="185" t="s">
        <v>2166</v>
      </c>
      <c r="T2691">
        <v>2</v>
      </c>
      <c r="U2691" s="185" t="s">
        <v>37</v>
      </c>
      <c r="V2691" s="185" t="s">
        <v>37</v>
      </c>
      <c r="W2691" t="b">
        <v>1</v>
      </c>
    </row>
    <row r="2692" spans="4:23" x14ac:dyDescent="0.25">
      <c r="D2692" s="186" t="s">
        <v>4252</v>
      </c>
      <c r="E2692" s="186" t="s">
        <v>4252</v>
      </c>
      <c r="F2692" s="186"/>
      <c r="G2692" s="186"/>
      <c r="H2692" s="185"/>
      <c r="I2692" s="186" t="s">
        <v>3486</v>
      </c>
      <c r="J2692" s="186" t="s">
        <v>36</v>
      </c>
      <c r="K2692" s="186" t="s">
        <v>36</v>
      </c>
      <c r="L2692" s="186" t="s">
        <v>36</v>
      </c>
      <c r="M2692" s="186" t="s">
        <v>37</v>
      </c>
      <c r="N2692" s="186" t="s">
        <v>3490</v>
      </c>
      <c r="O2692" s="186" t="s">
        <v>37</v>
      </c>
      <c r="P2692" s="186"/>
      <c r="Q2692" s="186" t="s">
        <v>4252</v>
      </c>
      <c r="R2692" s="185"/>
      <c r="S2692" s="185"/>
      <c r="T2692">
        <v>1</v>
      </c>
      <c r="U2692" s="186" t="s">
        <v>37</v>
      </c>
      <c r="V2692" s="186" t="s">
        <v>37</v>
      </c>
      <c r="W2692" t="b">
        <v>1</v>
      </c>
    </row>
    <row r="2693" spans="4:23" x14ac:dyDescent="0.25">
      <c r="D2693" s="184" t="s">
        <v>2229</v>
      </c>
      <c r="E2693" s="184" t="s">
        <v>2229</v>
      </c>
      <c r="F2693" s="184"/>
      <c r="G2693" s="184"/>
      <c r="H2693" s="185">
        <v>17840</v>
      </c>
      <c r="I2693" t="s">
        <v>3502</v>
      </c>
      <c r="J2693" s="185" t="s">
        <v>36</v>
      </c>
      <c r="K2693" s="185" t="s">
        <v>36</v>
      </c>
      <c r="L2693" s="185" t="s">
        <v>36</v>
      </c>
      <c r="M2693" s="185" t="s">
        <v>36</v>
      </c>
      <c r="N2693" s="185" t="s">
        <v>3514</v>
      </c>
      <c r="O2693" s="185" t="s">
        <v>37</v>
      </c>
      <c r="P2693" s="185"/>
      <c r="Q2693" s="184" t="s">
        <v>2229</v>
      </c>
      <c r="R2693" s="185">
        <v>17840</v>
      </c>
      <c r="S2693" s="185" t="s">
        <v>726</v>
      </c>
      <c r="T2693">
        <v>4</v>
      </c>
      <c r="U2693" s="185" t="s">
        <v>37</v>
      </c>
      <c r="V2693" s="185" t="s">
        <v>37</v>
      </c>
      <c r="W2693" t="b">
        <v>1</v>
      </c>
    </row>
    <row r="2694" spans="4:23" x14ac:dyDescent="0.25">
      <c r="D2694" s="184" t="s">
        <v>4253</v>
      </c>
      <c r="E2694" s="184" t="s">
        <v>4253</v>
      </c>
      <c r="F2694" s="184"/>
      <c r="G2694" s="184"/>
      <c r="H2694" s="185">
        <v>18301</v>
      </c>
      <c r="I2694" t="s">
        <v>3510</v>
      </c>
      <c r="J2694" s="185" t="s">
        <v>36</v>
      </c>
      <c r="K2694" s="185" t="s">
        <v>36</v>
      </c>
      <c r="L2694" s="185" t="s">
        <v>36</v>
      </c>
      <c r="M2694" s="185" t="s">
        <v>37</v>
      </c>
      <c r="N2694" s="185" t="s">
        <v>3514</v>
      </c>
      <c r="O2694" s="185" t="s">
        <v>37</v>
      </c>
      <c r="P2694" s="185"/>
      <c r="Q2694" s="184" t="s">
        <v>4253</v>
      </c>
      <c r="R2694" s="185">
        <v>18301</v>
      </c>
      <c r="S2694" s="185" t="s">
        <v>3736</v>
      </c>
      <c r="T2694">
        <v>1</v>
      </c>
      <c r="U2694" s="185" t="s">
        <v>37</v>
      </c>
      <c r="V2694" s="185" t="s">
        <v>37</v>
      </c>
      <c r="W2694" t="b">
        <v>1</v>
      </c>
    </row>
    <row r="2695" spans="4:23" x14ac:dyDescent="0.25">
      <c r="D2695" s="184" t="s">
        <v>4254</v>
      </c>
      <c r="E2695" s="184" t="s">
        <v>4254</v>
      </c>
      <c r="F2695" s="184"/>
      <c r="G2695" s="184"/>
      <c r="H2695" s="185">
        <v>18301</v>
      </c>
      <c r="I2695" t="s">
        <v>3510</v>
      </c>
      <c r="J2695" s="185" t="s">
        <v>36</v>
      </c>
      <c r="K2695" s="185" t="s">
        <v>36</v>
      </c>
      <c r="L2695" s="185" t="s">
        <v>36</v>
      </c>
      <c r="M2695" s="185" t="s">
        <v>37</v>
      </c>
      <c r="N2695" s="185" t="s">
        <v>3514</v>
      </c>
      <c r="O2695" s="185" t="s">
        <v>37</v>
      </c>
      <c r="P2695" s="185"/>
      <c r="Q2695" s="184" t="s">
        <v>4254</v>
      </c>
      <c r="R2695" s="185">
        <v>18301</v>
      </c>
      <c r="S2695" s="185" t="s">
        <v>3736</v>
      </c>
      <c r="T2695">
        <v>1</v>
      </c>
      <c r="U2695" s="185" t="s">
        <v>37</v>
      </c>
      <c r="V2695" s="185" t="s">
        <v>37</v>
      </c>
      <c r="W2695" t="b">
        <v>1</v>
      </c>
    </row>
    <row r="2696" spans="4:23" x14ac:dyDescent="0.25">
      <c r="D2696" s="184" t="s">
        <v>4255</v>
      </c>
      <c r="E2696" s="184" t="s">
        <v>4255</v>
      </c>
      <c r="F2696" s="184"/>
      <c r="G2696" s="184"/>
      <c r="H2696" s="185">
        <v>18302</v>
      </c>
      <c r="I2696" t="s">
        <v>3510</v>
      </c>
      <c r="J2696" s="185" t="s">
        <v>36</v>
      </c>
      <c r="K2696" s="185" t="s">
        <v>36</v>
      </c>
      <c r="L2696" s="185" t="s">
        <v>36</v>
      </c>
      <c r="M2696" s="185" t="s">
        <v>37</v>
      </c>
      <c r="N2696" s="185" t="s">
        <v>3514</v>
      </c>
      <c r="O2696" s="185" t="s">
        <v>37</v>
      </c>
      <c r="P2696" s="185"/>
      <c r="Q2696" s="184" t="s">
        <v>4255</v>
      </c>
      <c r="R2696" s="185">
        <v>18302</v>
      </c>
      <c r="S2696" s="185" t="s">
        <v>3739</v>
      </c>
      <c r="T2696">
        <v>1</v>
      </c>
      <c r="U2696" s="185" t="s">
        <v>37</v>
      </c>
      <c r="V2696" s="185" t="s">
        <v>37</v>
      </c>
      <c r="W2696" t="b">
        <v>1</v>
      </c>
    </row>
    <row r="2697" spans="4:23" x14ac:dyDescent="0.25">
      <c r="D2697" s="184" t="s">
        <v>4256</v>
      </c>
      <c r="E2697" s="184" t="s">
        <v>4256</v>
      </c>
      <c r="F2697" s="184"/>
      <c r="G2697" s="184"/>
      <c r="H2697" s="185">
        <v>18303</v>
      </c>
      <c r="I2697" t="s">
        <v>3510</v>
      </c>
      <c r="J2697" s="185" t="s">
        <v>36</v>
      </c>
      <c r="K2697" s="185" t="s">
        <v>36</v>
      </c>
      <c r="L2697" s="185" t="s">
        <v>36</v>
      </c>
      <c r="M2697" s="185" t="s">
        <v>37</v>
      </c>
      <c r="N2697" s="185" t="s">
        <v>3514</v>
      </c>
      <c r="O2697" s="185" t="s">
        <v>37</v>
      </c>
      <c r="P2697" s="185"/>
      <c r="Q2697" s="184" t="s">
        <v>4256</v>
      </c>
      <c r="R2697" s="185">
        <v>18303</v>
      </c>
      <c r="S2697" s="185" t="s">
        <v>3741</v>
      </c>
      <c r="T2697">
        <v>1</v>
      </c>
      <c r="U2697" s="185" t="s">
        <v>37</v>
      </c>
      <c r="V2697" s="185" t="s">
        <v>37</v>
      </c>
      <c r="W2697" t="b">
        <v>1</v>
      </c>
    </row>
    <row r="2698" spans="4:23" x14ac:dyDescent="0.25">
      <c r="D2698" s="184" t="s">
        <v>4257</v>
      </c>
      <c r="E2698" s="184" t="s">
        <v>4257</v>
      </c>
      <c r="F2698" s="184"/>
      <c r="G2698" s="184"/>
      <c r="H2698" s="185">
        <v>18303</v>
      </c>
      <c r="I2698" t="s">
        <v>3510</v>
      </c>
      <c r="J2698" s="185" t="s">
        <v>36</v>
      </c>
      <c r="K2698" s="185" t="s">
        <v>36</v>
      </c>
      <c r="L2698" s="185" t="s">
        <v>36</v>
      </c>
      <c r="M2698" s="185" t="s">
        <v>37</v>
      </c>
      <c r="N2698" s="185" t="s">
        <v>3514</v>
      </c>
      <c r="O2698" s="185" t="s">
        <v>37</v>
      </c>
      <c r="P2698" s="185"/>
      <c r="Q2698" s="184" t="s">
        <v>4257</v>
      </c>
      <c r="R2698" s="185">
        <v>18303</v>
      </c>
      <c r="S2698" s="185" t="s">
        <v>3741</v>
      </c>
      <c r="T2698">
        <v>1</v>
      </c>
      <c r="U2698" s="185" t="s">
        <v>37</v>
      </c>
      <c r="V2698" s="185" t="s">
        <v>37</v>
      </c>
      <c r="W2698" t="b">
        <v>1</v>
      </c>
    </row>
    <row r="2699" spans="4:23" x14ac:dyDescent="0.25">
      <c r="D2699" s="184" t="s">
        <v>4258</v>
      </c>
      <c r="E2699" s="184" t="s">
        <v>4258</v>
      </c>
      <c r="F2699" s="184"/>
      <c r="G2699" s="184"/>
      <c r="H2699" s="185">
        <v>18301</v>
      </c>
      <c r="I2699" t="s">
        <v>3510</v>
      </c>
      <c r="J2699" s="185" t="s">
        <v>36</v>
      </c>
      <c r="K2699" s="185" t="s">
        <v>36</v>
      </c>
      <c r="L2699" s="185" t="s">
        <v>36</v>
      </c>
      <c r="M2699" s="185" t="s">
        <v>37</v>
      </c>
      <c r="N2699" s="185" t="s">
        <v>3514</v>
      </c>
      <c r="O2699" s="185" t="s">
        <v>37</v>
      </c>
      <c r="P2699" s="185"/>
      <c r="Q2699" s="184" t="s">
        <v>4258</v>
      </c>
      <c r="R2699" s="185">
        <v>18301</v>
      </c>
      <c r="S2699" s="185" t="s">
        <v>3736</v>
      </c>
      <c r="T2699">
        <v>1</v>
      </c>
      <c r="U2699" s="185" t="s">
        <v>37</v>
      </c>
      <c r="V2699" s="185" t="s">
        <v>37</v>
      </c>
      <c r="W2699" t="b">
        <v>1</v>
      </c>
    </row>
    <row r="2700" spans="4:23" x14ac:dyDescent="0.25">
      <c r="D2700" s="184" t="s">
        <v>4259</v>
      </c>
      <c r="E2700" s="184" t="s">
        <v>4259</v>
      </c>
      <c r="F2700" s="184"/>
      <c r="G2700" s="184"/>
      <c r="H2700" s="185">
        <v>18301</v>
      </c>
      <c r="I2700" t="s">
        <v>3510</v>
      </c>
      <c r="J2700" s="185" t="s">
        <v>36</v>
      </c>
      <c r="K2700" s="185" t="s">
        <v>36</v>
      </c>
      <c r="L2700" s="185" t="s">
        <v>36</v>
      </c>
      <c r="M2700" s="185" t="s">
        <v>37</v>
      </c>
      <c r="N2700" s="185" t="s">
        <v>3514</v>
      </c>
      <c r="O2700" s="185" t="s">
        <v>37</v>
      </c>
      <c r="P2700" s="185"/>
      <c r="Q2700" s="184" t="s">
        <v>4259</v>
      </c>
      <c r="R2700" s="185">
        <v>18301</v>
      </c>
      <c r="S2700" s="185" t="s">
        <v>3736</v>
      </c>
      <c r="T2700">
        <v>1</v>
      </c>
      <c r="U2700" s="185" t="s">
        <v>37</v>
      </c>
      <c r="V2700" s="185" t="s">
        <v>37</v>
      </c>
      <c r="W2700" t="b">
        <v>1</v>
      </c>
    </row>
    <row r="2701" spans="4:23" x14ac:dyDescent="0.25">
      <c r="D2701" s="184" t="s">
        <v>4260</v>
      </c>
      <c r="E2701" s="184" t="s">
        <v>4260</v>
      </c>
      <c r="F2701" s="184"/>
      <c r="G2701" s="184"/>
      <c r="H2701" s="185">
        <v>18302</v>
      </c>
      <c r="I2701" t="s">
        <v>3510</v>
      </c>
      <c r="J2701" s="185" t="s">
        <v>36</v>
      </c>
      <c r="K2701" s="185" t="s">
        <v>36</v>
      </c>
      <c r="L2701" s="185" t="s">
        <v>36</v>
      </c>
      <c r="M2701" s="185" t="s">
        <v>37</v>
      </c>
      <c r="N2701" s="185" t="s">
        <v>3514</v>
      </c>
      <c r="O2701" s="185" t="s">
        <v>37</v>
      </c>
      <c r="P2701" s="185"/>
      <c r="Q2701" s="184" t="s">
        <v>4260</v>
      </c>
      <c r="R2701" s="185">
        <v>18302</v>
      </c>
      <c r="S2701" s="185" t="s">
        <v>3739</v>
      </c>
      <c r="T2701">
        <v>1</v>
      </c>
      <c r="U2701" s="185" t="s">
        <v>37</v>
      </c>
      <c r="V2701" s="185" t="s">
        <v>37</v>
      </c>
      <c r="W2701" t="b">
        <v>1</v>
      </c>
    </row>
    <row r="2702" spans="4:23" x14ac:dyDescent="0.25">
      <c r="D2702" s="184" t="s">
        <v>4261</v>
      </c>
      <c r="E2702" s="184" t="s">
        <v>4261</v>
      </c>
      <c r="F2702" s="184"/>
      <c r="G2702" s="184"/>
      <c r="H2702" s="185">
        <v>18303</v>
      </c>
      <c r="I2702" t="s">
        <v>3510</v>
      </c>
      <c r="J2702" s="185" t="s">
        <v>36</v>
      </c>
      <c r="K2702" s="185" t="s">
        <v>36</v>
      </c>
      <c r="L2702" s="185" t="s">
        <v>36</v>
      </c>
      <c r="M2702" s="185" t="s">
        <v>37</v>
      </c>
      <c r="N2702" s="185" t="s">
        <v>3514</v>
      </c>
      <c r="O2702" s="185" t="s">
        <v>37</v>
      </c>
      <c r="P2702" s="185"/>
      <c r="Q2702" s="184" t="s">
        <v>4261</v>
      </c>
      <c r="R2702" s="185">
        <v>18303</v>
      </c>
      <c r="S2702" s="185" t="s">
        <v>3741</v>
      </c>
      <c r="T2702">
        <v>1</v>
      </c>
      <c r="U2702" s="185" t="s">
        <v>37</v>
      </c>
      <c r="V2702" s="185" t="s">
        <v>37</v>
      </c>
      <c r="W2702" t="b">
        <v>1</v>
      </c>
    </row>
    <row r="2703" spans="4:23" x14ac:dyDescent="0.25">
      <c r="D2703" s="184" t="s">
        <v>2230</v>
      </c>
      <c r="E2703" s="184" t="s">
        <v>2230</v>
      </c>
      <c r="F2703" s="184"/>
      <c r="G2703" s="184"/>
      <c r="H2703" s="185">
        <v>13040</v>
      </c>
      <c r="I2703" t="s">
        <v>3491</v>
      </c>
      <c r="J2703" s="185" t="s">
        <v>36</v>
      </c>
      <c r="K2703" s="185" t="s">
        <v>36</v>
      </c>
      <c r="L2703" s="185" t="s">
        <v>36</v>
      </c>
      <c r="M2703" s="185" t="s">
        <v>37</v>
      </c>
      <c r="N2703" s="185" t="s">
        <v>3501</v>
      </c>
      <c r="O2703" s="185" t="s">
        <v>37</v>
      </c>
      <c r="P2703" s="185"/>
      <c r="Q2703" s="184" t="s">
        <v>2230</v>
      </c>
      <c r="R2703" s="185">
        <v>13040</v>
      </c>
      <c r="S2703" s="185" t="s">
        <v>890</v>
      </c>
      <c r="T2703">
        <v>2</v>
      </c>
      <c r="U2703" s="185" t="s">
        <v>37</v>
      </c>
      <c r="V2703" s="185" t="s">
        <v>37</v>
      </c>
      <c r="W2703" t="b">
        <v>1</v>
      </c>
    </row>
    <row r="2704" spans="4:23" x14ac:dyDescent="0.25">
      <c r="D2704" s="184" t="s">
        <v>2231</v>
      </c>
      <c r="E2704" s="184" t="s">
        <v>2231</v>
      </c>
      <c r="F2704" s="184"/>
      <c r="G2704" s="184"/>
      <c r="H2704" s="185">
        <v>15610</v>
      </c>
      <c r="I2704" t="s">
        <v>3496</v>
      </c>
      <c r="J2704" s="185" t="s">
        <v>36</v>
      </c>
      <c r="K2704" s="185" t="s">
        <v>36</v>
      </c>
      <c r="L2704" s="185" t="s">
        <v>36</v>
      </c>
      <c r="M2704" s="185" t="s">
        <v>37</v>
      </c>
      <c r="N2704" s="185" t="s">
        <v>3498</v>
      </c>
      <c r="O2704" s="185" t="s">
        <v>37</v>
      </c>
      <c r="P2704" s="185"/>
      <c r="Q2704" s="184" t="s">
        <v>2231</v>
      </c>
      <c r="R2704" s="185">
        <v>15610</v>
      </c>
      <c r="S2704" s="185" t="s">
        <v>212</v>
      </c>
      <c r="T2704">
        <v>1</v>
      </c>
      <c r="U2704" s="185" t="s">
        <v>37</v>
      </c>
      <c r="V2704" s="185" t="s">
        <v>37</v>
      </c>
      <c r="W2704" t="b">
        <v>1</v>
      </c>
    </row>
    <row r="2705" spans="4:23" x14ac:dyDescent="0.25">
      <c r="D2705" s="184" t="s">
        <v>2232</v>
      </c>
      <c r="E2705" s="184" t="s">
        <v>2232</v>
      </c>
      <c r="F2705" s="184"/>
      <c r="G2705" s="184"/>
      <c r="H2705" s="185">
        <v>13040</v>
      </c>
      <c r="I2705" t="s">
        <v>3491</v>
      </c>
      <c r="J2705" s="185" t="s">
        <v>36</v>
      </c>
      <c r="K2705" s="185" t="s">
        <v>36</v>
      </c>
      <c r="L2705" s="185" t="s">
        <v>36</v>
      </c>
      <c r="M2705" s="185" t="s">
        <v>37</v>
      </c>
      <c r="N2705" s="185" t="s">
        <v>3503</v>
      </c>
      <c r="O2705" s="185" t="s">
        <v>37</v>
      </c>
      <c r="P2705" s="185"/>
      <c r="Q2705" s="184" t="s">
        <v>2232</v>
      </c>
      <c r="R2705" s="185">
        <v>13040</v>
      </c>
      <c r="S2705" s="185" t="s">
        <v>890</v>
      </c>
      <c r="T2705">
        <v>2</v>
      </c>
      <c r="U2705" s="185" t="s">
        <v>37</v>
      </c>
      <c r="V2705" s="185" t="s">
        <v>37</v>
      </c>
      <c r="W2705" t="b">
        <v>1</v>
      </c>
    </row>
    <row r="2706" spans="4:23" x14ac:dyDescent="0.25">
      <c r="D2706" s="184" t="s">
        <v>2233</v>
      </c>
      <c r="E2706" s="184" t="s">
        <v>2233</v>
      </c>
      <c r="F2706" s="184"/>
      <c r="G2706" s="184"/>
      <c r="H2706" s="185">
        <v>17260</v>
      </c>
      <c r="I2706" t="s">
        <v>3502</v>
      </c>
      <c r="J2706" s="185" t="s">
        <v>36</v>
      </c>
      <c r="K2706" s="185" t="s">
        <v>36</v>
      </c>
      <c r="L2706" s="185" t="s">
        <v>36</v>
      </c>
      <c r="M2706" s="185" t="s">
        <v>37</v>
      </c>
      <c r="N2706" s="185" t="s">
        <v>3504</v>
      </c>
      <c r="O2706" s="185" t="s">
        <v>37</v>
      </c>
      <c r="P2706" s="185"/>
      <c r="Q2706" s="184" t="s">
        <v>2233</v>
      </c>
      <c r="R2706" s="185">
        <v>17260</v>
      </c>
      <c r="S2706" s="185" t="s">
        <v>410</v>
      </c>
      <c r="T2706">
        <v>1</v>
      </c>
      <c r="U2706" s="185" t="s">
        <v>37</v>
      </c>
      <c r="V2706" s="185" t="s">
        <v>37</v>
      </c>
      <c r="W2706" t="b">
        <v>1</v>
      </c>
    </row>
    <row r="2707" spans="4:23" x14ac:dyDescent="0.25">
      <c r="D2707" s="184" t="s">
        <v>2234</v>
      </c>
      <c r="E2707" s="184" t="s">
        <v>2234</v>
      </c>
      <c r="F2707" s="184"/>
      <c r="G2707" s="184"/>
      <c r="H2707" s="185">
        <v>17170</v>
      </c>
      <c r="I2707" t="s">
        <v>3502</v>
      </c>
      <c r="J2707" s="185" t="s">
        <v>36</v>
      </c>
      <c r="K2707" s="185" t="s">
        <v>36</v>
      </c>
      <c r="L2707" s="185" t="s">
        <v>36</v>
      </c>
      <c r="M2707" s="185" t="s">
        <v>37</v>
      </c>
      <c r="N2707" s="185" t="s">
        <v>3504</v>
      </c>
      <c r="O2707" s="185" t="s">
        <v>37</v>
      </c>
      <c r="P2707" s="185"/>
      <c r="Q2707" s="184" t="s">
        <v>2234</v>
      </c>
      <c r="R2707" s="185">
        <v>17170</v>
      </c>
      <c r="S2707" s="185" t="s">
        <v>393</v>
      </c>
      <c r="T2707">
        <v>1</v>
      </c>
      <c r="U2707" s="185" t="s">
        <v>37</v>
      </c>
      <c r="V2707" s="185" t="s">
        <v>37</v>
      </c>
      <c r="W2707" t="b">
        <v>1</v>
      </c>
    </row>
    <row r="2708" spans="4:23" x14ac:dyDescent="0.25">
      <c r="D2708" s="184" t="s">
        <v>2235</v>
      </c>
      <c r="E2708" s="184" t="s">
        <v>2235</v>
      </c>
      <c r="F2708" s="184"/>
      <c r="G2708" s="184"/>
      <c r="H2708" s="185">
        <v>13670</v>
      </c>
      <c r="I2708" t="s">
        <v>3491</v>
      </c>
      <c r="J2708" s="185" t="s">
        <v>36</v>
      </c>
      <c r="K2708" s="185" t="s">
        <v>36</v>
      </c>
      <c r="L2708" s="185" t="s">
        <v>36</v>
      </c>
      <c r="M2708" s="185" t="s">
        <v>37</v>
      </c>
      <c r="N2708" s="185" t="s">
        <v>35</v>
      </c>
      <c r="O2708" s="185" t="s">
        <v>37</v>
      </c>
      <c r="P2708" s="185"/>
      <c r="Q2708" s="184" t="s">
        <v>2235</v>
      </c>
      <c r="R2708" s="185">
        <v>13670</v>
      </c>
      <c r="S2708" s="185" t="s">
        <v>1600</v>
      </c>
      <c r="T2708">
        <v>1</v>
      </c>
      <c r="U2708" s="185" t="s">
        <v>37</v>
      </c>
      <c r="V2708" s="185" t="s">
        <v>37</v>
      </c>
      <c r="W2708" t="b">
        <v>1</v>
      </c>
    </row>
    <row r="2709" spans="4:23" x14ac:dyDescent="0.25">
      <c r="D2709" s="184" t="s">
        <v>2236</v>
      </c>
      <c r="E2709" s="184" t="s">
        <v>2236</v>
      </c>
      <c r="F2709" s="184"/>
      <c r="G2709" s="184"/>
      <c r="H2709" s="185">
        <v>15330</v>
      </c>
      <c r="I2709" t="s">
        <v>3513</v>
      </c>
      <c r="J2709" s="185" t="s">
        <v>36</v>
      </c>
      <c r="K2709" s="185" t="s">
        <v>36</v>
      </c>
      <c r="L2709" s="185" t="s">
        <v>36</v>
      </c>
      <c r="M2709" s="185" t="s">
        <v>37</v>
      </c>
      <c r="N2709" s="185" t="s">
        <v>3514</v>
      </c>
      <c r="O2709" s="185" t="s">
        <v>37</v>
      </c>
      <c r="P2709" s="185"/>
      <c r="Q2709" s="184" t="s">
        <v>2236</v>
      </c>
      <c r="R2709" s="185">
        <v>15330</v>
      </c>
      <c r="S2709" s="185" t="s">
        <v>307</v>
      </c>
      <c r="T2709">
        <v>1</v>
      </c>
      <c r="U2709" s="185" t="s">
        <v>37</v>
      </c>
      <c r="V2709" s="185" t="s">
        <v>37</v>
      </c>
      <c r="W2709" t="b">
        <v>1</v>
      </c>
    </row>
    <row r="2710" spans="4:23" x14ac:dyDescent="0.25">
      <c r="D2710" s="184" t="s">
        <v>2237</v>
      </c>
      <c r="E2710" s="184" t="s">
        <v>2237</v>
      </c>
      <c r="F2710" s="184"/>
      <c r="G2710" s="184"/>
      <c r="H2710" s="185">
        <v>17350</v>
      </c>
      <c r="I2710" t="s">
        <v>3510</v>
      </c>
      <c r="J2710" s="185" t="s">
        <v>36</v>
      </c>
      <c r="K2710" s="185" t="s">
        <v>36</v>
      </c>
      <c r="L2710" s="185" t="s">
        <v>36</v>
      </c>
      <c r="M2710" s="185" t="s">
        <v>37</v>
      </c>
      <c r="N2710" s="185" t="s">
        <v>3498</v>
      </c>
      <c r="O2710" s="185" t="s">
        <v>37</v>
      </c>
      <c r="P2710" s="185"/>
      <c r="Q2710" s="184" t="s">
        <v>2237</v>
      </c>
      <c r="R2710" s="185">
        <v>17350</v>
      </c>
      <c r="S2710" s="185" t="s">
        <v>161</v>
      </c>
      <c r="T2710">
        <v>1</v>
      </c>
      <c r="U2710" s="185" t="s">
        <v>37</v>
      </c>
      <c r="V2710" s="185" t="s">
        <v>37</v>
      </c>
      <c r="W2710" t="b">
        <v>1</v>
      </c>
    </row>
    <row r="2711" spans="4:23" x14ac:dyDescent="0.25">
      <c r="D2711" s="184" t="s">
        <v>2238</v>
      </c>
      <c r="E2711" s="184" t="s">
        <v>2238</v>
      </c>
      <c r="F2711" s="184"/>
      <c r="G2711" s="184"/>
      <c r="H2711" s="185">
        <v>13130</v>
      </c>
      <c r="I2711" t="s">
        <v>3491</v>
      </c>
      <c r="J2711" s="185" t="s">
        <v>36</v>
      </c>
      <c r="K2711" s="185" t="s">
        <v>36</v>
      </c>
      <c r="L2711" s="185" t="s">
        <v>36</v>
      </c>
      <c r="M2711" s="185" t="s">
        <v>37</v>
      </c>
      <c r="N2711" s="185" t="s">
        <v>3501</v>
      </c>
      <c r="O2711" s="185" t="s">
        <v>37</v>
      </c>
      <c r="P2711" s="185"/>
      <c r="Q2711" s="184" t="s">
        <v>2238</v>
      </c>
      <c r="R2711" s="185">
        <v>13130</v>
      </c>
      <c r="S2711" s="185" t="s">
        <v>474</v>
      </c>
      <c r="T2711">
        <v>3</v>
      </c>
      <c r="U2711" s="185" t="s">
        <v>37</v>
      </c>
      <c r="V2711" s="185" t="s">
        <v>37</v>
      </c>
      <c r="W2711" t="b">
        <v>1</v>
      </c>
    </row>
    <row r="2712" spans="4:23" x14ac:dyDescent="0.25">
      <c r="D2712" s="184" t="s">
        <v>2239</v>
      </c>
      <c r="E2712" s="184" t="s">
        <v>2239</v>
      </c>
      <c r="F2712" s="184"/>
      <c r="G2712" s="184"/>
      <c r="H2712" s="185">
        <v>13820</v>
      </c>
      <c r="I2712" t="s">
        <v>3491</v>
      </c>
      <c r="J2712" s="185" t="s">
        <v>36</v>
      </c>
      <c r="K2712" s="185" t="s">
        <v>36</v>
      </c>
      <c r="L2712" s="185" t="s">
        <v>36</v>
      </c>
      <c r="M2712" s="185" t="s">
        <v>37</v>
      </c>
      <c r="N2712" s="185" t="s">
        <v>3501</v>
      </c>
      <c r="O2712" s="185" t="s">
        <v>37</v>
      </c>
      <c r="P2712" s="185"/>
      <c r="Q2712" s="184" t="s">
        <v>2239</v>
      </c>
      <c r="R2712" s="185">
        <v>13820</v>
      </c>
      <c r="S2712" s="185" t="s">
        <v>469</v>
      </c>
      <c r="T2712">
        <v>2</v>
      </c>
      <c r="U2712" s="185" t="s">
        <v>37</v>
      </c>
      <c r="V2712" s="185" t="s">
        <v>37</v>
      </c>
      <c r="W2712" t="b">
        <v>1</v>
      </c>
    </row>
    <row r="2713" spans="4:23" x14ac:dyDescent="0.25">
      <c r="D2713" s="186" t="s">
        <v>4262</v>
      </c>
      <c r="E2713" s="186" t="s">
        <v>4262</v>
      </c>
      <c r="F2713" s="186"/>
      <c r="G2713" s="186"/>
      <c r="H2713" s="185"/>
      <c r="I2713" s="186" t="s">
        <v>3493</v>
      </c>
      <c r="J2713" s="186" t="s">
        <v>36</v>
      </c>
      <c r="K2713" s="186" t="s">
        <v>36</v>
      </c>
      <c r="L2713" s="186" t="s">
        <v>36</v>
      </c>
      <c r="M2713" s="186" t="s">
        <v>37</v>
      </c>
      <c r="N2713" s="186" t="s">
        <v>35</v>
      </c>
      <c r="O2713" s="186" t="s">
        <v>37</v>
      </c>
      <c r="P2713" s="186"/>
      <c r="Q2713" s="186" t="s">
        <v>4262</v>
      </c>
      <c r="R2713" s="185"/>
      <c r="S2713" s="185"/>
      <c r="T2713">
        <v>1</v>
      </c>
      <c r="U2713" s="186" t="s">
        <v>37</v>
      </c>
      <c r="V2713" s="186" t="s">
        <v>37</v>
      </c>
      <c r="W2713" t="b">
        <v>1</v>
      </c>
    </row>
    <row r="2714" spans="4:23" x14ac:dyDescent="0.25">
      <c r="D2714" s="184" t="s">
        <v>2240</v>
      </c>
      <c r="E2714" s="184" t="s">
        <v>2240</v>
      </c>
      <c r="F2714" s="184"/>
      <c r="G2714" s="184"/>
      <c r="H2714" s="185">
        <v>15050</v>
      </c>
      <c r="I2714" t="s">
        <v>113</v>
      </c>
      <c r="J2714" s="185" t="s">
        <v>36</v>
      </c>
      <c r="K2714" s="185" t="s">
        <v>36</v>
      </c>
      <c r="L2714" s="185" t="s">
        <v>36</v>
      </c>
      <c r="M2714" s="185" t="s">
        <v>37</v>
      </c>
      <c r="N2714" s="185" t="s">
        <v>113</v>
      </c>
      <c r="O2714" s="185" t="s">
        <v>37</v>
      </c>
      <c r="P2714" s="185"/>
      <c r="Q2714" s="184" t="s">
        <v>2240</v>
      </c>
      <c r="R2714" s="185">
        <v>15050</v>
      </c>
      <c r="S2714" s="185" t="s">
        <v>114</v>
      </c>
      <c r="T2714">
        <v>5</v>
      </c>
      <c r="U2714" s="185" t="s">
        <v>37</v>
      </c>
      <c r="V2714" s="185" t="s">
        <v>37</v>
      </c>
      <c r="W2714" t="b">
        <v>0</v>
      </c>
    </row>
    <row r="2715" spans="4:23" x14ac:dyDescent="0.25">
      <c r="D2715" s="184" t="s">
        <v>2241</v>
      </c>
      <c r="E2715" s="184" t="s">
        <v>2241</v>
      </c>
      <c r="F2715" s="184"/>
      <c r="G2715" s="184"/>
      <c r="H2715" s="185">
        <v>15050</v>
      </c>
      <c r="I2715" t="s">
        <v>113</v>
      </c>
      <c r="J2715" s="185" t="s">
        <v>36</v>
      </c>
      <c r="K2715" s="185" t="s">
        <v>36</v>
      </c>
      <c r="L2715" s="185" t="s">
        <v>36</v>
      </c>
      <c r="M2715" s="185" t="s">
        <v>37</v>
      </c>
      <c r="N2715" s="185" t="s">
        <v>113</v>
      </c>
      <c r="O2715" s="185" t="s">
        <v>37</v>
      </c>
      <c r="P2715" s="185"/>
      <c r="Q2715" s="184" t="s">
        <v>2241</v>
      </c>
      <c r="R2715" s="185">
        <v>15050</v>
      </c>
      <c r="S2715" s="185" t="s">
        <v>114</v>
      </c>
      <c r="T2715">
        <v>5</v>
      </c>
      <c r="U2715" s="185" t="s">
        <v>37</v>
      </c>
      <c r="V2715" s="185" t="s">
        <v>37</v>
      </c>
      <c r="W2715" t="b">
        <v>0</v>
      </c>
    </row>
    <row r="2716" spans="4:23" x14ac:dyDescent="0.25">
      <c r="D2716" s="184" t="s">
        <v>2242</v>
      </c>
      <c r="E2716" s="184" t="s">
        <v>2242</v>
      </c>
      <c r="F2716" s="184"/>
      <c r="G2716" s="184"/>
      <c r="H2716" s="185">
        <v>90257</v>
      </c>
      <c r="I2716" t="s">
        <v>3502</v>
      </c>
      <c r="J2716" s="185" t="s">
        <v>36</v>
      </c>
      <c r="K2716" s="185" t="s">
        <v>36</v>
      </c>
      <c r="L2716" s="185" t="s">
        <v>36</v>
      </c>
      <c r="M2716" s="185" t="s">
        <v>37</v>
      </c>
      <c r="N2716" s="185" t="s">
        <v>3504</v>
      </c>
      <c r="O2716" s="185" t="s">
        <v>37</v>
      </c>
      <c r="P2716" s="185"/>
      <c r="Q2716" s="184" t="s">
        <v>2242</v>
      </c>
      <c r="R2716" s="185">
        <v>90257</v>
      </c>
      <c r="S2716" s="185" t="s">
        <v>2242</v>
      </c>
      <c r="T2716">
        <v>1</v>
      </c>
      <c r="U2716" s="185" t="s">
        <v>37</v>
      </c>
      <c r="V2716" s="185" t="s">
        <v>37</v>
      </c>
      <c r="W2716" t="b">
        <v>1</v>
      </c>
    </row>
    <row r="2717" spans="4:23" x14ac:dyDescent="0.25">
      <c r="D2717" s="184" t="s">
        <v>2243</v>
      </c>
      <c r="E2717" s="184" t="s">
        <v>2243</v>
      </c>
      <c r="F2717" s="184"/>
      <c r="G2717" s="184"/>
      <c r="H2717" s="185">
        <v>90258</v>
      </c>
      <c r="I2717" t="s">
        <v>3491</v>
      </c>
      <c r="J2717" s="185" t="s">
        <v>36</v>
      </c>
      <c r="K2717" s="185" t="s">
        <v>36</v>
      </c>
      <c r="L2717" s="185" t="s">
        <v>36</v>
      </c>
      <c r="M2717" s="185" t="s">
        <v>37</v>
      </c>
      <c r="N2717" s="185" t="s">
        <v>3501</v>
      </c>
      <c r="O2717" s="185" t="s">
        <v>37</v>
      </c>
      <c r="P2717" s="185"/>
      <c r="Q2717" s="184" t="s">
        <v>2243</v>
      </c>
      <c r="R2717" s="185">
        <v>90258</v>
      </c>
      <c r="S2717" s="185" t="s">
        <v>2243</v>
      </c>
      <c r="T2717">
        <v>2</v>
      </c>
      <c r="U2717" s="185" t="s">
        <v>37</v>
      </c>
      <c r="V2717" s="185" t="s">
        <v>37</v>
      </c>
      <c r="W2717" t="b">
        <v>1</v>
      </c>
    </row>
    <row r="2718" spans="4:23" x14ac:dyDescent="0.25">
      <c r="D2718" s="184" t="s">
        <v>472</v>
      </c>
      <c r="E2718" s="184" t="s">
        <v>472</v>
      </c>
      <c r="F2718" s="184"/>
      <c r="G2718" s="184"/>
      <c r="H2718" s="185">
        <v>13150</v>
      </c>
      <c r="I2718" t="s">
        <v>3491</v>
      </c>
      <c r="J2718" s="185" t="s">
        <v>36</v>
      </c>
      <c r="K2718" s="185" t="s">
        <v>36</v>
      </c>
      <c r="L2718" s="185" t="s">
        <v>36</v>
      </c>
      <c r="M2718" s="185" t="s">
        <v>37</v>
      </c>
      <c r="N2718" s="185" t="s">
        <v>3501</v>
      </c>
      <c r="O2718" s="185" t="s">
        <v>37</v>
      </c>
      <c r="P2718" s="185"/>
      <c r="Q2718" s="184" t="s">
        <v>472</v>
      </c>
      <c r="R2718" s="185">
        <v>13150</v>
      </c>
      <c r="S2718" s="185" t="s">
        <v>472</v>
      </c>
      <c r="T2718">
        <v>2</v>
      </c>
      <c r="U2718" s="185" t="s">
        <v>37</v>
      </c>
      <c r="V2718" s="185" t="s">
        <v>37</v>
      </c>
      <c r="W2718" t="b">
        <v>1</v>
      </c>
    </row>
    <row r="2719" spans="4:23" x14ac:dyDescent="0.25">
      <c r="D2719" s="186" t="s">
        <v>4263</v>
      </c>
      <c r="E2719" s="186" t="s">
        <v>4263</v>
      </c>
      <c r="F2719" s="186"/>
      <c r="G2719" s="186"/>
      <c r="H2719" s="185"/>
      <c r="I2719" s="186" t="s">
        <v>3493</v>
      </c>
      <c r="J2719" s="186" t="s">
        <v>36</v>
      </c>
      <c r="K2719" s="186" t="s">
        <v>36</v>
      </c>
      <c r="L2719" s="186" t="s">
        <v>36</v>
      </c>
      <c r="M2719" s="186" t="s">
        <v>37</v>
      </c>
      <c r="N2719" s="186" t="s">
        <v>35</v>
      </c>
      <c r="O2719" s="186" t="s">
        <v>37</v>
      </c>
      <c r="P2719" s="186"/>
      <c r="Q2719" s="186" t="s">
        <v>4263</v>
      </c>
      <c r="R2719" s="185"/>
      <c r="S2719" s="185"/>
      <c r="T2719">
        <v>1</v>
      </c>
      <c r="U2719" s="186" t="s">
        <v>37</v>
      </c>
      <c r="V2719" s="186" t="s">
        <v>37</v>
      </c>
      <c r="W2719" t="b">
        <v>1</v>
      </c>
    </row>
    <row r="2720" spans="4:23" x14ac:dyDescent="0.25">
      <c r="D2720" s="184" t="s">
        <v>2244</v>
      </c>
      <c r="E2720" s="184" t="s">
        <v>2244</v>
      </c>
      <c r="F2720" s="184"/>
      <c r="G2720" s="184"/>
      <c r="H2720" s="185">
        <v>15310</v>
      </c>
      <c r="I2720" t="s">
        <v>3493</v>
      </c>
      <c r="J2720" s="185" t="s">
        <v>36</v>
      </c>
      <c r="K2720" s="185" t="s">
        <v>36</v>
      </c>
      <c r="L2720" s="185" t="s">
        <v>36</v>
      </c>
      <c r="M2720" s="185" t="s">
        <v>37</v>
      </c>
      <c r="N2720" s="185" t="s">
        <v>35</v>
      </c>
      <c r="O2720" s="185" t="s">
        <v>37</v>
      </c>
      <c r="P2720" s="185"/>
      <c r="Q2720" s="184" t="s">
        <v>2244</v>
      </c>
      <c r="R2720" s="185">
        <v>15310</v>
      </c>
      <c r="S2720" s="185" t="s">
        <v>180</v>
      </c>
      <c r="T2720">
        <v>1</v>
      </c>
      <c r="U2720" s="185" t="s">
        <v>37</v>
      </c>
      <c r="V2720" s="185" t="s">
        <v>37</v>
      </c>
      <c r="W2720" t="b">
        <v>1</v>
      </c>
    </row>
    <row r="2721" spans="4:23" x14ac:dyDescent="0.25">
      <c r="D2721" s="184" t="s">
        <v>2245</v>
      </c>
      <c r="E2721" s="184" t="s">
        <v>2245</v>
      </c>
      <c r="F2721" s="184"/>
      <c r="G2721" s="184"/>
      <c r="H2721" s="185">
        <v>14030</v>
      </c>
      <c r="I2721" t="s">
        <v>3491</v>
      </c>
      <c r="J2721" s="185" t="s">
        <v>36</v>
      </c>
      <c r="K2721" s="185" t="s">
        <v>36</v>
      </c>
      <c r="L2721" s="185" t="s">
        <v>36</v>
      </c>
      <c r="M2721" s="185" t="s">
        <v>37</v>
      </c>
      <c r="N2721" s="185" t="s">
        <v>3505</v>
      </c>
      <c r="O2721" s="185" t="s">
        <v>37</v>
      </c>
      <c r="P2721" s="185"/>
      <c r="Q2721" s="184" t="s">
        <v>2245</v>
      </c>
      <c r="R2721" s="185">
        <v>14030</v>
      </c>
      <c r="S2721" s="185" t="s">
        <v>105</v>
      </c>
      <c r="T2721">
        <v>2</v>
      </c>
      <c r="U2721" s="185" t="s">
        <v>37</v>
      </c>
      <c r="V2721" s="185" t="s">
        <v>37</v>
      </c>
      <c r="W2721" t="b">
        <v>1</v>
      </c>
    </row>
    <row r="2722" spans="4:23" x14ac:dyDescent="0.25">
      <c r="D2722" s="184" t="s">
        <v>2246</v>
      </c>
      <c r="E2722" s="184" t="s">
        <v>2246</v>
      </c>
      <c r="F2722" s="184"/>
      <c r="G2722" s="184"/>
      <c r="H2722" s="185">
        <v>13930</v>
      </c>
      <c r="I2722" t="s">
        <v>3491</v>
      </c>
      <c r="J2722" s="185" t="s">
        <v>36</v>
      </c>
      <c r="K2722" s="185" t="s">
        <v>36</v>
      </c>
      <c r="L2722" s="185" t="s">
        <v>36</v>
      </c>
      <c r="M2722" s="185" t="s">
        <v>37</v>
      </c>
      <c r="N2722" s="185" t="s">
        <v>3501</v>
      </c>
      <c r="O2722" s="185" t="s">
        <v>37</v>
      </c>
      <c r="P2722" s="185"/>
      <c r="Q2722" s="184" t="s">
        <v>2246</v>
      </c>
      <c r="R2722" s="185">
        <v>13930</v>
      </c>
      <c r="S2722" s="185" t="s">
        <v>1285</v>
      </c>
      <c r="T2722">
        <v>2</v>
      </c>
      <c r="U2722" s="185" t="s">
        <v>37</v>
      </c>
      <c r="V2722" s="185" t="s">
        <v>37</v>
      </c>
      <c r="W2722" t="b">
        <v>1</v>
      </c>
    </row>
    <row r="2723" spans="4:23" x14ac:dyDescent="0.25">
      <c r="D2723" s="184" t="s">
        <v>2247</v>
      </c>
      <c r="E2723" s="184" t="s">
        <v>2247</v>
      </c>
      <c r="F2723" s="184"/>
      <c r="G2723" s="184"/>
      <c r="H2723" s="185">
        <v>13130</v>
      </c>
      <c r="I2723" t="s">
        <v>3491</v>
      </c>
      <c r="J2723" s="185" t="s">
        <v>36</v>
      </c>
      <c r="K2723" s="185" t="s">
        <v>36</v>
      </c>
      <c r="L2723" s="185" t="s">
        <v>36</v>
      </c>
      <c r="M2723" s="185" t="s">
        <v>37</v>
      </c>
      <c r="N2723" s="185" t="s">
        <v>3501</v>
      </c>
      <c r="O2723" s="185" t="s">
        <v>37</v>
      </c>
      <c r="P2723" s="185"/>
      <c r="Q2723" s="184" t="s">
        <v>2247</v>
      </c>
      <c r="R2723" s="185">
        <v>13130</v>
      </c>
      <c r="S2723" s="185" t="s">
        <v>474</v>
      </c>
      <c r="T2723">
        <v>3</v>
      </c>
      <c r="U2723" s="185" t="s">
        <v>37</v>
      </c>
      <c r="V2723" s="185" t="s">
        <v>37</v>
      </c>
      <c r="W2723" t="b">
        <v>1</v>
      </c>
    </row>
    <row r="2724" spans="4:23" x14ac:dyDescent="0.25">
      <c r="D2724" s="186" t="s">
        <v>4264</v>
      </c>
      <c r="E2724" s="186" t="s">
        <v>4264</v>
      </c>
      <c r="F2724" s="186"/>
      <c r="G2724" s="186"/>
      <c r="H2724" s="185"/>
      <c r="I2724" s="186" t="s">
        <v>3496</v>
      </c>
      <c r="J2724" s="186" t="s">
        <v>36</v>
      </c>
      <c r="K2724" s="186" t="s">
        <v>36</v>
      </c>
      <c r="L2724" s="186" t="s">
        <v>36</v>
      </c>
      <c r="M2724" s="186" t="s">
        <v>37</v>
      </c>
      <c r="N2724" s="186" t="s">
        <v>35</v>
      </c>
      <c r="O2724" s="186" t="s">
        <v>37</v>
      </c>
      <c r="P2724" s="186"/>
      <c r="Q2724" s="186" t="s">
        <v>4264</v>
      </c>
      <c r="R2724" s="185"/>
      <c r="S2724" s="185"/>
      <c r="T2724">
        <v>1</v>
      </c>
      <c r="U2724" s="186" t="s">
        <v>37</v>
      </c>
      <c r="V2724" s="186" t="s">
        <v>37</v>
      </c>
      <c r="W2724" t="b">
        <v>1</v>
      </c>
    </row>
    <row r="2725" spans="4:23" x14ac:dyDescent="0.25">
      <c r="D2725" s="184" t="s">
        <v>2248</v>
      </c>
      <c r="E2725" s="184" t="s">
        <v>2248</v>
      </c>
      <c r="F2725" s="184"/>
      <c r="G2725" s="184"/>
      <c r="H2725" s="185">
        <v>15310</v>
      </c>
      <c r="I2725" t="s">
        <v>3496</v>
      </c>
      <c r="J2725" s="185" t="s">
        <v>36</v>
      </c>
      <c r="K2725" s="185" t="s">
        <v>36</v>
      </c>
      <c r="L2725" s="185" t="s">
        <v>36</v>
      </c>
      <c r="M2725" s="185" t="s">
        <v>37</v>
      </c>
      <c r="N2725" s="185" t="s">
        <v>3498</v>
      </c>
      <c r="O2725" s="185" t="s">
        <v>37</v>
      </c>
      <c r="P2725" s="185"/>
      <c r="Q2725" s="184" t="s">
        <v>2248</v>
      </c>
      <c r="R2725" s="185">
        <v>15310</v>
      </c>
      <c r="S2725" s="185" t="s">
        <v>180</v>
      </c>
      <c r="T2725">
        <v>1</v>
      </c>
      <c r="U2725" s="185" t="s">
        <v>37</v>
      </c>
      <c r="V2725" s="185" t="s">
        <v>37</v>
      </c>
      <c r="W2725" t="b">
        <v>1</v>
      </c>
    </row>
    <row r="2726" spans="4:23" x14ac:dyDescent="0.25">
      <c r="D2726" s="186" t="s">
        <v>4265</v>
      </c>
      <c r="E2726" s="186" t="s">
        <v>4265</v>
      </c>
      <c r="F2726" s="186"/>
      <c r="G2726" s="186"/>
      <c r="H2726" s="185"/>
      <c r="I2726" s="186" t="s">
        <v>3496</v>
      </c>
      <c r="J2726" s="186" t="s">
        <v>36</v>
      </c>
      <c r="K2726" s="186" t="s">
        <v>36</v>
      </c>
      <c r="L2726" s="186" t="s">
        <v>36</v>
      </c>
      <c r="M2726" s="186" t="s">
        <v>37</v>
      </c>
      <c r="N2726" s="186" t="s">
        <v>35</v>
      </c>
      <c r="O2726" s="186" t="s">
        <v>37</v>
      </c>
      <c r="P2726" s="186"/>
      <c r="Q2726" s="186" t="s">
        <v>4265</v>
      </c>
      <c r="R2726" s="185"/>
      <c r="S2726" s="185"/>
      <c r="T2726">
        <v>1</v>
      </c>
      <c r="U2726" s="186" t="s">
        <v>37</v>
      </c>
      <c r="V2726" s="186" t="s">
        <v>37</v>
      </c>
      <c r="W2726" t="b">
        <v>1</v>
      </c>
    </row>
    <row r="2727" spans="4:23" x14ac:dyDescent="0.25">
      <c r="D2727" s="184" t="s">
        <v>2249</v>
      </c>
      <c r="E2727" s="184" t="s">
        <v>2249</v>
      </c>
      <c r="F2727" s="184"/>
      <c r="G2727" s="184"/>
      <c r="H2727" s="185">
        <v>15450</v>
      </c>
      <c r="I2727" t="s">
        <v>3496</v>
      </c>
      <c r="J2727" s="185" t="s">
        <v>36</v>
      </c>
      <c r="K2727" s="185" t="s">
        <v>36</v>
      </c>
      <c r="L2727" s="185" t="s">
        <v>36</v>
      </c>
      <c r="M2727" s="185" t="s">
        <v>37</v>
      </c>
      <c r="N2727" s="185" t="s">
        <v>35</v>
      </c>
      <c r="O2727" s="185" t="s">
        <v>37</v>
      </c>
      <c r="P2727" s="185"/>
      <c r="Q2727" s="184" t="s">
        <v>2249</v>
      </c>
      <c r="R2727" s="185">
        <v>15450</v>
      </c>
      <c r="S2727" s="185" t="s">
        <v>80</v>
      </c>
      <c r="T2727">
        <v>1</v>
      </c>
      <c r="U2727" s="185" t="s">
        <v>37</v>
      </c>
      <c r="V2727" s="185" t="s">
        <v>37</v>
      </c>
      <c r="W2727" t="b">
        <v>1</v>
      </c>
    </row>
    <row r="2728" spans="4:23" x14ac:dyDescent="0.25">
      <c r="D2728" s="184" t="s">
        <v>2250</v>
      </c>
      <c r="E2728" s="184" t="s">
        <v>2250</v>
      </c>
      <c r="F2728" s="184"/>
      <c r="G2728" s="184"/>
      <c r="H2728" s="185">
        <v>13420</v>
      </c>
      <c r="I2728" t="s">
        <v>3491</v>
      </c>
      <c r="J2728" s="185" t="s">
        <v>36</v>
      </c>
      <c r="K2728" s="185" t="s">
        <v>36</v>
      </c>
      <c r="L2728" s="185" t="s">
        <v>36</v>
      </c>
      <c r="M2728" s="185" t="s">
        <v>37</v>
      </c>
      <c r="N2728" s="185" t="s">
        <v>3501</v>
      </c>
      <c r="O2728" s="185" t="s">
        <v>37</v>
      </c>
      <c r="P2728" s="185"/>
      <c r="Q2728" s="184" t="s">
        <v>2250</v>
      </c>
      <c r="R2728" s="185">
        <v>13420</v>
      </c>
      <c r="S2728" s="185" t="s">
        <v>76</v>
      </c>
      <c r="T2728">
        <v>2</v>
      </c>
      <c r="U2728" s="185" t="s">
        <v>37</v>
      </c>
      <c r="V2728" s="185" t="s">
        <v>37</v>
      </c>
      <c r="W2728" t="b">
        <v>1</v>
      </c>
    </row>
    <row r="2729" spans="4:23" x14ac:dyDescent="0.25">
      <c r="D2729" s="186" t="s">
        <v>4266</v>
      </c>
      <c r="E2729" s="186" t="s">
        <v>4266</v>
      </c>
      <c r="F2729" s="186"/>
      <c r="G2729" s="186"/>
      <c r="H2729" s="185"/>
      <c r="I2729" s="186" t="s">
        <v>3493</v>
      </c>
      <c r="J2729" s="186" t="s">
        <v>36</v>
      </c>
      <c r="K2729" s="186" t="s">
        <v>36</v>
      </c>
      <c r="L2729" s="186" t="s">
        <v>36</v>
      </c>
      <c r="M2729" s="186" t="s">
        <v>37</v>
      </c>
      <c r="N2729" s="186" t="s">
        <v>3498</v>
      </c>
      <c r="O2729" s="186" t="s">
        <v>37</v>
      </c>
      <c r="P2729" s="186"/>
      <c r="Q2729" s="186" t="s">
        <v>4266</v>
      </c>
      <c r="R2729" s="185"/>
      <c r="S2729" s="185"/>
      <c r="T2729">
        <v>1</v>
      </c>
      <c r="U2729" s="186" t="s">
        <v>37</v>
      </c>
      <c r="V2729" s="186" t="s">
        <v>37</v>
      </c>
      <c r="W2729" t="b">
        <v>1</v>
      </c>
    </row>
    <row r="2730" spans="4:23" x14ac:dyDescent="0.25">
      <c r="D2730" s="184" t="s">
        <v>2251</v>
      </c>
      <c r="E2730" s="184" t="s">
        <v>2251</v>
      </c>
      <c r="F2730" s="184"/>
      <c r="G2730" s="184"/>
      <c r="H2730" s="185">
        <v>11090</v>
      </c>
      <c r="I2730" t="s">
        <v>3491</v>
      </c>
      <c r="J2730" s="185" t="s">
        <v>36</v>
      </c>
      <c r="K2730" s="185" t="s">
        <v>36</v>
      </c>
      <c r="L2730" s="185" t="s">
        <v>36</v>
      </c>
      <c r="M2730" s="185" t="s">
        <v>36</v>
      </c>
      <c r="N2730" s="185" t="s">
        <v>3514</v>
      </c>
      <c r="O2730" s="185" t="s">
        <v>37</v>
      </c>
      <c r="P2730" s="185"/>
      <c r="Q2730" s="184" t="s">
        <v>2251</v>
      </c>
      <c r="R2730" s="185">
        <v>11090</v>
      </c>
      <c r="S2730" s="185" t="s">
        <v>500</v>
      </c>
      <c r="T2730">
        <v>4</v>
      </c>
      <c r="U2730" s="185" t="s">
        <v>37</v>
      </c>
      <c r="V2730" s="185" t="s">
        <v>37</v>
      </c>
      <c r="W2730" t="b">
        <v>1</v>
      </c>
    </row>
    <row r="2731" spans="4:23" x14ac:dyDescent="0.25">
      <c r="D2731" s="184" t="s">
        <v>2252</v>
      </c>
      <c r="E2731" s="184" t="s">
        <v>2252</v>
      </c>
      <c r="F2731" s="184"/>
      <c r="G2731" s="184"/>
      <c r="H2731" s="185">
        <v>17720</v>
      </c>
      <c r="I2731" t="s">
        <v>3502</v>
      </c>
      <c r="J2731" s="185" t="s">
        <v>36</v>
      </c>
      <c r="K2731" s="185" t="s">
        <v>36</v>
      </c>
      <c r="L2731" s="185" t="s">
        <v>36</v>
      </c>
      <c r="M2731" s="185" t="s">
        <v>37</v>
      </c>
      <c r="N2731" s="185" t="s">
        <v>3528</v>
      </c>
      <c r="O2731" s="185" t="s">
        <v>37</v>
      </c>
      <c r="P2731" s="185"/>
      <c r="Q2731" s="184" t="s">
        <v>2252</v>
      </c>
      <c r="R2731" s="185">
        <v>17720</v>
      </c>
      <c r="S2731" s="185" t="s">
        <v>533</v>
      </c>
      <c r="T2731">
        <v>3</v>
      </c>
      <c r="U2731" s="185" t="s">
        <v>37</v>
      </c>
      <c r="V2731" s="185" t="s">
        <v>37</v>
      </c>
      <c r="W2731" t="b">
        <v>1</v>
      </c>
    </row>
    <row r="2732" spans="4:23" x14ac:dyDescent="0.25">
      <c r="D2732" s="184" t="s">
        <v>2253</v>
      </c>
      <c r="E2732" s="184" t="s">
        <v>2253</v>
      </c>
      <c r="F2732" s="184"/>
      <c r="G2732" s="184"/>
      <c r="H2732" s="185">
        <v>15280</v>
      </c>
      <c r="I2732" t="s">
        <v>3493</v>
      </c>
      <c r="J2732" s="185" t="s">
        <v>36</v>
      </c>
      <c r="K2732" s="185" t="s">
        <v>36</v>
      </c>
      <c r="L2732" s="185" t="s">
        <v>36</v>
      </c>
      <c r="M2732" s="185" t="s">
        <v>37</v>
      </c>
      <c r="N2732" s="185" t="s">
        <v>35</v>
      </c>
      <c r="O2732" s="185" t="s">
        <v>37</v>
      </c>
      <c r="P2732" s="185"/>
      <c r="Q2732" s="184" t="s">
        <v>2253</v>
      </c>
      <c r="R2732" s="185">
        <v>15280</v>
      </c>
      <c r="S2732" s="185" t="s">
        <v>633</v>
      </c>
      <c r="T2732">
        <v>1</v>
      </c>
      <c r="U2732" s="185" t="s">
        <v>37</v>
      </c>
      <c r="V2732" s="185" t="s">
        <v>37</v>
      </c>
      <c r="W2732" t="b">
        <v>1</v>
      </c>
    </row>
    <row r="2733" spans="4:23" x14ac:dyDescent="0.25">
      <c r="D2733" s="184" t="s">
        <v>2254</v>
      </c>
      <c r="E2733" s="184" t="s">
        <v>2254</v>
      </c>
      <c r="F2733" s="184"/>
      <c r="G2733" s="184"/>
      <c r="H2733" s="185">
        <v>15210</v>
      </c>
      <c r="I2733" t="s">
        <v>3493</v>
      </c>
      <c r="J2733" s="185" t="s">
        <v>36</v>
      </c>
      <c r="K2733" s="185" t="s">
        <v>36</v>
      </c>
      <c r="L2733" s="185" t="s">
        <v>36</v>
      </c>
      <c r="M2733" s="185" t="s">
        <v>37</v>
      </c>
      <c r="N2733" s="185" t="s">
        <v>3522</v>
      </c>
      <c r="O2733" s="185" t="s">
        <v>37</v>
      </c>
      <c r="P2733" s="185"/>
      <c r="Q2733" s="184" t="s">
        <v>2254</v>
      </c>
      <c r="R2733" s="185">
        <v>15210</v>
      </c>
      <c r="S2733" s="185" t="s">
        <v>186</v>
      </c>
      <c r="T2733">
        <v>1</v>
      </c>
      <c r="U2733" s="185" t="s">
        <v>37</v>
      </c>
      <c r="V2733" s="185" t="s">
        <v>37</v>
      </c>
      <c r="W2733" t="b">
        <v>0</v>
      </c>
    </row>
    <row r="2734" spans="4:23" x14ac:dyDescent="0.25">
      <c r="D2734" s="184" t="s">
        <v>2255</v>
      </c>
      <c r="E2734" s="184" t="s">
        <v>2255</v>
      </c>
      <c r="F2734" s="184"/>
      <c r="G2734" s="184"/>
      <c r="H2734" s="185">
        <v>15210</v>
      </c>
      <c r="I2734" t="s">
        <v>3493</v>
      </c>
      <c r="J2734" s="185" t="s">
        <v>36</v>
      </c>
      <c r="K2734" s="185" t="s">
        <v>36</v>
      </c>
      <c r="L2734" s="185" t="s">
        <v>36</v>
      </c>
      <c r="M2734" s="185" t="s">
        <v>37</v>
      </c>
      <c r="N2734" s="185" t="s">
        <v>3522</v>
      </c>
      <c r="O2734" s="185" t="s">
        <v>37</v>
      </c>
      <c r="P2734" s="185"/>
      <c r="Q2734" s="184" t="s">
        <v>2255</v>
      </c>
      <c r="R2734" s="185">
        <v>15210</v>
      </c>
      <c r="S2734" s="185" t="s">
        <v>186</v>
      </c>
      <c r="T2734">
        <v>1</v>
      </c>
      <c r="U2734" s="185" t="s">
        <v>37</v>
      </c>
      <c r="V2734" s="185" t="s">
        <v>37</v>
      </c>
      <c r="W2734" t="b">
        <v>0</v>
      </c>
    </row>
    <row r="2735" spans="4:23" x14ac:dyDescent="0.25">
      <c r="D2735" s="184" t="s">
        <v>2256</v>
      </c>
      <c r="E2735" s="184" t="s">
        <v>2256</v>
      </c>
      <c r="F2735" s="184"/>
      <c r="G2735" s="184"/>
      <c r="H2735" s="185">
        <v>15210</v>
      </c>
      <c r="I2735" t="s">
        <v>3493</v>
      </c>
      <c r="J2735" s="185" t="s">
        <v>36</v>
      </c>
      <c r="K2735" s="185" t="s">
        <v>36</v>
      </c>
      <c r="L2735" s="185" t="s">
        <v>36</v>
      </c>
      <c r="M2735" s="185" t="s">
        <v>37</v>
      </c>
      <c r="N2735" s="185" t="s">
        <v>3522</v>
      </c>
      <c r="O2735" s="185" t="s">
        <v>37</v>
      </c>
      <c r="P2735" s="185"/>
      <c r="Q2735" s="184" t="s">
        <v>2256</v>
      </c>
      <c r="R2735" s="185">
        <v>15210</v>
      </c>
      <c r="S2735" s="185" t="s">
        <v>186</v>
      </c>
      <c r="T2735">
        <v>1</v>
      </c>
      <c r="U2735" s="185" t="s">
        <v>37</v>
      </c>
      <c r="V2735" s="185" t="s">
        <v>37</v>
      </c>
      <c r="W2735" t="b">
        <v>0</v>
      </c>
    </row>
    <row r="2736" spans="4:23" x14ac:dyDescent="0.25">
      <c r="D2736" s="184" t="s">
        <v>4267</v>
      </c>
      <c r="E2736" s="184" t="s">
        <v>4267</v>
      </c>
      <c r="F2736" s="184"/>
      <c r="G2736" s="184"/>
      <c r="H2736" s="185">
        <v>15050</v>
      </c>
      <c r="I2736" t="s">
        <v>113</v>
      </c>
      <c r="J2736" s="185" t="s">
        <v>36</v>
      </c>
      <c r="K2736" s="185" t="s">
        <v>36</v>
      </c>
      <c r="L2736" s="185" t="s">
        <v>36</v>
      </c>
      <c r="M2736" s="185" t="s">
        <v>37</v>
      </c>
      <c r="N2736" s="185" t="s">
        <v>113</v>
      </c>
      <c r="O2736" s="185" t="s">
        <v>37</v>
      </c>
      <c r="P2736" s="185"/>
      <c r="Q2736" s="184" t="s">
        <v>4267</v>
      </c>
      <c r="R2736" s="185">
        <v>15050</v>
      </c>
      <c r="S2736" s="185" t="s">
        <v>114</v>
      </c>
      <c r="T2736">
        <v>5</v>
      </c>
      <c r="U2736" s="185" t="s">
        <v>37</v>
      </c>
      <c r="V2736" s="185" t="s">
        <v>37</v>
      </c>
      <c r="W2736" t="b">
        <v>0</v>
      </c>
    </row>
    <row r="2737" spans="4:23" x14ac:dyDescent="0.25">
      <c r="D2737" s="184" t="s">
        <v>2257</v>
      </c>
      <c r="E2737" s="184" t="s">
        <v>2257</v>
      </c>
      <c r="F2737" s="184"/>
      <c r="G2737" s="184"/>
      <c r="H2737" s="185">
        <v>15100</v>
      </c>
      <c r="I2737" t="s">
        <v>3507</v>
      </c>
      <c r="J2737" s="185" t="s">
        <v>36</v>
      </c>
      <c r="K2737" s="185" t="s">
        <v>36</v>
      </c>
      <c r="L2737" s="185" t="s">
        <v>36</v>
      </c>
      <c r="M2737" s="185" t="s">
        <v>36</v>
      </c>
      <c r="N2737" s="185" t="s">
        <v>35</v>
      </c>
      <c r="O2737" s="185" t="s">
        <v>37</v>
      </c>
      <c r="P2737" s="185"/>
      <c r="Q2737" s="184" t="s">
        <v>2257</v>
      </c>
      <c r="R2737" s="185">
        <v>15100</v>
      </c>
      <c r="S2737" s="185" t="s">
        <v>395</v>
      </c>
      <c r="T2737">
        <v>7</v>
      </c>
      <c r="U2737" s="185" t="s">
        <v>37</v>
      </c>
      <c r="V2737" s="185" t="s">
        <v>37</v>
      </c>
      <c r="W2737" t="b">
        <v>1</v>
      </c>
    </row>
    <row r="2738" spans="4:23" x14ac:dyDescent="0.25">
      <c r="D2738" s="184" t="s">
        <v>2258</v>
      </c>
      <c r="E2738" s="184" t="s">
        <v>2258</v>
      </c>
      <c r="F2738" s="184"/>
      <c r="G2738" s="184"/>
      <c r="H2738" s="185">
        <v>15050</v>
      </c>
      <c r="I2738" t="s">
        <v>113</v>
      </c>
      <c r="J2738" s="185" t="s">
        <v>36</v>
      </c>
      <c r="K2738" s="185" t="s">
        <v>36</v>
      </c>
      <c r="L2738" s="185" t="s">
        <v>36</v>
      </c>
      <c r="M2738" s="185" t="s">
        <v>37</v>
      </c>
      <c r="N2738" s="185" t="s">
        <v>113</v>
      </c>
      <c r="O2738" s="185" t="s">
        <v>37</v>
      </c>
      <c r="P2738" s="185"/>
      <c r="Q2738" s="184" t="s">
        <v>2258</v>
      </c>
      <c r="R2738" s="185">
        <v>15050</v>
      </c>
      <c r="S2738" s="185" t="s">
        <v>114</v>
      </c>
      <c r="T2738">
        <v>5</v>
      </c>
      <c r="U2738" s="185" t="s">
        <v>37</v>
      </c>
      <c r="V2738" s="185" t="s">
        <v>37</v>
      </c>
      <c r="W2738" t="b">
        <v>0</v>
      </c>
    </row>
    <row r="2739" spans="4:23" x14ac:dyDescent="0.25">
      <c r="D2739" s="184" t="s">
        <v>2259</v>
      </c>
      <c r="E2739" s="184" t="s">
        <v>2259</v>
      </c>
      <c r="F2739" s="184"/>
      <c r="G2739" s="184"/>
      <c r="H2739" s="185">
        <v>15100</v>
      </c>
      <c r="I2739" t="s">
        <v>3507</v>
      </c>
      <c r="J2739" s="185" t="s">
        <v>36</v>
      </c>
      <c r="K2739" s="185" t="s">
        <v>36</v>
      </c>
      <c r="L2739" s="185" t="s">
        <v>36</v>
      </c>
      <c r="M2739" s="185" t="s">
        <v>36</v>
      </c>
      <c r="N2739" s="185" t="s">
        <v>35</v>
      </c>
      <c r="O2739" s="185" t="s">
        <v>37</v>
      </c>
      <c r="P2739" s="185"/>
      <c r="Q2739" s="184" t="s">
        <v>2259</v>
      </c>
      <c r="R2739" s="185">
        <v>15100</v>
      </c>
      <c r="S2739" s="185" t="s">
        <v>395</v>
      </c>
      <c r="T2739">
        <v>7</v>
      </c>
      <c r="U2739" s="185" t="s">
        <v>37</v>
      </c>
      <c r="V2739" s="185" t="s">
        <v>37</v>
      </c>
      <c r="W2739" t="b">
        <v>1</v>
      </c>
    </row>
    <row r="2740" spans="4:23" x14ac:dyDescent="0.25">
      <c r="D2740" s="184" t="s">
        <v>2260</v>
      </c>
      <c r="E2740" s="184" t="s">
        <v>2260</v>
      </c>
      <c r="F2740" s="184"/>
      <c r="G2740" s="184"/>
      <c r="H2740" s="185">
        <v>15050</v>
      </c>
      <c r="I2740" t="s">
        <v>113</v>
      </c>
      <c r="J2740" s="185" t="s">
        <v>36</v>
      </c>
      <c r="K2740" s="185" t="s">
        <v>36</v>
      </c>
      <c r="L2740" s="185" t="s">
        <v>36</v>
      </c>
      <c r="M2740" s="185" t="s">
        <v>37</v>
      </c>
      <c r="N2740" s="185" t="s">
        <v>113</v>
      </c>
      <c r="O2740" s="185" t="s">
        <v>37</v>
      </c>
      <c r="P2740" s="185"/>
      <c r="Q2740" s="184" t="s">
        <v>2260</v>
      </c>
      <c r="R2740" s="185">
        <v>15050</v>
      </c>
      <c r="S2740" s="185" t="s">
        <v>114</v>
      </c>
      <c r="T2740">
        <v>5</v>
      </c>
      <c r="U2740" s="185" t="s">
        <v>37</v>
      </c>
      <c r="V2740" s="185" t="s">
        <v>37</v>
      </c>
      <c r="W2740" t="b">
        <v>0</v>
      </c>
    </row>
    <row r="2741" spans="4:23" x14ac:dyDescent="0.25">
      <c r="D2741" s="184" t="s">
        <v>2261</v>
      </c>
      <c r="E2741" s="184" t="s">
        <v>2261</v>
      </c>
      <c r="F2741" s="184"/>
      <c r="G2741" s="184"/>
      <c r="H2741" s="185">
        <v>16030</v>
      </c>
      <c r="I2741" t="s">
        <v>3496</v>
      </c>
      <c r="J2741" s="185" t="s">
        <v>36</v>
      </c>
      <c r="K2741" s="185" t="s">
        <v>36</v>
      </c>
      <c r="L2741" s="185" t="s">
        <v>36</v>
      </c>
      <c r="M2741" s="185" t="s">
        <v>37</v>
      </c>
      <c r="N2741" s="185" t="s">
        <v>3506</v>
      </c>
      <c r="O2741" s="185" t="s">
        <v>37</v>
      </c>
      <c r="P2741" s="185"/>
      <c r="Q2741" s="184" t="s">
        <v>2261</v>
      </c>
      <c r="R2741" s="185">
        <v>16030</v>
      </c>
      <c r="S2741" s="185" t="s">
        <v>107</v>
      </c>
      <c r="T2741">
        <v>1</v>
      </c>
      <c r="U2741" s="185" t="s">
        <v>37</v>
      </c>
      <c r="V2741" s="185" t="s">
        <v>37</v>
      </c>
      <c r="W2741" t="b">
        <v>1</v>
      </c>
    </row>
    <row r="2742" spans="4:23" x14ac:dyDescent="0.25">
      <c r="D2742" s="184" t="s">
        <v>2262</v>
      </c>
      <c r="E2742" s="184" t="s">
        <v>2262</v>
      </c>
      <c r="F2742" s="184"/>
      <c r="G2742" s="184"/>
      <c r="H2742" s="185">
        <v>14140</v>
      </c>
      <c r="I2742" t="s">
        <v>3491</v>
      </c>
      <c r="J2742" s="185" t="s">
        <v>36</v>
      </c>
      <c r="K2742" s="185" t="s">
        <v>36</v>
      </c>
      <c r="L2742" s="185" t="s">
        <v>36</v>
      </c>
      <c r="M2742" s="185" t="s">
        <v>37</v>
      </c>
      <c r="N2742" s="185" t="s">
        <v>3505</v>
      </c>
      <c r="O2742" s="185" t="s">
        <v>37</v>
      </c>
      <c r="P2742" s="185"/>
      <c r="Q2742" s="184" t="s">
        <v>2262</v>
      </c>
      <c r="R2742" s="185">
        <v>14140</v>
      </c>
      <c r="S2742" s="185" t="s">
        <v>267</v>
      </c>
      <c r="T2742">
        <v>3</v>
      </c>
      <c r="U2742" s="185" t="s">
        <v>37</v>
      </c>
      <c r="V2742" s="185" t="s">
        <v>37</v>
      </c>
      <c r="W2742" t="b">
        <v>1</v>
      </c>
    </row>
    <row r="2743" spans="4:23" x14ac:dyDescent="0.25">
      <c r="D2743" s="184" t="s">
        <v>2263</v>
      </c>
      <c r="E2743" s="184" t="s">
        <v>2263</v>
      </c>
      <c r="F2743" s="184"/>
      <c r="G2743" s="184"/>
      <c r="H2743" s="185">
        <v>13530</v>
      </c>
      <c r="I2743" t="s">
        <v>3491</v>
      </c>
      <c r="J2743" s="185" t="s">
        <v>36</v>
      </c>
      <c r="K2743" s="185" t="s">
        <v>36</v>
      </c>
      <c r="L2743" s="185" t="s">
        <v>36</v>
      </c>
      <c r="M2743" s="185" t="s">
        <v>37</v>
      </c>
      <c r="N2743" s="185" t="s">
        <v>3501</v>
      </c>
      <c r="O2743" s="185" t="s">
        <v>37</v>
      </c>
      <c r="P2743" s="185"/>
      <c r="Q2743" s="184" t="s">
        <v>2263</v>
      </c>
      <c r="R2743" s="185">
        <v>13530</v>
      </c>
      <c r="S2743" s="185" t="s">
        <v>84</v>
      </c>
      <c r="T2743">
        <v>3</v>
      </c>
      <c r="U2743" s="185" t="s">
        <v>37</v>
      </c>
      <c r="V2743" s="185" t="s">
        <v>37</v>
      </c>
      <c r="W2743" t="b">
        <v>1</v>
      </c>
    </row>
    <row r="2744" spans="4:23" x14ac:dyDescent="0.25">
      <c r="D2744" s="186" t="s">
        <v>4268</v>
      </c>
      <c r="E2744" s="186" t="s">
        <v>4268</v>
      </c>
      <c r="F2744" s="186"/>
      <c r="G2744" s="186"/>
      <c r="H2744" s="185"/>
      <c r="I2744" s="186" t="s">
        <v>3491</v>
      </c>
      <c r="J2744" s="186" t="s">
        <v>36</v>
      </c>
      <c r="K2744" s="186" t="s">
        <v>36</v>
      </c>
      <c r="L2744" s="186" t="s">
        <v>36</v>
      </c>
      <c r="M2744" s="186" t="s">
        <v>37</v>
      </c>
      <c r="N2744" s="186" t="s">
        <v>3501</v>
      </c>
      <c r="O2744" s="186" t="s">
        <v>37</v>
      </c>
      <c r="P2744" s="186"/>
      <c r="Q2744" s="186" t="s">
        <v>4268</v>
      </c>
      <c r="R2744" s="185"/>
      <c r="S2744" s="185"/>
      <c r="T2744">
        <v>2</v>
      </c>
      <c r="U2744" s="186" t="s">
        <v>37</v>
      </c>
      <c r="V2744" s="186" t="s">
        <v>37</v>
      </c>
      <c r="W2744" t="b">
        <v>1</v>
      </c>
    </row>
    <row r="2745" spans="4:23" x14ac:dyDescent="0.25">
      <c r="D2745" s="184" t="s">
        <v>2264</v>
      </c>
      <c r="E2745" s="184" t="s">
        <v>2264</v>
      </c>
      <c r="F2745" s="184"/>
      <c r="G2745" s="184"/>
      <c r="H2745" s="185">
        <v>13410</v>
      </c>
      <c r="I2745" t="s">
        <v>3491</v>
      </c>
      <c r="J2745" s="185" t="s">
        <v>36</v>
      </c>
      <c r="K2745" s="185" t="s">
        <v>36</v>
      </c>
      <c r="L2745" s="185" t="s">
        <v>36</v>
      </c>
      <c r="M2745" s="185" t="s">
        <v>37</v>
      </c>
      <c r="N2745" s="185" t="s">
        <v>3501</v>
      </c>
      <c r="O2745" s="185" t="s">
        <v>37</v>
      </c>
      <c r="P2745" s="185"/>
      <c r="Q2745" s="184" t="s">
        <v>2264</v>
      </c>
      <c r="R2745" s="185">
        <v>13410</v>
      </c>
      <c r="S2745" s="185" t="s">
        <v>131</v>
      </c>
      <c r="T2745">
        <v>2</v>
      </c>
      <c r="U2745" s="185" t="s">
        <v>37</v>
      </c>
      <c r="V2745" s="185" t="s">
        <v>37</v>
      </c>
      <c r="W2745" t="b">
        <v>1</v>
      </c>
    </row>
    <row r="2746" spans="4:23" x14ac:dyDescent="0.25">
      <c r="D2746" s="184" t="s">
        <v>2265</v>
      </c>
      <c r="E2746" s="184" t="s">
        <v>2265</v>
      </c>
      <c r="F2746" s="184"/>
      <c r="G2746" s="184"/>
      <c r="H2746" s="185">
        <v>12050</v>
      </c>
      <c r="I2746" t="s">
        <v>3487</v>
      </c>
      <c r="J2746" s="185" t="s">
        <v>36</v>
      </c>
      <c r="K2746" s="185" t="s">
        <v>36</v>
      </c>
      <c r="L2746" s="185" t="s">
        <v>36</v>
      </c>
      <c r="M2746" s="185" t="s">
        <v>36</v>
      </c>
      <c r="N2746" s="185" t="s">
        <v>35</v>
      </c>
      <c r="O2746" s="185" t="s">
        <v>37</v>
      </c>
      <c r="P2746" s="185"/>
      <c r="Q2746" s="184" t="s">
        <v>2265</v>
      </c>
      <c r="R2746" s="185">
        <v>12050</v>
      </c>
      <c r="S2746" s="185" t="s">
        <v>483</v>
      </c>
      <c r="T2746">
        <v>4</v>
      </c>
      <c r="U2746" s="185" t="s">
        <v>37</v>
      </c>
      <c r="V2746" s="185" t="s">
        <v>37</v>
      </c>
      <c r="W2746" t="b">
        <v>1</v>
      </c>
    </row>
    <row r="2747" spans="4:23" x14ac:dyDescent="0.25">
      <c r="D2747" s="184" t="s">
        <v>2266</v>
      </c>
      <c r="E2747" s="184" t="s">
        <v>2266</v>
      </c>
      <c r="F2747" s="184"/>
      <c r="G2747" s="184"/>
      <c r="H2747" s="185">
        <v>10080</v>
      </c>
      <c r="I2747" t="s">
        <v>3486</v>
      </c>
      <c r="J2747" s="185" t="s">
        <v>36</v>
      </c>
      <c r="K2747" s="185" t="s">
        <v>36</v>
      </c>
      <c r="L2747" s="185" t="s">
        <v>36</v>
      </c>
      <c r="M2747" s="185" t="s">
        <v>37</v>
      </c>
      <c r="N2747" s="185" t="s">
        <v>3489</v>
      </c>
      <c r="O2747" s="185" t="s">
        <v>37</v>
      </c>
      <c r="P2747" s="185"/>
      <c r="Q2747" s="184" t="s">
        <v>2266</v>
      </c>
      <c r="R2747" s="185">
        <v>10080</v>
      </c>
      <c r="S2747" s="185" t="s">
        <v>86</v>
      </c>
      <c r="T2747">
        <v>1</v>
      </c>
      <c r="U2747" s="185" t="s">
        <v>37</v>
      </c>
      <c r="V2747" s="185" t="s">
        <v>37</v>
      </c>
      <c r="W2747" t="b">
        <v>1</v>
      </c>
    </row>
    <row r="2748" spans="4:23" x14ac:dyDescent="0.25">
      <c r="D2748" s="186" t="s">
        <v>4269</v>
      </c>
      <c r="E2748" s="186" t="s">
        <v>4269</v>
      </c>
      <c r="F2748" s="186"/>
      <c r="G2748" s="186"/>
      <c r="H2748" s="185"/>
      <c r="I2748" s="186" t="s">
        <v>3493</v>
      </c>
      <c r="J2748" s="186" t="s">
        <v>36</v>
      </c>
      <c r="K2748" s="186" t="s">
        <v>36</v>
      </c>
      <c r="L2748" s="186" t="s">
        <v>36</v>
      </c>
      <c r="M2748" s="186" t="s">
        <v>37</v>
      </c>
      <c r="N2748" s="186" t="s">
        <v>3490</v>
      </c>
      <c r="O2748" s="186" t="s">
        <v>37</v>
      </c>
      <c r="P2748" s="186"/>
      <c r="Q2748" s="186" t="s">
        <v>4269</v>
      </c>
      <c r="R2748" s="185"/>
      <c r="S2748" s="185"/>
      <c r="T2748">
        <v>2</v>
      </c>
      <c r="U2748" s="186" t="s">
        <v>37</v>
      </c>
      <c r="V2748" s="186" t="s">
        <v>37</v>
      </c>
      <c r="W2748" t="b">
        <v>1</v>
      </c>
    </row>
    <row r="2749" spans="4:23" x14ac:dyDescent="0.25">
      <c r="D2749" s="184" t="s">
        <v>2267</v>
      </c>
      <c r="E2749" s="184" t="s">
        <v>2267</v>
      </c>
      <c r="F2749" s="184"/>
      <c r="G2749" s="184"/>
      <c r="H2749" s="185">
        <v>10080</v>
      </c>
      <c r="I2749" t="s">
        <v>3486</v>
      </c>
      <c r="J2749" s="185" t="s">
        <v>36</v>
      </c>
      <c r="K2749" s="185" t="s">
        <v>36</v>
      </c>
      <c r="L2749" s="185" t="s">
        <v>36</v>
      </c>
      <c r="M2749" s="185" t="s">
        <v>37</v>
      </c>
      <c r="N2749" s="185" t="s">
        <v>3489</v>
      </c>
      <c r="O2749" s="185" t="s">
        <v>37</v>
      </c>
      <c r="P2749" s="185"/>
      <c r="Q2749" s="184" t="s">
        <v>2267</v>
      </c>
      <c r="R2749" s="185">
        <v>10080</v>
      </c>
      <c r="S2749" s="185" t="s">
        <v>86</v>
      </c>
      <c r="T2749">
        <v>1</v>
      </c>
      <c r="U2749" s="185" t="s">
        <v>37</v>
      </c>
      <c r="V2749" s="185" t="s">
        <v>37</v>
      </c>
      <c r="W2749" t="b">
        <v>1</v>
      </c>
    </row>
    <row r="2750" spans="4:23" x14ac:dyDescent="0.25">
      <c r="D2750" s="184" t="s">
        <v>2268</v>
      </c>
      <c r="E2750" s="184" t="s">
        <v>2268</v>
      </c>
      <c r="F2750" s="184"/>
      <c r="G2750" s="184"/>
      <c r="H2750" s="185">
        <v>13520</v>
      </c>
      <c r="I2750" t="s">
        <v>3491</v>
      </c>
      <c r="J2750" s="185" t="s">
        <v>36</v>
      </c>
      <c r="K2750" s="185" t="s">
        <v>36</v>
      </c>
      <c r="L2750" s="185" t="s">
        <v>36</v>
      </c>
      <c r="M2750" s="185" t="s">
        <v>37</v>
      </c>
      <c r="N2750" s="185" t="s">
        <v>3501</v>
      </c>
      <c r="O2750" s="185" t="s">
        <v>37</v>
      </c>
      <c r="P2750" s="185"/>
      <c r="Q2750" s="184" t="s">
        <v>2268</v>
      </c>
      <c r="R2750" s="185">
        <v>13520</v>
      </c>
      <c r="S2750" s="185" t="s">
        <v>498</v>
      </c>
      <c r="T2750">
        <v>3</v>
      </c>
      <c r="U2750" s="185" t="s">
        <v>37</v>
      </c>
      <c r="V2750" s="185" t="s">
        <v>37</v>
      </c>
      <c r="W2750" t="b">
        <v>1</v>
      </c>
    </row>
    <row r="2751" spans="4:23" x14ac:dyDescent="0.25">
      <c r="D2751" s="184" t="s">
        <v>2269</v>
      </c>
      <c r="E2751" s="184" t="s">
        <v>2269</v>
      </c>
      <c r="F2751" s="184"/>
      <c r="G2751" s="184"/>
      <c r="H2751" s="185">
        <v>13410</v>
      </c>
      <c r="I2751" t="s">
        <v>3491</v>
      </c>
      <c r="J2751" s="185" t="s">
        <v>36</v>
      </c>
      <c r="K2751" s="185" t="s">
        <v>36</v>
      </c>
      <c r="L2751" s="185" t="s">
        <v>36</v>
      </c>
      <c r="M2751" s="185" t="s">
        <v>37</v>
      </c>
      <c r="N2751" s="185" t="s">
        <v>3501</v>
      </c>
      <c r="O2751" s="185" t="s">
        <v>37</v>
      </c>
      <c r="P2751" s="185"/>
      <c r="Q2751" s="184" t="s">
        <v>2269</v>
      </c>
      <c r="R2751" s="185">
        <v>13410</v>
      </c>
      <c r="S2751" s="185" t="s">
        <v>131</v>
      </c>
      <c r="T2751">
        <v>2</v>
      </c>
      <c r="U2751" s="185" t="s">
        <v>37</v>
      </c>
      <c r="V2751" s="185" t="s">
        <v>37</v>
      </c>
      <c r="W2751" t="b">
        <v>1</v>
      </c>
    </row>
    <row r="2752" spans="4:23" x14ac:dyDescent="0.25">
      <c r="D2752" s="184" t="s">
        <v>2270</v>
      </c>
      <c r="E2752" s="184" t="s">
        <v>2270</v>
      </c>
      <c r="F2752" s="184"/>
      <c r="G2752" s="184"/>
      <c r="H2752" s="185">
        <v>13420</v>
      </c>
      <c r="I2752" t="s">
        <v>3491</v>
      </c>
      <c r="J2752" s="185" t="s">
        <v>36</v>
      </c>
      <c r="K2752" s="185" t="s">
        <v>36</v>
      </c>
      <c r="L2752" s="185" t="s">
        <v>36</v>
      </c>
      <c r="M2752" s="185" t="s">
        <v>37</v>
      </c>
      <c r="N2752" s="185" t="s">
        <v>3501</v>
      </c>
      <c r="O2752" s="185" t="s">
        <v>37</v>
      </c>
      <c r="P2752" s="185"/>
      <c r="Q2752" s="184" t="s">
        <v>2270</v>
      </c>
      <c r="R2752" s="185">
        <v>13420</v>
      </c>
      <c r="S2752" s="185" t="s">
        <v>76</v>
      </c>
      <c r="T2752">
        <v>2</v>
      </c>
      <c r="U2752" s="185" t="s">
        <v>37</v>
      </c>
      <c r="V2752" s="185" t="s">
        <v>37</v>
      </c>
      <c r="W2752" t="b">
        <v>1</v>
      </c>
    </row>
    <row r="2753" spans="4:23" x14ac:dyDescent="0.25">
      <c r="D2753" s="184" t="s">
        <v>4270</v>
      </c>
      <c r="E2753" s="184" t="s">
        <v>4270</v>
      </c>
      <c r="F2753" s="184"/>
      <c r="G2753" s="184"/>
      <c r="H2753" s="185">
        <v>18101</v>
      </c>
      <c r="I2753" t="s">
        <v>3510</v>
      </c>
      <c r="J2753" s="185" t="s">
        <v>36</v>
      </c>
      <c r="K2753" s="185" t="s">
        <v>36</v>
      </c>
      <c r="L2753" s="185" t="s">
        <v>36</v>
      </c>
      <c r="M2753" s="185" t="s">
        <v>36</v>
      </c>
      <c r="N2753" s="185" t="s">
        <v>3514</v>
      </c>
      <c r="O2753" s="185" t="s">
        <v>37</v>
      </c>
      <c r="P2753" s="185"/>
      <c r="Q2753" s="184" t="s">
        <v>4270</v>
      </c>
      <c r="R2753" s="185">
        <v>18101</v>
      </c>
      <c r="S2753" s="185" t="s">
        <v>3692</v>
      </c>
      <c r="T2753">
        <v>0</v>
      </c>
      <c r="U2753" s="185" t="s">
        <v>36</v>
      </c>
      <c r="V2753" s="185" t="s">
        <v>36</v>
      </c>
      <c r="W2753" t="b">
        <v>1</v>
      </c>
    </row>
    <row r="2754" spans="4:23" x14ac:dyDescent="0.25">
      <c r="D2754" s="184" t="s">
        <v>4271</v>
      </c>
      <c r="E2754" s="184" t="s">
        <v>4271</v>
      </c>
      <c r="F2754" s="184"/>
      <c r="G2754" s="184"/>
      <c r="H2754" s="185">
        <v>18101</v>
      </c>
      <c r="I2754" t="s">
        <v>3510</v>
      </c>
      <c r="J2754" s="185" t="s">
        <v>36</v>
      </c>
      <c r="K2754" s="185" t="s">
        <v>36</v>
      </c>
      <c r="L2754" s="185" t="s">
        <v>36</v>
      </c>
      <c r="M2754" s="185" t="s">
        <v>37</v>
      </c>
      <c r="N2754" s="185" t="s">
        <v>3514</v>
      </c>
      <c r="O2754" s="185" t="s">
        <v>37</v>
      </c>
      <c r="P2754" s="185"/>
      <c r="Q2754" s="184" t="s">
        <v>4271</v>
      </c>
      <c r="R2754" s="185">
        <v>18101</v>
      </c>
      <c r="S2754" s="185" t="s">
        <v>3692</v>
      </c>
      <c r="T2754">
        <v>1</v>
      </c>
      <c r="U2754" s="185" t="s">
        <v>37</v>
      </c>
      <c r="V2754" s="185" t="s">
        <v>37</v>
      </c>
      <c r="W2754" t="b">
        <v>1</v>
      </c>
    </row>
    <row r="2755" spans="4:23" x14ac:dyDescent="0.25">
      <c r="D2755" s="184" t="s">
        <v>2271</v>
      </c>
      <c r="E2755" s="184" t="s">
        <v>2271</v>
      </c>
      <c r="F2755" s="184"/>
      <c r="G2755" s="184"/>
      <c r="H2755" s="185">
        <v>11070</v>
      </c>
      <c r="I2755" t="s">
        <v>3491</v>
      </c>
      <c r="J2755" s="185" t="s">
        <v>36</v>
      </c>
      <c r="K2755" s="185" t="s">
        <v>36</v>
      </c>
      <c r="L2755" s="185" t="s">
        <v>36</v>
      </c>
      <c r="M2755" s="185" t="s">
        <v>37</v>
      </c>
      <c r="N2755" s="185" t="s">
        <v>35</v>
      </c>
      <c r="O2755" s="185" t="s">
        <v>37</v>
      </c>
      <c r="P2755" s="185"/>
      <c r="Q2755" s="184" t="s">
        <v>2271</v>
      </c>
      <c r="R2755" s="185">
        <v>11070</v>
      </c>
      <c r="S2755" s="185" t="s">
        <v>806</v>
      </c>
      <c r="T2755">
        <v>2</v>
      </c>
      <c r="U2755" s="185" t="s">
        <v>37</v>
      </c>
      <c r="V2755" s="185" t="s">
        <v>37</v>
      </c>
      <c r="W2755" t="b">
        <v>1</v>
      </c>
    </row>
    <row r="2756" spans="4:23" x14ac:dyDescent="0.25">
      <c r="D2756" s="184" t="s">
        <v>2272</v>
      </c>
      <c r="E2756" s="184" t="s">
        <v>2272</v>
      </c>
      <c r="F2756" s="184"/>
      <c r="G2756" s="184"/>
      <c r="H2756" s="185">
        <v>13240</v>
      </c>
      <c r="I2756" t="s">
        <v>3491</v>
      </c>
      <c r="J2756" s="185" t="s">
        <v>36</v>
      </c>
      <c r="K2756" s="185" t="s">
        <v>36</v>
      </c>
      <c r="L2756" s="185" t="s">
        <v>36</v>
      </c>
      <c r="M2756" s="185" t="s">
        <v>37</v>
      </c>
      <c r="N2756" s="185" t="s">
        <v>3501</v>
      </c>
      <c r="O2756" s="185" t="s">
        <v>37</v>
      </c>
      <c r="P2756" s="185"/>
      <c r="Q2756" s="184" t="s">
        <v>2272</v>
      </c>
      <c r="R2756" s="185">
        <v>13240</v>
      </c>
      <c r="S2756" s="185" t="s">
        <v>146</v>
      </c>
      <c r="T2756">
        <v>2</v>
      </c>
      <c r="U2756" s="185" t="s">
        <v>37</v>
      </c>
      <c r="V2756" s="185" t="s">
        <v>37</v>
      </c>
      <c r="W2756" t="b">
        <v>1</v>
      </c>
    </row>
    <row r="2757" spans="4:23" x14ac:dyDescent="0.25">
      <c r="D2757" s="184" t="s">
        <v>2273</v>
      </c>
      <c r="E2757" s="184" t="s">
        <v>2273</v>
      </c>
      <c r="F2757" s="184"/>
      <c r="G2757" s="184"/>
      <c r="H2757" s="185">
        <v>11020</v>
      </c>
      <c r="I2757" t="s">
        <v>3491</v>
      </c>
      <c r="J2757" s="185" t="s">
        <v>36</v>
      </c>
      <c r="K2757" s="185" t="s">
        <v>36</v>
      </c>
      <c r="L2757" s="185" t="s">
        <v>36</v>
      </c>
      <c r="M2757" s="185" t="s">
        <v>37</v>
      </c>
      <c r="N2757" s="185" t="s">
        <v>35</v>
      </c>
      <c r="O2757" s="185" t="s">
        <v>37</v>
      </c>
      <c r="P2757" s="185"/>
      <c r="Q2757" s="184" t="s">
        <v>2273</v>
      </c>
      <c r="R2757" s="185">
        <v>11020</v>
      </c>
      <c r="S2757" s="185" t="s">
        <v>127</v>
      </c>
      <c r="T2757">
        <v>3</v>
      </c>
      <c r="U2757" s="185" t="s">
        <v>37</v>
      </c>
      <c r="V2757" s="185" t="s">
        <v>37</v>
      </c>
      <c r="W2757" t="b">
        <v>1</v>
      </c>
    </row>
    <row r="2758" spans="4:23" x14ac:dyDescent="0.25">
      <c r="D2758" s="184" t="s">
        <v>4272</v>
      </c>
      <c r="E2758" s="184" t="s">
        <v>4272</v>
      </c>
      <c r="F2758" s="184"/>
      <c r="G2758" s="184"/>
      <c r="H2758" s="185">
        <v>90424</v>
      </c>
      <c r="I2758" t="s">
        <v>3496</v>
      </c>
      <c r="J2758" s="185" t="s">
        <v>36</v>
      </c>
      <c r="K2758" s="185" t="s">
        <v>36</v>
      </c>
      <c r="L2758" s="185" t="s">
        <v>36</v>
      </c>
      <c r="M2758" s="185" t="s">
        <v>37</v>
      </c>
      <c r="N2758" s="185" t="s">
        <v>35</v>
      </c>
      <c r="O2758" s="185" t="s">
        <v>37</v>
      </c>
      <c r="P2758" s="185"/>
      <c r="Q2758" s="184" t="s">
        <v>4272</v>
      </c>
      <c r="R2758" s="185">
        <v>90424</v>
      </c>
      <c r="S2758" s="185" t="s">
        <v>3539</v>
      </c>
      <c r="T2758">
        <v>4</v>
      </c>
      <c r="U2758" s="185" t="s">
        <v>36</v>
      </c>
      <c r="V2758" s="185" t="s">
        <v>37</v>
      </c>
      <c r="W2758" t="b">
        <v>1</v>
      </c>
    </row>
    <row r="2759" spans="4:23" x14ac:dyDescent="0.25">
      <c r="D2759" s="184" t="s">
        <v>4273</v>
      </c>
      <c r="E2759" s="184" t="s">
        <v>4273</v>
      </c>
      <c r="F2759" s="184"/>
      <c r="G2759" s="184"/>
      <c r="H2759" s="185">
        <v>16070</v>
      </c>
      <c r="I2759" t="s">
        <v>3496</v>
      </c>
      <c r="J2759" s="185" t="s">
        <v>36</v>
      </c>
      <c r="K2759" s="185" t="s">
        <v>36</v>
      </c>
      <c r="L2759" s="185" t="s">
        <v>36</v>
      </c>
      <c r="M2759" s="185" t="s">
        <v>37</v>
      </c>
      <c r="N2759" s="185" t="s">
        <v>35</v>
      </c>
      <c r="O2759" s="185" t="s">
        <v>37</v>
      </c>
      <c r="P2759" s="185"/>
      <c r="Q2759" s="184" t="s">
        <v>4273</v>
      </c>
      <c r="R2759" s="185">
        <v>16070</v>
      </c>
      <c r="S2759" s="185" t="s">
        <v>3524</v>
      </c>
      <c r="T2759">
        <v>1</v>
      </c>
      <c r="U2759" s="185" t="s">
        <v>37</v>
      </c>
      <c r="V2759" s="185" t="s">
        <v>37</v>
      </c>
      <c r="W2759" t="b">
        <v>1</v>
      </c>
    </row>
    <row r="2760" spans="4:23" x14ac:dyDescent="0.25">
      <c r="D2760" s="184" t="s">
        <v>4274</v>
      </c>
      <c r="E2760" s="184" t="s">
        <v>4274</v>
      </c>
      <c r="F2760" s="184"/>
      <c r="G2760" s="184"/>
      <c r="H2760" s="185">
        <v>15500</v>
      </c>
      <c r="I2760" t="s">
        <v>3496</v>
      </c>
      <c r="J2760" s="185" t="s">
        <v>36</v>
      </c>
      <c r="K2760" s="185" t="s">
        <v>36</v>
      </c>
      <c r="L2760" s="185" t="s">
        <v>36</v>
      </c>
      <c r="M2760" s="185" t="s">
        <v>37</v>
      </c>
      <c r="N2760" s="185" t="s">
        <v>35</v>
      </c>
      <c r="O2760" s="185" t="s">
        <v>37</v>
      </c>
      <c r="P2760" s="185"/>
      <c r="Q2760" s="184" t="s">
        <v>4274</v>
      </c>
      <c r="R2760" s="185">
        <v>15500</v>
      </c>
      <c r="S2760" s="185" t="s">
        <v>3526</v>
      </c>
      <c r="T2760">
        <v>1</v>
      </c>
      <c r="U2760" s="185" t="s">
        <v>37</v>
      </c>
      <c r="V2760" s="185" t="s">
        <v>37</v>
      </c>
      <c r="W2760" t="b">
        <v>1</v>
      </c>
    </row>
    <row r="2761" spans="4:23" x14ac:dyDescent="0.25">
      <c r="D2761" s="184" t="s">
        <v>2274</v>
      </c>
      <c r="E2761" s="184" t="s">
        <v>2274</v>
      </c>
      <c r="F2761" s="184"/>
      <c r="G2761" s="184"/>
      <c r="H2761" s="185">
        <v>90262</v>
      </c>
      <c r="I2761" t="s">
        <v>3493</v>
      </c>
      <c r="J2761" s="185" t="s">
        <v>36</v>
      </c>
      <c r="K2761" s="185" t="s">
        <v>36</v>
      </c>
      <c r="L2761" s="185" t="s">
        <v>36</v>
      </c>
      <c r="M2761" s="185" t="s">
        <v>37</v>
      </c>
      <c r="N2761" s="185" t="s">
        <v>35</v>
      </c>
      <c r="O2761" s="185" t="s">
        <v>37</v>
      </c>
      <c r="P2761" s="185"/>
      <c r="Q2761" s="184" t="s">
        <v>2274</v>
      </c>
      <c r="R2761" s="185">
        <v>90262</v>
      </c>
      <c r="S2761" s="185" t="s">
        <v>2274</v>
      </c>
      <c r="T2761">
        <v>1</v>
      </c>
      <c r="U2761" s="185" t="s">
        <v>37</v>
      </c>
      <c r="V2761" s="185" t="s">
        <v>37</v>
      </c>
      <c r="W2761" t="b">
        <v>1</v>
      </c>
    </row>
    <row r="2762" spans="4:23" x14ac:dyDescent="0.25">
      <c r="D2762" s="184" t="s">
        <v>2275</v>
      </c>
      <c r="E2762" s="184" t="s">
        <v>2275</v>
      </c>
      <c r="F2762" s="184"/>
      <c r="G2762" s="184"/>
      <c r="H2762" s="185">
        <v>17310</v>
      </c>
      <c r="I2762" t="s">
        <v>3502</v>
      </c>
      <c r="J2762" s="185" t="s">
        <v>36</v>
      </c>
      <c r="K2762" s="185" t="s">
        <v>36</v>
      </c>
      <c r="L2762" s="185" t="s">
        <v>36</v>
      </c>
      <c r="M2762" s="185" t="s">
        <v>37</v>
      </c>
      <c r="N2762" s="185" t="s">
        <v>3504</v>
      </c>
      <c r="O2762" s="185" t="s">
        <v>37</v>
      </c>
      <c r="P2762" s="185"/>
      <c r="Q2762" s="184" t="s">
        <v>2275</v>
      </c>
      <c r="R2762" s="185">
        <v>17310</v>
      </c>
      <c r="S2762" s="185" t="s">
        <v>258</v>
      </c>
      <c r="T2762">
        <v>1</v>
      </c>
      <c r="U2762" s="185" t="s">
        <v>37</v>
      </c>
      <c r="V2762" s="185" t="s">
        <v>37</v>
      </c>
      <c r="W2762" t="b">
        <v>1</v>
      </c>
    </row>
    <row r="2763" spans="4:23" x14ac:dyDescent="0.25">
      <c r="D2763" s="184" t="s">
        <v>2276</v>
      </c>
      <c r="E2763" s="184" t="s">
        <v>2276</v>
      </c>
      <c r="F2763" s="184"/>
      <c r="G2763" s="184"/>
      <c r="H2763" s="185">
        <v>13230</v>
      </c>
      <c r="I2763" t="s">
        <v>3491</v>
      </c>
      <c r="J2763" s="185" t="s">
        <v>36</v>
      </c>
      <c r="K2763" s="185" t="s">
        <v>36</v>
      </c>
      <c r="L2763" s="185" t="s">
        <v>36</v>
      </c>
      <c r="M2763" s="185" t="s">
        <v>37</v>
      </c>
      <c r="N2763" s="185" t="s">
        <v>3503</v>
      </c>
      <c r="O2763" s="185" t="s">
        <v>37</v>
      </c>
      <c r="P2763" s="185"/>
      <c r="Q2763" s="184" t="s">
        <v>2276</v>
      </c>
      <c r="R2763" s="185">
        <v>13230</v>
      </c>
      <c r="S2763" s="185" t="s">
        <v>570</v>
      </c>
      <c r="T2763">
        <v>1</v>
      </c>
      <c r="U2763" s="185" t="s">
        <v>37</v>
      </c>
      <c r="V2763" s="185" t="s">
        <v>37</v>
      </c>
      <c r="W2763" t="b">
        <v>1</v>
      </c>
    </row>
    <row r="2764" spans="4:23" x14ac:dyDescent="0.25">
      <c r="D2764" s="184" t="s">
        <v>2277</v>
      </c>
      <c r="E2764" s="184" t="s">
        <v>2277</v>
      </c>
      <c r="F2764" s="184"/>
      <c r="G2764" s="184"/>
      <c r="H2764" s="185">
        <v>16630</v>
      </c>
      <c r="I2764" t="s">
        <v>3491</v>
      </c>
      <c r="J2764" s="185" t="s">
        <v>36</v>
      </c>
      <c r="K2764" s="185" t="s">
        <v>36</v>
      </c>
      <c r="L2764" s="185" t="s">
        <v>36</v>
      </c>
      <c r="M2764" s="185" t="s">
        <v>37</v>
      </c>
      <c r="N2764" s="185" t="s">
        <v>3522</v>
      </c>
      <c r="O2764" s="185" t="s">
        <v>37</v>
      </c>
      <c r="P2764" s="185"/>
      <c r="Q2764" s="184" t="s">
        <v>2277</v>
      </c>
      <c r="R2764" s="185">
        <v>16630</v>
      </c>
      <c r="S2764" s="185" t="s">
        <v>244</v>
      </c>
      <c r="T2764">
        <v>1</v>
      </c>
      <c r="U2764" s="185" t="s">
        <v>37</v>
      </c>
      <c r="V2764" s="185" t="s">
        <v>37</v>
      </c>
      <c r="W2764" t="b">
        <v>1</v>
      </c>
    </row>
    <row r="2765" spans="4:23" x14ac:dyDescent="0.25">
      <c r="D2765" s="184" t="s">
        <v>2278</v>
      </c>
      <c r="E2765" s="184" t="s">
        <v>2278</v>
      </c>
      <c r="F2765" s="184"/>
      <c r="G2765" s="184"/>
      <c r="H2765" s="185">
        <v>15120</v>
      </c>
      <c r="I2765" t="s">
        <v>113</v>
      </c>
      <c r="J2765" s="185" t="s">
        <v>36</v>
      </c>
      <c r="K2765" s="185" t="s">
        <v>36</v>
      </c>
      <c r="L2765" s="185" t="s">
        <v>36</v>
      </c>
      <c r="M2765" s="185" t="s">
        <v>37</v>
      </c>
      <c r="N2765" s="185" t="s">
        <v>113</v>
      </c>
      <c r="O2765" s="185" t="s">
        <v>37</v>
      </c>
      <c r="P2765" s="185"/>
      <c r="Q2765" s="184" t="s">
        <v>2278</v>
      </c>
      <c r="R2765" s="185">
        <v>15120</v>
      </c>
      <c r="S2765" s="185" t="s">
        <v>413</v>
      </c>
      <c r="T2765">
        <v>3</v>
      </c>
      <c r="U2765" s="185" t="s">
        <v>37</v>
      </c>
      <c r="V2765" s="185" t="s">
        <v>37</v>
      </c>
      <c r="W2765" t="b">
        <v>0</v>
      </c>
    </row>
    <row r="2766" spans="4:23" x14ac:dyDescent="0.25">
      <c r="D2766" s="184" t="s">
        <v>2279</v>
      </c>
      <c r="E2766" s="184" t="s">
        <v>2279</v>
      </c>
      <c r="F2766" s="184"/>
      <c r="G2766" s="184"/>
      <c r="H2766" s="185">
        <v>15330</v>
      </c>
      <c r="I2766" t="s">
        <v>3513</v>
      </c>
      <c r="J2766" s="185" t="s">
        <v>36</v>
      </c>
      <c r="K2766" s="185" t="s">
        <v>36</v>
      </c>
      <c r="L2766" s="185" t="s">
        <v>36</v>
      </c>
      <c r="M2766" s="185" t="s">
        <v>36</v>
      </c>
      <c r="N2766" s="185" t="s">
        <v>3514</v>
      </c>
      <c r="O2766" s="185" t="s">
        <v>37</v>
      </c>
      <c r="P2766" s="185"/>
      <c r="Q2766" s="184" t="s">
        <v>2279</v>
      </c>
      <c r="R2766" s="185">
        <v>15330</v>
      </c>
      <c r="S2766" s="185" t="s">
        <v>307</v>
      </c>
      <c r="T2766">
        <v>4</v>
      </c>
      <c r="U2766" s="185" t="s">
        <v>36</v>
      </c>
      <c r="V2766" s="185" t="s">
        <v>36</v>
      </c>
      <c r="W2766" t="b">
        <v>1</v>
      </c>
    </row>
    <row r="2767" spans="4:23" x14ac:dyDescent="0.25">
      <c r="D2767" s="184" t="s">
        <v>2280</v>
      </c>
      <c r="E2767" s="184" t="s">
        <v>2280</v>
      </c>
      <c r="F2767" s="184"/>
      <c r="G2767" s="184"/>
      <c r="H2767" s="185">
        <v>17330</v>
      </c>
      <c r="I2767" t="s">
        <v>3502</v>
      </c>
      <c r="J2767" s="185" t="s">
        <v>36</v>
      </c>
      <c r="K2767" s="185" t="s">
        <v>36</v>
      </c>
      <c r="L2767" s="185" t="s">
        <v>36</v>
      </c>
      <c r="M2767" s="185" t="s">
        <v>37</v>
      </c>
      <c r="N2767" s="185" t="s">
        <v>3504</v>
      </c>
      <c r="O2767" s="185" t="s">
        <v>37</v>
      </c>
      <c r="P2767" s="185"/>
      <c r="Q2767" s="184" t="s">
        <v>2280</v>
      </c>
      <c r="R2767" s="185">
        <v>17330</v>
      </c>
      <c r="S2767" s="185" t="s">
        <v>397</v>
      </c>
      <c r="T2767">
        <v>1</v>
      </c>
      <c r="U2767" s="185" t="s">
        <v>37</v>
      </c>
      <c r="V2767" s="185" t="s">
        <v>37</v>
      </c>
      <c r="W2767" t="b">
        <v>1</v>
      </c>
    </row>
    <row r="2768" spans="4:23" x14ac:dyDescent="0.25">
      <c r="D2768" s="184" t="s">
        <v>2281</v>
      </c>
      <c r="E2768" s="184" t="s">
        <v>2281</v>
      </c>
      <c r="F2768" s="184"/>
      <c r="G2768" s="184"/>
      <c r="H2768" s="185">
        <v>16030</v>
      </c>
      <c r="I2768" t="s">
        <v>3496</v>
      </c>
      <c r="J2768" s="185" t="s">
        <v>36</v>
      </c>
      <c r="K2768" s="185" t="s">
        <v>36</v>
      </c>
      <c r="L2768" s="185" t="s">
        <v>36</v>
      </c>
      <c r="M2768" s="185" t="s">
        <v>37</v>
      </c>
      <c r="N2768" s="185" t="s">
        <v>3506</v>
      </c>
      <c r="O2768" s="185" t="s">
        <v>37</v>
      </c>
      <c r="P2768" s="185"/>
      <c r="Q2768" s="184" t="s">
        <v>2281</v>
      </c>
      <c r="R2768" s="185">
        <v>16030</v>
      </c>
      <c r="S2768" s="185" t="s">
        <v>107</v>
      </c>
      <c r="T2768">
        <v>1</v>
      </c>
      <c r="U2768" s="185" t="s">
        <v>37</v>
      </c>
      <c r="V2768" s="185" t="s">
        <v>37</v>
      </c>
      <c r="W2768" t="b">
        <v>1</v>
      </c>
    </row>
    <row r="2769" spans="4:23" x14ac:dyDescent="0.25">
      <c r="D2769" s="184" t="s">
        <v>4275</v>
      </c>
      <c r="E2769" s="184" t="s">
        <v>4275</v>
      </c>
      <c r="F2769" s="184"/>
      <c r="G2769" s="184"/>
      <c r="H2769" s="185">
        <v>15440</v>
      </c>
      <c r="I2769" t="s">
        <v>3513</v>
      </c>
      <c r="J2769" s="185" t="s">
        <v>36</v>
      </c>
      <c r="K2769" s="185" t="s">
        <v>36</v>
      </c>
      <c r="L2769" s="185" t="s">
        <v>36</v>
      </c>
      <c r="M2769" s="185" t="s">
        <v>36</v>
      </c>
      <c r="N2769" s="185" t="s">
        <v>3514</v>
      </c>
      <c r="O2769" s="185" t="s">
        <v>37</v>
      </c>
      <c r="P2769" s="185"/>
      <c r="Q2769" s="184" t="s">
        <v>4275</v>
      </c>
      <c r="R2769" s="185">
        <v>15440</v>
      </c>
      <c r="S2769" s="185" t="s">
        <v>3594</v>
      </c>
      <c r="T2769">
        <v>4</v>
      </c>
      <c r="U2769" s="185" t="s">
        <v>36</v>
      </c>
      <c r="V2769" s="185" t="s">
        <v>36</v>
      </c>
      <c r="W2769" t="b">
        <v>1</v>
      </c>
    </row>
    <row r="2770" spans="4:23" x14ac:dyDescent="0.25">
      <c r="D2770" s="184" t="s">
        <v>2282</v>
      </c>
      <c r="E2770" s="184" t="s">
        <v>2282</v>
      </c>
      <c r="F2770" s="184"/>
      <c r="G2770" s="184"/>
      <c r="H2770" s="185">
        <v>14210</v>
      </c>
      <c r="I2770" t="s">
        <v>3491</v>
      </c>
      <c r="J2770" s="185" t="s">
        <v>36</v>
      </c>
      <c r="K2770" s="185" t="s">
        <v>36</v>
      </c>
      <c r="L2770" s="185" t="s">
        <v>36</v>
      </c>
      <c r="M2770" s="185" t="s">
        <v>37</v>
      </c>
      <c r="N2770" s="185" t="s">
        <v>3536</v>
      </c>
      <c r="O2770" s="185" t="s">
        <v>37</v>
      </c>
      <c r="P2770" s="185"/>
      <c r="Q2770" s="184" t="s">
        <v>2282</v>
      </c>
      <c r="R2770" s="185">
        <v>14210</v>
      </c>
      <c r="S2770" s="185" t="s">
        <v>665</v>
      </c>
      <c r="T2770">
        <v>1</v>
      </c>
      <c r="U2770" s="185" t="s">
        <v>37</v>
      </c>
      <c r="V2770" s="185" t="s">
        <v>37</v>
      </c>
      <c r="W2770" t="b">
        <v>1</v>
      </c>
    </row>
    <row r="2771" spans="4:23" x14ac:dyDescent="0.25">
      <c r="D2771" s="184" t="s">
        <v>2283</v>
      </c>
      <c r="E2771" s="184" t="s">
        <v>2283</v>
      </c>
      <c r="F2771" s="184"/>
      <c r="G2771" s="184"/>
      <c r="H2771" s="185">
        <v>14210</v>
      </c>
      <c r="I2771" t="s">
        <v>3491</v>
      </c>
      <c r="J2771" s="185" t="s">
        <v>36</v>
      </c>
      <c r="K2771" s="185" t="s">
        <v>36</v>
      </c>
      <c r="L2771" s="185" t="s">
        <v>36</v>
      </c>
      <c r="M2771" s="185" t="s">
        <v>37</v>
      </c>
      <c r="N2771" s="185" t="s">
        <v>3505</v>
      </c>
      <c r="O2771" s="185" t="s">
        <v>37</v>
      </c>
      <c r="P2771" s="185"/>
      <c r="Q2771" s="184" t="s">
        <v>2283</v>
      </c>
      <c r="R2771" s="185">
        <v>14210</v>
      </c>
      <c r="S2771" s="185" t="s">
        <v>665</v>
      </c>
      <c r="T2771">
        <v>1</v>
      </c>
      <c r="U2771" s="185" t="s">
        <v>37</v>
      </c>
      <c r="V2771" s="185" t="s">
        <v>37</v>
      </c>
      <c r="W2771" t="b">
        <v>1</v>
      </c>
    </row>
    <row r="2772" spans="4:23" x14ac:dyDescent="0.25">
      <c r="D2772" s="184" t="s">
        <v>2284</v>
      </c>
      <c r="E2772" s="184" t="s">
        <v>2284</v>
      </c>
      <c r="F2772" s="184"/>
      <c r="G2772" s="184"/>
      <c r="H2772" s="185">
        <v>17010</v>
      </c>
      <c r="I2772" t="s">
        <v>3502</v>
      </c>
      <c r="J2772" s="185" t="s">
        <v>36</v>
      </c>
      <c r="K2772" s="185" t="s">
        <v>36</v>
      </c>
      <c r="L2772" s="185" t="s">
        <v>36</v>
      </c>
      <c r="M2772" s="185" t="s">
        <v>37</v>
      </c>
      <c r="N2772" s="185" t="s">
        <v>3504</v>
      </c>
      <c r="O2772" s="185" t="s">
        <v>37</v>
      </c>
      <c r="P2772" s="185"/>
      <c r="Q2772" s="184" t="s">
        <v>2284</v>
      </c>
      <c r="R2772" s="185">
        <v>17010</v>
      </c>
      <c r="S2772" s="185" t="s">
        <v>465</v>
      </c>
      <c r="T2772">
        <v>1</v>
      </c>
      <c r="U2772" s="185" t="s">
        <v>37</v>
      </c>
      <c r="V2772" s="185" t="s">
        <v>37</v>
      </c>
      <c r="W2772" t="b">
        <v>1</v>
      </c>
    </row>
    <row r="2773" spans="4:23" x14ac:dyDescent="0.25">
      <c r="D2773" s="184" t="s">
        <v>2285</v>
      </c>
      <c r="E2773" s="184" t="s">
        <v>2285</v>
      </c>
      <c r="F2773" s="184"/>
      <c r="G2773" s="184"/>
      <c r="H2773" s="185">
        <v>17120</v>
      </c>
      <c r="I2773" t="s">
        <v>3502</v>
      </c>
      <c r="J2773" s="185" t="s">
        <v>36</v>
      </c>
      <c r="K2773" s="185" t="s">
        <v>36</v>
      </c>
      <c r="L2773" s="185" t="s">
        <v>36</v>
      </c>
      <c r="M2773" s="185" t="s">
        <v>37</v>
      </c>
      <c r="N2773" s="185" t="s">
        <v>3504</v>
      </c>
      <c r="O2773" s="185" t="s">
        <v>37</v>
      </c>
      <c r="P2773" s="185"/>
      <c r="Q2773" s="184" t="s">
        <v>2285</v>
      </c>
      <c r="R2773" s="185">
        <v>17120</v>
      </c>
      <c r="S2773" s="185" t="s">
        <v>385</v>
      </c>
      <c r="T2773">
        <v>1</v>
      </c>
      <c r="U2773" s="185" t="s">
        <v>37</v>
      </c>
      <c r="V2773" s="185" t="s">
        <v>37</v>
      </c>
      <c r="W2773" t="b">
        <v>1</v>
      </c>
    </row>
    <row r="2774" spans="4:23" x14ac:dyDescent="0.25">
      <c r="D2774" s="184" t="s">
        <v>2286</v>
      </c>
      <c r="E2774" s="184" t="s">
        <v>2286</v>
      </c>
      <c r="F2774" s="184"/>
      <c r="G2774" s="184"/>
      <c r="H2774" s="185">
        <v>13730</v>
      </c>
      <c r="I2774" t="s">
        <v>3491</v>
      </c>
      <c r="J2774" s="185" t="s">
        <v>36</v>
      </c>
      <c r="K2774" s="185" t="s">
        <v>36</v>
      </c>
      <c r="L2774" s="185" t="s">
        <v>36</v>
      </c>
      <c r="M2774" s="185" t="s">
        <v>37</v>
      </c>
      <c r="N2774" s="185" t="s">
        <v>35</v>
      </c>
      <c r="O2774" s="185" t="s">
        <v>37</v>
      </c>
      <c r="P2774" s="185"/>
      <c r="Q2774" s="184" t="s">
        <v>2286</v>
      </c>
      <c r="R2774" s="185">
        <v>13730</v>
      </c>
      <c r="S2774" s="185" t="s">
        <v>390</v>
      </c>
      <c r="T2774">
        <v>2</v>
      </c>
      <c r="U2774" s="185" t="s">
        <v>37</v>
      </c>
      <c r="V2774" s="185" t="s">
        <v>37</v>
      </c>
      <c r="W2774" t="b">
        <v>1</v>
      </c>
    </row>
    <row r="2775" spans="4:23" x14ac:dyDescent="0.25">
      <c r="D2775" s="184" t="s">
        <v>2287</v>
      </c>
      <c r="E2775" s="184" t="s">
        <v>2287</v>
      </c>
      <c r="F2775" s="184"/>
      <c r="G2775" s="184"/>
      <c r="H2775" s="185">
        <v>13730</v>
      </c>
      <c r="I2775" t="s">
        <v>3491</v>
      </c>
      <c r="J2775" s="185" t="s">
        <v>36</v>
      </c>
      <c r="K2775" s="185" t="s">
        <v>36</v>
      </c>
      <c r="L2775" s="185" t="s">
        <v>36</v>
      </c>
      <c r="M2775" s="185" t="s">
        <v>37</v>
      </c>
      <c r="N2775" s="185" t="s">
        <v>3503</v>
      </c>
      <c r="O2775" s="185" t="s">
        <v>37</v>
      </c>
      <c r="P2775" s="185"/>
      <c r="Q2775" s="184" t="s">
        <v>2287</v>
      </c>
      <c r="R2775" s="185">
        <v>13730</v>
      </c>
      <c r="S2775" s="185" t="s">
        <v>390</v>
      </c>
      <c r="T2775">
        <v>2</v>
      </c>
      <c r="U2775" s="185" t="s">
        <v>37</v>
      </c>
      <c r="V2775" s="185" t="s">
        <v>37</v>
      </c>
      <c r="W2775" t="b">
        <v>1</v>
      </c>
    </row>
    <row r="2776" spans="4:23" x14ac:dyDescent="0.25">
      <c r="D2776" s="184" t="s">
        <v>2288</v>
      </c>
      <c r="E2776" s="184" t="s">
        <v>2288</v>
      </c>
      <c r="F2776" s="184"/>
      <c r="G2776" s="184"/>
      <c r="H2776" s="185">
        <v>90263</v>
      </c>
      <c r="I2776" t="s">
        <v>3493</v>
      </c>
      <c r="J2776" s="185" t="s">
        <v>36</v>
      </c>
      <c r="K2776" s="185" t="s">
        <v>36</v>
      </c>
      <c r="L2776" s="185" t="s">
        <v>36</v>
      </c>
      <c r="M2776" s="185" t="s">
        <v>37</v>
      </c>
      <c r="N2776" s="185" t="s">
        <v>3489</v>
      </c>
      <c r="O2776" s="185" t="s">
        <v>37</v>
      </c>
      <c r="P2776" s="185"/>
      <c r="Q2776" s="184" t="s">
        <v>2288</v>
      </c>
      <c r="R2776" s="185">
        <v>90263</v>
      </c>
      <c r="S2776" s="185" t="s">
        <v>2288</v>
      </c>
      <c r="T2776">
        <v>1</v>
      </c>
      <c r="U2776" s="185" t="s">
        <v>37</v>
      </c>
      <c r="V2776" s="185" t="s">
        <v>37</v>
      </c>
      <c r="W2776" t="b">
        <v>1</v>
      </c>
    </row>
    <row r="2777" spans="4:23" x14ac:dyDescent="0.25">
      <c r="D2777" s="184" t="s">
        <v>2289</v>
      </c>
      <c r="E2777" s="184" t="s">
        <v>2289</v>
      </c>
      <c r="F2777" s="184"/>
      <c r="G2777" s="184"/>
      <c r="H2777" s="185">
        <v>17240</v>
      </c>
      <c r="I2777" t="s">
        <v>3502</v>
      </c>
      <c r="J2777" s="185" t="s">
        <v>36</v>
      </c>
      <c r="K2777" s="185" t="s">
        <v>36</v>
      </c>
      <c r="L2777" s="185" t="s">
        <v>36</v>
      </c>
      <c r="M2777" s="185" t="s">
        <v>37</v>
      </c>
      <c r="N2777" s="185" t="s">
        <v>3489</v>
      </c>
      <c r="O2777" s="185" t="s">
        <v>37</v>
      </c>
      <c r="P2777" s="185"/>
      <c r="Q2777" s="184" t="s">
        <v>2289</v>
      </c>
      <c r="R2777" s="185">
        <v>17240</v>
      </c>
      <c r="S2777" s="185" t="s">
        <v>492</v>
      </c>
      <c r="T2777">
        <v>1</v>
      </c>
      <c r="U2777" s="185" t="s">
        <v>37</v>
      </c>
      <c r="V2777" s="185" t="s">
        <v>37</v>
      </c>
      <c r="W2777" t="b">
        <v>1</v>
      </c>
    </row>
    <row r="2778" spans="4:23" x14ac:dyDescent="0.25">
      <c r="D2778" s="184" t="s">
        <v>2290</v>
      </c>
      <c r="E2778" s="184" t="s">
        <v>2290</v>
      </c>
      <c r="F2778" s="184"/>
      <c r="G2778" s="184"/>
      <c r="H2778" s="185">
        <v>17250</v>
      </c>
      <c r="I2778" t="s">
        <v>3502</v>
      </c>
      <c r="J2778" s="185" t="s">
        <v>36</v>
      </c>
      <c r="K2778" s="185" t="s">
        <v>36</v>
      </c>
      <c r="L2778" s="185" t="s">
        <v>36</v>
      </c>
      <c r="M2778" s="185" t="s">
        <v>37</v>
      </c>
      <c r="N2778" s="185" t="s">
        <v>3489</v>
      </c>
      <c r="O2778" s="185" t="s">
        <v>37</v>
      </c>
      <c r="P2778" s="185"/>
      <c r="Q2778" s="184" t="s">
        <v>2290</v>
      </c>
      <c r="R2778" s="185">
        <v>17250</v>
      </c>
      <c r="S2778" s="185" t="s">
        <v>423</v>
      </c>
      <c r="T2778">
        <v>1</v>
      </c>
      <c r="U2778" s="185" t="s">
        <v>37</v>
      </c>
      <c r="V2778" s="185" t="s">
        <v>37</v>
      </c>
      <c r="W2778" t="b">
        <v>1</v>
      </c>
    </row>
    <row r="2779" spans="4:23" x14ac:dyDescent="0.25">
      <c r="D2779" s="184" t="s">
        <v>2291</v>
      </c>
      <c r="E2779" s="184" t="s">
        <v>2291</v>
      </c>
      <c r="F2779" s="184"/>
      <c r="G2779" s="184"/>
      <c r="H2779" s="185">
        <v>13540</v>
      </c>
      <c r="I2779" t="s">
        <v>3491</v>
      </c>
      <c r="J2779" s="185" t="s">
        <v>36</v>
      </c>
      <c r="K2779" s="185" t="s">
        <v>36</v>
      </c>
      <c r="L2779" s="185" t="s">
        <v>36</v>
      </c>
      <c r="M2779" s="185" t="s">
        <v>37</v>
      </c>
      <c r="N2779" s="185" t="s">
        <v>3501</v>
      </c>
      <c r="O2779" s="185" t="s">
        <v>37</v>
      </c>
      <c r="P2779" s="185"/>
      <c r="Q2779" s="184" t="s">
        <v>2291</v>
      </c>
      <c r="R2779" s="185">
        <v>13540</v>
      </c>
      <c r="S2779" s="185" t="s">
        <v>1355</v>
      </c>
      <c r="T2779">
        <v>3</v>
      </c>
      <c r="U2779" s="185" t="s">
        <v>37</v>
      </c>
      <c r="V2779" s="185" t="s">
        <v>37</v>
      </c>
      <c r="W2779" t="b">
        <v>1</v>
      </c>
    </row>
    <row r="2780" spans="4:23" x14ac:dyDescent="0.25">
      <c r="D2780" s="184" t="s">
        <v>2292</v>
      </c>
      <c r="E2780" s="184" t="s">
        <v>2292</v>
      </c>
      <c r="F2780" s="184"/>
      <c r="G2780" s="184"/>
      <c r="H2780" s="185">
        <v>15300</v>
      </c>
      <c r="I2780" t="s">
        <v>3493</v>
      </c>
      <c r="J2780" s="185" t="s">
        <v>36</v>
      </c>
      <c r="K2780" s="185" t="s">
        <v>36</v>
      </c>
      <c r="L2780" s="185" t="s">
        <v>36</v>
      </c>
      <c r="M2780" s="185" t="s">
        <v>37</v>
      </c>
      <c r="N2780" s="185" t="s">
        <v>3646</v>
      </c>
      <c r="O2780" s="185" t="s">
        <v>37</v>
      </c>
      <c r="P2780" s="185"/>
      <c r="Q2780" s="184" t="s">
        <v>2292</v>
      </c>
      <c r="R2780" s="185">
        <v>15300</v>
      </c>
      <c r="S2780" s="185" t="s">
        <v>2292</v>
      </c>
      <c r="T2780">
        <v>1</v>
      </c>
      <c r="U2780" s="185" t="s">
        <v>37</v>
      </c>
      <c r="V2780" s="185" t="s">
        <v>37</v>
      </c>
      <c r="W2780" t="b">
        <v>1</v>
      </c>
    </row>
    <row r="2781" spans="4:23" x14ac:dyDescent="0.25">
      <c r="D2781" s="184" t="s">
        <v>2293</v>
      </c>
      <c r="E2781" s="184" t="s">
        <v>2293</v>
      </c>
      <c r="F2781" s="184"/>
      <c r="G2781" s="184"/>
      <c r="H2781" s="185">
        <v>90365</v>
      </c>
      <c r="I2781" t="s">
        <v>3493</v>
      </c>
      <c r="J2781" s="185" t="s">
        <v>36</v>
      </c>
      <c r="K2781" s="185" t="s">
        <v>36</v>
      </c>
      <c r="L2781" s="185" t="s">
        <v>36</v>
      </c>
      <c r="M2781" s="185" t="s">
        <v>36</v>
      </c>
      <c r="N2781" s="185" t="s">
        <v>3514</v>
      </c>
      <c r="O2781" s="185" t="s">
        <v>37</v>
      </c>
      <c r="P2781" s="185"/>
      <c r="Q2781" s="184" t="s">
        <v>2293</v>
      </c>
      <c r="R2781" s="185">
        <v>90365</v>
      </c>
      <c r="S2781" s="185" t="s">
        <v>165</v>
      </c>
      <c r="T2781">
        <v>1</v>
      </c>
      <c r="U2781" s="185" t="s">
        <v>37</v>
      </c>
      <c r="V2781" s="185" t="s">
        <v>37</v>
      </c>
      <c r="W2781" t="b">
        <v>1</v>
      </c>
    </row>
    <row r="2782" spans="4:23" x14ac:dyDescent="0.25">
      <c r="D2782" s="184" t="s">
        <v>2294</v>
      </c>
      <c r="E2782" s="184" t="s">
        <v>2294</v>
      </c>
      <c r="F2782" s="184"/>
      <c r="G2782" s="184"/>
      <c r="H2782" s="185">
        <v>90365</v>
      </c>
      <c r="I2782" t="s">
        <v>3493</v>
      </c>
      <c r="J2782" s="185" t="s">
        <v>36</v>
      </c>
      <c r="K2782" s="185" t="s">
        <v>36</v>
      </c>
      <c r="L2782" s="185" t="s">
        <v>36</v>
      </c>
      <c r="M2782" s="185" t="s">
        <v>36</v>
      </c>
      <c r="N2782" s="185" t="s">
        <v>3514</v>
      </c>
      <c r="O2782" s="185" t="s">
        <v>37</v>
      </c>
      <c r="P2782" s="185"/>
      <c r="Q2782" s="184" t="s">
        <v>2294</v>
      </c>
      <c r="R2782" s="185">
        <v>90365</v>
      </c>
      <c r="S2782" s="185" t="s">
        <v>165</v>
      </c>
      <c r="T2782">
        <v>1</v>
      </c>
      <c r="U2782" s="185" t="s">
        <v>37</v>
      </c>
      <c r="V2782" s="185" t="s">
        <v>37</v>
      </c>
      <c r="W2782" t="b">
        <v>1</v>
      </c>
    </row>
    <row r="2783" spans="4:23" x14ac:dyDescent="0.25">
      <c r="D2783" s="184" t="s">
        <v>2295</v>
      </c>
      <c r="E2783" s="184" t="s">
        <v>2295</v>
      </c>
      <c r="F2783" s="184"/>
      <c r="G2783" s="184"/>
      <c r="H2783" s="185">
        <v>12270</v>
      </c>
      <c r="I2783" t="s">
        <v>3487</v>
      </c>
      <c r="J2783" s="185" t="s">
        <v>36</v>
      </c>
      <c r="K2783" s="185" t="s">
        <v>36</v>
      </c>
      <c r="L2783" s="185" t="s">
        <v>36</v>
      </c>
      <c r="M2783" s="185" t="s">
        <v>36</v>
      </c>
      <c r="N2783" s="185" t="s">
        <v>35</v>
      </c>
      <c r="O2783" s="185" t="s">
        <v>37</v>
      </c>
      <c r="P2783" s="185"/>
      <c r="Q2783" s="184" t="s">
        <v>2295</v>
      </c>
      <c r="R2783" s="185">
        <v>12270</v>
      </c>
      <c r="S2783" s="185" t="s">
        <v>58</v>
      </c>
      <c r="T2783">
        <v>4</v>
      </c>
      <c r="U2783" s="185" t="s">
        <v>37</v>
      </c>
      <c r="V2783" s="185" t="s">
        <v>37</v>
      </c>
      <c r="W2783" t="b">
        <v>1</v>
      </c>
    </row>
    <row r="2784" spans="4:23" x14ac:dyDescent="0.25">
      <c r="D2784" s="184" t="s">
        <v>2296</v>
      </c>
      <c r="E2784" s="184" t="s">
        <v>2296</v>
      </c>
      <c r="F2784" s="184"/>
      <c r="G2784" s="184"/>
      <c r="H2784" s="185">
        <v>12220</v>
      </c>
      <c r="I2784" t="s">
        <v>3487</v>
      </c>
      <c r="J2784" s="185" t="s">
        <v>36</v>
      </c>
      <c r="K2784" s="185" t="s">
        <v>36</v>
      </c>
      <c r="L2784" s="185" t="s">
        <v>36</v>
      </c>
      <c r="M2784" s="185" t="s">
        <v>36</v>
      </c>
      <c r="N2784" s="185" t="s">
        <v>35</v>
      </c>
      <c r="O2784" s="185" t="s">
        <v>37</v>
      </c>
      <c r="P2784" s="185"/>
      <c r="Q2784" s="184" t="s">
        <v>2296</v>
      </c>
      <c r="R2784" s="185">
        <v>12220</v>
      </c>
      <c r="S2784" s="185" t="s">
        <v>44</v>
      </c>
      <c r="T2784">
        <v>4</v>
      </c>
      <c r="U2784" s="185" t="s">
        <v>37</v>
      </c>
      <c r="V2784" s="185" t="s">
        <v>37</v>
      </c>
      <c r="W2784" t="b">
        <v>1</v>
      </c>
    </row>
    <row r="2785" spans="4:23" x14ac:dyDescent="0.25">
      <c r="D2785" s="184" t="s">
        <v>2297</v>
      </c>
      <c r="E2785" s="184" t="s">
        <v>2297</v>
      </c>
      <c r="F2785" s="184"/>
      <c r="G2785" s="184"/>
      <c r="H2785" s="185">
        <v>12260</v>
      </c>
      <c r="I2785" t="s">
        <v>3487</v>
      </c>
      <c r="J2785" s="185" t="s">
        <v>36</v>
      </c>
      <c r="K2785" s="185" t="s">
        <v>36</v>
      </c>
      <c r="L2785" s="185" t="s">
        <v>36</v>
      </c>
      <c r="M2785" s="185" t="s">
        <v>36</v>
      </c>
      <c r="N2785" s="185" t="s">
        <v>35</v>
      </c>
      <c r="O2785" s="185" t="s">
        <v>37</v>
      </c>
      <c r="P2785" s="185"/>
      <c r="Q2785" s="184" t="s">
        <v>2297</v>
      </c>
      <c r="R2785" s="185">
        <v>12260</v>
      </c>
      <c r="S2785" s="185" t="s">
        <v>46</v>
      </c>
      <c r="T2785">
        <v>4</v>
      </c>
      <c r="U2785" s="185" t="s">
        <v>37</v>
      </c>
      <c r="V2785" s="185" t="s">
        <v>37</v>
      </c>
      <c r="W2785" t="b">
        <v>1</v>
      </c>
    </row>
    <row r="2786" spans="4:23" x14ac:dyDescent="0.25">
      <c r="D2786" s="184" t="s">
        <v>2298</v>
      </c>
      <c r="E2786" s="184" t="s">
        <v>2298</v>
      </c>
      <c r="F2786" s="184"/>
      <c r="G2786" s="184"/>
      <c r="H2786" s="185">
        <v>12230</v>
      </c>
      <c r="I2786" t="s">
        <v>3487</v>
      </c>
      <c r="J2786" s="185" t="s">
        <v>36</v>
      </c>
      <c r="K2786" s="185" t="s">
        <v>36</v>
      </c>
      <c r="L2786" s="185" t="s">
        <v>36</v>
      </c>
      <c r="M2786" s="185" t="s">
        <v>36</v>
      </c>
      <c r="N2786" s="185" t="s">
        <v>35</v>
      </c>
      <c r="O2786" s="185" t="s">
        <v>37</v>
      </c>
      <c r="P2786" s="185"/>
      <c r="Q2786" s="184" t="s">
        <v>2298</v>
      </c>
      <c r="R2786" s="185">
        <v>12230</v>
      </c>
      <c r="S2786" s="185" t="s">
        <v>48</v>
      </c>
      <c r="T2786">
        <v>4</v>
      </c>
      <c r="U2786" s="185" t="s">
        <v>37</v>
      </c>
      <c r="V2786" s="185" t="s">
        <v>37</v>
      </c>
      <c r="W2786" t="b">
        <v>1</v>
      </c>
    </row>
    <row r="2787" spans="4:23" x14ac:dyDescent="0.25">
      <c r="D2787" s="184" t="s">
        <v>2299</v>
      </c>
      <c r="E2787" s="184" t="s">
        <v>2299</v>
      </c>
      <c r="F2787" s="184"/>
      <c r="G2787" s="184"/>
      <c r="H2787" s="185">
        <v>12280</v>
      </c>
      <c r="I2787" t="s">
        <v>3487</v>
      </c>
      <c r="J2787" s="185" t="s">
        <v>36</v>
      </c>
      <c r="K2787" s="185" t="s">
        <v>36</v>
      </c>
      <c r="L2787" s="185" t="s">
        <v>36</v>
      </c>
      <c r="M2787" s="185" t="s">
        <v>36</v>
      </c>
      <c r="N2787" s="185" t="s">
        <v>35</v>
      </c>
      <c r="O2787" s="185" t="s">
        <v>37</v>
      </c>
      <c r="P2787" s="185"/>
      <c r="Q2787" s="184" t="s">
        <v>2299</v>
      </c>
      <c r="R2787" s="185">
        <v>12280</v>
      </c>
      <c r="S2787" s="185" t="s">
        <v>50</v>
      </c>
      <c r="T2787">
        <v>4</v>
      </c>
      <c r="U2787" s="185" t="s">
        <v>37</v>
      </c>
      <c r="V2787" s="185" t="s">
        <v>37</v>
      </c>
      <c r="W2787" t="b">
        <v>1</v>
      </c>
    </row>
    <row r="2788" spans="4:23" x14ac:dyDescent="0.25">
      <c r="D2788" s="184" t="s">
        <v>2300</v>
      </c>
      <c r="E2788" s="184" t="s">
        <v>2300</v>
      </c>
      <c r="F2788" s="184"/>
      <c r="G2788" s="184"/>
      <c r="H2788" s="185">
        <v>12240</v>
      </c>
      <c r="I2788" t="s">
        <v>3487</v>
      </c>
      <c r="J2788" s="185" t="s">
        <v>36</v>
      </c>
      <c r="K2788" s="185" t="s">
        <v>36</v>
      </c>
      <c r="L2788" s="185" t="s">
        <v>36</v>
      </c>
      <c r="M2788" s="185" t="s">
        <v>36</v>
      </c>
      <c r="N2788" s="185" t="s">
        <v>35</v>
      </c>
      <c r="O2788" s="185" t="s">
        <v>37</v>
      </c>
      <c r="P2788" s="185"/>
      <c r="Q2788" s="184" t="s">
        <v>2300</v>
      </c>
      <c r="R2788" s="185">
        <v>12240</v>
      </c>
      <c r="S2788" s="185" t="s">
        <v>52</v>
      </c>
      <c r="T2788">
        <v>4</v>
      </c>
      <c r="U2788" s="185" t="s">
        <v>37</v>
      </c>
      <c r="V2788" s="185" t="s">
        <v>37</v>
      </c>
      <c r="W2788" t="b">
        <v>1</v>
      </c>
    </row>
    <row r="2789" spans="4:23" x14ac:dyDescent="0.25">
      <c r="D2789" s="184" t="s">
        <v>2301</v>
      </c>
      <c r="E2789" s="184" t="s">
        <v>2301</v>
      </c>
      <c r="F2789" s="184"/>
      <c r="G2789" s="184"/>
      <c r="H2789" s="185">
        <v>12210</v>
      </c>
      <c r="I2789" t="s">
        <v>3487</v>
      </c>
      <c r="J2789" s="185" t="s">
        <v>36</v>
      </c>
      <c r="K2789" s="185" t="s">
        <v>36</v>
      </c>
      <c r="L2789" s="185" t="s">
        <v>36</v>
      </c>
      <c r="M2789" s="185" t="s">
        <v>36</v>
      </c>
      <c r="N2789" s="185" t="s">
        <v>35</v>
      </c>
      <c r="O2789" s="185" t="s">
        <v>37</v>
      </c>
      <c r="P2789" s="185"/>
      <c r="Q2789" s="184" t="s">
        <v>2301</v>
      </c>
      <c r="R2789" s="185">
        <v>12210</v>
      </c>
      <c r="S2789" s="185" t="s">
        <v>54</v>
      </c>
      <c r="T2789">
        <v>4</v>
      </c>
      <c r="U2789" s="185" t="s">
        <v>37</v>
      </c>
      <c r="V2789" s="185" t="s">
        <v>37</v>
      </c>
      <c r="W2789" t="b">
        <v>1</v>
      </c>
    </row>
    <row r="2790" spans="4:23" x14ac:dyDescent="0.25">
      <c r="D2790" s="184" t="s">
        <v>2302</v>
      </c>
      <c r="E2790" s="184" t="s">
        <v>2302</v>
      </c>
      <c r="F2790" s="184"/>
      <c r="G2790" s="184"/>
      <c r="H2790" s="185">
        <v>12250</v>
      </c>
      <c r="I2790" t="s">
        <v>3487</v>
      </c>
      <c r="J2790" s="185" t="s">
        <v>36</v>
      </c>
      <c r="K2790" s="185" t="s">
        <v>36</v>
      </c>
      <c r="L2790" s="185" t="s">
        <v>36</v>
      </c>
      <c r="M2790" s="185" t="s">
        <v>36</v>
      </c>
      <c r="N2790" s="185" t="s">
        <v>35</v>
      </c>
      <c r="O2790" s="185" t="s">
        <v>37</v>
      </c>
      <c r="P2790" s="185"/>
      <c r="Q2790" s="184" t="s">
        <v>2302</v>
      </c>
      <c r="R2790" s="185">
        <v>12250</v>
      </c>
      <c r="S2790" s="185" t="s">
        <v>56</v>
      </c>
      <c r="T2790">
        <v>4</v>
      </c>
      <c r="U2790" s="185" t="s">
        <v>37</v>
      </c>
      <c r="V2790" s="185" t="s">
        <v>37</v>
      </c>
      <c r="W2790" t="b">
        <v>1</v>
      </c>
    </row>
    <row r="2791" spans="4:23" x14ac:dyDescent="0.25">
      <c r="D2791" s="184" t="s">
        <v>2303</v>
      </c>
      <c r="E2791" s="184" t="s">
        <v>2303</v>
      </c>
      <c r="F2791" s="184"/>
      <c r="G2791" s="184"/>
      <c r="H2791" s="185">
        <v>12270</v>
      </c>
      <c r="I2791" t="s">
        <v>3487</v>
      </c>
      <c r="J2791" s="185" t="s">
        <v>36</v>
      </c>
      <c r="K2791" s="185" t="s">
        <v>36</v>
      </c>
      <c r="L2791" s="185" t="s">
        <v>36</v>
      </c>
      <c r="M2791" s="185" t="s">
        <v>36</v>
      </c>
      <c r="N2791" s="185" t="s">
        <v>35</v>
      </c>
      <c r="O2791" s="185" t="s">
        <v>37</v>
      </c>
      <c r="P2791" s="185"/>
      <c r="Q2791" s="184" t="s">
        <v>2303</v>
      </c>
      <c r="R2791" s="185">
        <v>12270</v>
      </c>
      <c r="S2791" s="185" t="s">
        <v>58</v>
      </c>
      <c r="T2791">
        <v>4</v>
      </c>
      <c r="U2791" s="185" t="s">
        <v>37</v>
      </c>
      <c r="V2791" s="185" t="s">
        <v>37</v>
      </c>
      <c r="W2791" t="b">
        <v>1</v>
      </c>
    </row>
    <row r="2792" spans="4:23" x14ac:dyDescent="0.25">
      <c r="D2792" s="184" t="s">
        <v>2304</v>
      </c>
      <c r="E2792" s="184" t="s">
        <v>2304</v>
      </c>
      <c r="F2792" s="184"/>
      <c r="G2792" s="184"/>
      <c r="H2792" s="185">
        <v>90265</v>
      </c>
      <c r="I2792" t="s">
        <v>3510</v>
      </c>
      <c r="J2792" s="185" t="s">
        <v>36</v>
      </c>
      <c r="K2792" s="185" t="s">
        <v>36</v>
      </c>
      <c r="L2792" s="185" t="s">
        <v>36</v>
      </c>
      <c r="M2792" s="185" t="s">
        <v>37</v>
      </c>
      <c r="N2792" s="185" t="s">
        <v>35</v>
      </c>
      <c r="O2792" s="185" t="s">
        <v>37</v>
      </c>
      <c r="P2792" s="185"/>
      <c r="Q2792" s="184" t="s">
        <v>2304</v>
      </c>
      <c r="R2792" s="185">
        <v>90265</v>
      </c>
      <c r="S2792" s="185" t="s">
        <v>2304</v>
      </c>
      <c r="T2792">
        <v>3</v>
      </c>
      <c r="U2792" s="185" t="s">
        <v>37</v>
      </c>
      <c r="V2792" s="185" t="s">
        <v>37</v>
      </c>
      <c r="W2792" t="b">
        <v>1</v>
      </c>
    </row>
    <row r="2793" spans="4:23" x14ac:dyDescent="0.25">
      <c r="D2793" s="184" t="s">
        <v>2305</v>
      </c>
      <c r="E2793" s="184" t="s">
        <v>2305</v>
      </c>
      <c r="F2793" s="184"/>
      <c r="G2793" s="184"/>
      <c r="H2793" s="185">
        <v>17050</v>
      </c>
      <c r="I2793" t="s">
        <v>3502</v>
      </c>
      <c r="J2793" s="185" t="s">
        <v>36</v>
      </c>
      <c r="K2793" s="185" t="s">
        <v>36</v>
      </c>
      <c r="L2793" s="185" t="s">
        <v>36</v>
      </c>
      <c r="M2793" s="185" t="s">
        <v>37</v>
      </c>
      <c r="N2793" s="185" t="s">
        <v>3504</v>
      </c>
      <c r="O2793" s="185" t="s">
        <v>37</v>
      </c>
      <c r="P2793" s="185"/>
      <c r="Q2793" s="184" t="s">
        <v>2305</v>
      </c>
      <c r="R2793" s="185">
        <v>17050</v>
      </c>
      <c r="S2793" s="185" t="s">
        <v>2306</v>
      </c>
      <c r="T2793">
        <v>1</v>
      </c>
      <c r="U2793" s="185" t="s">
        <v>37</v>
      </c>
      <c r="V2793" s="185" t="s">
        <v>37</v>
      </c>
      <c r="W2793" t="b">
        <v>1</v>
      </c>
    </row>
    <row r="2794" spans="4:23" x14ac:dyDescent="0.25">
      <c r="D2794" s="184" t="s">
        <v>2306</v>
      </c>
      <c r="E2794" s="184" t="s">
        <v>2306</v>
      </c>
      <c r="F2794" s="184"/>
      <c r="G2794" s="184"/>
      <c r="H2794" s="185">
        <v>17050</v>
      </c>
      <c r="I2794" t="s">
        <v>3502</v>
      </c>
      <c r="J2794" s="185" t="s">
        <v>36</v>
      </c>
      <c r="K2794" s="185" t="s">
        <v>36</v>
      </c>
      <c r="L2794" s="185" t="s">
        <v>36</v>
      </c>
      <c r="M2794" s="185" t="s">
        <v>37</v>
      </c>
      <c r="N2794" s="185" t="s">
        <v>3504</v>
      </c>
      <c r="O2794" s="185" t="s">
        <v>37</v>
      </c>
      <c r="P2794" s="185"/>
      <c r="Q2794" s="184" t="s">
        <v>2306</v>
      </c>
      <c r="R2794" s="185">
        <v>17050</v>
      </c>
      <c r="S2794" s="185" t="s">
        <v>2306</v>
      </c>
      <c r="T2794">
        <v>1</v>
      </c>
      <c r="U2794" s="185" t="s">
        <v>37</v>
      </c>
      <c r="V2794" s="185" t="s">
        <v>37</v>
      </c>
      <c r="W2794" t="b">
        <v>1</v>
      </c>
    </row>
    <row r="2795" spans="4:23" x14ac:dyDescent="0.25">
      <c r="D2795" s="184" t="s">
        <v>2307</v>
      </c>
      <c r="E2795" s="184" t="s">
        <v>2307</v>
      </c>
      <c r="F2795" s="184"/>
      <c r="G2795" s="184"/>
      <c r="H2795" s="185">
        <v>13220</v>
      </c>
      <c r="I2795" t="s">
        <v>3491</v>
      </c>
      <c r="J2795" s="185" t="s">
        <v>36</v>
      </c>
      <c r="K2795" s="185" t="s">
        <v>36</v>
      </c>
      <c r="L2795" s="185" t="s">
        <v>36</v>
      </c>
      <c r="M2795" s="185" t="s">
        <v>37</v>
      </c>
      <c r="N2795" s="185" t="s">
        <v>3501</v>
      </c>
      <c r="O2795" s="185" t="s">
        <v>37</v>
      </c>
      <c r="P2795" s="185"/>
      <c r="Q2795" s="184" t="s">
        <v>2307</v>
      </c>
      <c r="R2795" s="185">
        <v>13220</v>
      </c>
      <c r="S2795" s="185" t="s">
        <v>94</v>
      </c>
      <c r="T2795">
        <v>2</v>
      </c>
      <c r="U2795" s="185" t="s">
        <v>37</v>
      </c>
      <c r="V2795" s="185" t="s">
        <v>37</v>
      </c>
      <c r="W2795" t="b">
        <v>1</v>
      </c>
    </row>
    <row r="2796" spans="4:23" x14ac:dyDescent="0.25">
      <c r="D2796" s="184" t="s">
        <v>2308</v>
      </c>
      <c r="E2796" s="184" t="s">
        <v>2308</v>
      </c>
      <c r="F2796" s="184"/>
      <c r="G2796" s="184"/>
      <c r="H2796" s="185">
        <v>13150</v>
      </c>
      <c r="I2796" t="s">
        <v>3491</v>
      </c>
      <c r="J2796" s="185" t="s">
        <v>36</v>
      </c>
      <c r="K2796" s="185" t="s">
        <v>36</v>
      </c>
      <c r="L2796" s="185" t="s">
        <v>36</v>
      </c>
      <c r="M2796" s="185" t="s">
        <v>37</v>
      </c>
      <c r="N2796" s="185" t="s">
        <v>3501</v>
      </c>
      <c r="O2796" s="185" t="s">
        <v>37</v>
      </c>
      <c r="P2796" s="185"/>
      <c r="Q2796" s="184" t="s">
        <v>2308</v>
      </c>
      <c r="R2796" s="185">
        <v>13150</v>
      </c>
      <c r="S2796" s="185" t="s">
        <v>472</v>
      </c>
      <c r="T2796">
        <v>2</v>
      </c>
      <c r="U2796" s="185" t="s">
        <v>37</v>
      </c>
      <c r="V2796" s="185" t="s">
        <v>37</v>
      </c>
      <c r="W2796" t="b">
        <v>1</v>
      </c>
    </row>
    <row r="2797" spans="4:23" x14ac:dyDescent="0.25">
      <c r="D2797" s="184" t="s">
        <v>2309</v>
      </c>
      <c r="E2797" s="184" t="s">
        <v>2309</v>
      </c>
      <c r="F2797" s="184"/>
      <c r="G2797" s="184"/>
      <c r="H2797" s="185">
        <v>15100</v>
      </c>
      <c r="I2797" t="s">
        <v>3507</v>
      </c>
      <c r="J2797" s="185" t="s">
        <v>36</v>
      </c>
      <c r="K2797" s="185" t="s">
        <v>36</v>
      </c>
      <c r="L2797" s="185" t="s">
        <v>36</v>
      </c>
      <c r="M2797" s="185" t="s">
        <v>37</v>
      </c>
      <c r="N2797" s="185" t="s">
        <v>35</v>
      </c>
      <c r="O2797" s="185" t="s">
        <v>37</v>
      </c>
      <c r="P2797" s="185"/>
      <c r="Q2797" s="184" t="s">
        <v>2309</v>
      </c>
      <c r="R2797" s="185">
        <v>15100</v>
      </c>
      <c r="S2797" s="185" t="s">
        <v>395</v>
      </c>
      <c r="T2797">
        <v>6</v>
      </c>
      <c r="U2797" s="185" t="s">
        <v>37</v>
      </c>
      <c r="V2797" s="185" t="s">
        <v>37</v>
      </c>
      <c r="W2797" t="b">
        <v>1</v>
      </c>
    </row>
    <row r="2798" spans="4:23" x14ac:dyDescent="0.25">
      <c r="D2798" s="184" t="s">
        <v>2310</v>
      </c>
      <c r="E2798" s="184" t="s">
        <v>2310</v>
      </c>
      <c r="F2798" s="184"/>
      <c r="G2798" s="184"/>
      <c r="H2798" s="185">
        <v>90383</v>
      </c>
      <c r="I2798" t="s">
        <v>3502</v>
      </c>
      <c r="J2798" s="185" t="s">
        <v>36</v>
      </c>
      <c r="K2798" s="185" t="s">
        <v>36</v>
      </c>
      <c r="L2798" s="185" t="s">
        <v>36</v>
      </c>
      <c r="M2798" s="185" t="s">
        <v>37</v>
      </c>
      <c r="N2798" s="185" t="s">
        <v>3512</v>
      </c>
      <c r="O2798" s="185" t="s">
        <v>37</v>
      </c>
      <c r="P2798" s="185"/>
      <c r="Q2798" s="184" t="s">
        <v>2310</v>
      </c>
      <c r="R2798" s="185">
        <v>90383</v>
      </c>
      <c r="S2798" s="185" t="s">
        <v>3534</v>
      </c>
      <c r="T2798">
        <v>1</v>
      </c>
      <c r="U2798" s="185" t="s">
        <v>37</v>
      </c>
      <c r="V2798" s="185" t="s">
        <v>37</v>
      </c>
      <c r="W2798" t="b">
        <v>1</v>
      </c>
    </row>
    <row r="2799" spans="4:23" x14ac:dyDescent="0.25">
      <c r="D2799" s="184" t="s">
        <v>2311</v>
      </c>
      <c r="E2799" s="184" t="s">
        <v>2311</v>
      </c>
      <c r="F2799" s="184"/>
      <c r="G2799" s="184"/>
      <c r="H2799" s="185">
        <v>13470</v>
      </c>
      <c r="I2799" t="s">
        <v>3491</v>
      </c>
      <c r="J2799" s="185" t="s">
        <v>36</v>
      </c>
      <c r="K2799" s="185" t="s">
        <v>36</v>
      </c>
      <c r="L2799" s="185" t="s">
        <v>36</v>
      </c>
      <c r="M2799" s="185" t="s">
        <v>37</v>
      </c>
      <c r="N2799" s="185" t="s">
        <v>3501</v>
      </c>
      <c r="O2799" s="185" t="s">
        <v>37</v>
      </c>
      <c r="P2799" s="185"/>
      <c r="Q2799" s="184" t="s">
        <v>2311</v>
      </c>
      <c r="R2799" s="185">
        <v>13470</v>
      </c>
      <c r="S2799" s="185" t="s">
        <v>352</v>
      </c>
      <c r="T2799">
        <v>3</v>
      </c>
      <c r="U2799" s="185" t="s">
        <v>37</v>
      </c>
      <c r="V2799" s="185" t="s">
        <v>37</v>
      </c>
      <c r="W2799" t="b">
        <v>1</v>
      </c>
    </row>
    <row r="2800" spans="4:23" x14ac:dyDescent="0.25">
      <c r="D2800" s="184" t="s">
        <v>2312</v>
      </c>
      <c r="E2800" s="184" t="s">
        <v>2312</v>
      </c>
      <c r="F2800" s="184"/>
      <c r="G2800" s="184"/>
      <c r="H2800" s="185">
        <v>13470</v>
      </c>
      <c r="I2800" t="s">
        <v>3491</v>
      </c>
      <c r="J2800" s="185" t="s">
        <v>36</v>
      </c>
      <c r="K2800" s="185" t="s">
        <v>36</v>
      </c>
      <c r="L2800" s="185" t="s">
        <v>36</v>
      </c>
      <c r="M2800" s="185" t="s">
        <v>37</v>
      </c>
      <c r="N2800" s="185" t="s">
        <v>35</v>
      </c>
      <c r="O2800" s="185" t="s">
        <v>37</v>
      </c>
      <c r="P2800" s="185"/>
      <c r="Q2800" s="184" t="s">
        <v>2312</v>
      </c>
      <c r="R2800" s="185">
        <v>13470</v>
      </c>
      <c r="S2800" s="185" t="s">
        <v>352</v>
      </c>
      <c r="T2800">
        <v>3</v>
      </c>
      <c r="U2800" s="185" t="s">
        <v>37</v>
      </c>
      <c r="V2800" s="185" t="s">
        <v>37</v>
      </c>
      <c r="W2800" t="b">
        <v>1</v>
      </c>
    </row>
    <row r="2801" spans="4:23" x14ac:dyDescent="0.25">
      <c r="D2801" s="184" t="s">
        <v>2313</v>
      </c>
      <c r="E2801" s="184" t="s">
        <v>2313</v>
      </c>
      <c r="F2801" s="184"/>
      <c r="G2801" s="184"/>
      <c r="H2801" s="185">
        <v>12260</v>
      </c>
      <c r="I2801" t="s">
        <v>3487</v>
      </c>
      <c r="J2801" s="185" t="s">
        <v>36</v>
      </c>
      <c r="K2801" s="185" t="s">
        <v>36</v>
      </c>
      <c r="L2801" s="185" t="s">
        <v>36</v>
      </c>
      <c r="M2801" s="185" t="s">
        <v>36</v>
      </c>
      <c r="N2801" s="185" t="s">
        <v>35</v>
      </c>
      <c r="O2801" s="185" t="s">
        <v>37</v>
      </c>
      <c r="P2801" s="185"/>
      <c r="Q2801" s="184" t="s">
        <v>2313</v>
      </c>
      <c r="R2801" s="185">
        <v>12260</v>
      </c>
      <c r="S2801" s="185" t="s">
        <v>46</v>
      </c>
      <c r="T2801">
        <v>4</v>
      </c>
      <c r="U2801" s="185" t="s">
        <v>37</v>
      </c>
      <c r="V2801" s="185" t="s">
        <v>37</v>
      </c>
      <c r="W2801" t="b">
        <v>1</v>
      </c>
    </row>
    <row r="2802" spans="4:23" x14ac:dyDescent="0.25">
      <c r="D2802" s="184" t="s">
        <v>2314</v>
      </c>
      <c r="E2802" s="184" t="s">
        <v>2314</v>
      </c>
      <c r="F2802" s="184"/>
      <c r="G2802" s="184"/>
      <c r="H2802" s="185">
        <v>16680</v>
      </c>
      <c r="I2802" t="s">
        <v>3493</v>
      </c>
      <c r="J2802" s="185" t="s">
        <v>36</v>
      </c>
      <c r="K2802" s="185" t="s">
        <v>36</v>
      </c>
      <c r="L2802" s="185" t="s">
        <v>36</v>
      </c>
      <c r="M2802" s="185" t="s">
        <v>37</v>
      </c>
      <c r="N2802" s="185" t="s">
        <v>3498</v>
      </c>
      <c r="O2802" s="185" t="s">
        <v>37</v>
      </c>
      <c r="P2802" s="185"/>
      <c r="Q2802" s="184" t="s">
        <v>2314</v>
      </c>
      <c r="R2802" s="185">
        <v>16680</v>
      </c>
      <c r="S2802" s="185" t="s">
        <v>425</v>
      </c>
      <c r="T2802">
        <v>2</v>
      </c>
      <c r="U2802" s="185" t="s">
        <v>37</v>
      </c>
      <c r="V2802" s="185" t="s">
        <v>37</v>
      </c>
      <c r="W2802" t="b">
        <v>1</v>
      </c>
    </row>
    <row r="2803" spans="4:23" x14ac:dyDescent="0.25">
      <c r="D2803" s="184" t="s">
        <v>2315</v>
      </c>
      <c r="E2803" s="184" t="s">
        <v>2315</v>
      </c>
      <c r="F2803" s="184"/>
      <c r="G2803" s="184"/>
      <c r="H2803" s="185">
        <v>16660</v>
      </c>
      <c r="I2803" t="s">
        <v>3493</v>
      </c>
      <c r="J2803" s="185" t="s">
        <v>36</v>
      </c>
      <c r="K2803" s="185" t="s">
        <v>36</v>
      </c>
      <c r="L2803" s="185" t="s">
        <v>36</v>
      </c>
      <c r="M2803" s="185" t="s">
        <v>37</v>
      </c>
      <c r="N2803" s="185" t="s">
        <v>3490</v>
      </c>
      <c r="O2803" s="185" t="s">
        <v>37</v>
      </c>
      <c r="P2803" s="185"/>
      <c r="Q2803" s="184" t="s">
        <v>2315</v>
      </c>
      <c r="R2803" s="185">
        <v>16660</v>
      </c>
      <c r="S2803" s="185" t="s">
        <v>577</v>
      </c>
      <c r="T2803">
        <v>2</v>
      </c>
      <c r="U2803" s="185" t="s">
        <v>37</v>
      </c>
      <c r="V2803" s="185" t="s">
        <v>37</v>
      </c>
      <c r="W2803" t="b">
        <v>1</v>
      </c>
    </row>
    <row r="2804" spans="4:23" x14ac:dyDescent="0.25">
      <c r="D2804" s="184" t="s">
        <v>2316</v>
      </c>
      <c r="E2804" s="184" t="s">
        <v>2316</v>
      </c>
      <c r="F2804" s="184"/>
      <c r="G2804" s="184"/>
      <c r="H2804" s="185">
        <v>16660</v>
      </c>
      <c r="I2804" t="s">
        <v>3493</v>
      </c>
      <c r="J2804" s="185" t="s">
        <v>36</v>
      </c>
      <c r="K2804" s="185" t="s">
        <v>36</v>
      </c>
      <c r="L2804" s="185" t="s">
        <v>36</v>
      </c>
      <c r="M2804" s="185" t="s">
        <v>37</v>
      </c>
      <c r="N2804" s="185" t="s">
        <v>3490</v>
      </c>
      <c r="O2804" s="185" t="s">
        <v>37</v>
      </c>
      <c r="P2804" s="185"/>
      <c r="Q2804" s="184" t="s">
        <v>2316</v>
      </c>
      <c r="R2804" s="185">
        <v>16660</v>
      </c>
      <c r="S2804" s="185" t="s">
        <v>577</v>
      </c>
      <c r="T2804">
        <v>2</v>
      </c>
      <c r="U2804" s="185" t="s">
        <v>37</v>
      </c>
      <c r="V2804" s="185" t="s">
        <v>37</v>
      </c>
      <c r="W2804" t="b">
        <v>1</v>
      </c>
    </row>
    <row r="2805" spans="4:23" x14ac:dyDescent="0.25">
      <c r="D2805" s="184" t="s">
        <v>2317</v>
      </c>
      <c r="E2805" s="184" t="s">
        <v>2317</v>
      </c>
      <c r="F2805" s="184"/>
      <c r="G2805" s="184"/>
      <c r="H2805" s="185">
        <v>16660</v>
      </c>
      <c r="I2805" t="s">
        <v>3493</v>
      </c>
      <c r="J2805" s="185" t="s">
        <v>36</v>
      </c>
      <c r="K2805" s="185" t="s">
        <v>36</v>
      </c>
      <c r="L2805" s="185" t="s">
        <v>36</v>
      </c>
      <c r="M2805" s="185" t="s">
        <v>37</v>
      </c>
      <c r="N2805" s="185" t="s">
        <v>3490</v>
      </c>
      <c r="O2805" s="185" t="s">
        <v>37</v>
      </c>
      <c r="P2805" s="185"/>
      <c r="Q2805" s="184" t="s">
        <v>2317</v>
      </c>
      <c r="R2805" s="185">
        <v>16660</v>
      </c>
      <c r="S2805" s="185" t="s">
        <v>577</v>
      </c>
      <c r="T2805">
        <v>2</v>
      </c>
      <c r="U2805" s="185" t="s">
        <v>37</v>
      </c>
      <c r="V2805" s="185" t="s">
        <v>37</v>
      </c>
      <c r="W2805" t="b">
        <v>1</v>
      </c>
    </row>
    <row r="2806" spans="4:23" x14ac:dyDescent="0.25">
      <c r="D2806" s="184" t="s">
        <v>2318</v>
      </c>
      <c r="E2806" s="184" t="s">
        <v>2318</v>
      </c>
      <c r="F2806" s="184"/>
      <c r="G2806" s="184"/>
      <c r="H2806" s="185">
        <v>16660</v>
      </c>
      <c r="I2806" t="s">
        <v>3493</v>
      </c>
      <c r="J2806" s="185" t="s">
        <v>36</v>
      </c>
      <c r="K2806" s="185" t="s">
        <v>36</v>
      </c>
      <c r="L2806" s="185" t="s">
        <v>36</v>
      </c>
      <c r="M2806" s="185" t="s">
        <v>37</v>
      </c>
      <c r="N2806" s="185" t="s">
        <v>3490</v>
      </c>
      <c r="O2806" s="185" t="s">
        <v>37</v>
      </c>
      <c r="P2806" s="185"/>
      <c r="Q2806" s="184" t="s">
        <v>2318</v>
      </c>
      <c r="R2806" s="185">
        <v>16660</v>
      </c>
      <c r="S2806" s="185" t="s">
        <v>577</v>
      </c>
      <c r="T2806">
        <v>2</v>
      </c>
      <c r="U2806" s="185" t="s">
        <v>37</v>
      </c>
      <c r="V2806" s="185" t="s">
        <v>37</v>
      </c>
      <c r="W2806" t="b">
        <v>1</v>
      </c>
    </row>
    <row r="2807" spans="4:23" x14ac:dyDescent="0.25">
      <c r="D2807" s="184" t="s">
        <v>2319</v>
      </c>
      <c r="E2807" s="184" t="s">
        <v>2319</v>
      </c>
      <c r="F2807" s="184"/>
      <c r="G2807" s="184"/>
      <c r="H2807" s="185">
        <v>16660</v>
      </c>
      <c r="I2807" t="s">
        <v>3493</v>
      </c>
      <c r="J2807" s="185" t="s">
        <v>36</v>
      </c>
      <c r="K2807" s="185" t="s">
        <v>36</v>
      </c>
      <c r="L2807" s="185" t="s">
        <v>36</v>
      </c>
      <c r="M2807" s="185" t="s">
        <v>37</v>
      </c>
      <c r="N2807" s="185" t="s">
        <v>3490</v>
      </c>
      <c r="O2807" s="185" t="s">
        <v>37</v>
      </c>
      <c r="P2807" s="185"/>
      <c r="Q2807" s="184" t="s">
        <v>2319</v>
      </c>
      <c r="R2807" s="185">
        <v>16660</v>
      </c>
      <c r="S2807" s="185" t="s">
        <v>577</v>
      </c>
      <c r="T2807">
        <v>2</v>
      </c>
      <c r="U2807" s="185" t="s">
        <v>37</v>
      </c>
      <c r="V2807" s="185" t="s">
        <v>37</v>
      </c>
      <c r="W2807" t="b">
        <v>1</v>
      </c>
    </row>
    <row r="2808" spans="4:23" x14ac:dyDescent="0.25">
      <c r="D2808" s="184" t="s">
        <v>2320</v>
      </c>
      <c r="E2808" s="184" t="s">
        <v>2320</v>
      </c>
      <c r="F2808" s="184"/>
      <c r="G2808" s="184"/>
      <c r="H2808" s="185">
        <v>10030</v>
      </c>
      <c r="I2808" t="s">
        <v>3486</v>
      </c>
      <c r="J2808" s="185" t="s">
        <v>36</v>
      </c>
      <c r="K2808" s="185" t="s">
        <v>36</v>
      </c>
      <c r="L2808" s="185" t="s">
        <v>36</v>
      </c>
      <c r="M2808" s="185" t="s">
        <v>37</v>
      </c>
      <c r="N2808" s="185" t="s">
        <v>3490</v>
      </c>
      <c r="O2808" s="185" t="s">
        <v>37</v>
      </c>
      <c r="P2808" s="185"/>
      <c r="Q2808" s="184" t="s">
        <v>2320</v>
      </c>
      <c r="R2808" s="185">
        <v>10030</v>
      </c>
      <c r="S2808" s="185" t="s">
        <v>60</v>
      </c>
      <c r="T2808">
        <v>1</v>
      </c>
      <c r="U2808" s="185" t="s">
        <v>37</v>
      </c>
      <c r="V2808" s="185" t="s">
        <v>37</v>
      </c>
      <c r="W2808" t="b">
        <v>1</v>
      </c>
    </row>
    <row r="2809" spans="4:23" x14ac:dyDescent="0.25">
      <c r="D2809" s="184" t="s">
        <v>2321</v>
      </c>
      <c r="E2809" s="184" t="s">
        <v>2321</v>
      </c>
      <c r="F2809" s="184"/>
      <c r="G2809" s="184"/>
      <c r="H2809" s="185">
        <v>12090</v>
      </c>
      <c r="I2809" t="s">
        <v>3493</v>
      </c>
      <c r="J2809" s="185" t="s">
        <v>36</v>
      </c>
      <c r="K2809" s="185" t="s">
        <v>36</v>
      </c>
      <c r="L2809" s="185" t="s">
        <v>36</v>
      </c>
      <c r="M2809" s="185" t="s">
        <v>37</v>
      </c>
      <c r="N2809" s="185" t="s">
        <v>3490</v>
      </c>
      <c r="O2809" s="185" t="s">
        <v>37</v>
      </c>
      <c r="P2809" s="185"/>
      <c r="Q2809" s="184" t="s">
        <v>2321</v>
      </c>
      <c r="R2809" s="185">
        <v>12090</v>
      </c>
      <c r="S2809" s="185" t="s">
        <v>42</v>
      </c>
      <c r="T2809">
        <v>2</v>
      </c>
      <c r="U2809" s="185" t="s">
        <v>37</v>
      </c>
      <c r="V2809" s="185" t="s">
        <v>37</v>
      </c>
      <c r="W2809" t="b">
        <v>1</v>
      </c>
    </row>
    <row r="2810" spans="4:23" x14ac:dyDescent="0.25">
      <c r="D2810" s="184" t="s">
        <v>2322</v>
      </c>
      <c r="E2810" s="184" t="s">
        <v>2322</v>
      </c>
      <c r="F2810" s="184"/>
      <c r="G2810" s="184"/>
      <c r="H2810" s="185">
        <v>16670</v>
      </c>
      <c r="I2810" t="s">
        <v>3493</v>
      </c>
      <c r="J2810" s="185" t="s">
        <v>36</v>
      </c>
      <c r="K2810" s="185" t="s">
        <v>36</v>
      </c>
      <c r="L2810" s="185" t="s">
        <v>36</v>
      </c>
      <c r="M2810" s="185" t="s">
        <v>36</v>
      </c>
      <c r="N2810" s="185" t="s">
        <v>3490</v>
      </c>
      <c r="O2810" s="185" t="s">
        <v>37</v>
      </c>
      <c r="P2810" s="185"/>
      <c r="Q2810" s="184" t="s">
        <v>2322</v>
      </c>
      <c r="R2810" s="185">
        <v>16670</v>
      </c>
      <c r="S2810" s="185" t="s">
        <v>800</v>
      </c>
      <c r="T2810">
        <v>4</v>
      </c>
      <c r="U2810" s="185" t="s">
        <v>37</v>
      </c>
      <c r="V2810" s="185" t="s">
        <v>37</v>
      </c>
      <c r="W2810" t="b">
        <v>1</v>
      </c>
    </row>
    <row r="2811" spans="4:23" x14ac:dyDescent="0.25">
      <c r="D2811" s="184" t="s">
        <v>2323</v>
      </c>
      <c r="E2811" s="184" t="s">
        <v>2323</v>
      </c>
      <c r="F2811" s="184"/>
      <c r="G2811" s="184"/>
      <c r="H2811" s="185">
        <v>16680</v>
      </c>
      <c r="I2811" t="s">
        <v>3493</v>
      </c>
      <c r="J2811" s="185" t="s">
        <v>36</v>
      </c>
      <c r="K2811" s="185" t="s">
        <v>36</v>
      </c>
      <c r="L2811" s="185" t="s">
        <v>36</v>
      </c>
      <c r="M2811" s="185" t="s">
        <v>37</v>
      </c>
      <c r="N2811" s="185" t="s">
        <v>3498</v>
      </c>
      <c r="O2811" s="185" t="s">
        <v>37</v>
      </c>
      <c r="P2811" s="185"/>
      <c r="Q2811" s="184" t="s">
        <v>2323</v>
      </c>
      <c r="R2811" s="185">
        <v>16680</v>
      </c>
      <c r="S2811" s="185" t="s">
        <v>425</v>
      </c>
      <c r="T2811">
        <v>2</v>
      </c>
      <c r="U2811" s="185" t="s">
        <v>37</v>
      </c>
      <c r="V2811" s="185" t="s">
        <v>37</v>
      </c>
      <c r="W2811" t="b">
        <v>1</v>
      </c>
    </row>
    <row r="2812" spans="4:23" x14ac:dyDescent="0.25">
      <c r="D2812" s="184" t="s">
        <v>2324</v>
      </c>
      <c r="E2812" s="184" t="s">
        <v>2324</v>
      </c>
      <c r="F2812" s="184"/>
      <c r="G2812" s="184"/>
      <c r="H2812" s="185">
        <v>16680</v>
      </c>
      <c r="I2812" t="s">
        <v>3493</v>
      </c>
      <c r="J2812" s="185" t="s">
        <v>36</v>
      </c>
      <c r="K2812" s="185" t="s">
        <v>36</v>
      </c>
      <c r="L2812" s="185" t="s">
        <v>36</v>
      </c>
      <c r="M2812" s="185" t="s">
        <v>37</v>
      </c>
      <c r="N2812" s="185" t="s">
        <v>3498</v>
      </c>
      <c r="O2812" s="185" t="s">
        <v>37</v>
      </c>
      <c r="P2812" s="185"/>
      <c r="Q2812" s="184" t="s">
        <v>2324</v>
      </c>
      <c r="R2812" s="185">
        <v>16680</v>
      </c>
      <c r="S2812" s="185" t="s">
        <v>425</v>
      </c>
      <c r="T2812">
        <v>2</v>
      </c>
      <c r="U2812" s="185" t="s">
        <v>37</v>
      </c>
      <c r="V2812" s="185" t="s">
        <v>37</v>
      </c>
      <c r="W2812" t="b">
        <v>1</v>
      </c>
    </row>
    <row r="2813" spans="4:23" x14ac:dyDescent="0.25">
      <c r="D2813" s="184" t="s">
        <v>2325</v>
      </c>
      <c r="E2813" s="184" t="s">
        <v>2325</v>
      </c>
      <c r="F2813" s="184"/>
      <c r="G2813" s="184"/>
      <c r="H2813" s="185">
        <v>16680</v>
      </c>
      <c r="I2813" t="s">
        <v>3493</v>
      </c>
      <c r="J2813" s="185" t="s">
        <v>36</v>
      </c>
      <c r="K2813" s="185" t="s">
        <v>36</v>
      </c>
      <c r="L2813" s="185" t="s">
        <v>36</v>
      </c>
      <c r="M2813" s="185" t="s">
        <v>37</v>
      </c>
      <c r="N2813" s="185" t="s">
        <v>3498</v>
      </c>
      <c r="O2813" s="185" t="s">
        <v>37</v>
      </c>
      <c r="P2813" s="185"/>
      <c r="Q2813" s="184" t="s">
        <v>2325</v>
      </c>
      <c r="R2813" s="185">
        <v>16680</v>
      </c>
      <c r="S2813" s="185" t="s">
        <v>425</v>
      </c>
      <c r="T2813">
        <v>2</v>
      </c>
      <c r="U2813" s="185" t="s">
        <v>37</v>
      </c>
      <c r="V2813" s="185" t="s">
        <v>37</v>
      </c>
      <c r="W2813" t="b">
        <v>1</v>
      </c>
    </row>
    <row r="2814" spans="4:23" x14ac:dyDescent="0.25">
      <c r="D2814" s="184" t="s">
        <v>4276</v>
      </c>
      <c r="E2814" s="184" t="s">
        <v>4276</v>
      </c>
      <c r="F2814" s="184"/>
      <c r="G2814" s="184"/>
      <c r="H2814" s="185">
        <v>18331</v>
      </c>
      <c r="I2814" t="s">
        <v>3510</v>
      </c>
      <c r="J2814" s="185" t="s">
        <v>36</v>
      </c>
      <c r="K2814" s="185" t="s">
        <v>36</v>
      </c>
      <c r="L2814" s="185" t="s">
        <v>36</v>
      </c>
      <c r="M2814" s="185" t="s">
        <v>37</v>
      </c>
      <c r="N2814" s="185" t="s">
        <v>3514</v>
      </c>
      <c r="O2814" s="185" t="s">
        <v>37</v>
      </c>
      <c r="P2814" s="185"/>
      <c r="Q2814" s="184" t="s">
        <v>4276</v>
      </c>
      <c r="R2814" s="185">
        <v>18331</v>
      </c>
      <c r="S2814" s="185" t="s">
        <v>3624</v>
      </c>
      <c r="T2814">
        <v>1</v>
      </c>
      <c r="U2814" s="185" t="s">
        <v>37</v>
      </c>
      <c r="V2814" s="185" t="s">
        <v>37</v>
      </c>
      <c r="W2814" t="b">
        <v>1</v>
      </c>
    </row>
    <row r="2815" spans="4:23" x14ac:dyDescent="0.25">
      <c r="D2815" s="184" t="s">
        <v>4277</v>
      </c>
      <c r="E2815" s="184" t="s">
        <v>4277</v>
      </c>
      <c r="F2815" s="184"/>
      <c r="G2815" s="184"/>
      <c r="H2815" s="185">
        <v>18332</v>
      </c>
      <c r="I2815" t="s">
        <v>3510</v>
      </c>
      <c r="J2815" s="185" t="s">
        <v>36</v>
      </c>
      <c r="K2815" s="185" t="s">
        <v>36</v>
      </c>
      <c r="L2815" s="185" t="s">
        <v>36</v>
      </c>
      <c r="M2815" s="185" t="s">
        <v>37</v>
      </c>
      <c r="N2815" s="185" t="s">
        <v>3514</v>
      </c>
      <c r="O2815" s="185" t="s">
        <v>37</v>
      </c>
      <c r="P2815" s="185"/>
      <c r="Q2815" s="184" t="s">
        <v>4277</v>
      </c>
      <c r="R2815" s="185">
        <v>18332</v>
      </c>
      <c r="S2815" s="185" t="s">
        <v>3627</v>
      </c>
      <c r="T2815">
        <v>1</v>
      </c>
      <c r="U2815" s="185" t="s">
        <v>37</v>
      </c>
      <c r="V2815" s="185" t="s">
        <v>37</v>
      </c>
      <c r="W2815" t="b">
        <v>1</v>
      </c>
    </row>
    <row r="2816" spans="4:23" x14ac:dyDescent="0.25">
      <c r="D2816" s="184" t="s">
        <v>4278</v>
      </c>
      <c r="E2816" s="184" t="s">
        <v>4278</v>
      </c>
      <c r="F2816" s="184"/>
      <c r="G2816" s="184"/>
      <c r="H2816" s="185">
        <v>18333</v>
      </c>
      <c r="I2816" t="s">
        <v>3510</v>
      </c>
      <c r="J2816" s="185" t="s">
        <v>36</v>
      </c>
      <c r="K2816" s="185" t="s">
        <v>36</v>
      </c>
      <c r="L2816" s="185" t="s">
        <v>36</v>
      </c>
      <c r="M2816" s="185" t="s">
        <v>37</v>
      </c>
      <c r="N2816" s="185" t="s">
        <v>3514</v>
      </c>
      <c r="O2816" s="185" t="s">
        <v>37</v>
      </c>
      <c r="P2816" s="185"/>
      <c r="Q2816" s="184" t="s">
        <v>4278</v>
      </c>
      <c r="R2816" s="185">
        <v>18333</v>
      </c>
      <c r="S2816" s="185" t="s">
        <v>3613</v>
      </c>
      <c r="T2816">
        <v>1</v>
      </c>
      <c r="U2816" s="185" t="s">
        <v>37</v>
      </c>
      <c r="V2816" s="185" t="s">
        <v>37</v>
      </c>
      <c r="W2816" t="b">
        <v>1</v>
      </c>
    </row>
    <row r="2817" spans="4:23" x14ac:dyDescent="0.25">
      <c r="D2817" s="184" t="s">
        <v>4279</v>
      </c>
      <c r="E2817" s="184" t="s">
        <v>4279</v>
      </c>
      <c r="F2817" s="184"/>
      <c r="G2817" s="184"/>
      <c r="H2817" s="185">
        <v>18333</v>
      </c>
      <c r="I2817" t="s">
        <v>3510</v>
      </c>
      <c r="J2817" s="185" t="s">
        <v>36</v>
      </c>
      <c r="K2817" s="185" t="s">
        <v>36</v>
      </c>
      <c r="L2817" s="185" t="s">
        <v>36</v>
      </c>
      <c r="M2817" s="185" t="s">
        <v>37</v>
      </c>
      <c r="N2817" s="185" t="s">
        <v>3514</v>
      </c>
      <c r="O2817" s="185" t="s">
        <v>37</v>
      </c>
      <c r="P2817" s="185"/>
      <c r="Q2817" s="184" t="s">
        <v>4279</v>
      </c>
      <c r="R2817" s="185">
        <v>18333</v>
      </c>
      <c r="S2817" s="185" t="s">
        <v>3613</v>
      </c>
      <c r="T2817">
        <v>1</v>
      </c>
      <c r="U2817" s="185" t="s">
        <v>37</v>
      </c>
      <c r="V2817" s="185" t="s">
        <v>37</v>
      </c>
      <c r="W2817" t="b">
        <v>1</v>
      </c>
    </row>
    <row r="2818" spans="4:23" x14ac:dyDescent="0.25">
      <c r="D2818" s="184" t="s">
        <v>4280</v>
      </c>
      <c r="E2818" s="184" t="s">
        <v>4280</v>
      </c>
      <c r="F2818" s="184"/>
      <c r="G2818" s="184"/>
      <c r="H2818" s="185">
        <v>18333</v>
      </c>
      <c r="I2818" t="s">
        <v>3510</v>
      </c>
      <c r="J2818" s="185" t="s">
        <v>36</v>
      </c>
      <c r="K2818" s="185" t="s">
        <v>36</v>
      </c>
      <c r="L2818" s="185" t="s">
        <v>36</v>
      </c>
      <c r="M2818" s="185" t="s">
        <v>37</v>
      </c>
      <c r="N2818" s="185" t="s">
        <v>3514</v>
      </c>
      <c r="O2818" s="185" t="s">
        <v>37</v>
      </c>
      <c r="P2818" s="185"/>
      <c r="Q2818" s="184" t="s">
        <v>4280</v>
      </c>
      <c r="R2818" s="185">
        <v>18333</v>
      </c>
      <c r="S2818" s="185" t="s">
        <v>3613</v>
      </c>
      <c r="T2818">
        <v>1</v>
      </c>
      <c r="U2818" s="185" t="s">
        <v>37</v>
      </c>
      <c r="V2818" s="185" t="s">
        <v>37</v>
      </c>
      <c r="W2818" t="b">
        <v>1</v>
      </c>
    </row>
    <row r="2819" spans="4:23" x14ac:dyDescent="0.25">
      <c r="D2819" s="184" t="s">
        <v>4281</v>
      </c>
      <c r="E2819" s="184" t="s">
        <v>4281</v>
      </c>
      <c r="F2819" s="184"/>
      <c r="G2819" s="184"/>
      <c r="H2819" s="185">
        <v>18333</v>
      </c>
      <c r="I2819" t="s">
        <v>3510</v>
      </c>
      <c r="J2819" s="185" t="s">
        <v>36</v>
      </c>
      <c r="K2819" s="185" t="s">
        <v>36</v>
      </c>
      <c r="L2819" s="185" t="s">
        <v>36</v>
      </c>
      <c r="M2819" s="185" t="s">
        <v>37</v>
      </c>
      <c r="N2819" s="185" t="s">
        <v>3514</v>
      </c>
      <c r="O2819" s="185" t="s">
        <v>37</v>
      </c>
      <c r="P2819" s="185"/>
      <c r="Q2819" s="184" t="s">
        <v>4281</v>
      </c>
      <c r="R2819" s="185">
        <v>18333</v>
      </c>
      <c r="S2819" s="185" t="s">
        <v>3613</v>
      </c>
      <c r="T2819">
        <v>1</v>
      </c>
      <c r="U2819" s="185" t="s">
        <v>37</v>
      </c>
      <c r="V2819" s="185" t="s">
        <v>37</v>
      </c>
      <c r="W2819" t="b">
        <v>1</v>
      </c>
    </row>
    <row r="2820" spans="4:23" x14ac:dyDescent="0.25">
      <c r="D2820" s="184" t="s">
        <v>4282</v>
      </c>
      <c r="E2820" s="184" t="s">
        <v>4282</v>
      </c>
      <c r="F2820" s="184"/>
      <c r="G2820" s="184"/>
      <c r="H2820" s="185">
        <v>18333</v>
      </c>
      <c r="I2820" t="s">
        <v>3510</v>
      </c>
      <c r="J2820" s="185" t="s">
        <v>36</v>
      </c>
      <c r="K2820" s="185" t="s">
        <v>36</v>
      </c>
      <c r="L2820" s="185" t="s">
        <v>36</v>
      </c>
      <c r="M2820" s="185" t="s">
        <v>37</v>
      </c>
      <c r="N2820" s="185" t="s">
        <v>3514</v>
      </c>
      <c r="O2820" s="185" t="s">
        <v>37</v>
      </c>
      <c r="P2820" s="185"/>
      <c r="Q2820" s="184" t="s">
        <v>4282</v>
      </c>
      <c r="R2820" s="185">
        <v>18333</v>
      </c>
      <c r="S2820" s="185" t="s">
        <v>3613</v>
      </c>
      <c r="T2820">
        <v>1</v>
      </c>
      <c r="U2820" s="185" t="s">
        <v>37</v>
      </c>
      <c r="V2820" s="185" t="s">
        <v>37</v>
      </c>
      <c r="W2820" t="b">
        <v>1</v>
      </c>
    </row>
    <row r="2821" spans="4:23" x14ac:dyDescent="0.25">
      <c r="D2821" s="184" t="s">
        <v>4283</v>
      </c>
      <c r="E2821" s="184" t="s">
        <v>4283</v>
      </c>
      <c r="F2821" s="184"/>
      <c r="G2821" s="184"/>
      <c r="H2821" s="185">
        <v>18333</v>
      </c>
      <c r="I2821" t="s">
        <v>3510</v>
      </c>
      <c r="J2821" s="185" t="s">
        <v>36</v>
      </c>
      <c r="K2821" s="185" t="s">
        <v>36</v>
      </c>
      <c r="L2821" s="185" t="s">
        <v>36</v>
      </c>
      <c r="M2821" s="185" t="s">
        <v>37</v>
      </c>
      <c r="N2821" s="185" t="s">
        <v>3514</v>
      </c>
      <c r="O2821" s="185" t="s">
        <v>37</v>
      </c>
      <c r="P2821" s="185"/>
      <c r="Q2821" s="184" t="s">
        <v>4283</v>
      </c>
      <c r="R2821" s="185">
        <v>18333</v>
      </c>
      <c r="S2821" s="185" t="s">
        <v>3613</v>
      </c>
      <c r="T2821">
        <v>1</v>
      </c>
      <c r="U2821" s="185" t="s">
        <v>37</v>
      </c>
      <c r="V2821" s="185" t="s">
        <v>37</v>
      </c>
      <c r="W2821" t="b">
        <v>1</v>
      </c>
    </row>
    <row r="2822" spans="4:23" x14ac:dyDescent="0.25">
      <c r="D2822" s="184" t="s">
        <v>4284</v>
      </c>
      <c r="E2822" s="184" t="s">
        <v>4284</v>
      </c>
      <c r="F2822" s="184"/>
      <c r="G2822" s="184"/>
      <c r="H2822" s="185">
        <v>18333</v>
      </c>
      <c r="I2822" t="s">
        <v>3510</v>
      </c>
      <c r="J2822" s="185" t="s">
        <v>36</v>
      </c>
      <c r="K2822" s="185" t="s">
        <v>36</v>
      </c>
      <c r="L2822" s="185" t="s">
        <v>36</v>
      </c>
      <c r="M2822" s="185" t="s">
        <v>37</v>
      </c>
      <c r="N2822" s="185" t="s">
        <v>3514</v>
      </c>
      <c r="O2822" s="185" t="s">
        <v>37</v>
      </c>
      <c r="P2822" s="185"/>
      <c r="Q2822" s="184" t="s">
        <v>4284</v>
      </c>
      <c r="R2822" s="185">
        <v>18333</v>
      </c>
      <c r="S2822" s="185" t="s">
        <v>3613</v>
      </c>
      <c r="T2822">
        <v>1</v>
      </c>
      <c r="U2822" s="185" t="s">
        <v>37</v>
      </c>
      <c r="V2822" s="185" t="s">
        <v>37</v>
      </c>
      <c r="W2822" t="b">
        <v>1</v>
      </c>
    </row>
    <row r="2823" spans="4:23" x14ac:dyDescent="0.25">
      <c r="D2823" s="184" t="s">
        <v>4285</v>
      </c>
      <c r="E2823" s="184" t="s">
        <v>4285</v>
      </c>
      <c r="F2823" s="184"/>
      <c r="G2823" s="184"/>
      <c r="H2823" s="185">
        <v>18333</v>
      </c>
      <c r="I2823" t="s">
        <v>3510</v>
      </c>
      <c r="J2823" s="185" t="s">
        <v>36</v>
      </c>
      <c r="K2823" s="185" t="s">
        <v>36</v>
      </c>
      <c r="L2823" s="185" t="s">
        <v>36</v>
      </c>
      <c r="M2823" s="185" t="s">
        <v>37</v>
      </c>
      <c r="N2823" s="185" t="s">
        <v>3514</v>
      </c>
      <c r="O2823" s="185" t="s">
        <v>37</v>
      </c>
      <c r="P2823" s="185"/>
      <c r="Q2823" s="184" t="s">
        <v>4285</v>
      </c>
      <c r="R2823" s="185">
        <v>18333</v>
      </c>
      <c r="S2823" s="185" t="s">
        <v>3613</v>
      </c>
      <c r="T2823">
        <v>1</v>
      </c>
      <c r="U2823" s="185" t="s">
        <v>37</v>
      </c>
      <c r="V2823" s="185" t="s">
        <v>37</v>
      </c>
      <c r="W2823" t="b">
        <v>1</v>
      </c>
    </row>
    <row r="2824" spans="4:23" x14ac:dyDescent="0.25">
      <c r="D2824" s="184" t="s">
        <v>4286</v>
      </c>
      <c r="E2824" s="184" t="s">
        <v>4286</v>
      </c>
      <c r="F2824" s="184"/>
      <c r="G2824" s="184"/>
      <c r="H2824" s="185">
        <v>18333</v>
      </c>
      <c r="I2824" t="s">
        <v>3510</v>
      </c>
      <c r="J2824" s="185" t="s">
        <v>36</v>
      </c>
      <c r="K2824" s="185" t="s">
        <v>36</v>
      </c>
      <c r="L2824" s="185" t="s">
        <v>36</v>
      </c>
      <c r="M2824" s="185" t="s">
        <v>37</v>
      </c>
      <c r="N2824" s="185" t="s">
        <v>3514</v>
      </c>
      <c r="O2824" s="185" t="s">
        <v>37</v>
      </c>
      <c r="P2824" s="185"/>
      <c r="Q2824" s="184" t="s">
        <v>4286</v>
      </c>
      <c r="R2824" s="185">
        <v>18333</v>
      </c>
      <c r="S2824" s="185" t="s">
        <v>3613</v>
      </c>
      <c r="T2824">
        <v>1</v>
      </c>
      <c r="U2824" s="185" t="s">
        <v>37</v>
      </c>
      <c r="V2824" s="185" t="s">
        <v>37</v>
      </c>
      <c r="W2824" t="b">
        <v>1</v>
      </c>
    </row>
    <row r="2825" spans="4:23" x14ac:dyDescent="0.25">
      <c r="D2825" s="184" t="s">
        <v>4287</v>
      </c>
      <c r="E2825" s="184" t="s">
        <v>4287</v>
      </c>
      <c r="F2825" s="184"/>
      <c r="G2825" s="184"/>
      <c r="H2825" s="185">
        <v>18331</v>
      </c>
      <c r="I2825" t="s">
        <v>3510</v>
      </c>
      <c r="J2825" s="185" t="s">
        <v>36</v>
      </c>
      <c r="K2825" s="185" t="s">
        <v>36</v>
      </c>
      <c r="L2825" s="185" t="s">
        <v>36</v>
      </c>
      <c r="M2825" s="185" t="s">
        <v>37</v>
      </c>
      <c r="N2825" s="185" t="s">
        <v>3514</v>
      </c>
      <c r="O2825" s="185" t="s">
        <v>37</v>
      </c>
      <c r="P2825" s="185"/>
      <c r="Q2825" s="184" t="s">
        <v>4287</v>
      </c>
      <c r="R2825" s="185">
        <v>18331</v>
      </c>
      <c r="S2825" s="185" t="s">
        <v>3624</v>
      </c>
      <c r="T2825">
        <v>1</v>
      </c>
      <c r="U2825" s="185" t="s">
        <v>37</v>
      </c>
      <c r="V2825" s="185" t="s">
        <v>37</v>
      </c>
      <c r="W2825" t="b">
        <v>1</v>
      </c>
    </row>
    <row r="2826" spans="4:23" x14ac:dyDescent="0.25">
      <c r="D2826" s="184" t="s">
        <v>4288</v>
      </c>
      <c r="E2826" s="184" t="s">
        <v>4288</v>
      </c>
      <c r="F2826" s="184"/>
      <c r="G2826" s="184"/>
      <c r="H2826" s="185">
        <v>18331</v>
      </c>
      <c r="I2826" t="s">
        <v>3510</v>
      </c>
      <c r="J2826" s="185" t="s">
        <v>36</v>
      </c>
      <c r="K2826" s="185" t="s">
        <v>36</v>
      </c>
      <c r="L2826" s="185" t="s">
        <v>36</v>
      </c>
      <c r="M2826" s="185" t="s">
        <v>37</v>
      </c>
      <c r="N2826" s="185" t="s">
        <v>3514</v>
      </c>
      <c r="O2826" s="185" t="s">
        <v>37</v>
      </c>
      <c r="P2826" s="185"/>
      <c r="Q2826" s="184" t="s">
        <v>4288</v>
      </c>
      <c r="R2826" s="185">
        <v>18331</v>
      </c>
      <c r="S2826" s="185" t="s">
        <v>3624</v>
      </c>
      <c r="T2826">
        <v>1</v>
      </c>
      <c r="U2826" s="185" t="s">
        <v>37</v>
      </c>
      <c r="V2826" s="185" t="s">
        <v>37</v>
      </c>
      <c r="W2826" t="b">
        <v>1</v>
      </c>
    </row>
    <row r="2827" spans="4:23" x14ac:dyDescent="0.25">
      <c r="D2827" s="184" t="s">
        <v>4289</v>
      </c>
      <c r="E2827" s="184" t="s">
        <v>4289</v>
      </c>
      <c r="F2827" s="184"/>
      <c r="G2827" s="184"/>
      <c r="H2827" s="185">
        <v>18332</v>
      </c>
      <c r="I2827" t="s">
        <v>3510</v>
      </c>
      <c r="J2827" s="185" t="s">
        <v>36</v>
      </c>
      <c r="K2827" s="185" t="s">
        <v>36</v>
      </c>
      <c r="L2827" s="185" t="s">
        <v>36</v>
      </c>
      <c r="M2827" s="185" t="s">
        <v>37</v>
      </c>
      <c r="N2827" s="185" t="s">
        <v>3514</v>
      </c>
      <c r="O2827" s="185" t="s">
        <v>37</v>
      </c>
      <c r="P2827" s="185"/>
      <c r="Q2827" s="184" t="s">
        <v>4289</v>
      </c>
      <c r="R2827" s="185">
        <v>18332</v>
      </c>
      <c r="S2827" s="185" t="s">
        <v>3627</v>
      </c>
      <c r="T2827">
        <v>1</v>
      </c>
      <c r="U2827" s="185" t="s">
        <v>37</v>
      </c>
      <c r="V2827" s="185" t="s">
        <v>37</v>
      </c>
      <c r="W2827" t="b">
        <v>1</v>
      </c>
    </row>
    <row r="2828" spans="4:23" x14ac:dyDescent="0.25">
      <c r="D2828" s="184" t="s">
        <v>4290</v>
      </c>
      <c r="E2828" s="184" t="s">
        <v>4290</v>
      </c>
      <c r="F2828" s="184"/>
      <c r="G2828" s="184"/>
      <c r="H2828" s="185">
        <v>18333</v>
      </c>
      <c r="I2828" t="s">
        <v>3510</v>
      </c>
      <c r="J2828" s="185" t="s">
        <v>36</v>
      </c>
      <c r="K2828" s="185" t="s">
        <v>36</v>
      </c>
      <c r="L2828" s="185" t="s">
        <v>36</v>
      </c>
      <c r="M2828" s="185" t="s">
        <v>37</v>
      </c>
      <c r="N2828" s="185" t="s">
        <v>3514</v>
      </c>
      <c r="O2828" s="185" t="s">
        <v>37</v>
      </c>
      <c r="P2828" s="185"/>
      <c r="Q2828" s="184" t="s">
        <v>4290</v>
      </c>
      <c r="R2828" s="185">
        <v>18333</v>
      </c>
      <c r="S2828" s="185" t="s">
        <v>3613</v>
      </c>
      <c r="T2828">
        <v>1</v>
      </c>
      <c r="U2828" s="185" t="s">
        <v>37</v>
      </c>
      <c r="V2828" s="185" t="s">
        <v>37</v>
      </c>
      <c r="W2828" t="b">
        <v>1</v>
      </c>
    </row>
    <row r="2829" spans="4:23" x14ac:dyDescent="0.25">
      <c r="D2829" s="184" t="s">
        <v>4291</v>
      </c>
      <c r="E2829" s="184" t="s">
        <v>4291</v>
      </c>
      <c r="F2829" s="184"/>
      <c r="G2829" s="184"/>
      <c r="H2829" s="185">
        <v>18333</v>
      </c>
      <c r="I2829" t="s">
        <v>3510</v>
      </c>
      <c r="J2829" s="185" t="s">
        <v>36</v>
      </c>
      <c r="K2829" s="185" t="s">
        <v>36</v>
      </c>
      <c r="L2829" s="185" t="s">
        <v>36</v>
      </c>
      <c r="M2829" s="185" t="s">
        <v>37</v>
      </c>
      <c r="N2829" s="185" t="s">
        <v>3514</v>
      </c>
      <c r="O2829" s="185" t="s">
        <v>37</v>
      </c>
      <c r="P2829" s="185"/>
      <c r="Q2829" s="184" t="s">
        <v>4291</v>
      </c>
      <c r="R2829" s="185">
        <v>18333</v>
      </c>
      <c r="S2829" s="185" t="s">
        <v>3613</v>
      </c>
      <c r="T2829">
        <v>1</v>
      </c>
      <c r="U2829" s="185" t="s">
        <v>37</v>
      </c>
      <c r="V2829" s="185" t="s">
        <v>37</v>
      </c>
      <c r="W2829" t="b">
        <v>1</v>
      </c>
    </row>
    <row r="2830" spans="4:23" x14ac:dyDescent="0.25">
      <c r="D2830" s="184" t="s">
        <v>4292</v>
      </c>
      <c r="E2830" s="184" t="s">
        <v>4292</v>
      </c>
      <c r="F2830" s="184"/>
      <c r="G2830" s="184"/>
      <c r="H2830" s="185">
        <v>18332</v>
      </c>
      <c r="I2830" t="s">
        <v>3510</v>
      </c>
      <c r="J2830" s="185" t="s">
        <v>36</v>
      </c>
      <c r="K2830" s="185" t="s">
        <v>36</v>
      </c>
      <c r="L2830" s="185" t="s">
        <v>36</v>
      </c>
      <c r="M2830" s="185" t="s">
        <v>37</v>
      </c>
      <c r="N2830" s="185" t="s">
        <v>3514</v>
      </c>
      <c r="O2830" s="185" t="s">
        <v>37</v>
      </c>
      <c r="P2830" s="185"/>
      <c r="Q2830" s="184" t="s">
        <v>4292</v>
      </c>
      <c r="R2830" s="185">
        <v>18332</v>
      </c>
      <c r="S2830" s="185" t="s">
        <v>3627</v>
      </c>
      <c r="T2830">
        <v>1</v>
      </c>
      <c r="U2830" s="185" t="s">
        <v>37</v>
      </c>
      <c r="V2830" s="185" t="s">
        <v>37</v>
      </c>
      <c r="W2830" t="b">
        <v>1</v>
      </c>
    </row>
    <row r="2831" spans="4:23" x14ac:dyDescent="0.25">
      <c r="D2831" s="184" t="s">
        <v>4293</v>
      </c>
      <c r="E2831" s="184" t="s">
        <v>4293</v>
      </c>
      <c r="F2831" s="184"/>
      <c r="G2831" s="184"/>
      <c r="H2831" s="185">
        <v>18333</v>
      </c>
      <c r="I2831" t="s">
        <v>3510</v>
      </c>
      <c r="J2831" s="185" t="s">
        <v>36</v>
      </c>
      <c r="K2831" s="185" t="s">
        <v>36</v>
      </c>
      <c r="L2831" s="185" t="s">
        <v>36</v>
      </c>
      <c r="M2831" s="185" t="s">
        <v>37</v>
      </c>
      <c r="N2831" s="185" t="s">
        <v>3514</v>
      </c>
      <c r="O2831" s="185" t="s">
        <v>37</v>
      </c>
      <c r="P2831" s="185"/>
      <c r="Q2831" s="184" t="s">
        <v>4293</v>
      </c>
      <c r="R2831" s="185">
        <v>18333</v>
      </c>
      <c r="S2831" s="185" t="s">
        <v>3613</v>
      </c>
      <c r="T2831">
        <v>1</v>
      </c>
      <c r="U2831" s="185" t="s">
        <v>37</v>
      </c>
      <c r="V2831" s="185" t="s">
        <v>37</v>
      </c>
      <c r="W2831" t="b">
        <v>1</v>
      </c>
    </row>
    <row r="2832" spans="4:23" x14ac:dyDescent="0.25">
      <c r="D2832" s="184" t="s">
        <v>4294</v>
      </c>
      <c r="E2832" s="184" t="s">
        <v>4294</v>
      </c>
      <c r="F2832" s="184"/>
      <c r="G2832" s="184"/>
      <c r="H2832" s="185">
        <v>18333</v>
      </c>
      <c r="I2832" t="s">
        <v>3510</v>
      </c>
      <c r="J2832" s="185" t="s">
        <v>36</v>
      </c>
      <c r="K2832" s="185" t="s">
        <v>36</v>
      </c>
      <c r="L2832" s="185" t="s">
        <v>36</v>
      </c>
      <c r="M2832" s="185" t="s">
        <v>37</v>
      </c>
      <c r="N2832" s="185" t="s">
        <v>3514</v>
      </c>
      <c r="O2832" s="185" t="s">
        <v>37</v>
      </c>
      <c r="P2832" s="185"/>
      <c r="Q2832" s="184" t="s">
        <v>4294</v>
      </c>
      <c r="R2832" s="185">
        <v>18333</v>
      </c>
      <c r="S2832" s="185" t="s">
        <v>3613</v>
      </c>
      <c r="T2832">
        <v>1</v>
      </c>
      <c r="U2832" s="185" t="s">
        <v>37</v>
      </c>
      <c r="V2832" s="185" t="s">
        <v>37</v>
      </c>
      <c r="W2832" t="b">
        <v>1</v>
      </c>
    </row>
    <row r="2833" spans="4:23" x14ac:dyDescent="0.25">
      <c r="D2833" s="184" t="s">
        <v>4295</v>
      </c>
      <c r="E2833" s="184" t="s">
        <v>4295</v>
      </c>
      <c r="F2833" s="184"/>
      <c r="G2833" s="184"/>
      <c r="H2833" s="185">
        <v>18331</v>
      </c>
      <c r="I2833" t="s">
        <v>3510</v>
      </c>
      <c r="J2833" s="185" t="s">
        <v>36</v>
      </c>
      <c r="K2833" s="185" t="s">
        <v>36</v>
      </c>
      <c r="L2833" s="185" t="s">
        <v>36</v>
      </c>
      <c r="M2833" s="185" t="s">
        <v>37</v>
      </c>
      <c r="N2833" s="185" t="s">
        <v>3514</v>
      </c>
      <c r="O2833" s="185" t="s">
        <v>37</v>
      </c>
      <c r="P2833" s="185"/>
      <c r="Q2833" s="184" t="s">
        <v>4295</v>
      </c>
      <c r="R2833" s="185">
        <v>18331</v>
      </c>
      <c r="S2833" s="185" t="s">
        <v>3624</v>
      </c>
      <c r="T2833">
        <v>1</v>
      </c>
      <c r="U2833" s="185" t="s">
        <v>37</v>
      </c>
      <c r="V2833" s="185" t="s">
        <v>37</v>
      </c>
      <c r="W2833" t="b">
        <v>1</v>
      </c>
    </row>
    <row r="2834" spans="4:23" x14ac:dyDescent="0.25">
      <c r="D2834" s="184" t="s">
        <v>4296</v>
      </c>
      <c r="E2834" s="184" t="s">
        <v>4296</v>
      </c>
      <c r="F2834" s="184"/>
      <c r="G2834" s="184"/>
      <c r="H2834" s="185">
        <v>18331</v>
      </c>
      <c r="I2834" t="s">
        <v>3510</v>
      </c>
      <c r="J2834" s="185" t="s">
        <v>36</v>
      </c>
      <c r="K2834" s="185" t="s">
        <v>36</v>
      </c>
      <c r="L2834" s="185" t="s">
        <v>36</v>
      </c>
      <c r="M2834" s="185" t="s">
        <v>37</v>
      </c>
      <c r="N2834" s="185" t="s">
        <v>3514</v>
      </c>
      <c r="O2834" s="185" t="s">
        <v>37</v>
      </c>
      <c r="P2834" s="185"/>
      <c r="Q2834" s="184" t="s">
        <v>4296</v>
      </c>
      <c r="R2834" s="185">
        <v>18331</v>
      </c>
      <c r="S2834" s="185" t="s">
        <v>3624</v>
      </c>
      <c r="T2834">
        <v>1</v>
      </c>
      <c r="U2834" s="185" t="s">
        <v>37</v>
      </c>
      <c r="V2834" s="185" t="s">
        <v>37</v>
      </c>
      <c r="W2834" t="b">
        <v>1</v>
      </c>
    </row>
    <row r="2835" spans="4:23" x14ac:dyDescent="0.25">
      <c r="D2835" s="184" t="s">
        <v>4297</v>
      </c>
      <c r="E2835" s="184" t="s">
        <v>4297</v>
      </c>
      <c r="F2835" s="184"/>
      <c r="G2835" s="184"/>
      <c r="H2835" s="185">
        <v>18332</v>
      </c>
      <c r="I2835" t="s">
        <v>3510</v>
      </c>
      <c r="J2835" s="185" t="s">
        <v>36</v>
      </c>
      <c r="K2835" s="185" t="s">
        <v>36</v>
      </c>
      <c r="L2835" s="185" t="s">
        <v>36</v>
      </c>
      <c r="M2835" s="185" t="s">
        <v>37</v>
      </c>
      <c r="N2835" s="185" t="s">
        <v>3514</v>
      </c>
      <c r="O2835" s="185" t="s">
        <v>37</v>
      </c>
      <c r="P2835" s="185"/>
      <c r="Q2835" s="184" t="s">
        <v>4297</v>
      </c>
      <c r="R2835" s="185">
        <v>18332</v>
      </c>
      <c r="S2835" s="185" t="s">
        <v>3627</v>
      </c>
      <c r="T2835">
        <v>1</v>
      </c>
      <c r="U2835" s="185" t="s">
        <v>37</v>
      </c>
      <c r="V2835" s="185" t="s">
        <v>37</v>
      </c>
      <c r="W2835" t="b">
        <v>1</v>
      </c>
    </row>
    <row r="2836" spans="4:23" x14ac:dyDescent="0.25">
      <c r="D2836" s="184" t="s">
        <v>4298</v>
      </c>
      <c r="E2836" s="184" t="s">
        <v>4298</v>
      </c>
      <c r="F2836" s="184"/>
      <c r="G2836" s="184"/>
      <c r="H2836" s="185">
        <v>18333</v>
      </c>
      <c r="I2836" t="s">
        <v>3510</v>
      </c>
      <c r="J2836" s="185" t="s">
        <v>36</v>
      </c>
      <c r="K2836" s="185" t="s">
        <v>36</v>
      </c>
      <c r="L2836" s="185" t="s">
        <v>36</v>
      </c>
      <c r="M2836" s="185" t="s">
        <v>37</v>
      </c>
      <c r="N2836" s="185" t="s">
        <v>3514</v>
      </c>
      <c r="O2836" s="185" t="s">
        <v>37</v>
      </c>
      <c r="P2836" s="185"/>
      <c r="Q2836" s="184" t="s">
        <v>4298</v>
      </c>
      <c r="R2836" s="185">
        <v>18333</v>
      </c>
      <c r="S2836" s="185" t="s">
        <v>3613</v>
      </c>
      <c r="T2836">
        <v>1</v>
      </c>
      <c r="U2836" s="185" t="s">
        <v>37</v>
      </c>
      <c r="V2836" s="185" t="s">
        <v>37</v>
      </c>
      <c r="W2836" t="b">
        <v>1</v>
      </c>
    </row>
    <row r="2837" spans="4:23" x14ac:dyDescent="0.25">
      <c r="D2837" s="184" t="s">
        <v>2326</v>
      </c>
      <c r="E2837" s="184" t="s">
        <v>2326</v>
      </c>
      <c r="F2837" s="184"/>
      <c r="G2837" s="184"/>
      <c r="H2837" s="185">
        <v>13520</v>
      </c>
      <c r="I2837" t="s">
        <v>3491</v>
      </c>
      <c r="J2837" s="185" t="s">
        <v>36</v>
      </c>
      <c r="K2837" s="185" t="s">
        <v>36</v>
      </c>
      <c r="L2837" s="185" t="s">
        <v>36</v>
      </c>
      <c r="M2837" s="185" t="s">
        <v>37</v>
      </c>
      <c r="N2837" s="185" t="s">
        <v>3501</v>
      </c>
      <c r="O2837" s="185" t="s">
        <v>37</v>
      </c>
      <c r="P2837" s="185"/>
      <c r="Q2837" s="184" t="s">
        <v>2326</v>
      </c>
      <c r="R2837" s="185">
        <v>13520</v>
      </c>
      <c r="S2837" s="185" t="s">
        <v>498</v>
      </c>
      <c r="T2837">
        <v>3</v>
      </c>
      <c r="U2837" s="185" t="s">
        <v>37</v>
      </c>
      <c r="V2837" s="185" t="s">
        <v>37</v>
      </c>
      <c r="W2837" t="b">
        <v>1</v>
      </c>
    </row>
    <row r="2838" spans="4:23" x14ac:dyDescent="0.25">
      <c r="D2838" s="184" t="s">
        <v>1008</v>
      </c>
      <c r="E2838" s="184" t="s">
        <v>1008</v>
      </c>
      <c r="F2838" s="184"/>
      <c r="G2838" s="184"/>
      <c r="H2838" s="185">
        <v>15240</v>
      </c>
      <c r="I2838" t="s">
        <v>3493</v>
      </c>
      <c r="J2838" s="185" t="s">
        <v>36</v>
      </c>
      <c r="K2838" s="185" t="s">
        <v>36</v>
      </c>
      <c r="L2838" s="185" t="s">
        <v>36</v>
      </c>
      <c r="M2838" s="185" t="s">
        <v>37</v>
      </c>
      <c r="N2838" s="185" t="s">
        <v>35</v>
      </c>
      <c r="O2838" s="185" t="s">
        <v>37</v>
      </c>
      <c r="P2838" s="185"/>
      <c r="Q2838" s="184" t="s">
        <v>1008</v>
      </c>
      <c r="R2838" s="185">
        <v>15240</v>
      </c>
      <c r="S2838" s="185" t="s">
        <v>1008</v>
      </c>
      <c r="T2838">
        <v>1</v>
      </c>
      <c r="U2838" s="185" t="s">
        <v>37</v>
      </c>
      <c r="V2838" s="185" t="s">
        <v>37</v>
      </c>
      <c r="W2838" t="b">
        <v>1</v>
      </c>
    </row>
    <row r="2839" spans="4:23" x14ac:dyDescent="0.25">
      <c r="D2839" s="184" t="s">
        <v>2327</v>
      </c>
      <c r="E2839" s="184" t="s">
        <v>2327</v>
      </c>
      <c r="F2839" s="184"/>
      <c r="G2839" s="184"/>
      <c r="H2839" s="185">
        <v>15270</v>
      </c>
      <c r="I2839" t="s">
        <v>3493</v>
      </c>
      <c r="J2839" s="185" t="s">
        <v>36</v>
      </c>
      <c r="K2839" s="185" t="s">
        <v>36</v>
      </c>
      <c r="L2839" s="185" t="s">
        <v>36</v>
      </c>
      <c r="M2839" s="185" t="s">
        <v>37</v>
      </c>
      <c r="N2839" s="185" t="s">
        <v>35</v>
      </c>
      <c r="O2839" s="185" t="s">
        <v>37</v>
      </c>
      <c r="P2839" s="185"/>
      <c r="Q2839" s="184" t="s">
        <v>2327</v>
      </c>
      <c r="R2839" s="185">
        <v>15270</v>
      </c>
      <c r="S2839" s="185" t="s">
        <v>1457</v>
      </c>
      <c r="T2839">
        <v>2</v>
      </c>
      <c r="U2839" s="185" t="s">
        <v>37</v>
      </c>
      <c r="V2839" s="185" t="s">
        <v>37</v>
      </c>
      <c r="W2839" t="b">
        <v>1</v>
      </c>
    </row>
    <row r="2840" spans="4:23" x14ac:dyDescent="0.25">
      <c r="D2840" s="184" t="s">
        <v>1457</v>
      </c>
      <c r="E2840" s="184" t="s">
        <v>1457</v>
      </c>
      <c r="F2840" s="184"/>
      <c r="G2840" s="184"/>
      <c r="H2840" s="185">
        <v>15270</v>
      </c>
      <c r="I2840" t="s">
        <v>3493</v>
      </c>
      <c r="J2840" s="185" t="s">
        <v>36</v>
      </c>
      <c r="K2840" s="185" t="s">
        <v>36</v>
      </c>
      <c r="L2840" s="185" t="s">
        <v>36</v>
      </c>
      <c r="M2840" s="185" t="s">
        <v>37</v>
      </c>
      <c r="N2840" s="185" t="s">
        <v>35</v>
      </c>
      <c r="O2840" s="185" t="s">
        <v>37</v>
      </c>
      <c r="P2840" s="185"/>
      <c r="Q2840" s="184" t="s">
        <v>1457</v>
      </c>
      <c r="R2840" s="185">
        <v>15270</v>
      </c>
      <c r="S2840" s="185" t="s">
        <v>1457</v>
      </c>
      <c r="T2840">
        <v>2</v>
      </c>
      <c r="U2840" s="185" t="s">
        <v>37</v>
      </c>
      <c r="V2840" s="185" t="s">
        <v>37</v>
      </c>
      <c r="W2840" t="b">
        <v>1</v>
      </c>
    </row>
    <row r="2841" spans="4:23" x14ac:dyDescent="0.25">
      <c r="D2841" s="184" t="s">
        <v>2328</v>
      </c>
      <c r="E2841" s="184" t="s">
        <v>2328</v>
      </c>
      <c r="F2841" s="184"/>
      <c r="G2841" s="184"/>
      <c r="H2841" s="185">
        <v>14110</v>
      </c>
      <c r="I2841" t="s">
        <v>3491</v>
      </c>
      <c r="J2841" s="185" t="s">
        <v>36</v>
      </c>
      <c r="K2841" s="185" t="s">
        <v>36</v>
      </c>
      <c r="L2841" s="185" t="s">
        <v>36</v>
      </c>
      <c r="M2841" s="185" t="s">
        <v>37</v>
      </c>
      <c r="N2841" s="185" t="s">
        <v>3505</v>
      </c>
      <c r="O2841" s="185" t="s">
        <v>37</v>
      </c>
      <c r="P2841" s="185"/>
      <c r="Q2841" s="184" t="s">
        <v>2328</v>
      </c>
      <c r="R2841" s="185">
        <v>14110</v>
      </c>
      <c r="S2841" s="185" t="s">
        <v>1164</v>
      </c>
      <c r="T2841">
        <v>2</v>
      </c>
      <c r="U2841" s="185" t="s">
        <v>37</v>
      </c>
      <c r="V2841" s="185" t="s">
        <v>37</v>
      </c>
      <c r="W2841" t="b">
        <v>1</v>
      </c>
    </row>
    <row r="2842" spans="4:23" x14ac:dyDescent="0.25">
      <c r="D2842" s="184" t="s">
        <v>2329</v>
      </c>
      <c r="E2842" s="184" t="s">
        <v>2329</v>
      </c>
      <c r="F2842" s="184"/>
      <c r="G2842" s="184"/>
      <c r="H2842" s="185">
        <v>13410</v>
      </c>
      <c r="I2842" t="s">
        <v>3491</v>
      </c>
      <c r="J2842" s="185" t="s">
        <v>36</v>
      </c>
      <c r="K2842" s="185" t="s">
        <v>36</v>
      </c>
      <c r="L2842" s="185" t="s">
        <v>36</v>
      </c>
      <c r="M2842" s="185" t="s">
        <v>37</v>
      </c>
      <c r="N2842" s="185" t="s">
        <v>3501</v>
      </c>
      <c r="O2842" s="185" t="s">
        <v>37</v>
      </c>
      <c r="P2842" s="185"/>
      <c r="Q2842" s="184" t="s">
        <v>2329</v>
      </c>
      <c r="R2842" s="185">
        <v>13410</v>
      </c>
      <c r="S2842" s="185" t="s">
        <v>131</v>
      </c>
      <c r="T2842">
        <v>2</v>
      </c>
      <c r="U2842" s="185" t="s">
        <v>37</v>
      </c>
      <c r="V2842" s="185" t="s">
        <v>37</v>
      </c>
      <c r="W2842" t="b">
        <v>1</v>
      </c>
    </row>
    <row r="2843" spans="4:23" x14ac:dyDescent="0.25">
      <c r="D2843" s="184" t="s">
        <v>2330</v>
      </c>
      <c r="E2843" s="184" t="s">
        <v>2330</v>
      </c>
      <c r="F2843" s="184"/>
      <c r="G2843" s="184"/>
      <c r="H2843" s="185">
        <v>13150</v>
      </c>
      <c r="I2843" t="s">
        <v>3491</v>
      </c>
      <c r="J2843" s="185" t="s">
        <v>36</v>
      </c>
      <c r="K2843" s="185" t="s">
        <v>36</v>
      </c>
      <c r="L2843" s="185" t="s">
        <v>36</v>
      </c>
      <c r="M2843" s="185" t="s">
        <v>37</v>
      </c>
      <c r="N2843" s="185" t="s">
        <v>3501</v>
      </c>
      <c r="O2843" s="185" t="s">
        <v>37</v>
      </c>
      <c r="P2843" s="185"/>
      <c r="Q2843" s="184" t="s">
        <v>2330</v>
      </c>
      <c r="R2843" s="185">
        <v>13150</v>
      </c>
      <c r="S2843" s="185" t="s">
        <v>472</v>
      </c>
      <c r="T2843">
        <v>2</v>
      </c>
      <c r="U2843" s="185" t="s">
        <v>37</v>
      </c>
      <c r="V2843" s="185" t="s">
        <v>37</v>
      </c>
      <c r="W2843" t="b">
        <v>1</v>
      </c>
    </row>
    <row r="2844" spans="4:23" x14ac:dyDescent="0.25">
      <c r="D2844" s="184" t="s">
        <v>4299</v>
      </c>
      <c r="E2844" s="184" t="s">
        <v>4299</v>
      </c>
      <c r="F2844" s="184"/>
      <c r="G2844" s="184"/>
      <c r="H2844" s="185">
        <v>16070</v>
      </c>
      <c r="I2844" t="s">
        <v>3496</v>
      </c>
      <c r="J2844" s="185" t="s">
        <v>36</v>
      </c>
      <c r="K2844" s="185" t="s">
        <v>36</v>
      </c>
      <c r="L2844" s="185" t="s">
        <v>36</v>
      </c>
      <c r="M2844" s="185" t="s">
        <v>37</v>
      </c>
      <c r="N2844" s="185" t="s">
        <v>35</v>
      </c>
      <c r="O2844" s="185" t="s">
        <v>37</v>
      </c>
      <c r="P2844" s="185"/>
      <c r="Q2844" s="184" t="s">
        <v>4299</v>
      </c>
      <c r="R2844" s="185">
        <v>16070</v>
      </c>
      <c r="S2844" s="185" t="s">
        <v>3524</v>
      </c>
      <c r="T2844">
        <v>1</v>
      </c>
      <c r="U2844" s="185" t="s">
        <v>37</v>
      </c>
      <c r="V2844" s="185" t="s">
        <v>37</v>
      </c>
      <c r="W2844" t="b">
        <v>1</v>
      </c>
    </row>
    <row r="2845" spans="4:23" x14ac:dyDescent="0.25">
      <c r="D2845" s="184" t="s">
        <v>4300</v>
      </c>
      <c r="E2845" s="184" t="s">
        <v>4300</v>
      </c>
      <c r="F2845" s="184"/>
      <c r="G2845" s="184"/>
      <c r="H2845" s="185">
        <v>15500</v>
      </c>
      <c r="I2845" t="s">
        <v>3496</v>
      </c>
      <c r="J2845" s="185" t="s">
        <v>36</v>
      </c>
      <c r="K2845" s="185" t="s">
        <v>36</v>
      </c>
      <c r="L2845" s="185" t="s">
        <v>36</v>
      </c>
      <c r="M2845" s="185" t="s">
        <v>37</v>
      </c>
      <c r="N2845" s="185" t="s">
        <v>35</v>
      </c>
      <c r="O2845" s="185" t="s">
        <v>37</v>
      </c>
      <c r="P2845" s="185"/>
      <c r="Q2845" s="184" t="s">
        <v>4300</v>
      </c>
      <c r="R2845" s="185">
        <v>15500</v>
      </c>
      <c r="S2845" s="185" t="s">
        <v>3526</v>
      </c>
      <c r="T2845">
        <v>1</v>
      </c>
      <c r="U2845" s="185" t="s">
        <v>37</v>
      </c>
      <c r="V2845" s="185" t="s">
        <v>37</v>
      </c>
      <c r="W2845" t="b">
        <v>1</v>
      </c>
    </row>
    <row r="2846" spans="4:23" x14ac:dyDescent="0.25">
      <c r="D2846" s="184" t="s">
        <v>2331</v>
      </c>
      <c r="E2846" s="184" t="s">
        <v>2331</v>
      </c>
      <c r="F2846" s="184"/>
      <c r="G2846" s="184"/>
      <c r="H2846" s="185">
        <v>17180</v>
      </c>
      <c r="I2846" t="s">
        <v>3502</v>
      </c>
      <c r="J2846" s="185" t="s">
        <v>36</v>
      </c>
      <c r="K2846" s="185" t="s">
        <v>36</v>
      </c>
      <c r="L2846" s="185" t="s">
        <v>36</v>
      </c>
      <c r="M2846" s="185" t="s">
        <v>37</v>
      </c>
      <c r="N2846" s="185" t="s">
        <v>3504</v>
      </c>
      <c r="O2846" s="185" t="s">
        <v>37</v>
      </c>
      <c r="P2846" s="185"/>
      <c r="Q2846" s="184" t="s">
        <v>2331</v>
      </c>
      <c r="R2846" s="185">
        <v>17180</v>
      </c>
      <c r="S2846" s="185" t="s">
        <v>589</v>
      </c>
      <c r="T2846">
        <v>1</v>
      </c>
      <c r="U2846" s="185" t="s">
        <v>37</v>
      </c>
      <c r="V2846" s="185" t="s">
        <v>37</v>
      </c>
      <c r="W2846" t="b">
        <v>1</v>
      </c>
    </row>
    <row r="2847" spans="4:23" x14ac:dyDescent="0.25">
      <c r="D2847" s="184" t="s">
        <v>2332</v>
      </c>
      <c r="E2847" s="184" t="s">
        <v>2332</v>
      </c>
      <c r="F2847" s="184"/>
      <c r="G2847" s="184"/>
      <c r="H2847" s="185">
        <v>16260</v>
      </c>
      <c r="I2847" t="s">
        <v>3500</v>
      </c>
      <c r="J2847" s="185" t="s">
        <v>36</v>
      </c>
      <c r="K2847" s="185" t="s">
        <v>36</v>
      </c>
      <c r="L2847" s="185" t="s">
        <v>36</v>
      </c>
      <c r="M2847" s="185" t="s">
        <v>37</v>
      </c>
      <c r="N2847" s="185" t="s">
        <v>3498</v>
      </c>
      <c r="O2847" s="185" t="s">
        <v>37</v>
      </c>
      <c r="P2847" s="185"/>
      <c r="Q2847" s="184" t="s">
        <v>2332</v>
      </c>
      <c r="R2847" s="185">
        <v>16260</v>
      </c>
      <c r="S2847" s="185" t="s">
        <v>2166</v>
      </c>
      <c r="T2847">
        <v>2</v>
      </c>
      <c r="U2847" s="185" t="s">
        <v>37</v>
      </c>
      <c r="V2847" s="185" t="s">
        <v>37</v>
      </c>
      <c r="W2847" t="b">
        <v>1</v>
      </c>
    </row>
    <row r="2848" spans="4:23" x14ac:dyDescent="0.25">
      <c r="D2848" s="184" t="s">
        <v>2333</v>
      </c>
      <c r="E2848" s="184" t="s">
        <v>2333</v>
      </c>
      <c r="F2848" s="184"/>
      <c r="G2848" s="184"/>
      <c r="H2848" s="185">
        <v>16260</v>
      </c>
      <c r="I2848" t="s">
        <v>3500</v>
      </c>
      <c r="J2848" s="185" t="s">
        <v>36</v>
      </c>
      <c r="K2848" s="185" t="s">
        <v>36</v>
      </c>
      <c r="L2848" s="185" t="s">
        <v>36</v>
      </c>
      <c r="M2848" s="185" t="s">
        <v>37</v>
      </c>
      <c r="N2848" s="185" t="s">
        <v>3498</v>
      </c>
      <c r="O2848" s="185" t="s">
        <v>37</v>
      </c>
      <c r="P2848" s="185"/>
      <c r="Q2848" s="184" t="s">
        <v>2333</v>
      </c>
      <c r="R2848" s="185">
        <v>16260</v>
      </c>
      <c r="S2848" s="185" t="s">
        <v>2166</v>
      </c>
      <c r="T2848">
        <v>2</v>
      </c>
      <c r="U2848" s="185" t="s">
        <v>37</v>
      </c>
      <c r="V2848" s="185" t="s">
        <v>37</v>
      </c>
      <c r="W2848" t="b">
        <v>1</v>
      </c>
    </row>
    <row r="2849" spans="4:23" x14ac:dyDescent="0.25">
      <c r="D2849" s="186" t="s">
        <v>4301</v>
      </c>
      <c r="E2849" s="186" t="s">
        <v>4301</v>
      </c>
      <c r="F2849" s="186"/>
      <c r="G2849" s="186"/>
      <c r="H2849" s="185"/>
      <c r="I2849" s="186" t="s">
        <v>3496</v>
      </c>
      <c r="J2849" s="186" t="s">
        <v>36</v>
      </c>
      <c r="K2849" s="186" t="s">
        <v>36</v>
      </c>
      <c r="L2849" s="186" t="s">
        <v>36</v>
      </c>
      <c r="M2849" s="186" t="s">
        <v>37</v>
      </c>
      <c r="N2849" s="186" t="s">
        <v>3498</v>
      </c>
      <c r="O2849" s="186" t="s">
        <v>37</v>
      </c>
      <c r="P2849" s="186"/>
      <c r="Q2849" s="186" t="s">
        <v>4301</v>
      </c>
      <c r="R2849" s="185"/>
      <c r="S2849" s="185"/>
      <c r="T2849">
        <v>2</v>
      </c>
      <c r="U2849" s="186" t="s">
        <v>37</v>
      </c>
      <c r="V2849" s="186" t="s">
        <v>37</v>
      </c>
      <c r="W2849" t="b">
        <v>1</v>
      </c>
    </row>
    <row r="2850" spans="4:23" x14ac:dyDescent="0.25">
      <c r="D2850" s="184" t="s">
        <v>2334</v>
      </c>
      <c r="E2850" s="184" t="s">
        <v>2334</v>
      </c>
      <c r="F2850" s="184"/>
      <c r="G2850" s="184"/>
      <c r="H2850" s="185">
        <v>16260</v>
      </c>
      <c r="I2850" t="s">
        <v>3500</v>
      </c>
      <c r="J2850" s="185" t="s">
        <v>36</v>
      </c>
      <c r="K2850" s="185" t="s">
        <v>36</v>
      </c>
      <c r="L2850" s="185" t="s">
        <v>36</v>
      </c>
      <c r="M2850" s="185" t="s">
        <v>37</v>
      </c>
      <c r="N2850" s="185" t="s">
        <v>3498</v>
      </c>
      <c r="O2850" s="185" t="s">
        <v>37</v>
      </c>
      <c r="P2850" s="185"/>
      <c r="Q2850" s="184" t="s">
        <v>2334</v>
      </c>
      <c r="R2850" s="185">
        <v>16260</v>
      </c>
      <c r="S2850" s="185" t="s">
        <v>2166</v>
      </c>
      <c r="T2850">
        <v>2</v>
      </c>
      <c r="U2850" s="185" t="s">
        <v>37</v>
      </c>
      <c r="V2850" s="185" t="s">
        <v>37</v>
      </c>
      <c r="W2850" t="b">
        <v>1</v>
      </c>
    </row>
    <row r="2851" spans="4:23" x14ac:dyDescent="0.25">
      <c r="D2851" s="184" t="s">
        <v>2335</v>
      </c>
      <c r="E2851" s="184" t="s">
        <v>2335</v>
      </c>
      <c r="F2851" s="184"/>
      <c r="G2851" s="184"/>
      <c r="H2851" s="185">
        <v>16260</v>
      </c>
      <c r="I2851" t="s">
        <v>3500</v>
      </c>
      <c r="J2851" s="185" t="s">
        <v>36</v>
      </c>
      <c r="K2851" s="185" t="s">
        <v>36</v>
      </c>
      <c r="L2851" s="185" t="s">
        <v>36</v>
      </c>
      <c r="M2851" s="185" t="s">
        <v>37</v>
      </c>
      <c r="N2851" s="185" t="s">
        <v>3498</v>
      </c>
      <c r="O2851" s="185" t="s">
        <v>37</v>
      </c>
      <c r="P2851" s="185"/>
      <c r="Q2851" s="184" t="s">
        <v>2335</v>
      </c>
      <c r="R2851" s="185">
        <v>16260</v>
      </c>
      <c r="S2851" s="185" t="s">
        <v>2166</v>
      </c>
      <c r="T2851">
        <v>2</v>
      </c>
      <c r="U2851" s="185" t="s">
        <v>37</v>
      </c>
      <c r="V2851" s="185" t="s">
        <v>37</v>
      </c>
      <c r="W2851" t="b">
        <v>1</v>
      </c>
    </row>
    <row r="2852" spans="4:23" x14ac:dyDescent="0.25">
      <c r="D2852" s="186" t="s">
        <v>4302</v>
      </c>
      <c r="E2852" s="186" t="s">
        <v>4302</v>
      </c>
      <c r="F2852" s="186"/>
      <c r="G2852" s="186"/>
      <c r="H2852" s="185"/>
      <c r="I2852" s="186" t="s">
        <v>3493</v>
      </c>
      <c r="J2852" s="186" t="s">
        <v>36</v>
      </c>
      <c r="K2852" s="186" t="s">
        <v>36</v>
      </c>
      <c r="L2852" s="186" t="s">
        <v>36</v>
      </c>
      <c r="M2852" s="186" t="s">
        <v>37</v>
      </c>
      <c r="N2852" s="186" t="s">
        <v>3498</v>
      </c>
      <c r="O2852" s="186" t="s">
        <v>37</v>
      </c>
      <c r="P2852" s="186"/>
      <c r="Q2852" s="186" t="s">
        <v>4302</v>
      </c>
      <c r="R2852" s="185"/>
      <c r="S2852" s="185"/>
      <c r="T2852">
        <v>2</v>
      </c>
      <c r="U2852" s="186" t="s">
        <v>37</v>
      </c>
      <c r="V2852" s="186" t="s">
        <v>37</v>
      </c>
      <c r="W2852" t="b">
        <v>1</v>
      </c>
    </row>
    <row r="2853" spans="4:23" x14ac:dyDescent="0.25">
      <c r="D2853" s="186" t="s">
        <v>4303</v>
      </c>
      <c r="E2853" s="186" t="s">
        <v>4303</v>
      </c>
      <c r="F2853" s="186"/>
      <c r="G2853" s="186"/>
      <c r="H2853" s="185"/>
      <c r="I2853" s="186" t="s">
        <v>3493</v>
      </c>
      <c r="J2853" s="186" t="s">
        <v>36</v>
      </c>
      <c r="K2853" s="186" t="s">
        <v>36</v>
      </c>
      <c r="L2853" s="186" t="s">
        <v>36</v>
      </c>
      <c r="M2853" s="186" t="s">
        <v>37</v>
      </c>
      <c r="N2853" s="186" t="s">
        <v>3498</v>
      </c>
      <c r="O2853" s="186" t="s">
        <v>37</v>
      </c>
      <c r="P2853" s="186"/>
      <c r="Q2853" s="186" t="s">
        <v>4303</v>
      </c>
      <c r="R2853" s="185"/>
      <c r="S2853" s="185"/>
      <c r="T2853">
        <v>2</v>
      </c>
      <c r="U2853" s="186" t="s">
        <v>37</v>
      </c>
      <c r="V2853" s="186" t="s">
        <v>37</v>
      </c>
      <c r="W2853" t="b">
        <v>1</v>
      </c>
    </row>
    <row r="2854" spans="4:23" x14ac:dyDescent="0.25">
      <c r="D2854" s="184" t="s">
        <v>2336</v>
      </c>
      <c r="E2854" s="184" t="s">
        <v>2336</v>
      </c>
      <c r="F2854" s="184"/>
      <c r="G2854" s="184"/>
      <c r="H2854" s="185">
        <v>16260</v>
      </c>
      <c r="I2854" t="s">
        <v>3496</v>
      </c>
      <c r="J2854" s="185" t="s">
        <v>36</v>
      </c>
      <c r="K2854" s="185" t="s">
        <v>36</v>
      </c>
      <c r="L2854" s="185" t="s">
        <v>36</v>
      </c>
      <c r="M2854" s="185" t="s">
        <v>37</v>
      </c>
      <c r="N2854" s="185" t="s">
        <v>35</v>
      </c>
      <c r="O2854" s="185" t="s">
        <v>37</v>
      </c>
      <c r="P2854" s="185"/>
      <c r="Q2854" s="184" t="s">
        <v>2336</v>
      </c>
      <c r="R2854" s="185">
        <v>16260</v>
      </c>
      <c r="S2854" s="185" t="s">
        <v>2166</v>
      </c>
      <c r="T2854">
        <v>1</v>
      </c>
      <c r="U2854" s="185" t="s">
        <v>37</v>
      </c>
      <c r="V2854" s="185" t="s">
        <v>37</v>
      </c>
      <c r="W2854" t="b">
        <v>1</v>
      </c>
    </row>
    <row r="2855" spans="4:23" x14ac:dyDescent="0.25">
      <c r="D2855" s="184" t="s">
        <v>2337</v>
      </c>
      <c r="E2855" s="184" t="s">
        <v>2337</v>
      </c>
      <c r="F2855" s="184"/>
      <c r="G2855" s="184"/>
      <c r="H2855" s="185">
        <v>15310</v>
      </c>
      <c r="I2855" t="s">
        <v>3513</v>
      </c>
      <c r="J2855" s="185" t="s">
        <v>36</v>
      </c>
      <c r="K2855" s="185" t="s">
        <v>36</v>
      </c>
      <c r="L2855" s="185" t="s">
        <v>36</v>
      </c>
      <c r="M2855" s="185" t="s">
        <v>37</v>
      </c>
      <c r="N2855" s="185" t="s">
        <v>3514</v>
      </c>
      <c r="O2855" s="185" t="s">
        <v>37</v>
      </c>
      <c r="P2855" s="185"/>
      <c r="Q2855" s="184" t="s">
        <v>2337</v>
      </c>
      <c r="R2855" s="185">
        <v>15310</v>
      </c>
      <c r="S2855" s="185" t="s">
        <v>180</v>
      </c>
      <c r="T2855">
        <v>1</v>
      </c>
      <c r="U2855" s="185" t="s">
        <v>37</v>
      </c>
      <c r="V2855" s="185" t="s">
        <v>37</v>
      </c>
      <c r="W2855" t="b">
        <v>0</v>
      </c>
    </row>
    <row r="2856" spans="4:23" x14ac:dyDescent="0.25">
      <c r="D2856" s="184" t="s">
        <v>2338</v>
      </c>
      <c r="E2856" s="184" t="s">
        <v>2338</v>
      </c>
      <c r="F2856" s="184"/>
      <c r="G2856" s="184"/>
      <c r="H2856" s="185">
        <v>15310</v>
      </c>
      <c r="I2856" t="s">
        <v>3496</v>
      </c>
      <c r="J2856" s="185" t="s">
        <v>36</v>
      </c>
      <c r="K2856" s="185" t="s">
        <v>36</v>
      </c>
      <c r="L2856" s="185" t="s">
        <v>36</v>
      </c>
      <c r="M2856" s="185" t="s">
        <v>37</v>
      </c>
      <c r="N2856" s="185" t="s">
        <v>3498</v>
      </c>
      <c r="O2856" s="185" t="s">
        <v>37</v>
      </c>
      <c r="P2856" s="185"/>
      <c r="Q2856" s="184" t="s">
        <v>2338</v>
      </c>
      <c r="R2856" s="185">
        <v>15310</v>
      </c>
      <c r="S2856" s="185" t="s">
        <v>180</v>
      </c>
      <c r="T2856">
        <v>1</v>
      </c>
      <c r="U2856" s="185" t="s">
        <v>37</v>
      </c>
      <c r="V2856" s="185" t="s">
        <v>37</v>
      </c>
      <c r="W2856" t="b">
        <v>1</v>
      </c>
    </row>
    <row r="2857" spans="4:23" x14ac:dyDescent="0.25">
      <c r="D2857" s="184" t="s">
        <v>2339</v>
      </c>
      <c r="E2857" s="184" t="s">
        <v>2339</v>
      </c>
      <c r="F2857" s="184"/>
      <c r="G2857" s="184"/>
      <c r="H2857" s="185">
        <v>13840</v>
      </c>
      <c r="I2857" t="s">
        <v>3493</v>
      </c>
      <c r="J2857" s="185" t="s">
        <v>36</v>
      </c>
      <c r="K2857" s="185" t="s">
        <v>36</v>
      </c>
      <c r="L2857" s="185" t="s">
        <v>36</v>
      </c>
      <c r="M2857" s="185" t="s">
        <v>37</v>
      </c>
      <c r="N2857" s="185" t="s">
        <v>3498</v>
      </c>
      <c r="O2857" s="185" t="s">
        <v>37</v>
      </c>
      <c r="P2857" s="185"/>
      <c r="Q2857" s="184" t="s">
        <v>2339</v>
      </c>
      <c r="R2857" s="185">
        <v>13840</v>
      </c>
      <c r="S2857" s="185" t="s">
        <v>72</v>
      </c>
      <c r="T2857">
        <v>1</v>
      </c>
      <c r="U2857" s="185" t="s">
        <v>37</v>
      </c>
      <c r="V2857" s="185" t="s">
        <v>37</v>
      </c>
      <c r="W2857" t="b">
        <v>1</v>
      </c>
    </row>
    <row r="2858" spans="4:23" x14ac:dyDescent="0.25">
      <c r="D2858" s="184" t="s">
        <v>2340</v>
      </c>
      <c r="E2858" s="184" t="s">
        <v>2340</v>
      </c>
      <c r="F2858" s="184"/>
      <c r="G2858" s="184"/>
      <c r="H2858" s="185">
        <v>13840</v>
      </c>
      <c r="I2858" t="s">
        <v>3493</v>
      </c>
      <c r="J2858" s="185" t="s">
        <v>36</v>
      </c>
      <c r="K2858" s="185" t="s">
        <v>36</v>
      </c>
      <c r="L2858" s="185" t="s">
        <v>36</v>
      </c>
      <c r="M2858" s="185" t="s">
        <v>37</v>
      </c>
      <c r="N2858" s="185" t="s">
        <v>3498</v>
      </c>
      <c r="O2858" s="185" t="s">
        <v>37</v>
      </c>
      <c r="P2858" s="185"/>
      <c r="Q2858" s="184" t="s">
        <v>2340</v>
      </c>
      <c r="R2858" s="185">
        <v>13840</v>
      </c>
      <c r="S2858" s="185" t="s">
        <v>72</v>
      </c>
      <c r="T2858">
        <v>1</v>
      </c>
      <c r="U2858" s="185" t="s">
        <v>37</v>
      </c>
      <c r="V2858" s="185" t="s">
        <v>37</v>
      </c>
      <c r="W2858" t="b">
        <v>1</v>
      </c>
    </row>
    <row r="2859" spans="4:23" x14ac:dyDescent="0.25">
      <c r="D2859" s="184" t="s">
        <v>2341</v>
      </c>
      <c r="E2859" s="184" t="s">
        <v>2341</v>
      </c>
      <c r="F2859" s="184"/>
      <c r="G2859" s="184"/>
      <c r="H2859" s="185">
        <v>16030</v>
      </c>
      <c r="I2859" t="s">
        <v>3496</v>
      </c>
      <c r="J2859" s="185" t="s">
        <v>36</v>
      </c>
      <c r="K2859" s="185" t="s">
        <v>36</v>
      </c>
      <c r="L2859" s="185" t="s">
        <v>36</v>
      </c>
      <c r="M2859" s="185" t="s">
        <v>37</v>
      </c>
      <c r="N2859" s="185" t="s">
        <v>3506</v>
      </c>
      <c r="O2859" s="185" t="s">
        <v>37</v>
      </c>
      <c r="P2859" s="185"/>
      <c r="Q2859" s="184" t="s">
        <v>2341</v>
      </c>
      <c r="R2859" s="185">
        <v>16030</v>
      </c>
      <c r="S2859" s="185" t="s">
        <v>107</v>
      </c>
      <c r="T2859">
        <v>1</v>
      </c>
      <c r="U2859" s="185" t="s">
        <v>37</v>
      </c>
      <c r="V2859" s="185" t="s">
        <v>37</v>
      </c>
      <c r="W2859" t="b">
        <v>1</v>
      </c>
    </row>
    <row r="2860" spans="4:23" x14ac:dyDescent="0.25">
      <c r="D2860" s="184" t="s">
        <v>2342</v>
      </c>
      <c r="E2860" s="184" t="s">
        <v>2342</v>
      </c>
      <c r="F2860" s="184"/>
      <c r="G2860" s="184"/>
      <c r="H2860" s="185">
        <v>16410</v>
      </c>
      <c r="I2860" t="s">
        <v>3496</v>
      </c>
      <c r="J2860" s="185" t="s">
        <v>36</v>
      </c>
      <c r="K2860" s="185" t="s">
        <v>36</v>
      </c>
      <c r="L2860" s="185" t="s">
        <v>36</v>
      </c>
      <c r="M2860" s="185" t="s">
        <v>37</v>
      </c>
      <c r="N2860" s="185" t="s">
        <v>35</v>
      </c>
      <c r="O2860" s="185" t="s">
        <v>37</v>
      </c>
      <c r="P2860" s="185"/>
      <c r="Q2860" s="184" t="s">
        <v>2342</v>
      </c>
      <c r="R2860" s="185">
        <v>16410</v>
      </c>
      <c r="S2860" s="185" t="s">
        <v>70</v>
      </c>
      <c r="T2860">
        <v>3</v>
      </c>
      <c r="U2860" s="185" t="s">
        <v>37</v>
      </c>
      <c r="V2860" s="185" t="s">
        <v>37</v>
      </c>
      <c r="W2860" t="b">
        <v>0</v>
      </c>
    </row>
    <row r="2861" spans="4:23" x14ac:dyDescent="0.25">
      <c r="D2861" s="184" t="s">
        <v>2343</v>
      </c>
      <c r="E2861" s="184" t="s">
        <v>2343</v>
      </c>
      <c r="F2861" s="184"/>
      <c r="G2861" s="184"/>
      <c r="H2861" s="185">
        <v>90268</v>
      </c>
      <c r="I2861" t="s">
        <v>3496</v>
      </c>
      <c r="J2861" s="185" t="s">
        <v>36</v>
      </c>
      <c r="K2861" s="185" t="s">
        <v>36</v>
      </c>
      <c r="L2861" s="185" t="s">
        <v>36</v>
      </c>
      <c r="M2861" s="185" t="s">
        <v>37</v>
      </c>
      <c r="N2861" s="185" t="s">
        <v>3498</v>
      </c>
      <c r="O2861" s="185" t="s">
        <v>37</v>
      </c>
      <c r="P2861" s="185"/>
      <c r="Q2861" s="184" t="s">
        <v>2343</v>
      </c>
      <c r="R2861" s="185">
        <v>90268</v>
      </c>
      <c r="S2861" s="185" t="s">
        <v>2343</v>
      </c>
      <c r="T2861">
        <v>1</v>
      </c>
      <c r="U2861" s="185" t="s">
        <v>37</v>
      </c>
      <c r="V2861" s="185" t="s">
        <v>37</v>
      </c>
      <c r="W2861" t="b">
        <v>1</v>
      </c>
    </row>
    <row r="2862" spans="4:23" x14ac:dyDescent="0.25">
      <c r="D2862" s="184" t="s">
        <v>2344</v>
      </c>
      <c r="E2862" s="184" t="s">
        <v>2344</v>
      </c>
      <c r="F2862" s="184"/>
      <c r="G2862" s="184"/>
      <c r="H2862" s="185">
        <v>15610</v>
      </c>
      <c r="I2862" t="s">
        <v>3496</v>
      </c>
      <c r="J2862" s="185" t="s">
        <v>36</v>
      </c>
      <c r="K2862" s="185" t="s">
        <v>36</v>
      </c>
      <c r="L2862" s="185" t="s">
        <v>36</v>
      </c>
      <c r="M2862" s="185" t="s">
        <v>37</v>
      </c>
      <c r="N2862" s="185" t="s">
        <v>3498</v>
      </c>
      <c r="O2862" s="185" t="s">
        <v>37</v>
      </c>
      <c r="P2862" s="185"/>
      <c r="Q2862" s="184" t="s">
        <v>2344</v>
      </c>
      <c r="R2862" s="185">
        <v>15610</v>
      </c>
      <c r="S2862" s="185" t="s">
        <v>212</v>
      </c>
      <c r="T2862">
        <v>1</v>
      </c>
      <c r="U2862" s="185" t="s">
        <v>37</v>
      </c>
      <c r="V2862" s="185" t="s">
        <v>37</v>
      </c>
      <c r="W2862" t="b">
        <v>1</v>
      </c>
    </row>
    <row r="2863" spans="4:23" x14ac:dyDescent="0.25">
      <c r="D2863" s="184" t="s">
        <v>2345</v>
      </c>
      <c r="E2863" s="184" t="s">
        <v>2345</v>
      </c>
      <c r="F2863" s="184"/>
      <c r="G2863" s="184"/>
      <c r="H2863" s="185">
        <v>15050</v>
      </c>
      <c r="I2863" t="s">
        <v>113</v>
      </c>
      <c r="J2863" s="185" t="s">
        <v>36</v>
      </c>
      <c r="K2863" s="185" t="s">
        <v>36</v>
      </c>
      <c r="L2863" s="185" t="s">
        <v>36</v>
      </c>
      <c r="M2863" s="185" t="s">
        <v>37</v>
      </c>
      <c r="N2863" s="185" t="s">
        <v>113</v>
      </c>
      <c r="O2863" s="185" t="s">
        <v>37</v>
      </c>
      <c r="P2863" s="185"/>
      <c r="Q2863" s="184" t="s">
        <v>2345</v>
      </c>
      <c r="R2863" s="185">
        <v>15050</v>
      </c>
      <c r="S2863" s="185" t="s">
        <v>114</v>
      </c>
      <c r="T2863">
        <v>5</v>
      </c>
      <c r="U2863" s="185" t="s">
        <v>37</v>
      </c>
      <c r="V2863" s="185" t="s">
        <v>37</v>
      </c>
      <c r="W2863" t="b">
        <v>0</v>
      </c>
    </row>
    <row r="2864" spans="4:23" x14ac:dyDescent="0.25">
      <c r="D2864" s="184" t="s">
        <v>2346</v>
      </c>
      <c r="E2864" s="184" t="s">
        <v>2346</v>
      </c>
      <c r="F2864" s="184"/>
      <c r="G2864" s="184"/>
      <c r="H2864" s="185">
        <v>16410</v>
      </c>
      <c r="I2864" t="s">
        <v>3496</v>
      </c>
      <c r="J2864" s="185" t="s">
        <v>36</v>
      </c>
      <c r="K2864" s="185" t="s">
        <v>36</v>
      </c>
      <c r="L2864" s="185" t="s">
        <v>36</v>
      </c>
      <c r="M2864" s="185" t="s">
        <v>37</v>
      </c>
      <c r="N2864" s="185" t="s">
        <v>35</v>
      </c>
      <c r="O2864" s="185" t="s">
        <v>37</v>
      </c>
      <c r="P2864" s="185"/>
      <c r="Q2864" s="184" t="s">
        <v>2346</v>
      </c>
      <c r="R2864" s="185">
        <v>16410</v>
      </c>
      <c r="S2864" s="185" t="s">
        <v>70</v>
      </c>
      <c r="T2864">
        <v>3</v>
      </c>
      <c r="U2864" s="185" t="s">
        <v>37</v>
      </c>
      <c r="V2864" s="185" t="s">
        <v>37</v>
      </c>
      <c r="W2864" t="b">
        <v>0</v>
      </c>
    </row>
    <row r="2865" spans="4:23" x14ac:dyDescent="0.25">
      <c r="D2865" s="184" t="s">
        <v>4304</v>
      </c>
      <c r="E2865" s="184" t="s">
        <v>4304</v>
      </c>
      <c r="F2865" s="184"/>
      <c r="G2865" s="184"/>
      <c r="H2865" s="185">
        <v>16070</v>
      </c>
      <c r="I2865" t="s">
        <v>3496</v>
      </c>
      <c r="J2865" s="185" t="s">
        <v>36</v>
      </c>
      <c r="K2865" s="185" t="s">
        <v>36</v>
      </c>
      <c r="L2865" s="185" t="s">
        <v>36</v>
      </c>
      <c r="M2865" s="185" t="s">
        <v>37</v>
      </c>
      <c r="N2865" s="185" t="s">
        <v>35</v>
      </c>
      <c r="O2865" s="185" t="s">
        <v>37</v>
      </c>
      <c r="P2865" s="185"/>
      <c r="Q2865" s="184" t="s">
        <v>4304</v>
      </c>
      <c r="R2865" s="185">
        <v>16070</v>
      </c>
      <c r="S2865" s="185" t="s">
        <v>3524</v>
      </c>
      <c r="T2865">
        <v>1</v>
      </c>
      <c r="U2865" s="185" t="s">
        <v>37</v>
      </c>
      <c r="V2865" s="185" t="s">
        <v>37</v>
      </c>
      <c r="W2865" t="b">
        <v>1</v>
      </c>
    </row>
    <row r="2866" spans="4:23" x14ac:dyDescent="0.25">
      <c r="D2866" s="184" t="s">
        <v>4305</v>
      </c>
      <c r="E2866" s="184" t="s">
        <v>4305</v>
      </c>
      <c r="F2866" s="184"/>
      <c r="G2866" s="184"/>
      <c r="H2866" s="185">
        <v>15500</v>
      </c>
      <c r="I2866" t="s">
        <v>3496</v>
      </c>
      <c r="J2866" s="185" t="s">
        <v>36</v>
      </c>
      <c r="K2866" s="185" t="s">
        <v>36</v>
      </c>
      <c r="L2866" s="185" t="s">
        <v>36</v>
      </c>
      <c r="M2866" s="185" t="s">
        <v>37</v>
      </c>
      <c r="N2866" s="185" t="s">
        <v>35</v>
      </c>
      <c r="O2866" s="185" t="s">
        <v>37</v>
      </c>
      <c r="P2866" s="185"/>
      <c r="Q2866" s="184" t="s">
        <v>4305</v>
      </c>
      <c r="R2866" s="185">
        <v>15500</v>
      </c>
      <c r="S2866" s="185" t="s">
        <v>3526</v>
      </c>
      <c r="T2866">
        <v>1</v>
      </c>
      <c r="U2866" s="185" t="s">
        <v>37</v>
      </c>
      <c r="V2866" s="185" t="s">
        <v>37</v>
      </c>
      <c r="W2866" t="b">
        <v>1</v>
      </c>
    </row>
    <row r="2867" spans="4:23" x14ac:dyDescent="0.25">
      <c r="D2867" s="184" t="s">
        <v>4306</v>
      </c>
      <c r="E2867" s="184" t="s">
        <v>4306</v>
      </c>
      <c r="F2867" s="184"/>
      <c r="G2867" s="184"/>
      <c r="H2867" s="185">
        <v>16070</v>
      </c>
      <c r="I2867" t="s">
        <v>3496</v>
      </c>
      <c r="J2867" s="185" t="s">
        <v>36</v>
      </c>
      <c r="K2867" s="185" t="s">
        <v>36</v>
      </c>
      <c r="L2867" s="185" t="s">
        <v>36</v>
      </c>
      <c r="M2867" s="185" t="s">
        <v>37</v>
      </c>
      <c r="N2867" s="185" t="s">
        <v>35</v>
      </c>
      <c r="O2867" s="185" t="s">
        <v>37</v>
      </c>
      <c r="P2867" s="185"/>
      <c r="Q2867" s="184" t="s">
        <v>4306</v>
      </c>
      <c r="R2867" s="185">
        <v>16070</v>
      </c>
      <c r="S2867" s="185" t="s">
        <v>3524</v>
      </c>
      <c r="T2867">
        <v>1</v>
      </c>
      <c r="U2867" s="185" t="s">
        <v>37</v>
      </c>
      <c r="V2867" s="185" t="s">
        <v>37</v>
      </c>
      <c r="W2867" t="b">
        <v>1</v>
      </c>
    </row>
    <row r="2868" spans="4:23" x14ac:dyDescent="0.25">
      <c r="D2868" s="184" t="s">
        <v>4307</v>
      </c>
      <c r="E2868" s="184" t="s">
        <v>4307</v>
      </c>
      <c r="F2868" s="184"/>
      <c r="G2868" s="184"/>
      <c r="H2868" s="185">
        <v>15500</v>
      </c>
      <c r="I2868" t="s">
        <v>3496</v>
      </c>
      <c r="J2868" s="185" t="s">
        <v>36</v>
      </c>
      <c r="K2868" s="185" t="s">
        <v>36</v>
      </c>
      <c r="L2868" s="185" t="s">
        <v>36</v>
      </c>
      <c r="M2868" s="185" t="s">
        <v>37</v>
      </c>
      <c r="N2868" s="185" t="s">
        <v>35</v>
      </c>
      <c r="O2868" s="185" t="s">
        <v>37</v>
      </c>
      <c r="P2868" s="185"/>
      <c r="Q2868" s="184" t="s">
        <v>4307</v>
      </c>
      <c r="R2868" s="185">
        <v>15500</v>
      </c>
      <c r="S2868" s="185" t="s">
        <v>3526</v>
      </c>
      <c r="T2868">
        <v>1</v>
      </c>
      <c r="U2868" s="185" t="s">
        <v>37</v>
      </c>
      <c r="V2868" s="185" t="s">
        <v>37</v>
      </c>
      <c r="W2868" t="b">
        <v>1</v>
      </c>
    </row>
    <row r="2869" spans="4:23" x14ac:dyDescent="0.25">
      <c r="D2869" s="184" t="s">
        <v>2347</v>
      </c>
      <c r="E2869" s="184" t="s">
        <v>2347</v>
      </c>
      <c r="F2869" s="184"/>
      <c r="G2869" s="184"/>
      <c r="H2869" s="185">
        <v>11030</v>
      </c>
      <c r="I2869" t="s">
        <v>3491</v>
      </c>
      <c r="J2869" s="185" t="s">
        <v>36</v>
      </c>
      <c r="K2869" s="185" t="s">
        <v>36</v>
      </c>
      <c r="L2869" s="185" t="s">
        <v>36</v>
      </c>
      <c r="M2869" s="185" t="s">
        <v>37</v>
      </c>
      <c r="N2869" s="185" t="s">
        <v>35</v>
      </c>
      <c r="O2869" s="185" t="s">
        <v>37</v>
      </c>
      <c r="P2869" s="185"/>
      <c r="Q2869" s="184" t="s">
        <v>2347</v>
      </c>
      <c r="R2869" s="185">
        <v>11030</v>
      </c>
      <c r="S2869" s="185" t="s">
        <v>750</v>
      </c>
      <c r="T2869">
        <v>3</v>
      </c>
      <c r="U2869" s="185" t="s">
        <v>37</v>
      </c>
      <c r="V2869" s="185" t="s">
        <v>37</v>
      </c>
      <c r="W2869" t="b">
        <v>1</v>
      </c>
    </row>
    <row r="2870" spans="4:23" x14ac:dyDescent="0.25">
      <c r="D2870" s="184" t="s">
        <v>2348</v>
      </c>
      <c r="E2870" s="184" t="s">
        <v>2348</v>
      </c>
      <c r="F2870" s="184"/>
      <c r="G2870" s="184"/>
      <c r="H2870" s="185">
        <v>17140</v>
      </c>
      <c r="I2870" t="s">
        <v>3502</v>
      </c>
      <c r="J2870" s="185" t="s">
        <v>36</v>
      </c>
      <c r="K2870" s="185" t="s">
        <v>36</v>
      </c>
      <c r="L2870" s="185" t="s">
        <v>36</v>
      </c>
      <c r="M2870" s="185" t="s">
        <v>37</v>
      </c>
      <c r="N2870" s="185" t="s">
        <v>3528</v>
      </c>
      <c r="O2870" s="185" t="s">
        <v>37</v>
      </c>
      <c r="P2870" s="185"/>
      <c r="Q2870" s="184" t="s">
        <v>2348</v>
      </c>
      <c r="R2870" s="185">
        <v>17140</v>
      </c>
      <c r="S2870" s="185" t="s">
        <v>100</v>
      </c>
      <c r="T2870">
        <v>1</v>
      </c>
      <c r="U2870" s="185" t="s">
        <v>37</v>
      </c>
      <c r="V2870" s="185" t="s">
        <v>37</v>
      </c>
      <c r="W2870" t="b">
        <v>1</v>
      </c>
    </row>
    <row r="2871" spans="4:23" x14ac:dyDescent="0.25">
      <c r="D2871" s="184" t="s">
        <v>2349</v>
      </c>
      <c r="E2871" s="184" t="s">
        <v>2349</v>
      </c>
      <c r="F2871" s="184"/>
      <c r="G2871" s="184"/>
      <c r="H2871" s="185">
        <v>13240</v>
      </c>
      <c r="I2871" t="s">
        <v>3491</v>
      </c>
      <c r="J2871" s="185" t="s">
        <v>36</v>
      </c>
      <c r="K2871" s="185" t="s">
        <v>36</v>
      </c>
      <c r="L2871" s="185" t="s">
        <v>36</v>
      </c>
      <c r="M2871" s="185" t="s">
        <v>37</v>
      </c>
      <c r="N2871" s="185" t="s">
        <v>3501</v>
      </c>
      <c r="O2871" s="185" t="s">
        <v>37</v>
      </c>
      <c r="P2871" s="185"/>
      <c r="Q2871" s="184" t="s">
        <v>2349</v>
      </c>
      <c r="R2871" s="185">
        <v>13240</v>
      </c>
      <c r="S2871" s="185" t="s">
        <v>146</v>
      </c>
      <c r="T2871">
        <v>2</v>
      </c>
      <c r="U2871" s="185" t="s">
        <v>37</v>
      </c>
      <c r="V2871" s="185" t="s">
        <v>37</v>
      </c>
      <c r="W2871" t="b">
        <v>1</v>
      </c>
    </row>
    <row r="2872" spans="4:23" x14ac:dyDescent="0.25">
      <c r="D2872" s="184" t="s">
        <v>4308</v>
      </c>
      <c r="E2872" s="184" t="s">
        <v>4308</v>
      </c>
      <c r="F2872" s="184"/>
      <c r="G2872" s="184"/>
      <c r="H2872" s="185">
        <v>13960</v>
      </c>
      <c r="I2872" t="s">
        <v>3491</v>
      </c>
      <c r="J2872" s="185" t="s">
        <v>36</v>
      </c>
      <c r="K2872" s="185" t="s">
        <v>36</v>
      </c>
      <c r="L2872" s="185" t="s">
        <v>36</v>
      </c>
      <c r="M2872" s="185" t="s">
        <v>37</v>
      </c>
      <c r="N2872" s="185" t="s">
        <v>3501</v>
      </c>
      <c r="O2872" s="185" t="s">
        <v>37</v>
      </c>
      <c r="P2872" s="185"/>
      <c r="Q2872" s="184" t="s">
        <v>4308</v>
      </c>
      <c r="R2872" s="185">
        <v>13960</v>
      </c>
      <c r="S2872" s="185" t="s">
        <v>234</v>
      </c>
      <c r="T2872">
        <v>1</v>
      </c>
      <c r="U2872" s="185" t="s">
        <v>37</v>
      </c>
      <c r="V2872" s="185" t="s">
        <v>37</v>
      </c>
      <c r="W2872" t="b">
        <v>1</v>
      </c>
    </row>
    <row r="2873" spans="4:23" x14ac:dyDescent="0.25">
      <c r="D2873" s="184" t="s">
        <v>2350</v>
      </c>
      <c r="E2873" s="184" t="s">
        <v>2350</v>
      </c>
      <c r="F2873" s="184"/>
      <c r="G2873" s="184"/>
      <c r="H2873" s="185">
        <v>13060</v>
      </c>
      <c r="I2873" t="s">
        <v>3491</v>
      </c>
      <c r="J2873" s="185" t="s">
        <v>36</v>
      </c>
      <c r="K2873" s="185" t="s">
        <v>36</v>
      </c>
      <c r="L2873" s="185" t="s">
        <v>36</v>
      </c>
      <c r="M2873" s="185" t="s">
        <v>37</v>
      </c>
      <c r="N2873" s="185" t="s">
        <v>3501</v>
      </c>
      <c r="O2873" s="185" t="s">
        <v>37</v>
      </c>
      <c r="P2873" s="185"/>
      <c r="Q2873" s="184" t="s">
        <v>2350</v>
      </c>
      <c r="R2873" s="185">
        <v>13060</v>
      </c>
      <c r="S2873" s="185" t="s">
        <v>1181</v>
      </c>
      <c r="T2873">
        <v>2</v>
      </c>
      <c r="U2873" s="185" t="s">
        <v>37</v>
      </c>
      <c r="V2873" s="185" t="s">
        <v>37</v>
      </c>
      <c r="W2873" t="b">
        <v>1</v>
      </c>
    </row>
    <row r="2874" spans="4:23" x14ac:dyDescent="0.25">
      <c r="D2874" s="184" t="s">
        <v>2351</v>
      </c>
      <c r="E2874" s="184" t="s">
        <v>2351</v>
      </c>
      <c r="F2874" s="184"/>
      <c r="G2874" s="184"/>
      <c r="H2874" s="185">
        <v>13050</v>
      </c>
      <c r="I2874" t="s">
        <v>3491</v>
      </c>
      <c r="J2874" s="185" t="s">
        <v>36</v>
      </c>
      <c r="K2874" s="185" t="s">
        <v>36</v>
      </c>
      <c r="L2874" s="185" t="s">
        <v>36</v>
      </c>
      <c r="M2874" s="185" t="s">
        <v>37</v>
      </c>
      <c r="N2874" s="185" t="s">
        <v>3501</v>
      </c>
      <c r="O2874" s="185" t="s">
        <v>37</v>
      </c>
      <c r="P2874" s="185"/>
      <c r="Q2874" s="184" t="s">
        <v>2351</v>
      </c>
      <c r="R2874" s="185">
        <v>13050</v>
      </c>
      <c r="S2874" s="185" t="s">
        <v>1214</v>
      </c>
      <c r="T2874">
        <v>1</v>
      </c>
      <c r="U2874" s="185" t="s">
        <v>37</v>
      </c>
      <c r="V2874" s="185" t="s">
        <v>37</v>
      </c>
      <c r="W2874" t="b">
        <v>1</v>
      </c>
    </row>
    <row r="2875" spans="4:23" x14ac:dyDescent="0.25">
      <c r="D2875" s="184" t="s">
        <v>2352</v>
      </c>
      <c r="E2875" s="184" t="s">
        <v>2352</v>
      </c>
      <c r="F2875" s="184"/>
      <c r="G2875" s="184"/>
      <c r="H2875" s="185">
        <v>10030</v>
      </c>
      <c r="I2875" t="s">
        <v>3486</v>
      </c>
      <c r="J2875" s="185" t="s">
        <v>36</v>
      </c>
      <c r="K2875" s="185" t="s">
        <v>36</v>
      </c>
      <c r="L2875" s="185" t="s">
        <v>36</v>
      </c>
      <c r="M2875" s="185" t="s">
        <v>37</v>
      </c>
      <c r="N2875" s="185" t="s">
        <v>3490</v>
      </c>
      <c r="O2875" s="185" t="s">
        <v>37</v>
      </c>
      <c r="P2875" s="185"/>
      <c r="Q2875" s="184" t="s">
        <v>2352</v>
      </c>
      <c r="R2875" s="185">
        <v>10030</v>
      </c>
      <c r="S2875" s="185" t="s">
        <v>60</v>
      </c>
      <c r="T2875">
        <v>1</v>
      </c>
      <c r="U2875" s="185" t="s">
        <v>37</v>
      </c>
      <c r="V2875" s="185" t="s">
        <v>37</v>
      </c>
      <c r="W2875" t="b">
        <v>1</v>
      </c>
    </row>
    <row r="2876" spans="4:23" x14ac:dyDescent="0.25">
      <c r="D2876" s="184" t="s">
        <v>2353</v>
      </c>
      <c r="E2876" s="184" t="s">
        <v>2353</v>
      </c>
      <c r="F2876" s="184"/>
      <c r="G2876" s="184"/>
      <c r="H2876" s="185">
        <v>17060</v>
      </c>
      <c r="I2876" t="s">
        <v>3502</v>
      </c>
      <c r="J2876" s="185" t="s">
        <v>36</v>
      </c>
      <c r="K2876" s="185" t="s">
        <v>36</v>
      </c>
      <c r="L2876" s="185" t="s">
        <v>36</v>
      </c>
      <c r="M2876" s="185" t="s">
        <v>37</v>
      </c>
      <c r="N2876" s="185" t="s">
        <v>3528</v>
      </c>
      <c r="O2876" s="185" t="s">
        <v>37</v>
      </c>
      <c r="P2876" s="185"/>
      <c r="Q2876" s="184" t="s">
        <v>2353</v>
      </c>
      <c r="R2876" s="185">
        <v>17060</v>
      </c>
      <c r="S2876" s="185" t="s">
        <v>1079</v>
      </c>
      <c r="T2876">
        <v>1</v>
      </c>
      <c r="U2876" s="185" t="s">
        <v>37</v>
      </c>
      <c r="V2876" s="185" t="s">
        <v>37</v>
      </c>
      <c r="W2876" t="b">
        <v>1</v>
      </c>
    </row>
    <row r="2877" spans="4:23" x14ac:dyDescent="0.25">
      <c r="D2877" s="184" t="s">
        <v>4309</v>
      </c>
      <c r="E2877" s="184" t="s">
        <v>4309</v>
      </c>
      <c r="F2877" s="184"/>
      <c r="G2877" s="184"/>
      <c r="H2877" s="185">
        <v>90269</v>
      </c>
      <c r="I2877" t="s">
        <v>3486</v>
      </c>
      <c r="J2877" s="185" t="s">
        <v>36</v>
      </c>
      <c r="K2877" s="185" t="s">
        <v>36</v>
      </c>
      <c r="L2877" s="185" t="s">
        <v>36</v>
      </c>
      <c r="M2877" s="185" t="s">
        <v>37</v>
      </c>
      <c r="N2877" s="185" t="s">
        <v>3501</v>
      </c>
      <c r="O2877" s="185" t="s">
        <v>37</v>
      </c>
      <c r="P2877" s="185"/>
      <c r="Q2877" s="184" t="s">
        <v>4309</v>
      </c>
      <c r="R2877" s="185">
        <v>90269</v>
      </c>
      <c r="S2877" s="185" t="s">
        <v>2354</v>
      </c>
      <c r="T2877">
        <v>1</v>
      </c>
      <c r="U2877" s="185" t="s">
        <v>37</v>
      </c>
      <c r="V2877" s="185" t="s">
        <v>37</v>
      </c>
      <c r="W2877" t="b">
        <v>1</v>
      </c>
    </row>
    <row r="2878" spans="4:23" x14ac:dyDescent="0.25">
      <c r="D2878" s="184" t="s">
        <v>4310</v>
      </c>
      <c r="E2878" s="184" t="s">
        <v>4310</v>
      </c>
      <c r="F2878" s="184"/>
      <c r="G2878" s="184"/>
      <c r="H2878" s="185">
        <v>90269</v>
      </c>
      <c r="I2878" t="s">
        <v>3486</v>
      </c>
      <c r="J2878" s="185" t="s">
        <v>36</v>
      </c>
      <c r="K2878" s="185" t="s">
        <v>36</v>
      </c>
      <c r="L2878" s="185" t="s">
        <v>36</v>
      </c>
      <c r="M2878" s="185" t="s">
        <v>37</v>
      </c>
      <c r="N2878" s="185" t="s">
        <v>3501</v>
      </c>
      <c r="O2878" s="185" t="s">
        <v>37</v>
      </c>
      <c r="P2878" s="185"/>
      <c r="Q2878" s="184" t="s">
        <v>4310</v>
      </c>
      <c r="R2878" s="185">
        <v>90269</v>
      </c>
      <c r="S2878" s="185" t="s">
        <v>2354</v>
      </c>
      <c r="T2878">
        <v>1</v>
      </c>
      <c r="U2878" s="185" t="s">
        <v>37</v>
      </c>
      <c r="V2878" s="185" t="s">
        <v>37</v>
      </c>
      <c r="W2878" t="b">
        <v>1</v>
      </c>
    </row>
    <row r="2879" spans="4:23" x14ac:dyDescent="0.25">
      <c r="D2879" s="184" t="s">
        <v>2354</v>
      </c>
      <c r="E2879" s="184" t="s">
        <v>2354</v>
      </c>
      <c r="F2879" s="184"/>
      <c r="G2879" s="184"/>
      <c r="H2879" s="185">
        <v>90269</v>
      </c>
      <c r="I2879" t="s">
        <v>3491</v>
      </c>
      <c r="J2879" s="185" t="s">
        <v>36</v>
      </c>
      <c r="K2879" s="185" t="s">
        <v>36</v>
      </c>
      <c r="L2879" s="185" t="s">
        <v>36</v>
      </c>
      <c r="M2879" s="185" t="s">
        <v>37</v>
      </c>
      <c r="N2879" s="185" t="s">
        <v>3501</v>
      </c>
      <c r="O2879" s="185" t="s">
        <v>37</v>
      </c>
      <c r="P2879" s="185"/>
      <c r="Q2879" s="184" t="s">
        <v>2354</v>
      </c>
      <c r="R2879" s="185">
        <v>90269</v>
      </c>
      <c r="S2879" s="185" t="s">
        <v>2354</v>
      </c>
      <c r="T2879">
        <v>1</v>
      </c>
      <c r="U2879" s="185" t="s">
        <v>37</v>
      </c>
      <c r="V2879" s="185" t="s">
        <v>37</v>
      </c>
      <c r="W2879" t="b">
        <v>1</v>
      </c>
    </row>
    <row r="2880" spans="4:23" x14ac:dyDescent="0.25">
      <c r="D2880" s="184" t="s">
        <v>2355</v>
      </c>
      <c r="E2880" s="184" t="s">
        <v>2355</v>
      </c>
      <c r="F2880" s="184"/>
      <c r="G2880" s="184"/>
      <c r="H2880" s="185">
        <v>17610</v>
      </c>
      <c r="I2880" t="s">
        <v>3502</v>
      </c>
      <c r="J2880" s="185" t="s">
        <v>36</v>
      </c>
      <c r="K2880" s="185" t="s">
        <v>36</v>
      </c>
      <c r="L2880" s="185" t="s">
        <v>36</v>
      </c>
      <c r="M2880" s="185" t="s">
        <v>37</v>
      </c>
      <c r="N2880" s="185" t="s">
        <v>3489</v>
      </c>
      <c r="O2880" s="185" t="s">
        <v>37</v>
      </c>
      <c r="P2880" s="185"/>
      <c r="Q2880" s="184" t="s">
        <v>2355</v>
      </c>
      <c r="R2880" s="185">
        <v>17610</v>
      </c>
      <c r="S2880" s="185" t="s">
        <v>314</v>
      </c>
      <c r="T2880">
        <v>1</v>
      </c>
      <c r="U2880" s="185" t="s">
        <v>37</v>
      </c>
      <c r="V2880" s="185" t="s">
        <v>37</v>
      </c>
      <c r="W2880" t="b">
        <v>1</v>
      </c>
    </row>
    <row r="2881" spans="4:23" x14ac:dyDescent="0.25">
      <c r="D2881" s="184" t="s">
        <v>2356</v>
      </c>
      <c r="E2881" s="184" t="s">
        <v>2356</v>
      </c>
      <c r="F2881" s="184"/>
      <c r="G2881" s="184"/>
      <c r="H2881" s="185">
        <v>13960</v>
      </c>
      <c r="I2881" t="s">
        <v>3491</v>
      </c>
      <c r="J2881" s="185" t="s">
        <v>36</v>
      </c>
      <c r="K2881" s="185" t="s">
        <v>36</v>
      </c>
      <c r="L2881" s="185" t="s">
        <v>36</v>
      </c>
      <c r="M2881" s="185" t="s">
        <v>37</v>
      </c>
      <c r="N2881" s="185" t="s">
        <v>3501</v>
      </c>
      <c r="O2881" s="185" t="s">
        <v>37</v>
      </c>
      <c r="P2881" s="185"/>
      <c r="Q2881" s="184" t="s">
        <v>2356</v>
      </c>
      <c r="R2881" s="185">
        <v>13960</v>
      </c>
      <c r="S2881" s="185" t="s">
        <v>234</v>
      </c>
      <c r="T2881">
        <v>1</v>
      </c>
      <c r="U2881" s="185" t="s">
        <v>37</v>
      </c>
      <c r="V2881" s="185" t="s">
        <v>37</v>
      </c>
      <c r="W2881" t="b">
        <v>1</v>
      </c>
    </row>
    <row r="2882" spans="4:23" x14ac:dyDescent="0.25">
      <c r="D2882" s="184" t="s">
        <v>2357</v>
      </c>
      <c r="E2882" s="184" t="s">
        <v>2357</v>
      </c>
      <c r="F2882" s="184"/>
      <c r="G2882" s="184"/>
      <c r="H2882" s="185">
        <v>13410</v>
      </c>
      <c r="I2882" t="s">
        <v>3491</v>
      </c>
      <c r="J2882" s="185" t="s">
        <v>36</v>
      </c>
      <c r="K2882" s="185" t="s">
        <v>36</v>
      </c>
      <c r="L2882" s="185" t="s">
        <v>36</v>
      </c>
      <c r="M2882" s="185" t="s">
        <v>37</v>
      </c>
      <c r="N2882" s="185" t="s">
        <v>3501</v>
      </c>
      <c r="O2882" s="185" t="s">
        <v>37</v>
      </c>
      <c r="P2882" s="185"/>
      <c r="Q2882" s="184" t="s">
        <v>2357</v>
      </c>
      <c r="R2882" s="185">
        <v>13410</v>
      </c>
      <c r="S2882" s="185" t="s">
        <v>131</v>
      </c>
      <c r="T2882">
        <v>2</v>
      </c>
      <c r="U2882" s="185" t="s">
        <v>37</v>
      </c>
      <c r="V2882" s="185" t="s">
        <v>37</v>
      </c>
      <c r="W2882" t="b">
        <v>1</v>
      </c>
    </row>
    <row r="2883" spans="4:23" x14ac:dyDescent="0.25">
      <c r="D2883" s="184" t="s">
        <v>2358</v>
      </c>
      <c r="E2883" s="184" t="s">
        <v>2358</v>
      </c>
      <c r="F2883" s="184"/>
      <c r="G2883" s="184"/>
      <c r="H2883" s="185">
        <v>13140</v>
      </c>
      <c r="I2883" t="s">
        <v>3491</v>
      </c>
      <c r="J2883" s="185" t="s">
        <v>36</v>
      </c>
      <c r="K2883" s="185" t="s">
        <v>36</v>
      </c>
      <c r="L2883" s="185" t="s">
        <v>36</v>
      </c>
      <c r="M2883" s="185" t="s">
        <v>37</v>
      </c>
      <c r="N2883" s="185" t="s">
        <v>3501</v>
      </c>
      <c r="O2883" s="185" t="s">
        <v>37</v>
      </c>
      <c r="P2883" s="185"/>
      <c r="Q2883" s="184" t="s">
        <v>2358</v>
      </c>
      <c r="R2883" s="185">
        <v>13140</v>
      </c>
      <c r="S2883" s="185" t="s">
        <v>78</v>
      </c>
      <c r="T2883">
        <v>1</v>
      </c>
      <c r="U2883" s="185" t="s">
        <v>37</v>
      </c>
      <c r="V2883" s="185" t="s">
        <v>37</v>
      </c>
      <c r="W2883" t="b">
        <v>1</v>
      </c>
    </row>
    <row r="2884" spans="4:23" x14ac:dyDescent="0.25">
      <c r="D2884" s="184" t="s">
        <v>2359</v>
      </c>
      <c r="E2884" s="184" t="s">
        <v>2359</v>
      </c>
      <c r="F2884" s="184"/>
      <c r="G2884" s="184"/>
      <c r="H2884" s="185">
        <v>16220</v>
      </c>
      <c r="I2884" t="s">
        <v>3496</v>
      </c>
      <c r="J2884" s="185" t="s">
        <v>36</v>
      </c>
      <c r="K2884" s="185" t="s">
        <v>36</v>
      </c>
      <c r="L2884" s="185" t="s">
        <v>36</v>
      </c>
      <c r="M2884" s="185" t="s">
        <v>37</v>
      </c>
      <c r="N2884" s="185" t="s">
        <v>3498</v>
      </c>
      <c r="O2884" s="185" t="s">
        <v>37</v>
      </c>
      <c r="P2884" s="185"/>
      <c r="Q2884" s="184" t="s">
        <v>2359</v>
      </c>
      <c r="R2884" s="185">
        <v>16220</v>
      </c>
      <c r="S2884" s="185" t="s">
        <v>289</v>
      </c>
      <c r="T2884">
        <v>2</v>
      </c>
      <c r="U2884" s="185" t="s">
        <v>37</v>
      </c>
      <c r="V2884" s="185" t="s">
        <v>37</v>
      </c>
      <c r="W2884" t="b">
        <v>1</v>
      </c>
    </row>
    <row r="2885" spans="4:23" x14ac:dyDescent="0.25">
      <c r="D2885" s="184" t="s">
        <v>2360</v>
      </c>
      <c r="E2885" s="184" t="s">
        <v>2360</v>
      </c>
      <c r="F2885" s="184"/>
      <c r="G2885" s="184"/>
      <c r="H2885" s="185">
        <v>13220</v>
      </c>
      <c r="I2885" t="s">
        <v>3491</v>
      </c>
      <c r="J2885" s="185" t="s">
        <v>36</v>
      </c>
      <c r="K2885" s="185" t="s">
        <v>36</v>
      </c>
      <c r="L2885" s="185" t="s">
        <v>36</v>
      </c>
      <c r="M2885" s="185" t="s">
        <v>37</v>
      </c>
      <c r="N2885" s="185" t="s">
        <v>3501</v>
      </c>
      <c r="O2885" s="185" t="s">
        <v>37</v>
      </c>
      <c r="P2885" s="185"/>
      <c r="Q2885" s="184" t="s">
        <v>2360</v>
      </c>
      <c r="R2885" s="185">
        <v>13220</v>
      </c>
      <c r="S2885" s="185" t="s">
        <v>94</v>
      </c>
      <c r="T2885">
        <v>2</v>
      </c>
      <c r="U2885" s="185" t="s">
        <v>37</v>
      </c>
      <c r="V2885" s="185" t="s">
        <v>37</v>
      </c>
      <c r="W2885" t="b">
        <v>1</v>
      </c>
    </row>
    <row r="2886" spans="4:23" x14ac:dyDescent="0.25">
      <c r="D2886" s="184" t="s">
        <v>2361</v>
      </c>
      <c r="E2886" s="184" t="s">
        <v>2361</v>
      </c>
      <c r="F2886" s="184"/>
      <c r="G2886" s="184"/>
      <c r="H2886" s="185">
        <v>15120</v>
      </c>
      <c r="I2886" t="s">
        <v>113</v>
      </c>
      <c r="J2886" s="185" t="s">
        <v>36</v>
      </c>
      <c r="K2886" s="185" t="s">
        <v>36</v>
      </c>
      <c r="L2886" s="185" t="s">
        <v>36</v>
      </c>
      <c r="M2886" s="185" t="s">
        <v>37</v>
      </c>
      <c r="N2886" s="185" t="s">
        <v>113</v>
      </c>
      <c r="O2886" s="185" t="s">
        <v>37</v>
      </c>
      <c r="P2886" s="185"/>
      <c r="Q2886" s="184" t="s">
        <v>2361</v>
      </c>
      <c r="R2886" s="185">
        <v>15120</v>
      </c>
      <c r="S2886" s="185" t="s">
        <v>413</v>
      </c>
      <c r="T2886">
        <v>3</v>
      </c>
      <c r="U2886" s="185" t="s">
        <v>37</v>
      </c>
      <c r="V2886" s="185" t="s">
        <v>37</v>
      </c>
      <c r="W2886" t="b">
        <v>0</v>
      </c>
    </row>
    <row r="2887" spans="4:23" x14ac:dyDescent="0.25">
      <c r="D2887" s="184" t="s">
        <v>2362</v>
      </c>
      <c r="E2887" s="184" t="s">
        <v>2362</v>
      </c>
      <c r="F2887" s="184"/>
      <c r="G2887" s="184"/>
      <c r="H2887" s="185">
        <v>15120</v>
      </c>
      <c r="I2887" t="s">
        <v>113</v>
      </c>
      <c r="J2887" s="185" t="s">
        <v>36</v>
      </c>
      <c r="K2887" s="185" t="s">
        <v>36</v>
      </c>
      <c r="L2887" s="185" t="s">
        <v>36</v>
      </c>
      <c r="M2887" s="185" t="s">
        <v>37</v>
      </c>
      <c r="N2887" s="185" t="s">
        <v>113</v>
      </c>
      <c r="O2887" s="185" t="s">
        <v>37</v>
      </c>
      <c r="P2887" s="185"/>
      <c r="Q2887" s="184" t="s">
        <v>2362</v>
      </c>
      <c r="R2887" s="185">
        <v>15120</v>
      </c>
      <c r="S2887" s="185" t="s">
        <v>413</v>
      </c>
      <c r="T2887">
        <v>3</v>
      </c>
      <c r="U2887" s="185" t="s">
        <v>37</v>
      </c>
      <c r="V2887" s="185" t="s">
        <v>37</v>
      </c>
      <c r="W2887" t="b">
        <v>0</v>
      </c>
    </row>
    <row r="2888" spans="4:23" x14ac:dyDescent="0.25">
      <c r="D2888" s="184" t="s">
        <v>2363</v>
      </c>
      <c r="E2888" s="184" t="s">
        <v>2363</v>
      </c>
      <c r="F2888" s="184"/>
      <c r="G2888" s="184"/>
      <c r="H2888" s="185">
        <v>13240</v>
      </c>
      <c r="I2888" t="s">
        <v>3491</v>
      </c>
      <c r="J2888" s="185" t="s">
        <v>36</v>
      </c>
      <c r="K2888" s="185" t="s">
        <v>36</v>
      </c>
      <c r="L2888" s="185" t="s">
        <v>36</v>
      </c>
      <c r="M2888" s="185" t="s">
        <v>37</v>
      </c>
      <c r="N2888" s="185" t="s">
        <v>3501</v>
      </c>
      <c r="O2888" s="185" t="s">
        <v>37</v>
      </c>
      <c r="P2888" s="185"/>
      <c r="Q2888" s="184" t="s">
        <v>2363</v>
      </c>
      <c r="R2888" s="185">
        <v>13240</v>
      </c>
      <c r="S2888" s="185" t="s">
        <v>146</v>
      </c>
      <c r="T2888">
        <v>2</v>
      </c>
      <c r="U2888" s="185" t="s">
        <v>37</v>
      </c>
      <c r="V2888" s="185" t="s">
        <v>37</v>
      </c>
      <c r="W2888" t="b">
        <v>1</v>
      </c>
    </row>
    <row r="2889" spans="4:23" x14ac:dyDescent="0.25">
      <c r="D2889" s="184" t="s">
        <v>2364</v>
      </c>
      <c r="E2889" s="184" t="s">
        <v>2364</v>
      </c>
      <c r="F2889" s="184"/>
      <c r="G2889" s="184"/>
      <c r="H2889" s="185">
        <v>14230</v>
      </c>
      <c r="I2889" t="s">
        <v>3491</v>
      </c>
      <c r="J2889" s="185" t="s">
        <v>36</v>
      </c>
      <c r="K2889" s="185" t="s">
        <v>36</v>
      </c>
      <c r="L2889" s="185" t="s">
        <v>36</v>
      </c>
      <c r="M2889" s="185" t="s">
        <v>37</v>
      </c>
      <c r="N2889" s="185" t="s">
        <v>3505</v>
      </c>
      <c r="O2889" s="185" t="s">
        <v>37</v>
      </c>
      <c r="P2889" s="185"/>
      <c r="Q2889" s="184" t="s">
        <v>2364</v>
      </c>
      <c r="R2889" s="185">
        <v>14230</v>
      </c>
      <c r="S2889" s="185" t="s">
        <v>822</v>
      </c>
      <c r="T2889">
        <v>2</v>
      </c>
      <c r="U2889" s="185" t="s">
        <v>37</v>
      </c>
      <c r="V2889" s="185" t="s">
        <v>37</v>
      </c>
      <c r="W2889" t="b">
        <v>1</v>
      </c>
    </row>
    <row r="2890" spans="4:23" x14ac:dyDescent="0.25">
      <c r="D2890" s="184" t="s">
        <v>4311</v>
      </c>
      <c r="E2890" s="184" t="s">
        <v>4311</v>
      </c>
      <c r="F2890" s="184"/>
      <c r="G2890" s="184"/>
      <c r="H2890" s="185">
        <v>90424</v>
      </c>
      <c r="I2890" t="s">
        <v>3496</v>
      </c>
      <c r="J2890" s="185" t="s">
        <v>36</v>
      </c>
      <c r="K2890" s="185" t="s">
        <v>36</v>
      </c>
      <c r="L2890" s="185" t="s">
        <v>36</v>
      </c>
      <c r="M2890" s="185" t="s">
        <v>37</v>
      </c>
      <c r="N2890" s="185" t="s">
        <v>35</v>
      </c>
      <c r="O2890" s="185" t="s">
        <v>37</v>
      </c>
      <c r="P2890" s="185"/>
      <c r="Q2890" s="184" t="s">
        <v>4311</v>
      </c>
      <c r="R2890" s="185">
        <v>90424</v>
      </c>
      <c r="S2890" s="185" t="s">
        <v>3539</v>
      </c>
      <c r="T2890">
        <v>4</v>
      </c>
      <c r="U2890" s="185" t="s">
        <v>36</v>
      </c>
      <c r="V2890" s="185" t="s">
        <v>37</v>
      </c>
      <c r="W2890" t="b">
        <v>1</v>
      </c>
    </row>
    <row r="2891" spans="4:23" x14ac:dyDescent="0.25">
      <c r="D2891" s="184" t="s">
        <v>2365</v>
      </c>
      <c r="E2891" s="184" t="s">
        <v>2365</v>
      </c>
      <c r="F2891" s="184"/>
      <c r="G2891" s="184"/>
      <c r="H2891" s="185">
        <v>13960</v>
      </c>
      <c r="I2891" t="s">
        <v>3491</v>
      </c>
      <c r="J2891" s="185" t="s">
        <v>36</v>
      </c>
      <c r="K2891" s="185" t="s">
        <v>36</v>
      </c>
      <c r="L2891" s="185" t="s">
        <v>36</v>
      </c>
      <c r="M2891" s="185" t="s">
        <v>37</v>
      </c>
      <c r="N2891" s="185" t="s">
        <v>3501</v>
      </c>
      <c r="O2891" s="185" t="s">
        <v>37</v>
      </c>
      <c r="P2891" s="185"/>
      <c r="Q2891" s="184" t="s">
        <v>2365</v>
      </c>
      <c r="R2891" s="185">
        <v>13960</v>
      </c>
      <c r="S2891" s="185" t="s">
        <v>234</v>
      </c>
      <c r="T2891">
        <v>1</v>
      </c>
      <c r="U2891" s="185" t="s">
        <v>37</v>
      </c>
      <c r="V2891" s="185" t="s">
        <v>37</v>
      </c>
      <c r="W2891" t="b">
        <v>1</v>
      </c>
    </row>
    <row r="2892" spans="4:23" x14ac:dyDescent="0.25">
      <c r="D2892" s="184" t="s">
        <v>2366</v>
      </c>
      <c r="E2892" s="184" t="s">
        <v>2366</v>
      </c>
      <c r="F2892" s="184"/>
      <c r="G2892" s="184"/>
      <c r="H2892" s="185">
        <v>13410</v>
      </c>
      <c r="I2892" t="s">
        <v>3491</v>
      </c>
      <c r="J2892" s="185" t="s">
        <v>36</v>
      </c>
      <c r="K2892" s="185" t="s">
        <v>36</v>
      </c>
      <c r="L2892" s="185" t="s">
        <v>36</v>
      </c>
      <c r="M2892" s="185" t="s">
        <v>37</v>
      </c>
      <c r="N2892" s="185" t="s">
        <v>3501</v>
      </c>
      <c r="O2892" s="185" t="s">
        <v>37</v>
      </c>
      <c r="P2892" s="185"/>
      <c r="Q2892" s="184" t="s">
        <v>2366</v>
      </c>
      <c r="R2892" s="185">
        <v>13410</v>
      </c>
      <c r="S2892" s="185" t="s">
        <v>131</v>
      </c>
      <c r="T2892">
        <v>2</v>
      </c>
      <c r="U2892" s="185" t="s">
        <v>37</v>
      </c>
      <c r="V2892" s="185" t="s">
        <v>37</v>
      </c>
      <c r="W2892" t="b">
        <v>1</v>
      </c>
    </row>
    <row r="2893" spans="4:23" x14ac:dyDescent="0.25">
      <c r="D2893" s="184" t="s">
        <v>2367</v>
      </c>
      <c r="E2893" s="184" t="s">
        <v>2367</v>
      </c>
      <c r="F2893" s="184"/>
      <c r="G2893" s="184"/>
      <c r="H2893" s="185">
        <v>13140</v>
      </c>
      <c r="I2893" t="s">
        <v>3491</v>
      </c>
      <c r="J2893" s="185" t="s">
        <v>36</v>
      </c>
      <c r="K2893" s="185" t="s">
        <v>36</v>
      </c>
      <c r="L2893" s="185" t="s">
        <v>36</v>
      </c>
      <c r="M2893" s="185" t="s">
        <v>37</v>
      </c>
      <c r="N2893" s="185" t="s">
        <v>3501</v>
      </c>
      <c r="O2893" s="185" t="s">
        <v>37</v>
      </c>
      <c r="P2893" s="185"/>
      <c r="Q2893" s="184" t="s">
        <v>2367</v>
      </c>
      <c r="R2893" s="185">
        <v>13140</v>
      </c>
      <c r="S2893" s="185" t="s">
        <v>78</v>
      </c>
      <c r="T2893">
        <v>2</v>
      </c>
      <c r="U2893" s="185" t="s">
        <v>37</v>
      </c>
      <c r="V2893" s="185" t="s">
        <v>37</v>
      </c>
      <c r="W2893" t="b">
        <v>1</v>
      </c>
    </row>
    <row r="2894" spans="4:23" x14ac:dyDescent="0.25">
      <c r="D2894" s="184" t="s">
        <v>2368</v>
      </c>
      <c r="E2894" s="184" t="s">
        <v>2368</v>
      </c>
      <c r="F2894" s="184"/>
      <c r="G2894" s="184"/>
      <c r="H2894" s="185">
        <v>13430</v>
      </c>
      <c r="I2894" t="s">
        <v>3491</v>
      </c>
      <c r="J2894" s="185" t="s">
        <v>36</v>
      </c>
      <c r="K2894" s="185" t="s">
        <v>36</v>
      </c>
      <c r="L2894" s="185" t="s">
        <v>36</v>
      </c>
      <c r="M2894" s="185" t="s">
        <v>37</v>
      </c>
      <c r="N2894" s="185" t="s">
        <v>3501</v>
      </c>
      <c r="O2894" s="185" t="s">
        <v>37</v>
      </c>
      <c r="P2894" s="185"/>
      <c r="Q2894" s="184" t="s">
        <v>2368</v>
      </c>
      <c r="R2894" s="185">
        <v>13430</v>
      </c>
      <c r="S2894" s="185" t="s">
        <v>507</v>
      </c>
      <c r="T2894">
        <v>2</v>
      </c>
      <c r="U2894" s="185" t="s">
        <v>37</v>
      </c>
      <c r="V2894" s="185" t="s">
        <v>37</v>
      </c>
      <c r="W2894" t="b">
        <v>1</v>
      </c>
    </row>
    <row r="2895" spans="4:23" x14ac:dyDescent="0.25">
      <c r="D2895" s="184" t="s">
        <v>2369</v>
      </c>
      <c r="E2895" s="184" t="s">
        <v>2369</v>
      </c>
      <c r="F2895" s="184"/>
      <c r="G2895" s="184"/>
      <c r="H2895" s="185">
        <v>16560</v>
      </c>
      <c r="I2895" t="s">
        <v>3493</v>
      </c>
      <c r="J2895" s="185" t="s">
        <v>36</v>
      </c>
      <c r="K2895" s="185" t="s">
        <v>36</v>
      </c>
      <c r="L2895" s="185" t="s">
        <v>36</v>
      </c>
      <c r="M2895" s="185" t="s">
        <v>37</v>
      </c>
      <c r="N2895" s="185" t="s">
        <v>3498</v>
      </c>
      <c r="O2895" s="185" t="s">
        <v>37</v>
      </c>
      <c r="P2895" s="185"/>
      <c r="Q2895" s="184" t="s">
        <v>2369</v>
      </c>
      <c r="R2895" s="185">
        <v>16560</v>
      </c>
      <c r="S2895" s="185" t="s">
        <v>150</v>
      </c>
      <c r="T2895">
        <v>2</v>
      </c>
      <c r="U2895" s="185" t="s">
        <v>37</v>
      </c>
      <c r="V2895" s="185" t="s">
        <v>37</v>
      </c>
      <c r="W2895" t="b">
        <v>1</v>
      </c>
    </row>
    <row r="2896" spans="4:23" x14ac:dyDescent="0.25">
      <c r="D2896" s="184" t="s">
        <v>4312</v>
      </c>
      <c r="E2896" s="184" t="s">
        <v>4312</v>
      </c>
      <c r="F2896" s="184"/>
      <c r="G2896" s="184"/>
      <c r="H2896" s="185">
        <v>16070</v>
      </c>
      <c r="I2896" t="s">
        <v>3496</v>
      </c>
      <c r="J2896" s="185" t="s">
        <v>36</v>
      </c>
      <c r="K2896" s="185" t="s">
        <v>36</v>
      </c>
      <c r="L2896" s="185" t="s">
        <v>36</v>
      </c>
      <c r="M2896" s="185" t="s">
        <v>37</v>
      </c>
      <c r="N2896" s="185" t="s">
        <v>35</v>
      </c>
      <c r="O2896" s="185" t="s">
        <v>37</v>
      </c>
      <c r="P2896" s="185"/>
      <c r="Q2896" s="184" t="s">
        <v>4312</v>
      </c>
      <c r="R2896" s="185">
        <v>16070</v>
      </c>
      <c r="S2896" s="185" t="s">
        <v>3524</v>
      </c>
      <c r="T2896">
        <v>1</v>
      </c>
      <c r="U2896" s="185" t="s">
        <v>37</v>
      </c>
      <c r="V2896" s="185" t="s">
        <v>37</v>
      </c>
      <c r="W2896" t="b">
        <v>1</v>
      </c>
    </row>
    <row r="2897" spans="4:23" x14ac:dyDescent="0.25">
      <c r="D2897" s="184" t="s">
        <v>4313</v>
      </c>
      <c r="E2897" s="184" t="s">
        <v>4313</v>
      </c>
      <c r="F2897" s="184"/>
      <c r="G2897" s="184"/>
      <c r="H2897" s="185">
        <v>15500</v>
      </c>
      <c r="I2897" t="s">
        <v>3496</v>
      </c>
      <c r="J2897" s="185" t="s">
        <v>36</v>
      </c>
      <c r="K2897" s="185" t="s">
        <v>36</v>
      </c>
      <c r="L2897" s="185" t="s">
        <v>36</v>
      </c>
      <c r="M2897" s="185" t="s">
        <v>37</v>
      </c>
      <c r="N2897" s="185" t="s">
        <v>35</v>
      </c>
      <c r="O2897" s="185" t="s">
        <v>37</v>
      </c>
      <c r="P2897" s="185"/>
      <c r="Q2897" s="184" t="s">
        <v>4313</v>
      </c>
      <c r="R2897" s="185">
        <v>15500</v>
      </c>
      <c r="S2897" s="185" t="s">
        <v>3526</v>
      </c>
      <c r="T2897">
        <v>1</v>
      </c>
      <c r="U2897" s="185" t="s">
        <v>37</v>
      </c>
      <c r="V2897" s="185" t="s">
        <v>37</v>
      </c>
      <c r="W2897" t="b">
        <v>1</v>
      </c>
    </row>
    <row r="2898" spans="4:23" x14ac:dyDescent="0.25">
      <c r="D2898" s="184" t="s">
        <v>2370</v>
      </c>
      <c r="E2898" s="184" t="s">
        <v>2370</v>
      </c>
      <c r="F2898" s="184"/>
      <c r="G2898" s="184"/>
      <c r="H2898" s="185">
        <v>14030</v>
      </c>
      <c r="I2898" t="s">
        <v>3491</v>
      </c>
      <c r="J2898" s="185" t="s">
        <v>36</v>
      </c>
      <c r="K2898" s="185" t="s">
        <v>36</v>
      </c>
      <c r="L2898" s="185" t="s">
        <v>36</v>
      </c>
      <c r="M2898" s="185" t="s">
        <v>37</v>
      </c>
      <c r="N2898" s="185" t="s">
        <v>3505</v>
      </c>
      <c r="O2898" s="185" t="s">
        <v>37</v>
      </c>
      <c r="P2898" s="185"/>
      <c r="Q2898" s="184" t="s">
        <v>2370</v>
      </c>
      <c r="R2898" s="185">
        <v>14030</v>
      </c>
      <c r="S2898" s="185" t="s">
        <v>105</v>
      </c>
      <c r="T2898">
        <v>2</v>
      </c>
      <c r="U2898" s="185" t="s">
        <v>37</v>
      </c>
      <c r="V2898" s="185" t="s">
        <v>37</v>
      </c>
      <c r="W2898" t="b">
        <v>1</v>
      </c>
    </row>
    <row r="2899" spans="4:23" x14ac:dyDescent="0.25">
      <c r="D2899" s="184" t="s">
        <v>2371</v>
      </c>
      <c r="E2899" s="184" t="s">
        <v>2371</v>
      </c>
      <c r="F2899" s="184"/>
      <c r="G2899" s="184"/>
      <c r="H2899" s="185">
        <v>17310</v>
      </c>
      <c r="I2899" t="s">
        <v>3502</v>
      </c>
      <c r="J2899" s="185" t="s">
        <v>36</v>
      </c>
      <c r="K2899" s="185" t="s">
        <v>36</v>
      </c>
      <c r="L2899" s="185" t="s">
        <v>36</v>
      </c>
      <c r="M2899" s="185" t="s">
        <v>37</v>
      </c>
      <c r="N2899" s="185" t="s">
        <v>3498</v>
      </c>
      <c r="O2899" s="185" t="s">
        <v>37</v>
      </c>
      <c r="P2899" s="185"/>
      <c r="Q2899" s="184" t="s">
        <v>2371</v>
      </c>
      <c r="R2899" s="185">
        <v>17310</v>
      </c>
      <c r="S2899" s="185" t="s">
        <v>258</v>
      </c>
      <c r="T2899">
        <v>1</v>
      </c>
      <c r="U2899" s="185" t="s">
        <v>37</v>
      </c>
      <c r="V2899" s="185" t="s">
        <v>37</v>
      </c>
      <c r="W2899" t="b">
        <v>1</v>
      </c>
    </row>
    <row r="2900" spans="4:23" x14ac:dyDescent="0.25">
      <c r="D2900" s="184" t="s">
        <v>2372</v>
      </c>
      <c r="E2900" s="184" t="s">
        <v>2372</v>
      </c>
      <c r="F2900" s="184"/>
      <c r="G2900" s="184"/>
      <c r="H2900" s="185">
        <v>16390</v>
      </c>
      <c r="I2900" t="s">
        <v>3493</v>
      </c>
      <c r="J2900" s="185" t="s">
        <v>36</v>
      </c>
      <c r="K2900" s="185" t="s">
        <v>36</v>
      </c>
      <c r="L2900" s="185" t="s">
        <v>36</v>
      </c>
      <c r="M2900" s="185" t="s">
        <v>37</v>
      </c>
      <c r="N2900" s="185" t="s">
        <v>35</v>
      </c>
      <c r="O2900" s="185" t="s">
        <v>37</v>
      </c>
      <c r="P2900" s="185"/>
      <c r="Q2900" s="184" t="s">
        <v>2372</v>
      </c>
      <c r="R2900" s="185">
        <v>16390</v>
      </c>
      <c r="S2900" s="185" t="s">
        <v>910</v>
      </c>
      <c r="T2900">
        <v>2</v>
      </c>
      <c r="U2900" s="185" t="s">
        <v>37</v>
      </c>
      <c r="V2900" s="185" t="s">
        <v>37</v>
      </c>
      <c r="W2900" t="b">
        <v>1</v>
      </c>
    </row>
    <row r="2901" spans="4:23" x14ac:dyDescent="0.25">
      <c r="D2901" s="184" t="s">
        <v>2373</v>
      </c>
      <c r="E2901" s="184" t="s">
        <v>2373</v>
      </c>
      <c r="F2901" s="184"/>
      <c r="G2901" s="184"/>
      <c r="H2901" s="185">
        <v>17310</v>
      </c>
      <c r="I2901" t="s">
        <v>3502</v>
      </c>
      <c r="J2901" s="185" t="s">
        <v>36</v>
      </c>
      <c r="K2901" s="185" t="s">
        <v>36</v>
      </c>
      <c r="L2901" s="185" t="s">
        <v>36</v>
      </c>
      <c r="M2901" s="185" t="s">
        <v>37</v>
      </c>
      <c r="N2901" s="185" t="s">
        <v>3504</v>
      </c>
      <c r="O2901" s="185" t="s">
        <v>37</v>
      </c>
      <c r="P2901" s="185"/>
      <c r="Q2901" s="184" t="s">
        <v>2373</v>
      </c>
      <c r="R2901" s="185">
        <v>17310</v>
      </c>
      <c r="S2901" s="185" t="s">
        <v>258</v>
      </c>
      <c r="T2901">
        <v>1</v>
      </c>
      <c r="U2901" s="185" t="s">
        <v>37</v>
      </c>
      <c r="V2901" s="185" t="s">
        <v>37</v>
      </c>
      <c r="W2901" t="b">
        <v>1</v>
      </c>
    </row>
    <row r="2902" spans="4:23" x14ac:dyDescent="0.25">
      <c r="D2902" s="184" t="s">
        <v>2374</v>
      </c>
      <c r="E2902" s="184" t="s">
        <v>2374</v>
      </c>
      <c r="F2902" s="184"/>
      <c r="G2902" s="184"/>
      <c r="H2902" s="185">
        <v>13230</v>
      </c>
      <c r="I2902" t="s">
        <v>3491</v>
      </c>
      <c r="J2902" s="185" t="s">
        <v>36</v>
      </c>
      <c r="K2902" s="185" t="s">
        <v>36</v>
      </c>
      <c r="L2902" s="185" t="s">
        <v>36</v>
      </c>
      <c r="M2902" s="185" t="s">
        <v>37</v>
      </c>
      <c r="N2902" s="185" t="s">
        <v>35</v>
      </c>
      <c r="O2902" s="185" t="s">
        <v>37</v>
      </c>
      <c r="P2902" s="185"/>
      <c r="Q2902" s="184" t="s">
        <v>2374</v>
      </c>
      <c r="R2902" s="185">
        <v>13230</v>
      </c>
      <c r="S2902" s="185" t="s">
        <v>570</v>
      </c>
      <c r="T2902">
        <v>1</v>
      </c>
      <c r="U2902" s="185" t="s">
        <v>37</v>
      </c>
      <c r="V2902" s="185" t="s">
        <v>37</v>
      </c>
      <c r="W2902" t="b">
        <v>1</v>
      </c>
    </row>
    <row r="2903" spans="4:23" x14ac:dyDescent="0.25">
      <c r="D2903" s="184" t="s">
        <v>2375</v>
      </c>
      <c r="E2903" s="184" t="s">
        <v>2375</v>
      </c>
      <c r="F2903" s="184"/>
      <c r="G2903" s="184"/>
      <c r="H2903" s="185">
        <v>16330</v>
      </c>
      <c r="I2903" t="s">
        <v>3493</v>
      </c>
      <c r="J2903" s="185" t="s">
        <v>36</v>
      </c>
      <c r="K2903" s="185" t="s">
        <v>36</v>
      </c>
      <c r="L2903" s="185" t="s">
        <v>36</v>
      </c>
      <c r="M2903" s="185" t="s">
        <v>37</v>
      </c>
      <c r="N2903" s="185" t="s">
        <v>3498</v>
      </c>
      <c r="O2903" s="185" t="s">
        <v>37</v>
      </c>
      <c r="P2903" s="185"/>
      <c r="Q2903" s="184" t="s">
        <v>2375</v>
      </c>
      <c r="R2903" s="185">
        <v>16330</v>
      </c>
      <c r="S2903" s="185" t="s">
        <v>223</v>
      </c>
      <c r="T2903">
        <v>1</v>
      </c>
      <c r="U2903" s="185" t="s">
        <v>37</v>
      </c>
      <c r="V2903" s="185" t="s">
        <v>37</v>
      </c>
      <c r="W2903" t="b">
        <v>1</v>
      </c>
    </row>
    <row r="2904" spans="4:23" x14ac:dyDescent="0.25">
      <c r="D2904" s="184" t="s">
        <v>2376</v>
      </c>
      <c r="E2904" s="184" t="s">
        <v>2376</v>
      </c>
      <c r="F2904" s="184"/>
      <c r="G2904" s="184"/>
      <c r="H2904" s="185">
        <v>16390</v>
      </c>
      <c r="I2904" t="s">
        <v>3493</v>
      </c>
      <c r="J2904" s="185" t="s">
        <v>36</v>
      </c>
      <c r="K2904" s="185" t="s">
        <v>36</v>
      </c>
      <c r="L2904" s="185" t="s">
        <v>36</v>
      </c>
      <c r="M2904" s="185" t="s">
        <v>37</v>
      </c>
      <c r="N2904" s="185" t="s">
        <v>35</v>
      </c>
      <c r="O2904" s="185" t="s">
        <v>37</v>
      </c>
      <c r="P2904" s="185"/>
      <c r="Q2904" s="184" t="s">
        <v>2376</v>
      </c>
      <c r="R2904" s="185">
        <v>16390</v>
      </c>
      <c r="S2904" s="185" t="s">
        <v>910</v>
      </c>
      <c r="T2904">
        <v>2</v>
      </c>
      <c r="U2904" s="185" t="s">
        <v>37</v>
      </c>
      <c r="V2904" s="185" t="s">
        <v>37</v>
      </c>
      <c r="W2904" t="b">
        <v>1</v>
      </c>
    </row>
    <row r="2905" spans="4:23" x14ac:dyDescent="0.25">
      <c r="D2905" s="184" t="s">
        <v>2377</v>
      </c>
      <c r="E2905" s="184" t="s">
        <v>2377</v>
      </c>
      <c r="F2905" s="184"/>
      <c r="G2905" s="184"/>
      <c r="H2905" s="185">
        <v>16330</v>
      </c>
      <c r="I2905" t="s">
        <v>3493</v>
      </c>
      <c r="J2905" s="185" t="s">
        <v>36</v>
      </c>
      <c r="K2905" s="185" t="s">
        <v>36</v>
      </c>
      <c r="L2905" s="185" t="s">
        <v>36</v>
      </c>
      <c r="M2905" s="185" t="s">
        <v>37</v>
      </c>
      <c r="N2905" s="185" t="s">
        <v>3498</v>
      </c>
      <c r="O2905" s="185" t="s">
        <v>37</v>
      </c>
      <c r="P2905" s="185"/>
      <c r="Q2905" s="184" t="s">
        <v>2377</v>
      </c>
      <c r="R2905" s="185">
        <v>16330</v>
      </c>
      <c r="S2905" s="185" t="s">
        <v>223</v>
      </c>
      <c r="T2905">
        <v>1</v>
      </c>
      <c r="U2905" s="185" t="s">
        <v>37</v>
      </c>
      <c r="V2905" s="185" t="s">
        <v>37</v>
      </c>
      <c r="W2905" t="b">
        <v>1</v>
      </c>
    </row>
    <row r="2906" spans="4:23" x14ac:dyDescent="0.25">
      <c r="D2906" s="184" t="s">
        <v>2378</v>
      </c>
      <c r="E2906" s="184" t="s">
        <v>2378</v>
      </c>
      <c r="F2906" s="184"/>
      <c r="G2906" s="184"/>
      <c r="H2906" s="185">
        <v>17060</v>
      </c>
      <c r="I2906" t="s">
        <v>3502</v>
      </c>
      <c r="J2906" s="185" t="s">
        <v>36</v>
      </c>
      <c r="K2906" s="185" t="s">
        <v>36</v>
      </c>
      <c r="L2906" s="185" t="s">
        <v>36</v>
      </c>
      <c r="M2906" s="185" t="s">
        <v>37</v>
      </c>
      <c r="N2906" s="185" t="s">
        <v>3528</v>
      </c>
      <c r="O2906" s="185" t="s">
        <v>37</v>
      </c>
      <c r="P2906" s="185"/>
      <c r="Q2906" s="184" t="s">
        <v>2378</v>
      </c>
      <c r="R2906" s="185">
        <v>17060</v>
      </c>
      <c r="S2906" s="185" t="s">
        <v>1079</v>
      </c>
      <c r="T2906">
        <v>1</v>
      </c>
      <c r="U2906" s="185" t="s">
        <v>37</v>
      </c>
      <c r="V2906" s="185" t="s">
        <v>37</v>
      </c>
      <c r="W2906" t="b">
        <v>1</v>
      </c>
    </row>
    <row r="2907" spans="4:23" x14ac:dyDescent="0.25">
      <c r="D2907" s="184" t="s">
        <v>2379</v>
      </c>
      <c r="E2907" s="184" t="s">
        <v>2379</v>
      </c>
      <c r="F2907" s="184"/>
      <c r="G2907" s="184"/>
      <c r="H2907" s="185">
        <v>17680</v>
      </c>
      <c r="I2907" t="s">
        <v>3500</v>
      </c>
      <c r="J2907" s="185" t="s">
        <v>36</v>
      </c>
      <c r="K2907" s="185" t="s">
        <v>36</v>
      </c>
      <c r="L2907" s="185" t="s">
        <v>36</v>
      </c>
      <c r="M2907" s="185" t="s">
        <v>37</v>
      </c>
      <c r="N2907" s="185" t="s">
        <v>3501</v>
      </c>
      <c r="O2907" s="185" t="s">
        <v>37</v>
      </c>
      <c r="P2907" s="185"/>
      <c r="Q2907" s="184" t="s">
        <v>2379</v>
      </c>
      <c r="R2907" s="185">
        <v>17680</v>
      </c>
      <c r="S2907" s="185" t="s">
        <v>1057</v>
      </c>
      <c r="T2907">
        <v>1</v>
      </c>
      <c r="U2907" s="185" t="s">
        <v>37</v>
      </c>
      <c r="V2907" s="185" t="s">
        <v>37</v>
      </c>
      <c r="W2907" t="b">
        <v>1</v>
      </c>
    </row>
    <row r="2908" spans="4:23" x14ac:dyDescent="0.25">
      <c r="D2908" s="184" t="s">
        <v>4314</v>
      </c>
      <c r="E2908" s="184" t="s">
        <v>4314</v>
      </c>
      <c r="F2908" s="184"/>
      <c r="G2908" s="184"/>
      <c r="H2908" s="185">
        <v>15340</v>
      </c>
      <c r="I2908" t="s">
        <v>3513</v>
      </c>
      <c r="J2908" s="185" t="s">
        <v>36</v>
      </c>
      <c r="K2908" s="185" t="s">
        <v>36</v>
      </c>
      <c r="L2908" s="185" t="s">
        <v>36</v>
      </c>
      <c r="M2908" s="185" t="s">
        <v>36</v>
      </c>
      <c r="N2908" s="185" t="s">
        <v>3514</v>
      </c>
      <c r="O2908" s="185" t="s">
        <v>37</v>
      </c>
      <c r="P2908" s="185"/>
      <c r="Q2908" s="184" t="s">
        <v>4314</v>
      </c>
      <c r="R2908" s="185">
        <v>15340</v>
      </c>
      <c r="S2908" s="185" t="s">
        <v>3542</v>
      </c>
      <c r="T2908">
        <v>0</v>
      </c>
      <c r="U2908" s="185" t="s">
        <v>36</v>
      </c>
      <c r="V2908" s="185" t="s">
        <v>36</v>
      </c>
      <c r="W2908" t="b">
        <v>1</v>
      </c>
    </row>
    <row r="2909" spans="4:23" x14ac:dyDescent="0.25">
      <c r="D2909" s="184" t="s">
        <v>2380</v>
      </c>
      <c r="E2909" s="184" t="s">
        <v>2380</v>
      </c>
      <c r="F2909" s="184"/>
      <c r="G2909" s="184"/>
      <c r="H2909" s="185">
        <v>15310</v>
      </c>
      <c r="I2909" t="s">
        <v>3493</v>
      </c>
      <c r="J2909" s="185" t="s">
        <v>36</v>
      </c>
      <c r="K2909" s="185" t="s">
        <v>36</v>
      </c>
      <c r="L2909" s="185" t="s">
        <v>36</v>
      </c>
      <c r="M2909" s="185" t="s">
        <v>37</v>
      </c>
      <c r="N2909" s="185" t="s">
        <v>3522</v>
      </c>
      <c r="O2909" s="185" t="s">
        <v>37</v>
      </c>
      <c r="P2909" s="185"/>
      <c r="Q2909" s="184" t="s">
        <v>2380</v>
      </c>
      <c r="R2909" s="185">
        <v>15310</v>
      </c>
      <c r="S2909" s="185" t="s">
        <v>180</v>
      </c>
      <c r="T2909">
        <v>1</v>
      </c>
      <c r="U2909" s="185" t="s">
        <v>37</v>
      </c>
      <c r="V2909" s="185" t="s">
        <v>37</v>
      </c>
      <c r="W2909" t="b">
        <v>1</v>
      </c>
    </row>
    <row r="2910" spans="4:23" x14ac:dyDescent="0.25">
      <c r="D2910" s="184" t="s">
        <v>2381</v>
      </c>
      <c r="E2910" s="184" t="s">
        <v>2381</v>
      </c>
      <c r="F2910" s="184"/>
      <c r="G2910" s="184"/>
      <c r="H2910" s="185">
        <v>16080</v>
      </c>
      <c r="I2910" t="s">
        <v>3496</v>
      </c>
      <c r="J2910" s="185" t="s">
        <v>36</v>
      </c>
      <c r="K2910" s="185" t="s">
        <v>36</v>
      </c>
      <c r="L2910" s="185" t="s">
        <v>36</v>
      </c>
      <c r="M2910" s="185" t="s">
        <v>37</v>
      </c>
      <c r="N2910" s="185" t="s">
        <v>3506</v>
      </c>
      <c r="O2910" s="185" t="s">
        <v>37</v>
      </c>
      <c r="P2910" s="185"/>
      <c r="Q2910" s="184" t="s">
        <v>2381</v>
      </c>
      <c r="R2910" s="185">
        <v>16080</v>
      </c>
      <c r="S2910" s="185" t="s">
        <v>268</v>
      </c>
      <c r="T2910">
        <v>1</v>
      </c>
      <c r="U2910" s="185" t="s">
        <v>37</v>
      </c>
      <c r="V2910" s="185" t="s">
        <v>37</v>
      </c>
      <c r="W2910" t="b">
        <v>1</v>
      </c>
    </row>
    <row r="2911" spans="4:23" x14ac:dyDescent="0.25">
      <c r="D2911" s="184" t="s">
        <v>2382</v>
      </c>
      <c r="E2911" s="184" t="s">
        <v>2382</v>
      </c>
      <c r="F2911" s="184"/>
      <c r="G2911" s="184"/>
      <c r="H2911" s="185">
        <v>13910</v>
      </c>
      <c r="I2911" t="s">
        <v>3491</v>
      </c>
      <c r="J2911" s="185" t="s">
        <v>36</v>
      </c>
      <c r="K2911" s="185" t="s">
        <v>36</v>
      </c>
      <c r="L2911" s="185" t="s">
        <v>36</v>
      </c>
      <c r="M2911" s="185" t="s">
        <v>37</v>
      </c>
      <c r="N2911" s="185" t="s">
        <v>3501</v>
      </c>
      <c r="O2911" s="185" t="s">
        <v>37</v>
      </c>
      <c r="P2911" s="185"/>
      <c r="Q2911" s="184" t="s">
        <v>2382</v>
      </c>
      <c r="R2911" s="185">
        <v>13910</v>
      </c>
      <c r="S2911" s="185" t="s">
        <v>2382</v>
      </c>
      <c r="T2911">
        <v>2</v>
      </c>
      <c r="U2911" s="185" t="s">
        <v>37</v>
      </c>
      <c r="V2911" s="185" t="s">
        <v>37</v>
      </c>
      <c r="W2911" t="b">
        <v>1</v>
      </c>
    </row>
    <row r="2912" spans="4:23" x14ac:dyDescent="0.25">
      <c r="D2912" s="184" t="s">
        <v>2383</v>
      </c>
      <c r="E2912" s="184" t="s">
        <v>2383</v>
      </c>
      <c r="F2912" s="184"/>
      <c r="G2912" s="184"/>
      <c r="H2912" s="185">
        <v>11060</v>
      </c>
      <c r="I2912" t="s">
        <v>3491</v>
      </c>
      <c r="J2912" s="185" t="s">
        <v>36</v>
      </c>
      <c r="K2912" s="185" t="s">
        <v>36</v>
      </c>
      <c r="L2912" s="185" t="s">
        <v>36</v>
      </c>
      <c r="M2912" s="185" t="s">
        <v>36</v>
      </c>
      <c r="N2912" s="185" t="s">
        <v>35</v>
      </c>
      <c r="O2912" s="185" t="s">
        <v>37</v>
      </c>
      <c r="P2912" s="185"/>
      <c r="Q2912" s="184" t="s">
        <v>2383</v>
      </c>
      <c r="R2912" s="185">
        <v>11060</v>
      </c>
      <c r="S2912" s="185" t="s">
        <v>1465</v>
      </c>
      <c r="T2912">
        <v>4</v>
      </c>
      <c r="U2912" s="185" t="s">
        <v>37</v>
      </c>
      <c r="V2912" s="185" t="s">
        <v>37</v>
      </c>
      <c r="W2912" t="b">
        <v>1</v>
      </c>
    </row>
    <row r="2913" spans="4:23" x14ac:dyDescent="0.25">
      <c r="D2913" s="184" t="s">
        <v>4315</v>
      </c>
      <c r="E2913" s="184" t="s">
        <v>4315</v>
      </c>
      <c r="F2913" s="184"/>
      <c r="G2913" s="184"/>
      <c r="H2913" s="185">
        <v>18101</v>
      </c>
      <c r="I2913" t="s">
        <v>3510</v>
      </c>
      <c r="J2913" s="185" t="s">
        <v>36</v>
      </c>
      <c r="K2913" s="185" t="s">
        <v>36</v>
      </c>
      <c r="L2913" s="185" t="s">
        <v>36</v>
      </c>
      <c r="M2913" s="185" t="s">
        <v>36</v>
      </c>
      <c r="N2913" s="185" t="s">
        <v>3514</v>
      </c>
      <c r="O2913" s="185" t="s">
        <v>37</v>
      </c>
      <c r="P2913" s="185"/>
      <c r="Q2913" s="184" t="s">
        <v>4315</v>
      </c>
      <c r="R2913" s="185">
        <v>18101</v>
      </c>
      <c r="S2913" s="185" t="s">
        <v>3692</v>
      </c>
      <c r="T2913">
        <v>0</v>
      </c>
      <c r="U2913" s="185" t="s">
        <v>36</v>
      </c>
      <c r="V2913" s="185" t="s">
        <v>36</v>
      </c>
      <c r="W2913" t="b">
        <v>1</v>
      </c>
    </row>
    <row r="2914" spans="4:23" x14ac:dyDescent="0.25">
      <c r="D2914" s="184" t="s">
        <v>4316</v>
      </c>
      <c r="E2914" s="184" t="s">
        <v>4316</v>
      </c>
      <c r="F2914" s="184"/>
      <c r="G2914" s="184"/>
      <c r="H2914" s="185">
        <v>18102</v>
      </c>
      <c r="I2914" t="s">
        <v>3510</v>
      </c>
      <c r="J2914" s="185" t="s">
        <v>36</v>
      </c>
      <c r="K2914" s="185" t="s">
        <v>36</v>
      </c>
      <c r="L2914" s="185" t="s">
        <v>36</v>
      </c>
      <c r="M2914" s="185" t="s">
        <v>37</v>
      </c>
      <c r="N2914" s="185" t="s">
        <v>3514</v>
      </c>
      <c r="O2914" s="185" t="s">
        <v>37</v>
      </c>
      <c r="P2914" s="185"/>
      <c r="Q2914" s="184" t="s">
        <v>4316</v>
      </c>
      <c r="R2914" s="185">
        <v>18102</v>
      </c>
      <c r="S2914" s="185" t="s">
        <v>4166</v>
      </c>
      <c r="T2914">
        <v>1</v>
      </c>
      <c r="U2914" s="185" t="s">
        <v>37</v>
      </c>
      <c r="V2914" s="185" t="s">
        <v>37</v>
      </c>
      <c r="W2914" t="b">
        <v>1</v>
      </c>
    </row>
    <row r="2915" spans="4:23" x14ac:dyDescent="0.25">
      <c r="D2915" s="184" t="s">
        <v>2384</v>
      </c>
      <c r="E2915" s="184" t="s">
        <v>2384</v>
      </c>
      <c r="F2915" s="184"/>
      <c r="G2915" s="184"/>
      <c r="H2915" s="185">
        <v>11060</v>
      </c>
      <c r="I2915" t="s">
        <v>3491</v>
      </c>
      <c r="J2915" s="185" t="s">
        <v>36</v>
      </c>
      <c r="K2915" s="185" t="s">
        <v>36</v>
      </c>
      <c r="L2915" s="185" t="s">
        <v>36</v>
      </c>
      <c r="M2915" s="185" t="s">
        <v>36</v>
      </c>
      <c r="N2915" s="185" t="s">
        <v>35</v>
      </c>
      <c r="O2915" s="185" t="s">
        <v>37</v>
      </c>
      <c r="P2915" s="185"/>
      <c r="Q2915" s="184" t="s">
        <v>2384</v>
      </c>
      <c r="R2915" s="185">
        <v>11060</v>
      </c>
      <c r="S2915" s="185" t="s">
        <v>1465</v>
      </c>
      <c r="T2915">
        <v>4</v>
      </c>
      <c r="U2915" s="185" t="s">
        <v>37</v>
      </c>
      <c r="V2915" s="185" t="s">
        <v>37</v>
      </c>
      <c r="W2915" t="b">
        <v>1</v>
      </c>
    </row>
    <row r="2916" spans="4:23" x14ac:dyDescent="0.25">
      <c r="D2916" s="184" t="s">
        <v>2385</v>
      </c>
      <c r="E2916" s="184" t="s">
        <v>2385</v>
      </c>
      <c r="F2916" s="184"/>
      <c r="G2916" s="184"/>
      <c r="H2916" s="185">
        <v>11060</v>
      </c>
      <c r="I2916" t="s">
        <v>3491</v>
      </c>
      <c r="J2916" s="185" t="s">
        <v>36</v>
      </c>
      <c r="K2916" s="185" t="s">
        <v>36</v>
      </c>
      <c r="L2916" s="185" t="s">
        <v>36</v>
      </c>
      <c r="M2916" s="185" t="s">
        <v>36</v>
      </c>
      <c r="N2916" s="185" t="s">
        <v>35</v>
      </c>
      <c r="O2916" s="185" t="s">
        <v>37</v>
      </c>
      <c r="P2916" s="185"/>
      <c r="Q2916" s="184" t="s">
        <v>2385</v>
      </c>
      <c r="R2916" s="185">
        <v>11060</v>
      </c>
      <c r="S2916" s="185" t="s">
        <v>1465</v>
      </c>
      <c r="T2916">
        <v>4</v>
      </c>
      <c r="U2916" s="185" t="s">
        <v>37</v>
      </c>
      <c r="V2916" s="185" t="s">
        <v>37</v>
      </c>
      <c r="W2916" t="b">
        <v>1</v>
      </c>
    </row>
    <row r="2917" spans="4:23" x14ac:dyDescent="0.25">
      <c r="D2917" s="184" t="s">
        <v>2386</v>
      </c>
      <c r="E2917" s="184" t="s">
        <v>2386</v>
      </c>
      <c r="F2917" s="184"/>
      <c r="G2917" s="184"/>
      <c r="H2917" s="185">
        <v>17670</v>
      </c>
      <c r="I2917" t="s">
        <v>3502</v>
      </c>
      <c r="J2917" s="185" t="s">
        <v>36</v>
      </c>
      <c r="K2917" s="185" t="s">
        <v>36</v>
      </c>
      <c r="L2917" s="185" t="s">
        <v>36</v>
      </c>
      <c r="M2917" s="185" t="s">
        <v>37</v>
      </c>
      <c r="N2917" s="185" t="s">
        <v>3504</v>
      </c>
      <c r="O2917" s="185" t="s">
        <v>37</v>
      </c>
      <c r="P2917" s="185"/>
      <c r="Q2917" s="184" t="s">
        <v>2386</v>
      </c>
      <c r="R2917" s="185">
        <v>17670</v>
      </c>
      <c r="S2917" s="185" t="s">
        <v>1098</v>
      </c>
      <c r="T2917">
        <v>1</v>
      </c>
      <c r="U2917" s="185" t="s">
        <v>37</v>
      </c>
      <c r="V2917" s="185" t="s">
        <v>37</v>
      </c>
      <c r="W2917" t="b">
        <v>1</v>
      </c>
    </row>
    <row r="2918" spans="4:23" x14ac:dyDescent="0.25">
      <c r="D2918" s="184" t="s">
        <v>2387</v>
      </c>
      <c r="E2918" s="184" t="s">
        <v>2387</v>
      </c>
      <c r="F2918" s="184"/>
      <c r="G2918" s="184"/>
      <c r="H2918" s="185">
        <v>15100</v>
      </c>
      <c r="I2918" t="s">
        <v>3507</v>
      </c>
      <c r="J2918" s="185" t="s">
        <v>36</v>
      </c>
      <c r="K2918" s="185" t="s">
        <v>36</v>
      </c>
      <c r="L2918" s="185" t="s">
        <v>36</v>
      </c>
      <c r="M2918" s="185" t="s">
        <v>37</v>
      </c>
      <c r="N2918" s="185" t="s">
        <v>35</v>
      </c>
      <c r="O2918" s="185" t="s">
        <v>37</v>
      </c>
      <c r="P2918" s="185"/>
      <c r="Q2918" s="184" t="s">
        <v>2387</v>
      </c>
      <c r="R2918" s="185">
        <v>15100</v>
      </c>
      <c r="S2918" s="185" t="s">
        <v>395</v>
      </c>
      <c r="T2918">
        <v>6</v>
      </c>
      <c r="U2918" s="185" t="s">
        <v>37</v>
      </c>
      <c r="V2918" s="185" t="s">
        <v>37</v>
      </c>
      <c r="W2918" t="b">
        <v>1</v>
      </c>
    </row>
    <row r="2919" spans="4:23" x14ac:dyDescent="0.25">
      <c r="D2919" s="184" t="s">
        <v>2388</v>
      </c>
      <c r="E2919" s="184" t="s">
        <v>2388</v>
      </c>
      <c r="F2919" s="184"/>
      <c r="G2919" s="184"/>
      <c r="H2919" s="185">
        <v>11070</v>
      </c>
      <c r="I2919" t="s">
        <v>3491</v>
      </c>
      <c r="J2919" s="185" t="s">
        <v>36</v>
      </c>
      <c r="K2919" s="185" t="s">
        <v>36</v>
      </c>
      <c r="L2919" s="185" t="s">
        <v>36</v>
      </c>
      <c r="M2919" s="185" t="s">
        <v>37</v>
      </c>
      <c r="N2919" s="185" t="s">
        <v>35</v>
      </c>
      <c r="O2919" s="185" t="s">
        <v>37</v>
      </c>
      <c r="P2919" s="185"/>
      <c r="Q2919" s="184" t="s">
        <v>2388</v>
      </c>
      <c r="R2919" s="185">
        <v>11070</v>
      </c>
      <c r="S2919" s="185" t="s">
        <v>806</v>
      </c>
      <c r="T2919">
        <v>2</v>
      </c>
      <c r="U2919" s="185" t="s">
        <v>37</v>
      </c>
      <c r="V2919" s="185" t="s">
        <v>37</v>
      </c>
      <c r="W2919" t="b">
        <v>1</v>
      </c>
    </row>
    <row r="2920" spans="4:23" x14ac:dyDescent="0.25">
      <c r="D2920" s="184" t="s">
        <v>2389</v>
      </c>
      <c r="E2920" s="184" t="s">
        <v>2389</v>
      </c>
      <c r="F2920" s="184"/>
      <c r="G2920" s="184"/>
      <c r="H2920" s="185">
        <v>11070</v>
      </c>
      <c r="I2920" t="s">
        <v>3491</v>
      </c>
      <c r="J2920" s="185" t="s">
        <v>36</v>
      </c>
      <c r="K2920" s="185" t="s">
        <v>36</v>
      </c>
      <c r="L2920" s="185" t="s">
        <v>36</v>
      </c>
      <c r="M2920" s="185" t="s">
        <v>37</v>
      </c>
      <c r="N2920" s="185" t="s">
        <v>35</v>
      </c>
      <c r="O2920" s="185" t="s">
        <v>37</v>
      </c>
      <c r="P2920" s="185"/>
      <c r="Q2920" s="184" t="s">
        <v>2389</v>
      </c>
      <c r="R2920" s="185">
        <v>11070</v>
      </c>
      <c r="S2920" s="185" t="s">
        <v>806</v>
      </c>
      <c r="T2920">
        <v>2</v>
      </c>
      <c r="U2920" s="185" t="s">
        <v>37</v>
      </c>
      <c r="V2920" s="185" t="s">
        <v>37</v>
      </c>
      <c r="W2920" t="b">
        <v>1</v>
      </c>
    </row>
    <row r="2921" spans="4:23" x14ac:dyDescent="0.25">
      <c r="D2921" s="184" t="s">
        <v>4317</v>
      </c>
      <c r="E2921" s="184" t="s">
        <v>4317</v>
      </c>
      <c r="F2921" s="184"/>
      <c r="G2921" s="184"/>
      <c r="H2921" s="185">
        <v>11070</v>
      </c>
      <c r="I2921" t="s">
        <v>3491</v>
      </c>
      <c r="J2921" s="185" t="s">
        <v>36</v>
      </c>
      <c r="K2921" s="185" t="s">
        <v>36</v>
      </c>
      <c r="L2921" s="185" t="s">
        <v>36</v>
      </c>
      <c r="M2921" s="185" t="s">
        <v>37</v>
      </c>
      <c r="N2921" s="185" t="s">
        <v>35</v>
      </c>
      <c r="O2921" s="185" t="s">
        <v>37</v>
      </c>
      <c r="P2921" s="185"/>
      <c r="Q2921" s="184" t="s">
        <v>4317</v>
      </c>
      <c r="R2921" s="185">
        <v>11070</v>
      </c>
      <c r="S2921" s="185" t="s">
        <v>806</v>
      </c>
      <c r="T2921">
        <v>2</v>
      </c>
      <c r="U2921" s="185" t="s">
        <v>37</v>
      </c>
      <c r="V2921" s="185" t="s">
        <v>37</v>
      </c>
      <c r="W2921" t="b">
        <v>1</v>
      </c>
    </row>
    <row r="2922" spans="4:23" x14ac:dyDescent="0.25">
      <c r="D2922" s="184" t="s">
        <v>4318</v>
      </c>
      <c r="E2922" s="184" t="s">
        <v>4318</v>
      </c>
      <c r="F2922" s="184"/>
      <c r="G2922" s="184"/>
      <c r="H2922" s="185">
        <v>11070</v>
      </c>
      <c r="I2922" t="s">
        <v>3491</v>
      </c>
      <c r="J2922" s="185" t="s">
        <v>36</v>
      </c>
      <c r="K2922" s="185" t="s">
        <v>36</v>
      </c>
      <c r="L2922" s="185" t="s">
        <v>36</v>
      </c>
      <c r="M2922" s="185" t="s">
        <v>37</v>
      </c>
      <c r="N2922" s="185" t="s">
        <v>35</v>
      </c>
      <c r="O2922" s="185" t="s">
        <v>37</v>
      </c>
      <c r="P2922" s="185"/>
      <c r="Q2922" s="184" t="s">
        <v>4318</v>
      </c>
      <c r="R2922" s="185">
        <v>11070</v>
      </c>
      <c r="S2922" s="185" t="s">
        <v>806</v>
      </c>
      <c r="T2922">
        <v>1</v>
      </c>
      <c r="U2922" s="185" t="s">
        <v>37</v>
      </c>
      <c r="V2922" s="185" t="s">
        <v>37</v>
      </c>
      <c r="W2922" t="b">
        <v>1</v>
      </c>
    </row>
    <row r="2923" spans="4:23" x14ac:dyDescent="0.25">
      <c r="D2923" s="184" t="s">
        <v>2390</v>
      </c>
      <c r="E2923" s="184" t="s">
        <v>2390</v>
      </c>
      <c r="F2923" s="184"/>
      <c r="G2923" s="184"/>
      <c r="H2923" s="185">
        <v>17640</v>
      </c>
      <c r="I2923" t="s">
        <v>3502</v>
      </c>
      <c r="J2923" s="185" t="s">
        <v>36</v>
      </c>
      <c r="K2923" s="185" t="s">
        <v>36</v>
      </c>
      <c r="L2923" s="185" t="s">
        <v>36</v>
      </c>
      <c r="M2923" s="185" t="s">
        <v>37</v>
      </c>
      <c r="N2923" s="185" t="s">
        <v>3504</v>
      </c>
      <c r="O2923" s="185" t="s">
        <v>37</v>
      </c>
      <c r="P2923" s="185"/>
      <c r="Q2923" s="184" t="s">
        <v>2390</v>
      </c>
      <c r="R2923" s="185">
        <v>17640</v>
      </c>
      <c r="S2923" s="185" t="s">
        <v>2390</v>
      </c>
      <c r="T2923">
        <v>1</v>
      </c>
      <c r="U2923" s="185" t="s">
        <v>37</v>
      </c>
      <c r="V2923" s="185" t="s">
        <v>37</v>
      </c>
      <c r="W2923" t="b">
        <v>1</v>
      </c>
    </row>
    <row r="2924" spans="4:23" x14ac:dyDescent="0.25">
      <c r="D2924" s="184" t="s">
        <v>2391</v>
      </c>
      <c r="E2924" s="184" t="s">
        <v>2391</v>
      </c>
      <c r="F2924" s="184"/>
      <c r="G2924" s="184"/>
      <c r="H2924" s="185">
        <v>10030</v>
      </c>
      <c r="I2924" t="s">
        <v>3486</v>
      </c>
      <c r="J2924" s="185" t="s">
        <v>36</v>
      </c>
      <c r="K2924" s="185" t="s">
        <v>36</v>
      </c>
      <c r="L2924" s="185" t="s">
        <v>36</v>
      </c>
      <c r="M2924" s="185" t="s">
        <v>37</v>
      </c>
      <c r="N2924" s="185" t="s">
        <v>3490</v>
      </c>
      <c r="O2924" s="185" t="s">
        <v>37</v>
      </c>
      <c r="P2924" s="185"/>
      <c r="Q2924" s="184" t="s">
        <v>2391</v>
      </c>
      <c r="R2924" s="185">
        <v>10030</v>
      </c>
      <c r="S2924" s="185" t="s">
        <v>60</v>
      </c>
      <c r="T2924">
        <v>1</v>
      </c>
      <c r="U2924" s="185" t="s">
        <v>37</v>
      </c>
      <c r="V2924" s="185" t="s">
        <v>37</v>
      </c>
      <c r="W2924" t="b">
        <v>1</v>
      </c>
    </row>
    <row r="2925" spans="4:23" x14ac:dyDescent="0.25">
      <c r="D2925" s="184" t="s">
        <v>2392</v>
      </c>
      <c r="E2925" s="184" t="s">
        <v>2392</v>
      </c>
      <c r="F2925" s="184"/>
      <c r="G2925" s="184"/>
      <c r="H2925" s="185">
        <v>17430</v>
      </c>
      <c r="I2925" t="s">
        <v>3502</v>
      </c>
      <c r="J2925" s="185" t="s">
        <v>36</v>
      </c>
      <c r="K2925" s="185" t="s">
        <v>36</v>
      </c>
      <c r="L2925" s="185" t="s">
        <v>36</v>
      </c>
      <c r="M2925" s="185" t="s">
        <v>37</v>
      </c>
      <c r="N2925" s="185" t="s">
        <v>3504</v>
      </c>
      <c r="O2925" s="185" t="s">
        <v>37</v>
      </c>
      <c r="P2925" s="185"/>
      <c r="Q2925" s="184" t="s">
        <v>2392</v>
      </c>
      <c r="R2925" s="185">
        <v>17430</v>
      </c>
      <c r="S2925" s="185" t="s">
        <v>198</v>
      </c>
      <c r="T2925">
        <v>1</v>
      </c>
      <c r="U2925" s="185" t="s">
        <v>37</v>
      </c>
      <c r="V2925" s="185" t="s">
        <v>37</v>
      </c>
      <c r="W2925" t="b">
        <v>1</v>
      </c>
    </row>
    <row r="2926" spans="4:23" x14ac:dyDescent="0.25">
      <c r="D2926" s="184" t="s">
        <v>2393</v>
      </c>
      <c r="E2926" s="184" t="s">
        <v>2393</v>
      </c>
      <c r="F2926" s="184"/>
      <c r="G2926" s="184"/>
      <c r="H2926" s="185">
        <v>17430</v>
      </c>
      <c r="I2926" t="s">
        <v>3502</v>
      </c>
      <c r="J2926" s="185" t="s">
        <v>36</v>
      </c>
      <c r="K2926" s="185" t="s">
        <v>36</v>
      </c>
      <c r="L2926" s="185" t="s">
        <v>36</v>
      </c>
      <c r="M2926" s="185" t="s">
        <v>37</v>
      </c>
      <c r="N2926" s="185" t="s">
        <v>3504</v>
      </c>
      <c r="O2926" s="185" t="s">
        <v>37</v>
      </c>
      <c r="P2926" s="185"/>
      <c r="Q2926" s="184" t="s">
        <v>2393</v>
      </c>
      <c r="R2926" s="185">
        <v>17430</v>
      </c>
      <c r="S2926" s="185" t="s">
        <v>198</v>
      </c>
      <c r="T2926">
        <v>1</v>
      </c>
      <c r="U2926" s="185" t="s">
        <v>37</v>
      </c>
      <c r="V2926" s="185" t="s">
        <v>37</v>
      </c>
      <c r="W2926" t="b">
        <v>1</v>
      </c>
    </row>
    <row r="2927" spans="4:23" x14ac:dyDescent="0.25">
      <c r="D2927" s="184" t="s">
        <v>4319</v>
      </c>
      <c r="E2927" s="184" t="s">
        <v>4319</v>
      </c>
      <c r="F2927" s="184"/>
      <c r="G2927" s="184"/>
      <c r="H2927" s="185">
        <v>90422</v>
      </c>
      <c r="I2927" t="s">
        <v>3493</v>
      </c>
      <c r="J2927" s="185" t="s">
        <v>36</v>
      </c>
      <c r="K2927" s="185" t="s">
        <v>36</v>
      </c>
      <c r="L2927" s="185" t="s">
        <v>36</v>
      </c>
      <c r="M2927" s="185" t="s">
        <v>37</v>
      </c>
      <c r="N2927" s="185" t="s">
        <v>35</v>
      </c>
      <c r="O2927" s="185" t="s">
        <v>37</v>
      </c>
      <c r="P2927" s="185"/>
      <c r="Q2927" s="184" t="s">
        <v>4319</v>
      </c>
      <c r="R2927" s="185">
        <v>90422</v>
      </c>
      <c r="S2927" s="185" t="s">
        <v>3851</v>
      </c>
      <c r="T2927">
        <v>4</v>
      </c>
      <c r="U2927" s="185" t="s">
        <v>36</v>
      </c>
      <c r="V2927" s="185" t="s">
        <v>37</v>
      </c>
      <c r="W2927" t="b">
        <v>1</v>
      </c>
    </row>
    <row r="2928" spans="4:23" x14ac:dyDescent="0.25">
      <c r="D2928" s="184" t="s">
        <v>4320</v>
      </c>
      <c r="E2928" s="184" t="s">
        <v>4320</v>
      </c>
      <c r="F2928" s="184"/>
      <c r="G2928" s="184"/>
      <c r="H2928" s="185">
        <v>16070</v>
      </c>
      <c r="I2928" t="s">
        <v>3493</v>
      </c>
      <c r="J2928" s="185" t="s">
        <v>36</v>
      </c>
      <c r="K2928" s="185" t="s">
        <v>36</v>
      </c>
      <c r="L2928" s="185" t="s">
        <v>36</v>
      </c>
      <c r="M2928" s="185" t="s">
        <v>37</v>
      </c>
      <c r="N2928" s="185" t="s">
        <v>35</v>
      </c>
      <c r="O2928" s="185" t="s">
        <v>37</v>
      </c>
      <c r="P2928" s="185"/>
      <c r="Q2928" s="184" t="s">
        <v>4320</v>
      </c>
      <c r="R2928" s="185">
        <v>16070</v>
      </c>
      <c r="S2928" s="185" t="s">
        <v>3524</v>
      </c>
      <c r="T2928">
        <v>1</v>
      </c>
      <c r="U2928" s="185" t="s">
        <v>37</v>
      </c>
      <c r="V2928" s="185" t="s">
        <v>37</v>
      </c>
      <c r="W2928" t="b">
        <v>1</v>
      </c>
    </row>
    <row r="2929" spans="4:23" x14ac:dyDescent="0.25">
      <c r="D2929" s="184" t="s">
        <v>4321</v>
      </c>
      <c r="E2929" s="184" t="s">
        <v>4321</v>
      </c>
      <c r="F2929" s="184"/>
      <c r="G2929" s="184"/>
      <c r="H2929" s="185">
        <v>15500</v>
      </c>
      <c r="I2929" t="s">
        <v>3493</v>
      </c>
      <c r="J2929" s="185" t="s">
        <v>36</v>
      </c>
      <c r="K2929" s="185" t="s">
        <v>36</v>
      </c>
      <c r="L2929" s="185" t="s">
        <v>36</v>
      </c>
      <c r="M2929" s="185" t="s">
        <v>37</v>
      </c>
      <c r="N2929" s="185" t="s">
        <v>35</v>
      </c>
      <c r="O2929" s="185" t="s">
        <v>37</v>
      </c>
      <c r="P2929" s="185"/>
      <c r="Q2929" s="184" t="s">
        <v>4321</v>
      </c>
      <c r="R2929" s="185">
        <v>15500</v>
      </c>
      <c r="S2929" s="185" t="s">
        <v>3526</v>
      </c>
      <c r="T2929">
        <v>1</v>
      </c>
      <c r="U2929" s="185" t="s">
        <v>37</v>
      </c>
      <c r="V2929" s="185" t="s">
        <v>37</v>
      </c>
      <c r="W2929" t="b">
        <v>1</v>
      </c>
    </row>
    <row r="2930" spans="4:23" x14ac:dyDescent="0.25">
      <c r="D2930" s="184" t="s">
        <v>2394</v>
      </c>
      <c r="E2930" s="184" t="s">
        <v>2394</v>
      </c>
      <c r="F2930" s="184"/>
      <c r="G2930" s="184"/>
      <c r="H2930" s="185">
        <v>13220</v>
      </c>
      <c r="I2930" t="s">
        <v>3491</v>
      </c>
      <c r="J2930" s="185" t="s">
        <v>36</v>
      </c>
      <c r="K2930" s="185" t="s">
        <v>36</v>
      </c>
      <c r="L2930" s="185" t="s">
        <v>36</v>
      </c>
      <c r="M2930" s="185" t="s">
        <v>37</v>
      </c>
      <c r="N2930" s="185" t="s">
        <v>3501</v>
      </c>
      <c r="O2930" s="185" t="s">
        <v>37</v>
      </c>
      <c r="P2930" s="185"/>
      <c r="Q2930" s="184" t="s">
        <v>2394</v>
      </c>
      <c r="R2930" s="185">
        <v>13220</v>
      </c>
      <c r="S2930" s="185" t="s">
        <v>94</v>
      </c>
      <c r="T2930">
        <v>2</v>
      </c>
      <c r="U2930" s="185" t="s">
        <v>37</v>
      </c>
      <c r="V2930" s="185" t="s">
        <v>37</v>
      </c>
      <c r="W2930" t="b">
        <v>1</v>
      </c>
    </row>
    <row r="2931" spans="4:23" x14ac:dyDescent="0.25">
      <c r="D2931" s="184" t="s">
        <v>2395</v>
      </c>
      <c r="E2931" s="184" t="s">
        <v>2395</v>
      </c>
      <c r="F2931" s="184"/>
      <c r="G2931" s="184"/>
      <c r="H2931" s="185">
        <v>16730</v>
      </c>
      <c r="I2931" t="s">
        <v>3491</v>
      </c>
      <c r="J2931" s="185" t="s">
        <v>36</v>
      </c>
      <c r="K2931" s="185" t="s">
        <v>36</v>
      </c>
      <c r="L2931" s="185" t="s">
        <v>36</v>
      </c>
      <c r="M2931" s="185" t="s">
        <v>37</v>
      </c>
      <c r="N2931" s="185" t="s">
        <v>3498</v>
      </c>
      <c r="O2931" s="185" t="s">
        <v>37</v>
      </c>
      <c r="P2931" s="185"/>
      <c r="Q2931" s="184" t="s">
        <v>2395</v>
      </c>
      <c r="R2931" s="185">
        <v>16730</v>
      </c>
      <c r="S2931" s="185" t="s">
        <v>1552</v>
      </c>
      <c r="T2931">
        <v>1</v>
      </c>
      <c r="U2931" s="185" t="s">
        <v>37</v>
      </c>
      <c r="V2931" s="185" t="s">
        <v>37</v>
      </c>
      <c r="W2931" t="b">
        <v>1</v>
      </c>
    </row>
    <row r="2932" spans="4:23" x14ac:dyDescent="0.25">
      <c r="D2932" s="184" t="s">
        <v>2396</v>
      </c>
      <c r="E2932" s="184" t="s">
        <v>2396</v>
      </c>
      <c r="F2932" s="184"/>
      <c r="G2932" s="184"/>
      <c r="H2932" s="185">
        <v>12020</v>
      </c>
      <c r="I2932" t="s">
        <v>3491</v>
      </c>
      <c r="J2932" s="185" t="s">
        <v>36</v>
      </c>
      <c r="K2932" s="185" t="s">
        <v>36</v>
      </c>
      <c r="L2932" s="185" t="s">
        <v>36</v>
      </c>
      <c r="M2932" s="185" t="s">
        <v>36</v>
      </c>
      <c r="N2932" s="185" t="s">
        <v>3501</v>
      </c>
      <c r="O2932" s="185" t="s">
        <v>37</v>
      </c>
      <c r="P2932" s="185"/>
      <c r="Q2932" s="184" t="s">
        <v>2396</v>
      </c>
      <c r="R2932" s="185">
        <v>12020</v>
      </c>
      <c r="S2932" s="185" t="s">
        <v>190</v>
      </c>
      <c r="T2932">
        <v>4</v>
      </c>
      <c r="U2932" s="185" t="s">
        <v>37</v>
      </c>
      <c r="V2932" s="185" t="s">
        <v>37</v>
      </c>
      <c r="W2932" t="b">
        <v>1</v>
      </c>
    </row>
    <row r="2933" spans="4:23" x14ac:dyDescent="0.25">
      <c r="D2933" s="184" t="s">
        <v>2397</v>
      </c>
      <c r="E2933" s="184" t="s">
        <v>2397</v>
      </c>
      <c r="F2933" s="184"/>
      <c r="G2933" s="184"/>
      <c r="H2933" s="185">
        <v>15430</v>
      </c>
      <c r="I2933" t="s">
        <v>3507</v>
      </c>
      <c r="J2933" s="185" t="s">
        <v>36</v>
      </c>
      <c r="K2933" s="185" t="s">
        <v>36</v>
      </c>
      <c r="L2933" s="185" t="s">
        <v>36</v>
      </c>
      <c r="M2933" s="185" t="s">
        <v>37</v>
      </c>
      <c r="N2933" s="185" t="s">
        <v>35</v>
      </c>
      <c r="O2933" s="185" t="s">
        <v>37</v>
      </c>
      <c r="P2933" s="185"/>
      <c r="Q2933" s="184" t="s">
        <v>2397</v>
      </c>
      <c r="R2933" s="185">
        <v>15430</v>
      </c>
      <c r="S2933" s="185" t="s">
        <v>1310</v>
      </c>
      <c r="T2933">
        <v>6</v>
      </c>
      <c r="U2933" s="185" t="s">
        <v>37</v>
      </c>
      <c r="V2933" s="185" t="s">
        <v>37</v>
      </c>
      <c r="W2933" t="b">
        <v>1</v>
      </c>
    </row>
    <row r="2934" spans="4:23" x14ac:dyDescent="0.25">
      <c r="D2934" s="186" t="s">
        <v>4322</v>
      </c>
      <c r="E2934" s="186" t="s">
        <v>4322</v>
      </c>
      <c r="F2934" s="186"/>
      <c r="G2934" s="186"/>
      <c r="H2934" s="185"/>
      <c r="I2934" s="186" t="s">
        <v>3493</v>
      </c>
      <c r="J2934" s="186" t="s">
        <v>36</v>
      </c>
      <c r="K2934" s="186" t="s">
        <v>36</v>
      </c>
      <c r="L2934" s="186" t="s">
        <v>36</v>
      </c>
      <c r="M2934" s="186" t="s">
        <v>36</v>
      </c>
      <c r="N2934" s="186" t="s">
        <v>3514</v>
      </c>
      <c r="O2934" s="186" t="s">
        <v>37</v>
      </c>
      <c r="P2934" s="186"/>
      <c r="Q2934" s="186" t="s">
        <v>4322</v>
      </c>
      <c r="R2934" s="185"/>
      <c r="S2934" s="185"/>
      <c r="T2934">
        <v>4</v>
      </c>
      <c r="U2934" s="186" t="s">
        <v>37</v>
      </c>
      <c r="V2934" s="186" t="s">
        <v>37</v>
      </c>
      <c r="W2934" t="b">
        <v>1</v>
      </c>
    </row>
    <row r="2935" spans="4:23" x14ac:dyDescent="0.25">
      <c r="D2935" s="184" t="s">
        <v>650</v>
      </c>
      <c r="E2935" s="184" t="s">
        <v>650</v>
      </c>
      <c r="F2935" s="184"/>
      <c r="G2935" s="184"/>
      <c r="H2935" s="185">
        <v>16240</v>
      </c>
      <c r="I2935" t="s">
        <v>3493</v>
      </c>
      <c r="J2935" s="185" t="s">
        <v>36</v>
      </c>
      <c r="K2935" s="185" t="s">
        <v>36</v>
      </c>
      <c r="L2935" s="185" t="s">
        <v>36</v>
      </c>
      <c r="M2935" s="185" t="s">
        <v>37</v>
      </c>
      <c r="N2935" s="185" t="s">
        <v>3498</v>
      </c>
      <c r="O2935" s="185" t="s">
        <v>37</v>
      </c>
      <c r="P2935" s="185"/>
      <c r="Q2935" s="184" t="s">
        <v>650</v>
      </c>
      <c r="R2935" s="185">
        <v>16240</v>
      </c>
      <c r="S2935" s="185" t="s">
        <v>650</v>
      </c>
      <c r="T2935">
        <v>2</v>
      </c>
      <c r="U2935" s="185" t="s">
        <v>37</v>
      </c>
      <c r="V2935" s="185" t="s">
        <v>37</v>
      </c>
      <c r="W2935" t="b">
        <v>1</v>
      </c>
    </row>
    <row r="2936" spans="4:23" x14ac:dyDescent="0.25">
      <c r="D2936" s="184" t="s">
        <v>2398</v>
      </c>
      <c r="E2936" s="184" t="s">
        <v>2398</v>
      </c>
      <c r="F2936" s="184"/>
      <c r="G2936" s="184"/>
      <c r="H2936" s="185">
        <v>16120</v>
      </c>
      <c r="I2936" t="s">
        <v>3493</v>
      </c>
      <c r="J2936" s="185" t="s">
        <v>36</v>
      </c>
      <c r="K2936" s="185" t="s">
        <v>36</v>
      </c>
      <c r="L2936" s="185" t="s">
        <v>36</v>
      </c>
      <c r="M2936" s="185" t="s">
        <v>36</v>
      </c>
      <c r="N2936" s="185" t="s">
        <v>3514</v>
      </c>
      <c r="O2936" s="185" t="s">
        <v>37</v>
      </c>
      <c r="P2936" s="185"/>
      <c r="Q2936" s="184" t="s">
        <v>2398</v>
      </c>
      <c r="R2936" s="185">
        <v>16120</v>
      </c>
      <c r="S2936" s="185" t="s">
        <v>285</v>
      </c>
      <c r="T2936">
        <v>4</v>
      </c>
      <c r="U2936" s="185" t="s">
        <v>37</v>
      </c>
      <c r="V2936" s="185" t="s">
        <v>37</v>
      </c>
      <c r="W2936" t="b">
        <v>1</v>
      </c>
    </row>
    <row r="2937" spans="4:23" x14ac:dyDescent="0.25">
      <c r="D2937" s="186" t="s">
        <v>4323</v>
      </c>
      <c r="E2937" s="186" t="s">
        <v>4323</v>
      </c>
      <c r="F2937" s="186"/>
      <c r="G2937" s="186"/>
      <c r="H2937" s="185"/>
      <c r="I2937" s="186" t="s">
        <v>3493</v>
      </c>
      <c r="J2937" s="186" t="s">
        <v>36</v>
      </c>
      <c r="K2937" s="186" t="s">
        <v>36</v>
      </c>
      <c r="L2937" s="186" t="s">
        <v>36</v>
      </c>
      <c r="M2937" s="186" t="s">
        <v>37</v>
      </c>
      <c r="N2937" s="186" t="s">
        <v>3522</v>
      </c>
      <c r="O2937" s="186" t="s">
        <v>37</v>
      </c>
      <c r="P2937" s="186"/>
      <c r="Q2937" s="186" t="s">
        <v>4323</v>
      </c>
      <c r="R2937" s="185"/>
      <c r="S2937" s="185"/>
      <c r="T2937">
        <v>1</v>
      </c>
      <c r="U2937" s="186" t="s">
        <v>37</v>
      </c>
      <c r="V2937" s="186" t="s">
        <v>37</v>
      </c>
      <c r="W2937" t="b">
        <v>1</v>
      </c>
    </row>
    <row r="2938" spans="4:23" x14ac:dyDescent="0.25">
      <c r="D2938" s="184" t="s">
        <v>2399</v>
      </c>
      <c r="E2938" s="184" t="s">
        <v>2399</v>
      </c>
      <c r="F2938" s="184"/>
      <c r="G2938" s="184"/>
      <c r="H2938" s="185">
        <v>13330</v>
      </c>
      <c r="I2938" t="s">
        <v>3491</v>
      </c>
      <c r="J2938" s="185" t="s">
        <v>36</v>
      </c>
      <c r="K2938" s="185" t="s">
        <v>36</v>
      </c>
      <c r="L2938" s="185" t="s">
        <v>36</v>
      </c>
      <c r="M2938" s="185" t="s">
        <v>37</v>
      </c>
      <c r="N2938" s="185" t="s">
        <v>3501</v>
      </c>
      <c r="O2938" s="185" t="s">
        <v>37</v>
      </c>
      <c r="P2938" s="185"/>
      <c r="Q2938" s="184" t="s">
        <v>2399</v>
      </c>
      <c r="R2938" s="185">
        <v>13330</v>
      </c>
      <c r="S2938" s="185" t="s">
        <v>322</v>
      </c>
      <c r="T2938">
        <v>3</v>
      </c>
      <c r="U2938" s="185" t="s">
        <v>37</v>
      </c>
      <c r="V2938" s="185" t="s">
        <v>37</v>
      </c>
      <c r="W2938" t="b">
        <v>1</v>
      </c>
    </row>
    <row r="2939" spans="4:23" x14ac:dyDescent="0.25">
      <c r="D2939" s="184" t="s">
        <v>2400</v>
      </c>
      <c r="E2939" s="184" t="s">
        <v>2400</v>
      </c>
      <c r="F2939" s="184"/>
      <c r="G2939" s="184"/>
      <c r="H2939" s="185">
        <v>90271</v>
      </c>
      <c r="I2939" t="s">
        <v>3491</v>
      </c>
      <c r="J2939" s="185" t="s">
        <v>36</v>
      </c>
      <c r="K2939" s="185" t="s">
        <v>36</v>
      </c>
      <c r="L2939" s="185" t="s">
        <v>36</v>
      </c>
      <c r="M2939" s="185" t="s">
        <v>37</v>
      </c>
      <c r="N2939" s="185" t="s">
        <v>3501</v>
      </c>
      <c r="O2939" s="185" t="s">
        <v>37</v>
      </c>
      <c r="P2939" s="185"/>
      <c r="Q2939" s="184" t="s">
        <v>2400</v>
      </c>
      <c r="R2939" s="185">
        <v>90271</v>
      </c>
      <c r="S2939" s="185" t="s">
        <v>2400</v>
      </c>
      <c r="T2939">
        <v>1</v>
      </c>
      <c r="U2939" s="185" t="s">
        <v>37</v>
      </c>
      <c r="V2939" s="185" t="s">
        <v>37</v>
      </c>
      <c r="W2939" t="b">
        <v>1</v>
      </c>
    </row>
    <row r="2940" spans="4:23" x14ac:dyDescent="0.25">
      <c r="D2940" s="184" t="s">
        <v>2401</v>
      </c>
      <c r="E2940" s="184" t="s">
        <v>2401</v>
      </c>
      <c r="F2940" s="184"/>
      <c r="G2940" s="184"/>
      <c r="H2940" s="185">
        <v>13960</v>
      </c>
      <c r="I2940" t="s">
        <v>3491</v>
      </c>
      <c r="J2940" s="185" t="s">
        <v>36</v>
      </c>
      <c r="K2940" s="185" t="s">
        <v>36</v>
      </c>
      <c r="L2940" s="185" t="s">
        <v>36</v>
      </c>
      <c r="M2940" s="185" t="s">
        <v>37</v>
      </c>
      <c r="N2940" s="185" t="s">
        <v>3501</v>
      </c>
      <c r="O2940" s="185" t="s">
        <v>37</v>
      </c>
      <c r="P2940" s="185"/>
      <c r="Q2940" s="184" t="s">
        <v>2401</v>
      </c>
      <c r="R2940" s="185">
        <v>13960</v>
      </c>
      <c r="S2940" s="185" t="s">
        <v>234</v>
      </c>
      <c r="T2940">
        <v>1</v>
      </c>
      <c r="U2940" s="185" t="s">
        <v>37</v>
      </c>
      <c r="V2940" s="185" t="s">
        <v>37</v>
      </c>
      <c r="W2940" t="b">
        <v>1</v>
      </c>
    </row>
    <row r="2941" spans="4:23" x14ac:dyDescent="0.25">
      <c r="D2941" s="184" t="s">
        <v>2402</v>
      </c>
      <c r="E2941" s="184" t="s">
        <v>2402</v>
      </c>
      <c r="F2941" s="184"/>
      <c r="G2941" s="184"/>
      <c r="H2941" s="185">
        <v>13410</v>
      </c>
      <c r="I2941" t="s">
        <v>3491</v>
      </c>
      <c r="J2941" s="185" t="s">
        <v>36</v>
      </c>
      <c r="K2941" s="185" t="s">
        <v>36</v>
      </c>
      <c r="L2941" s="185" t="s">
        <v>36</v>
      </c>
      <c r="M2941" s="185" t="s">
        <v>37</v>
      </c>
      <c r="N2941" s="185" t="s">
        <v>3501</v>
      </c>
      <c r="O2941" s="185" t="s">
        <v>37</v>
      </c>
      <c r="P2941" s="185"/>
      <c r="Q2941" s="184" t="s">
        <v>2402</v>
      </c>
      <c r="R2941" s="185">
        <v>13410</v>
      </c>
      <c r="S2941" s="185" t="s">
        <v>131</v>
      </c>
      <c r="T2941">
        <v>1</v>
      </c>
      <c r="U2941" s="185" t="s">
        <v>37</v>
      </c>
      <c r="V2941" s="185" t="s">
        <v>37</v>
      </c>
      <c r="W2941" t="b">
        <v>1</v>
      </c>
    </row>
    <row r="2942" spans="4:23" x14ac:dyDescent="0.25">
      <c r="D2942" s="184" t="s">
        <v>2403</v>
      </c>
      <c r="E2942" s="184" t="s">
        <v>2403</v>
      </c>
      <c r="F2942" s="184"/>
      <c r="G2942" s="184"/>
      <c r="H2942" s="185">
        <v>13150</v>
      </c>
      <c r="I2942" t="s">
        <v>3491</v>
      </c>
      <c r="J2942" s="185" t="s">
        <v>36</v>
      </c>
      <c r="K2942" s="185" t="s">
        <v>36</v>
      </c>
      <c r="L2942" s="185" t="s">
        <v>36</v>
      </c>
      <c r="M2942" s="185" t="s">
        <v>37</v>
      </c>
      <c r="N2942" s="185" t="s">
        <v>3501</v>
      </c>
      <c r="O2942" s="185" t="s">
        <v>37</v>
      </c>
      <c r="P2942" s="185"/>
      <c r="Q2942" s="184" t="s">
        <v>2403</v>
      </c>
      <c r="R2942" s="185">
        <v>13150</v>
      </c>
      <c r="S2942" s="185" t="s">
        <v>472</v>
      </c>
      <c r="T2942">
        <v>2</v>
      </c>
      <c r="U2942" s="185" t="s">
        <v>37</v>
      </c>
      <c r="V2942" s="185" t="s">
        <v>37</v>
      </c>
      <c r="W2942" t="b">
        <v>1</v>
      </c>
    </row>
    <row r="2943" spans="4:23" x14ac:dyDescent="0.25">
      <c r="D2943" s="184" t="s">
        <v>4324</v>
      </c>
      <c r="E2943" s="184" t="s">
        <v>4324</v>
      </c>
      <c r="F2943" s="184"/>
      <c r="G2943" s="184"/>
      <c r="H2943" s="185">
        <v>90424</v>
      </c>
      <c r="I2943" t="s">
        <v>3496</v>
      </c>
      <c r="J2943" s="185" t="s">
        <v>36</v>
      </c>
      <c r="K2943" s="185" t="s">
        <v>36</v>
      </c>
      <c r="L2943" s="185" t="s">
        <v>36</v>
      </c>
      <c r="M2943" s="185" t="s">
        <v>37</v>
      </c>
      <c r="N2943" s="185" t="s">
        <v>35</v>
      </c>
      <c r="O2943" s="185" t="s">
        <v>37</v>
      </c>
      <c r="P2943" s="185"/>
      <c r="Q2943" s="184" t="s">
        <v>4324</v>
      </c>
      <c r="R2943" s="185">
        <v>90424</v>
      </c>
      <c r="S2943" s="185" t="s">
        <v>3539</v>
      </c>
      <c r="T2943">
        <v>4</v>
      </c>
      <c r="U2943" s="185" t="s">
        <v>36</v>
      </c>
      <c r="V2943" s="185" t="s">
        <v>37</v>
      </c>
      <c r="W2943" t="b">
        <v>1</v>
      </c>
    </row>
    <row r="2944" spans="4:23" x14ac:dyDescent="0.25">
      <c r="D2944" s="184" t="s">
        <v>2404</v>
      </c>
      <c r="E2944" s="184" t="s">
        <v>2404</v>
      </c>
      <c r="F2944" s="184"/>
      <c r="G2944" s="184"/>
      <c r="H2944" s="185">
        <v>90421</v>
      </c>
      <c r="I2944" t="s">
        <v>3493</v>
      </c>
      <c r="J2944" s="185" t="s">
        <v>36</v>
      </c>
      <c r="K2944" s="185" t="s">
        <v>36</v>
      </c>
      <c r="L2944" s="185" t="s">
        <v>36</v>
      </c>
      <c r="M2944" s="185" t="s">
        <v>36</v>
      </c>
      <c r="N2944" s="185" t="s">
        <v>3490</v>
      </c>
      <c r="O2944" s="185" t="s">
        <v>37</v>
      </c>
      <c r="P2944" s="185"/>
      <c r="Q2944" s="184" t="s">
        <v>2404</v>
      </c>
      <c r="R2944" s="185">
        <v>90421</v>
      </c>
      <c r="S2944" s="185" t="s">
        <v>2405</v>
      </c>
      <c r="T2944">
        <v>4</v>
      </c>
      <c r="U2944" s="185" t="s">
        <v>37</v>
      </c>
      <c r="V2944" s="185" t="s">
        <v>37</v>
      </c>
      <c r="W2944" t="b">
        <v>1</v>
      </c>
    </row>
    <row r="2945" spans="4:23" x14ac:dyDescent="0.25">
      <c r="D2945" s="184" t="s">
        <v>2406</v>
      </c>
      <c r="E2945" s="184" t="s">
        <v>2406</v>
      </c>
      <c r="F2945" s="184"/>
      <c r="G2945" s="184"/>
      <c r="H2945" s="185">
        <v>90421</v>
      </c>
      <c r="I2945" t="s">
        <v>3493</v>
      </c>
      <c r="J2945" s="185" t="s">
        <v>36</v>
      </c>
      <c r="K2945" s="185" t="s">
        <v>36</v>
      </c>
      <c r="L2945" s="185" t="s">
        <v>36</v>
      </c>
      <c r="M2945" s="185" t="s">
        <v>36</v>
      </c>
      <c r="N2945" s="185" t="s">
        <v>3490</v>
      </c>
      <c r="O2945" s="185" t="s">
        <v>37</v>
      </c>
      <c r="P2945" s="185"/>
      <c r="Q2945" s="184" t="s">
        <v>2406</v>
      </c>
      <c r="R2945" s="185">
        <v>90421</v>
      </c>
      <c r="S2945" s="185" t="s">
        <v>2405</v>
      </c>
      <c r="T2945">
        <v>4</v>
      </c>
      <c r="U2945" s="185" t="s">
        <v>37</v>
      </c>
      <c r="V2945" s="185" t="s">
        <v>37</v>
      </c>
      <c r="W2945" t="b">
        <v>1</v>
      </c>
    </row>
    <row r="2946" spans="4:23" x14ac:dyDescent="0.25">
      <c r="D2946" s="184" t="s">
        <v>2407</v>
      </c>
      <c r="E2946" s="184" t="s">
        <v>2407</v>
      </c>
      <c r="F2946" s="184"/>
      <c r="G2946" s="184"/>
      <c r="H2946" s="185">
        <v>90421</v>
      </c>
      <c r="I2946" t="s">
        <v>3491</v>
      </c>
      <c r="J2946" s="185" t="s">
        <v>36</v>
      </c>
      <c r="K2946" s="185" t="s">
        <v>36</v>
      </c>
      <c r="L2946" s="185" t="s">
        <v>36</v>
      </c>
      <c r="M2946" s="185" t="s">
        <v>36</v>
      </c>
      <c r="N2946" s="185" t="s">
        <v>3501</v>
      </c>
      <c r="O2946" s="185" t="s">
        <v>37</v>
      </c>
      <c r="P2946" s="185"/>
      <c r="Q2946" s="184" t="s">
        <v>2407</v>
      </c>
      <c r="R2946" s="185">
        <v>90421</v>
      </c>
      <c r="S2946" s="185" t="s">
        <v>2405</v>
      </c>
      <c r="T2946">
        <v>4</v>
      </c>
      <c r="U2946" s="185" t="s">
        <v>37</v>
      </c>
      <c r="V2946" s="185" t="s">
        <v>37</v>
      </c>
      <c r="W2946" t="b">
        <v>1</v>
      </c>
    </row>
    <row r="2947" spans="4:23" x14ac:dyDescent="0.25">
      <c r="D2947" s="184" t="s">
        <v>2408</v>
      </c>
      <c r="E2947" s="184" t="s">
        <v>2408</v>
      </c>
      <c r="F2947" s="184"/>
      <c r="G2947" s="184"/>
      <c r="H2947" s="185">
        <v>17340</v>
      </c>
      <c r="I2947" t="s">
        <v>3502</v>
      </c>
      <c r="J2947" s="185" t="s">
        <v>36</v>
      </c>
      <c r="K2947" s="185" t="s">
        <v>36</v>
      </c>
      <c r="L2947" s="185" t="s">
        <v>36</v>
      </c>
      <c r="M2947" s="185" t="s">
        <v>37</v>
      </c>
      <c r="N2947" s="185" t="s">
        <v>3504</v>
      </c>
      <c r="O2947" s="185" t="s">
        <v>37</v>
      </c>
      <c r="P2947" s="185"/>
      <c r="Q2947" s="184" t="s">
        <v>2408</v>
      </c>
      <c r="R2947" s="185">
        <v>17340</v>
      </c>
      <c r="S2947" s="185" t="s">
        <v>594</v>
      </c>
      <c r="T2947">
        <v>1</v>
      </c>
      <c r="U2947" s="185" t="s">
        <v>37</v>
      </c>
      <c r="V2947" s="185" t="s">
        <v>37</v>
      </c>
      <c r="W2947" t="b">
        <v>1</v>
      </c>
    </row>
    <row r="2948" spans="4:23" x14ac:dyDescent="0.25">
      <c r="D2948" s="184" t="s">
        <v>2409</v>
      </c>
      <c r="E2948" s="184" t="s">
        <v>2409</v>
      </c>
      <c r="F2948" s="184"/>
      <c r="G2948" s="184"/>
      <c r="H2948" s="185">
        <v>13410</v>
      </c>
      <c r="I2948" t="s">
        <v>3491</v>
      </c>
      <c r="J2948" s="185" t="s">
        <v>36</v>
      </c>
      <c r="K2948" s="185" t="s">
        <v>36</v>
      </c>
      <c r="L2948" s="185" t="s">
        <v>36</v>
      </c>
      <c r="M2948" s="185" t="s">
        <v>37</v>
      </c>
      <c r="N2948" s="185" t="s">
        <v>3501</v>
      </c>
      <c r="O2948" s="185" t="s">
        <v>37</v>
      </c>
      <c r="P2948" s="185"/>
      <c r="Q2948" s="184" t="s">
        <v>2409</v>
      </c>
      <c r="R2948" s="185">
        <v>13410</v>
      </c>
      <c r="S2948" s="185" t="s">
        <v>131</v>
      </c>
      <c r="T2948">
        <v>1</v>
      </c>
      <c r="U2948" s="185" t="s">
        <v>37</v>
      </c>
      <c r="V2948" s="185" t="s">
        <v>37</v>
      </c>
      <c r="W2948" t="b">
        <v>1</v>
      </c>
    </row>
    <row r="2949" spans="4:23" x14ac:dyDescent="0.25">
      <c r="D2949" s="184" t="s">
        <v>2410</v>
      </c>
      <c r="E2949" s="184" t="s">
        <v>2410</v>
      </c>
      <c r="F2949" s="184"/>
      <c r="G2949" s="184"/>
      <c r="H2949" s="185">
        <v>14110</v>
      </c>
      <c r="I2949" t="s">
        <v>3491</v>
      </c>
      <c r="J2949" s="185" t="s">
        <v>36</v>
      </c>
      <c r="K2949" s="185" t="s">
        <v>36</v>
      </c>
      <c r="L2949" s="185" t="s">
        <v>36</v>
      </c>
      <c r="M2949" s="185" t="s">
        <v>37</v>
      </c>
      <c r="N2949" s="185" t="s">
        <v>3505</v>
      </c>
      <c r="O2949" s="185" t="s">
        <v>37</v>
      </c>
      <c r="P2949" s="185"/>
      <c r="Q2949" s="184" t="s">
        <v>2410</v>
      </c>
      <c r="R2949" s="185">
        <v>14110</v>
      </c>
      <c r="S2949" s="185" t="s">
        <v>1164</v>
      </c>
      <c r="T2949">
        <v>2</v>
      </c>
      <c r="U2949" s="185" t="s">
        <v>37</v>
      </c>
      <c r="V2949" s="185" t="s">
        <v>37</v>
      </c>
      <c r="W2949" t="b">
        <v>1</v>
      </c>
    </row>
    <row r="2950" spans="4:23" x14ac:dyDescent="0.25">
      <c r="D2950" s="184" t="s">
        <v>2411</v>
      </c>
      <c r="E2950" s="184" t="s">
        <v>2411</v>
      </c>
      <c r="F2950" s="184"/>
      <c r="G2950" s="184"/>
      <c r="H2950" s="185">
        <v>10050</v>
      </c>
      <c r="I2950" t="s">
        <v>3486</v>
      </c>
      <c r="J2950" s="185" t="s">
        <v>36</v>
      </c>
      <c r="K2950" s="185" t="s">
        <v>36</v>
      </c>
      <c r="L2950" s="185" t="s">
        <v>36</v>
      </c>
      <c r="M2950" s="185" t="s">
        <v>37</v>
      </c>
      <c r="N2950" s="185" t="s">
        <v>3489</v>
      </c>
      <c r="O2950" s="185" t="s">
        <v>37</v>
      </c>
      <c r="P2950" s="185"/>
      <c r="Q2950" s="184" t="s">
        <v>2411</v>
      </c>
      <c r="R2950" s="185">
        <v>10050</v>
      </c>
      <c r="S2950" s="185" t="s">
        <v>92</v>
      </c>
      <c r="T2950">
        <v>1</v>
      </c>
      <c r="U2950" s="185" t="s">
        <v>37</v>
      </c>
      <c r="V2950" s="185" t="s">
        <v>37</v>
      </c>
      <c r="W2950" t="b">
        <v>1</v>
      </c>
    </row>
    <row r="2951" spans="4:23" x14ac:dyDescent="0.25">
      <c r="D2951" s="184" t="s">
        <v>2412</v>
      </c>
      <c r="E2951" s="184" t="s">
        <v>2412</v>
      </c>
      <c r="F2951" s="184"/>
      <c r="G2951" s="184"/>
      <c r="H2951" s="185">
        <v>10010</v>
      </c>
      <c r="I2951" t="s">
        <v>3486</v>
      </c>
      <c r="J2951" s="185" t="s">
        <v>36</v>
      </c>
      <c r="K2951" s="185" t="s">
        <v>36</v>
      </c>
      <c r="L2951" s="185" t="s">
        <v>36</v>
      </c>
      <c r="M2951" s="185" t="s">
        <v>37</v>
      </c>
      <c r="N2951" s="185" t="s">
        <v>35</v>
      </c>
      <c r="O2951" s="185" t="s">
        <v>37</v>
      </c>
      <c r="P2951" s="185"/>
      <c r="Q2951" s="184" t="s">
        <v>2412</v>
      </c>
      <c r="R2951" s="185">
        <v>10010</v>
      </c>
      <c r="S2951" s="185" t="s">
        <v>38</v>
      </c>
      <c r="T2951">
        <v>2</v>
      </c>
      <c r="U2951" s="185" t="s">
        <v>37</v>
      </c>
      <c r="V2951" s="185" t="s">
        <v>37</v>
      </c>
      <c r="W2951" t="b">
        <v>1</v>
      </c>
    </row>
    <row r="2952" spans="4:23" x14ac:dyDescent="0.25">
      <c r="D2952" s="184" t="s">
        <v>2413</v>
      </c>
      <c r="E2952" s="184" t="s">
        <v>2413</v>
      </c>
      <c r="F2952" s="184"/>
      <c r="G2952" s="184"/>
      <c r="H2952" s="185">
        <v>13050</v>
      </c>
      <c r="I2952" t="s">
        <v>3491</v>
      </c>
      <c r="J2952" s="185" t="s">
        <v>36</v>
      </c>
      <c r="K2952" s="185" t="s">
        <v>36</v>
      </c>
      <c r="L2952" s="185" t="s">
        <v>36</v>
      </c>
      <c r="M2952" s="185" t="s">
        <v>37</v>
      </c>
      <c r="N2952" s="185" t="s">
        <v>3501</v>
      </c>
      <c r="O2952" s="185" t="s">
        <v>37</v>
      </c>
      <c r="P2952" s="185"/>
      <c r="Q2952" s="184" t="s">
        <v>2413</v>
      </c>
      <c r="R2952" s="185">
        <v>13050</v>
      </c>
      <c r="S2952" s="185" t="s">
        <v>1214</v>
      </c>
      <c r="T2952">
        <v>1</v>
      </c>
      <c r="U2952" s="185" t="s">
        <v>37</v>
      </c>
      <c r="V2952" s="185" t="s">
        <v>37</v>
      </c>
      <c r="W2952" t="b">
        <v>1</v>
      </c>
    </row>
    <row r="2953" spans="4:23" x14ac:dyDescent="0.25">
      <c r="D2953" s="186" t="s">
        <v>4325</v>
      </c>
      <c r="E2953" s="186" t="s">
        <v>4325</v>
      </c>
      <c r="F2953" s="186"/>
      <c r="G2953" s="186"/>
      <c r="H2953" s="185"/>
      <c r="I2953" s="186" t="s">
        <v>3493</v>
      </c>
      <c r="J2953" s="186" t="s">
        <v>36</v>
      </c>
      <c r="K2953" s="186" t="s">
        <v>36</v>
      </c>
      <c r="L2953" s="186" t="s">
        <v>36</v>
      </c>
      <c r="M2953" s="186" t="s">
        <v>37</v>
      </c>
      <c r="N2953" s="186" t="s">
        <v>3501</v>
      </c>
      <c r="O2953" s="186" t="s">
        <v>37</v>
      </c>
      <c r="P2953" s="186"/>
      <c r="Q2953" s="186" t="s">
        <v>4325</v>
      </c>
      <c r="R2953" s="185"/>
      <c r="S2953" s="185"/>
      <c r="T2953">
        <v>1</v>
      </c>
      <c r="U2953" s="186" t="s">
        <v>37</v>
      </c>
      <c r="V2953" s="186" t="s">
        <v>37</v>
      </c>
      <c r="W2953" t="b">
        <v>1</v>
      </c>
    </row>
    <row r="2954" spans="4:23" x14ac:dyDescent="0.25">
      <c r="D2954" s="186" t="s">
        <v>4326</v>
      </c>
      <c r="E2954" s="186" t="s">
        <v>4326</v>
      </c>
      <c r="F2954" s="186"/>
      <c r="G2954" s="186"/>
      <c r="H2954" s="185"/>
      <c r="I2954" s="186" t="s">
        <v>3493</v>
      </c>
      <c r="J2954" s="186" t="s">
        <v>36</v>
      </c>
      <c r="K2954" s="186" t="s">
        <v>36</v>
      </c>
      <c r="L2954" s="186" t="s">
        <v>36</v>
      </c>
      <c r="M2954" s="186" t="s">
        <v>37</v>
      </c>
      <c r="N2954" s="186" t="s">
        <v>3501</v>
      </c>
      <c r="O2954" s="186" t="s">
        <v>37</v>
      </c>
      <c r="P2954" s="186"/>
      <c r="Q2954" s="186" t="s">
        <v>4326</v>
      </c>
      <c r="R2954" s="185"/>
      <c r="S2954" s="185"/>
      <c r="T2954">
        <v>1</v>
      </c>
      <c r="U2954" s="186" t="s">
        <v>37</v>
      </c>
      <c r="V2954" s="186" t="s">
        <v>37</v>
      </c>
      <c r="W2954" t="b">
        <v>1</v>
      </c>
    </row>
    <row r="2955" spans="4:23" x14ac:dyDescent="0.25">
      <c r="D2955" s="184" t="s">
        <v>4327</v>
      </c>
      <c r="E2955" s="184" t="s">
        <v>4327</v>
      </c>
      <c r="F2955" s="184"/>
      <c r="G2955" s="184"/>
      <c r="H2955" s="185">
        <v>16030</v>
      </c>
      <c r="I2955" t="s">
        <v>3496</v>
      </c>
      <c r="J2955" s="185" t="s">
        <v>36</v>
      </c>
      <c r="K2955" s="185" t="s">
        <v>36</v>
      </c>
      <c r="L2955" s="185" t="s">
        <v>36</v>
      </c>
      <c r="M2955" s="185" t="s">
        <v>37</v>
      </c>
      <c r="N2955" s="185" t="s">
        <v>3506</v>
      </c>
      <c r="O2955" s="185" t="s">
        <v>37</v>
      </c>
      <c r="P2955" s="185"/>
      <c r="Q2955" s="184" t="s">
        <v>4327</v>
      </c>
      <c r="R2955" s="185">
        <v>16030</v>
      </c>
      <c r="S2955" s="185" t="s">
        <v>107</v>
      </c>
      <c r="T2955">
        <v>1</v>
      </c>
      <c r="U2955" s="185" t="s">
        <v>37</v>
      </c>
      <c r="V2955" s="185" t="s">
        <v>37</v>
      </c>
      <c r="W2955" t="b">
        <v>1</v>
      </c>
    </row>
    <row r="2956" spans="4:23" x14ac:dyDescent="0.25">
      <c r="D2956" s="186" t="s">
        <v>4328</v>
      </c>
      <c r="E2956" s="186" t="s">
        <v>4328</v>
      </c>
      <c r="F2956" s="186"/>
      <c r="G2956" s="186"/>
      <c r="H2956" s="185"/>
      <c r="I2956" s="186" t="s">
        <v>3491</v>
      </c>
      <c r="J2956" s="186" t="s">
        <v>36</v>
      </c>
      <c r="K2956" s="186" t="s">
        <v>36</v>
      </c>
      <c r="L2956" s="186" t="s">
        <v>36</v>
      </c>
      <c r="M2956" s="186" t="s">
        <v>37</v>
      </c>
      <c r="N2956" s="186" t="s">
        <v>3501</v>
      </c>
      <c r="O2956" s="186" t="s">
        <v>37</v>
      </c>
      <c r="P2956" s="186"/>
      <c r="Q2956" s="186" t="s">
        <v>4328</v>
      </c>
      <c r="R2956" s="185"/>
      <c r="S2956" s="185"/>
      <c r="T2956">
        <v>2</v>
      </c>
      <c r="U2956" s="186" t="s">
        <v>37</v>
      </c>
      <c r="V2956" s="186" t="s">
        <v>37</v>
      </c>
      <c r="W2956" t="b">
        <v>1</v>
      </c>
    </row>
    <row r="2957" spans="4:23" x14ac:dyDescent="0.25">
      <c r="D2957" s="184" t="s">
        <v>2414</v>
      </c>
      <c r="E2957" s="184" t="s">
        <v>2414</v>
      </c>
      <c r="F2957" s="184"/>
      <c r="G2957" s="184"/>
      <c r="H2957" s="185">
        <v>13450</v>
      </c>
      <c r="I2957" t="s">
        <v>3491</v>
      </c>
      <c r="J2957" s="185" t="s">
        <v>36</v>
      </c>
      <c r="K2957" s="185" t="s">
        <v>36</v>
      </c>
      <c r="L2957" s="185" t="s">
        <v>36</v>
      </c>
      <c r="M2957" s="185" t="s">
        <v>37</v>
      </c>
      <c r="N2957" s="185" t="s">
        <v>3501</v>
      </c>
      <c r="O2957" s="185" t="s">
        <v>37</v>
      </c>
      <c r="P2957" s="185"/>
      <c r="Q2957" s="184" t="s">
        <v>2414</v>
      </c>
      <c r="R2957" s="185">
        <v>13450</v>
      </c>
      <c r="S2957" s="185" t="s">
        <v>428</v>
      </c>
      <c r="T2957">
        <v>2</v>
      </c>
      <c r="U2957" s="185" t="s">
        <v>37</v>
      </c>
      <c r="V2957" s="185" t="s">
        <v>37</v>
      </c>
      <c r="W2957" t="b">
        <v>1</v>
      </c>
    </row>
    <row r="2958" spans="4:23" x14ac:dyDescent="0.25">
      <c r="D2958" s="184" t="s">
        <v>2415</v>
      </c>
      <c r="E2958" s="184" t="s">
        <v>2415</v>
      </c>
      <c r="F2958" s="184"/>
      <c r="G2958" s="184"/>
      <c r="H2958" s="185">
        <v>17750</v>
      </c>
      <c r="I2958" t="s">
        <v>3502</v>
      </c>
      <c r="J2958" s="185" t="s">
        <v>36</v>
      </c>
      <c r="K2958" s="185" t="s">
        <v>36</v>
      </c>
      <c r="L2958" s="185" t="s">
        <v>36</v>
      </c>
      <c r="M2958" s="185" t="s">
        <v>37</v>
      </c>
      <c r="N2958" s="185" t="s">
        <v>3504</v>
      </c>
      <c r="O2958" s="185" t="s">
        <v>37</v>
      </c>
      <c r="P2958" s="185"/>
      <c r="Q2958" s="184" t="s">
        <v>2415</v>
      </c>
      <c r="R2958" s="185">
        <v>17750</v>
      </c>
      <c r="S2958" s="185" t="s">
        <v>1250</v>
      </c>
      <c r="T2958">
        <v>1</v>
      </c>
      <c r="U2958" s="185" t="s">
        <v>37</v>
      </c>
      <c r="V2958" s="185" t="s">
        <v>37</v>
      </c>
      <c r="W2958" t="b">
        <v>1</v>
      </c>
    </row>
    <row r="2959" spans="4:23" x14ac:dyDescent="0.25">
      <c r="D2959" s="184" t="s">
        <v>2416</v>
      </c>
      <c r="E2959" s="184" t="s">
        <v>2416</v>
      </c>
      <c r="F2959" s="184"/>
      <c r="G2959" s="184"/>
      <c r="H2959" s="185">
        <v>13450</v>
      </c>
      <c r="I2959" t="s">
        <v>3491</v>
      </c>
      <c r="J2959" s="185" t="s">
        <v>36</v>
      </c>
      <c r="K2959" s="185" t="s">
        <v>36</v>
      </c>
      <c r="L2959" s="185" t="s">
        <v>36</v>
      </c>
      <c r="M2959" s="185" t="s">
        <v>37</v>
      </c>
      <c r="N2959" s="185" t="s">
        <v>3501</v>
      </c>
      <c r="O2959" s="185" t="s">
        <v>37</v>
      </c>
      <c r="P2959" s="185"/>
      <c r="Q2959" s="184" t="s">
        <v>2416</v>
      </c>
      <c r="R2959" s="185">
        <v>13450</v>
      </c>
      <c r="S2959" s="185" t="s">
        <v>428</v>
      </c>
      <c r="T2959">
        <v>2</v>
      </c>
      <c r="U2959" s="185" t="s">
        <v>37</v>
      </c>
      <c r="V2959" s="185" t="s">
        <v>37</v>
      </c>
      <c r="W2959" t="b">
        <v>1</v>
      </c>
    </row>
    <row r="2960" spans="4:23" x14ac:dyDescent="0.25">
      <c r="D2960" s="184" t="s">
        <v>2417</v>
      </c>
      <c r="E2960" s="184" t="s">
        <v>2417</v>
      </c>
      <c r="F2960" s="184"/>
      <c r="G2960" s="184"/>
      <c r="H2960" s="185">
        <v>13450</v>
      </c>
      <c r="I2960" t="s">
        <v>3491</v>
      </c>
      <c r="J2960" s="185" t="s">
        <v>36</v>
      </c>
      <c r="K2960" s="185" t="s">
        <v>36</v>
      </c>
      <c r="L2960" s="185" t="s">
        <v>36</v>
      </c>
      <c r="M2960" s="185" t="s">
        <v>37</v>
      </c>
      <c r="N2960" s="185" t="s">
        <v>3501</v>
      </c>
      <c r="O2960" s="185" t="s">
        <v>37</v>
      </c>
      <c r="P2960" s="185"/>
      <c r="Q2960" s="184" t="s">
        <v>2417</v>
      </c>
      <c r="R2960" s="185">
        <v>13450</v>
      </c>
      <c r="S2960" s="185" t="s">
        <v>428</v>
      </c>
      <c r="T2960">
        <v>2</v>
      </c>
      <c r="U2960" s="185" t="s">
        <v>37</v>
      </c>
      <c r="V2960" s="185" t="s">
        <v>37</v>
      </c>
      <c r="W2960" t="b">
        <v>1</v>
      </c>
    </row>
    <row r="2961" spans="4:23" x14ac:dyDescent="0.25">
      <c r="D2961" s="186" t="s">
        <v>4329</v>
      </c>
      <c r="E2961" s="186" t="s">
        <v>4329</v>
      </c>
      <c r="F2961" s="186"/>
      <c r="G2961" s="186"/>
      <c r="H2961" s="185"/>
      <c r="I2961" s="186" t="s">
        <v>3491</v>
      </c>
      <c r="J2961" s="186" t="s">
        <v>36</v>
      </c>
      <c r="K2961" s="186" t="s">
        <v>36</v>
      </c>
      <c r="L2961" s="186" t="s">
        <v>36</v>
      </c>
      <c r="M2961" s="186" t="s">
        <v>37</v>
      </c>
      <c r="N2961" s="186" t="s">
        <v>3501</v>
      </c>
      <c r="O2961" s="186" t="s">
        <v>37</v>
      </c>
      <c r="P2961" s="186"/>
      <c r="Q2961" s="186" t="s">
        <v>4329</v>
      </c>
      <c r="R2961" s="185"/>
      <c r="S2961" s="185"/>
      <c r="T2961">
        <v>2</v>
      </c>
      <c r="U2961" s="186" t="s">
        <v>37</v>
      </c>
      <c r="V2961" s="186" t="s">
        <v>37</v>
      </c>
      <c r="W2961" t="b">
        <v>1</v>
      </c>
    </row>
    <row r="2962" spans="4:23" x14ac:dyDescent="0.25">
      <c r="D2962" s="184" t="s">
        <v>2418</v>
      </c>
      <c r="E2962" s="184" t="s">
        <v>2418</v>
      </c>
      <c r="F2962" s="184"/>
      <c r="G2962" s="184"/>
      <c r="H2962" s="185">
        <v>13450</v>
      </c>
      <c r="I2962" t="s">
        <v>3491</v>
      </c>
      <c r="J2962" s="185" t="s">
        <v>36</v>
      </c>
      <c r="K2962" s="185" t="s">
        <v>36</v>
      </c>
      <c r="L2962" s="185" t="s">
        <v>36</v>
      </c>
      <c r="M2962" s="185" t="s">
        <v>37</v>
      </c>
      <c r="N2962" s="185" t="s">
        <v>3501</v>
      </c>
      <c r="O2962" s="185" t="s">
        <v>37</v>
      </c>
      <c r="P2962" s="185"/>
      <c r="Q2962" s="184" t="s">
        <v>2418</v>
      </c>
      <c r="R2962" s="185">
        <v>13450</v>
      </c>
      <c r="S2962" s="185" t="s">
        <v>428</v>
      </c>
      <c r="T2962">
        <v>2</v>
      </c>
      <c r="U2962" s="185" t="s">
        <v>37</v>
      </c>
      <c r="V2962" s="185" t="s">
        <v>37</v>
      </c>
      <c r="W2962" t="b">
        <v>1</v>
      </c>
    </row>
    <row r="2963" spans="4:23" x14ac:dyDescent="0.25">
      <c r="D2963" s="184" t="s">
        <v>2419</v>
      </c>
      <c r="E2963" s="184" t="s">
        <v>2419</v>
      </c>
      <c r="F2963" s="184"/>
      <c r="G2963" s="184"/>
      <c r="H2963" s="185">
        <v>17750</v>
      </c>
      <c r="I2963" t="s">
        <v>3502</v>
      </c>
      <c r="J2963" s="185" t="s">
        <v>36</v>
      </c>
      <c r="K2963" s="185" t="s">
        <v>36</v>
      </c>
      <c r="L2963" s="185" t="s">
        <v>36</v>
      </c>
      <c r="M2963" s="185" t="s">
        <v>37</v>
      </c>
      <c r="N2963" s="185" t="s">
        <v>3504</v>
      </c>
      <c r="O2963" s="185" t="s">
        <v>37</v>
      </c>
      <c r="P2963" s="185"/>
      <c r="Q2963" s="184" t="s">
        <v>2419</v>
      </c>
      <c r="R2963" s="185">
        <v>17750</v>
      </c>
      <c r="S2963" s="185" t="s">
        <v>1250</v>
      </c>
      <c r="T2963">
        <v>1</v>
      </c>
      <c r="U2963" s="185" t="s">
        <v>37</v>
      </c>
      <c r="V2963" s="185" t="s">
        <v>37</v>
      </c>
      <c r="W2963" t="b">
        <v>1</v>
      </c>
    </row>
    <row r="2964" spans="4:23" x14ac:dyDescent="0.25">
      <c r="D2964" s="184" t="s">
        <v>2420</v>
      </c>
      <c r="E2964" s="184" t="s">
        <v>2420</v>
      </c>
      <c r="F2964" s="184"/>
      <c r="G2964" s="184"/>
      <c r="H2964" s="185">
        <v>13460</v>
      </c>
      <c r="I2964" t="s">
        <v>3491</v>
      </c>
      <c r="J2964" s="185" t="s">
        <v>36</v>
      </c>
      <c r="K2964" s="185" t="s">
        <v>36</v>
      </c>
      <c r="L2964" s="185" t="s">
        <v>36</v>
      </c>
      <c r="M2964" s="185" t="s">
        <v>37</v>
      </c>
      <c r="N2964" s="185" t="s">
        <v>3501</v>
      </c>
      <c r="O2964" s="185" t="s">
        <v>37</v>
      </c>
      <c r="P2964" s="185"/>
      <c r="Q2964" s="184" t="s">
        <v>2420</v>
      </c>
      <c r="R2964" s="185">
        <v>13460</v>
      </c>
      <c r="S2964" s="185" t="s">
        <v>354</v>
      </c>
      <c r="T2964">
        <v>2</v>
      </c>
      <c r="U2964" s="185" t="s">
        <v>37</v>
      </c>
      <c r="V2964" s="185" t="s">
        <v>37</v>
      </c>
      <c r="W2964" t="b">
        <v>1</v>
      </c>
    </row>
    <row r="2965" spans="4:23" x14ac:dyDescent="0.25">
      <c r="D2965" s="184" t="s">
        <v>2421</v>
      </c>
      <c r="E2965" s="184" t="s">
        <v>2421</v>
      </c>
      <c r="F2965" s="184"/>
      <c r="G2965" s="184"/>
      <c r="H2965" s="185">
        <v>13450</v>
      </c>
      <c r="I2965" t="s">
        <v>3491</v>
      </c>
      <c r="J2965" s="185" t="s">
        <v>36</v>
      </c>
      <c r="K2965" s="185" t="s">
        <v>36</v>
      </c>
      <c r="L2965" s="185" t="s">
        <v>36</v>
      </c>
      <c r="M2965" s="185" t="s">
        <v>37</v>
      </c>
      <c r="N2965" s="185" t="s">
        <v>3501</v>
      </c>
      <c r="O2965" s="185" t="s">
        <v>37</v>
      </c>
      <c r="P2965" s="185"/>
      <c r="Q2965" s="184" t="s">
        <v>2421</v>
      </c>
      <c r="R2965" s="185">
        <v>13450</v>
      </c>
      <c r="S2965" s="185" t="s">
        <v>428</v>
      </c>
      <c r="T2965">
        <v>2</v>
      </c>
      <c r="U2965" s="185" t="s">
        <v>37</v>
      </c>
      <c r="V2965" s="185" t="s">
        <v>37</v>
      </c>
      <c r="W2965" t="b">
        <v>1</v>
      </c>
    </row>
    <row r="2966" spans="4:23" x14ac:dyDescent="0.25">
      <c r="D2966" s="184" t="s">
        <v>2422</v>
      </c>
      <c r="E2966" s="184" t="s">
        <v>2422</v>
      </c>
      <c r="F2966" s="184"/>
      <c r="G2966" s="184"/>
      <c r="H2966" s="185">
        <v>17750</v>
      </c>
      <c r="I2966" t="s">
        <v>3502</v>
      </c>
      <c r="J2966" s="185" t="s">
        <v>36</v>
      </c>
      <c r="K2966" s="185" t="s">
        <v>36</v>
      </c>
      <c r="L2966" s="185" t="s">
        <v>36</v>
      </c>
      <c r="M2966" s="185" t="s">
        <v>37</v>
      </c>
      <c r="N2966" s="185" t="s">
        <v>3504</v>
      </c>
      <c r="O2966" s="185" t="s">
        <v>37</v>
      </c>
      <c r="P2966" s="185"/>
      <c r="Q2966" s="184" t="s">
        <v>2422</v>
      </c>
      <c r="R2966" s="185">
        <v>17750</v>
      </c>
      <c r="S2966" s="185" t="s">
        <v>1250</v>
      </c>
      <c r="T2966">
        <v>1</v>
      </c>
      <c r="U2966" s="185" t="s">
        <v>37</v>
      </c>
      <c r="V2966" s="185" t="s">
        <v>37</v>
      </c>
      <c r="W2966" t="b">
        <v>1</v>
      </c>
    </row>
    <row r="2967" spans="4:23" x14ac:dyDescent="0.25">
      <c r="D2967" s="184" t="s">
        <v>2423</v>
      </c>
      <c r="E2967" s="184" t="s">
        <v>2423</v>
      </c>
      <c r="F2967" s="184"/>
      <c r="G2967" s="184"/>
      <c r="H2967" s="185">
        <v>14040</v>
      </c>
      <c r="I2967" t="s">
        <v>3491</v>
      </c>
      <c r="J2967" s="185" t="s">
        <v>36</v>
      </c>
      <c r="K2967" s="185" t="s">
        <v>36</v>
      </c>
      <c r="L2967" s="185" t="s">
        <v>36</v>
      </c>
      <c r="M2967" s="185" t="s">
        <v>37</v>
      </c>
      <c r="N2967" s="185" t="s">
        <v>3505</v>
      </c>
      <c r="O2967" s="185" t="s">
        <v>37</v>
      </c>
      <c r="P2967" s="185"/>
      <c r="Q2967" s="184" t="s">
        <v>2423</v>
      </c>
      <c r="R2967" s="185">
        <v>14040</v>
      </c>
      <c r="S2967" s="185" t="s">
        <v>110</v>
      </c>
      <c r="T2967">
        <v>2</v>
      </c>
      <c r="U2967" s="185" t="s">
        <v>37</v>
      </c>
      <c r="V2967" s="185" t="s">
        <v>37</v>
      </c>
      <c r="W2967" t="b">
        <v>1</v>
      </c>
    </row>
    <row r="2968" spans="4:23" x14ac:dyDescent="0.25">
      <c r="D2968" s="186" t="s">
        <v>4330</v>
      </c>
      <c r="E2968" s="186" t="s">
        <v>4330</v>
      </c>
      <c r="F2968" s="186"/>
      <c r="G2968" s="186"/>
      <c r="H2968" s="185"/>
      <c r="I2968" s="186" t="s">
        <v>3496</v>
      </c>
      <c r="J2968" s="186" t="s">
        <v>36</v>
      </c>
      <c r="K2968" s="186" t="s">
        <v>36</v>
      </c>
      <c r="L2968" s="186" t="s">
        <v>36</v>
      </c>
      <c r="M2968" s="186" t="s">
        <v>37</v>
      </c>
      <c r="N2968" s="186" t="s">
        <v>3498</v>
      </c>
      <c r="O2968" s="186" t="s">
        <v>37</v>
      </c>
      <c r="P2968" s="186"/>
      <c r="Q2968" s="186" t="s">
        <v>4330</v>
      </c>
      <c r="R2968" s="185"/>
      <c r="S2968" s="185"/>
      <c r="T2968">
        <v>1</v>
      </c>
      <c r="U2968" s="186" t="s">
        <v>37</v>
      </c>
      <c r="V2968" s="186" t="s">
        <v>37</v>
      </c>
      <c r="W2968" t="b">
        <v>1</v>
      </c>
    </row>
    <row r="2969" spans="4:23" x14ac:dyDescent="0.25">
      <c r="D2969" s="184" t="s">
        <v>2424</v>
      </c>
      <c r="E2969" s="184" t="s">
        <v>2424</v>
      </c>
      <c r="F2969" s="184"/>
      <c r="G2969" s="184"/>
      <c r="H2969" s="185">
        <v>16310</v>
      </c>
      <c r="I2969" t="s">
        <v>3496</v>
      </c>
      <c r="J2969" s="185" t="s">
        <v>36</v>
      </c>
      <c r="K2969" s="185" t="s">
        <v>36</v>
      </c>
      <c r="L2969" s="185" t="s">
        <v>36</v>
      </c>
      <c r="M2969" s="185" t="s">
        <v>37</v>
      </c>
      <c r="N2969" s="185" t="s">
        <v>35</v>
      </c>
      <c r="O2969" s="185" t="s">
        <v>37</v>
      </c>
      <c r="P2969" s="185"/>
      <c r="Q2969" s="184" t="s">
        <v>2424</v>
      </c>
      <c r="R2969" s="185">
        <v>16310</v>
      </c>
      <c r="S2969" s="185" t="s">
        <v>1449</v>
      </c>
      <c r="T2969">
        <v>2</v>
      </c>
      <c r="U2969" s="185" t="s">
        <v>37</v>
      </c>
      <c r="V2969" s="185" t="s">
        <v>37</v>
      </c>
      <c r="W2969" t="b">
        <v>1</v>
      </c>
    </row>
    <row r="2970" spans="4:23" x14ac:dyDescent="0.25">
      <c r="D2970" s="184" t="s">
        <v>2425</v>
      </c>
      <c r="E2970" s="184" t="s">
        <v>2425</v>
      </c>
      <c r="F2970" s="184"/>
      <c r="G2970" s="184"/>
      <c r="H2970" s="185">
        <v>15450</v>
      </c>
      <c r="I2970" t="s">
        <v>3496</v>
      </c>
      <c r="J2970" s="185" t="s">
        <v>36</v>
      </c>
      <c r="K2970" s="185" t="s">
        <v>36</v>
      </c>
      <c r="L2970" s="185" t="s">
        <v>36</v>
      </c>
      <c r="M2970" s="185" t="s">
        <v>37</v>
      </c>
      <c r="N2970" s="185" t="s">
        <v>3498</v>
      </c>
      <c r="O2970" s="185" t="s">
        <v>37</v>
      </c>
      <c r="P2970" s="185"/>
      <c r="Q2970" s="184" t="s">
        <v>2425</v>
      </c>
      <c r="R2970" s="185">
        <v>15450</v>
      </c>
      <c r="S2970" s="185" t="s">
        <v>80</v>
      </c>
      <c r="T2970">
        <v>1</v>
      </c>
      <c r="U2970" s="185" t="s">
        <v>37</v>
      </c>
      <c r="V2970" s="185" t="s">
        <v>37</v>
      </c>
      <c r="W2970" t="b">
        <v>1</v>
      </c>
    </row>
    <row r="2971" spans="4:23" x14ac:dyDescent="0.25">
      <c r="D2971" s="184" t="s">
        <v>70</v>
      </c>
      <c r="E2971" s="184" t="s">
        <v>70</v>
      </c>
      <c r="F2971" s="184"/>
      <c r="G2971" s="184"/>
      <c r="H2971" s="185">
        <v>16410</v>
      </c>
      <c r="I2971" t="s">
        <v>3496</v>
      </c>
      <c r="J2971" s="185" t="s">
        <v>36</v>
      </c>
      <c r="K2971" s="185" t="s">
        <v>36</v>
      </c>
      <c r="L2971" s="185" t="s">
        <v>36</v>
      </c>
      <c r="M2971" s="185" t="s">
        <v>36</v>
      </c>
      <c r="N2971" s="185" t="s">
        <v>35</v>
      </c>
      <c r="O2971" s="185" t="s">
        <v>37</v>
      </c>
      <c r="P2971" s="185"/>
      <c r="Q2971" s="184" t="s">
        <v>70</v>
      </c>
      <c r="R2971" s="185">
        <v>16410</v>
      </c>
      <c r="S2971" s="185" t="s">
        <v>70</v>
      </c>
      <c r="T2971">
        <v>4</v>
      </c>
      <c r="U2971" s="185" t="s">
        <v>37</v>
      </c>
      <c r="V2971" s="185" t="s">
        <v>37</v>
      </c>
      <c r="W2971" t="b">
        <v>0</v>
      </c>
    </row>
    <row r="2972" spans="4:23" x14ac:dyDescent="0.25">
      <c r="D2972" s="184" t="s">
        <v>2426</v>
      </c>
      <c r="E2972" s="184" t="s">
        <v>2426</v>
      </c>
      <c r="F2972" s="184"/>
      <c r="G2972" s="184"/>
      <c r="H2972" s="185">
        <v>13160</v>
      </c>
      <c r="I2972" t="s">
        <v>3491</v>
      </c>
      <c r="J2972" s="185" t="s">
        <v>36</v>
      </c>
      <c r="K2972" s="185" t="s">
        <v>36</v>
      </c>
      <c r="L2972" s="185" t="s">
        <v>36</v>
      </c>
      <c r="M2972" s="185" t="s">
        <v>37</v>
      </c>
      <c r="N2972" s="185" t="s">
        <v>3503</v>
      </c>
      <c r="O2972" s="185" t="s">
        <v>37</v>
      </c>
      <c r="P2972" s="185"/>
      <c r="Q2972" s="184" t="s">
        <v>2426</v>
      </c>
      <c r="R2972" s="185">
        <v>13160</v>
      </c>
      <c r="S2972" s="185" t="s">
        <v>444</v>
      </c>
      <c r="T2972">
        <v>2</v>
      </c>
      <c r="U2972" s="185" t="s">
        <v>37</v>
      </c>
      <c r="V2972" s="185" t="s">
        <v>37</v>
      </c>
      <c r="W2972" t="b">
        <v>1</v>
      </c>
    </row>
    <row r="2973" spans="4:23" x14ac:dyDescent="0.25">
      <c r="D2973" s="184" t="s">
        <v>2427</v>
      </c>
      <c r="E2973" s="184" t="s">
        <v>2427</v>
      </c>
      <c r="F2973" s="184"/>
      <c r="G2973" s="184"/>
      <c r="H2973" s="185">
        <v>10020</v>
      </c>
      <c r="I2973" t="s">
        <v>3486</v>
      </c>
      <c r="J2973" s="185" t="s">
        <v>36</v>
      </c>
      <c r="K2973" s="185" t="s">
        <v>36</v>
      </c>
      <c r="L2973" s="185" t="s">
        <v>36</v>
      </c>
      <c r="M2973" s="185" t="s">
        <v>37</v>
      </c>
      <c r="N2973" s="185" t="s">
        <v>3490</v>
      </c>
      <c r="O2973" s="185" t="s">
        <v>37</v>
      </c>
      <c r="P2973" s="185"/>
      <c r="Q2973" s="184" t="s">
        <v>2427</v>
      </c>
      <c r="R2973" s="185">
        <v>10020</v>
      </c>
      <c r="S2973" s="185" t="s">
        <v>647</v>
      </c>
      <c r="T2973">
        <v>1</v>
      </c>
      <c r="U2973" s="185" t="s">
        <v>37</v>
      </c>
      <c r="V2973" s="185" t="s">
        <v>37</v>
      </c>
      <c r="W2973" t="b">
        <v>1</v>
      </c>
    </row>
    <row r="2974" spans="4:23" x14ac:dyDescent="0.25">
      <c r="D2974" s="184" t="s">
        <v>2428</v>
      </c>
      <c r="E2974" s="184" t="s">
        <v>2428</v>
      </c>
      <c r="F2974" s="184"/>
      <c r="G2974" s="184"/>
      <c r="H2974" s="185">
        <v>13960</v>
      </c>
      <c r="I2974" t="s">
        <v>3491</v>
      </c>
      <c r="J2974" s="185" t="s">
        <v>36</v>
      </c>
      <c r="K2974" s="185" t="s">
        <v>36</v>
      </c>
      <c r="L2974" s="185" t="s">
        <v>36</v>
      </c>
      <c r="M2974" s="185" t="s">
        <v>37</v>
      </c>
      <c r="N2974" s="185" t="s">
        <v>35</v>
      </c>
      <c r="O2974" s="185" t="s">
        <v>37</v>
      </c>
      <c r="P2974" s="185"/>
      <c r="Q2974" s="184" t="s">
        <v>2428</v>
      </c>
      <c r="R2974" s="185">
        <v>13960</v>
      </c>
      <c r="S2974" s="185" t="s">
        <v>234</v>
      </c>
      <c r="T2974">
        <v>3</v>
      </c>
      <c r="U2974" s="185" t="s">
        <v>37</v>
      </c>
      <c r="V2974" s="185" t="s">
        <v>37</v>
      </c>
      <c r="W2974" t="b">
        <v>1</v>
      </c>
    </row>
    <row r="2975" spans="4:23" x14ac:dyDescent="0.25">
      <c r="D2975" s="184" t="s">
        <v>2429</v>
      </c>
      <c r="E2975" s="184" t="s">
        <v>2429</v>
      </c>
      <c r="F2975" s="184"/>
      <c r="G2975" s="184"/>
      <c r="H2975" s="185">
        <v>13410</v>
      </c>
      <c r="I2975" t="s">
        <v>3491</v>
      </c>
      <c r="J2975" s="185" t="s">
        <v>36</v>
      </c>
      <c r="K2975" s="185" t="s">
        <v>36</v>
      </c>
      <c r="L2975" s="185" t="s">
        <v>36</v>
      </c>
      <c r="M2975" s="185" t="s">
        <v>37</v>
      </c>
      <c r="N2975" s="185" t="s">
        <v>35</v>
      </c>
      <c r="O2975" s="185" t="s">
        <v>37</v>
      </c>
      <c r="P2975" s="185"/>
      <c r="Q2975" s="184" t="s">
        <v>2429</v>
      </c>
      <c r="R2975" s="185">
        <v>13410</v>
      </c>
      <c r="S2975" s="185" t="s">
        <v>131</v>
      </c>
      <c r="T2975">
        <v>2</v>
      </c>
      <c r="U2975" s="185" t="s">
        <v>37</v>
      </c>
      <c r="V2975" s="185" t="s">
        <v>37</v>
      </c>
      <c r="W2975" t="b">
        <v>1</v>
      </c>
    </row>
    <row r="2976" spans="4:23" x14ac:dyDescent="0.25">
      <c r="D2976" s="184" t="s">
        <v>2430</v>
      </c>
      <c r="E2976" s="184" t="s">
        <v>2430</v>
      </c>
      <c r="F2976" s="184"/>
      <c r="G2976" s="184"/>
      <c r="H2976" s="185">
        <v>13140</v>
      </c>
      <c r="I2976" t="s">
        <v>3491</v>
      </c>
      <c r="J2976" s="185" t="s">
        <v>36</v>
      </c>
      <c r="K2976" s="185" t="s">
        <v>36</v>
      </c>
      <c r="L2976" s="185" t="s">
        <v>36</v>
      </c>
      <c r="M2976" s="185" t="s">
        <v>37</v>
      </c>
      <c r="N2976" s="185" t="s">
        <v>35</v>
      </c>
      <c r="O2976" s="185" t="s">
        <v>37</v>
      </c>
      <c r="P2976" s="185"/>
      <c r="Q2976" s="184" t="s">
        <v>2430</v>
      </c>
      <c r="R2976" s="185">
        <v>13140</v>
      </c>
      <c r="S2976" s="185" t="s">
        <v>78</v>
      </c>
      <c r="T2976">
        <v>3</v>
      </c>
      <c r="U2976" s="185" t="s">
        <v>37</v>
      </c>
      <c r="V2976" s="185" t="s">
        <v>37</v>
      </c>
      <c r="W2976" t="b">
        <v>1</v>
      </c>
    </row>
    <row r="2977" spans="4:23" x14ac:dyDescent="0.25">
      <c r="D2977" s="184" t="s">
        <v>2431</v>
      </c>
      <c r="E2977" s="184" t="s">
        <v>2431</v>
      </c>
      <c r="F2977" s="184"/>
      <c r="G2977" s="184"/>
      <c r="H2977" s="185">
        <v>13430</v>
      </c>
      <c r="I2977" t="s">
        <v>3491</v>
      </c>
      <c r="J2977" s="185" t="s">
        <v>36</v>
      </c>
      <c r="K2977" s="185" t="s">
        <v>36</v>
      </c>
      <c r="L2977" s="185" t="s">
        <v>36</v>
      </c>
      <c r="M2977" s="185" t="s">
        <v>37</v>
      </c>
      <c r="N2977" s="185" t="s">
        <v>35</v>
      </c>
      <c r="O2977" s="185" t="s">
        <v>37</v>
      </c>
      <c r="P2977" s="185"/>
      <c r="Q2977" s="184" t="s">
        <v>2431</v>
      </c>
      <c r="R2977" s="185">
        <v>13430</v>
      </c>
      <c r="S2977" s="185" t="s">
        <v>507</v>
      </c>
      <c r="T2977">
        <v>3</v>
      </c>
      <c r="U2977" s="185" t="s">
        <v>37</v>
      </c>
      <c r="V2977" s="185" t="s">
        <v>37</v>
      </c>
      <c r="W2977" t="b">
        <v>1</v>
      </c>
    </row>
    <row r="2978" spans="4:23" x14ac:dyDescent="0.25">
      <c r="D2978" s="184" t="s">
        <v>2432</v>
      </c>
      <c r="E2978" s="184" t="s">
        <v>2432</v>
      </c>
      <c r="F2978" s="184"/>
      <c r="G2978" s="184"/>
      <c r="H2978" s="185">
        <v>16620</v>
      </c>
      <c r="I2978" t="s">
        <v>3510</v>
      </c>
      <c r="J2978" s="185" t="s">
        <v>36</v>
      </c>
      <c r="K2978" s="185" t="s">
        <v>36</v>
      </c>
      <c r="L2978" s="185" t="s">
        <v>36</v>
      </c>
      <c r="M2978" s="185" t="s">
        <v>37</v>
      </c>
      <c r="N2978" s="185" t="s">
        <v>35</v>
      </c>
      <c r="O2978" s="185" t="s">
        <v>37</v>
      </c>
      <c r="P2978" s="185"/>
      <c r="Q2978" s="184" t="s">
        <v>2432</v>
      </c>
      <c r="R2978" s="185">
        <v>16620</v>
      </c>
      <c r="S2978" s="185" t="s">
        <v>1012</v>
      </c>
      <c r="T2978">
        <v>3</v>
      </c>
      <c r="U2978" s="185" t="s">
        <v>37</v>
      </c>
      <c r="V2978" s="185" t="s">
        <v>37</v>
      </c>
      <c r="W2978" t="b">
        <v>1</v>
      </c>
    </row>
    <row r="2979" spans="4:23" x14ac:dyDescent="0.25">
      <c r="D2979" s="184" t="s">
        <v>2433</v>
      </c>
      <c r="E2979" s="184" t="s">
        <v>2433</v>
      </c>
      <c r="F2979" s="184"/>
      <c r="G2979" s="184"/>
      <c r="H2979" s="185">
        <v>16410</v>
      </c>
      <c r="I2979" t="s">
        <v>3496</v>
      </c>
      <c r="J2979" s="185" t="s">
        <v>36</v>
      </c>
      <c r="K2979" s="185" t="s">
        <v>36</v>
      </c>
      <c r="L2979" s="185" t="s">
        <v>36</v>
      </c>
      <c r="M2979" s="185" t="s">
        <v>37</v>
      </c>
      <c r="N2979" s="185" t="s">
        <v>35</v>
      </c>
      <c r="O2979" s="185" t="s">
        <v>37</v>
      </c>
      <c r="P2979" s="185"/>
      <c r="Q2979" s="184" t="s">
        <v>2433</v>
      </c>
      <c r="R2979" s="185">
        <v>16410</v>
      </c>
      <c r="S2979" s="185" t="s">
        <v>70</v>
      </c>
      <c r="T2979">
        <v>3</v>
      </c>
      <c r="U2979" s="185" t="s">
        <v>37</v>
      </c>
      <c r="V2979" s="185" t="s">
        <v>37</v>
      </c>
      <c r="W2979" t="b">
        <v>0</v>
      </c>
    </row>
    <row r="2980" spans="4:23" x14ac:dyDescent="0.25">
      <c r="D2980" s="184" t="s">
        <v>2434</v>
      </c>
      <c r="E2980" s="184" t="s">
        <v>2434</v>
      </c>
      <c r="F2980" s="184"/>
      <c r="G2980" s="184"/>
      <c r="H2980" s="185">
        <v>16410</v>
      </c>
      <c r="I2980" t="s">
        <v>3496</v>
      </c>
      <c r="J2980" s="185" t="s">
        <v>36</v>
      </c>
      <c r="K2980" s="185" t="s">
        <v>36</v>
      </c>
      <c r="L2980" s="185" t="s">
        <v>36</v>
      </c>
      <c r="M2980" s="185" t="s">
        <v>37</v>
      </c>
      <c r="N2980" s="185" t="s">
        <v>35</v>
      </c>
      <c r="O2980" s="185" t="s">
        <v>37</v>
      </c>
      <c r="P2980" s="185"/>
      <c r="Q2980" s="184" t="s">
        <v>2434</v>
      </c>
      <c r="R2980" s="185">
        <v>16410</v>
      </c>
      <c r="S2980" s="185" t="s">
        <v>70</v>
      </c>
      <c r="T2980">
        <v>3</v>
      </c>
      <c r="U2980" s="185" t="s">
        <v>37</v>
      </c>
      <c r="V2980" s="185" t="s">
        <v>37</v>
      </c>
      <c r="W2980" t="b">
        <v>0</v>
      </c>
    </row>
    <row r="2981" spans="4:23" x14ac:dyDescent="0.25">
      <c r="D2981" s="184" t="s">
        <v>2435</v>
      </c>
      <c r="E2981" s="184" t="s">
        <v>2435</v>
      </c>
      <c r="F2981" s="184"/>
      <c r="G2981" s="184"/>
      <c r="H2981" s="185">
        <v>90273</v>
      </c>
      <c r="I2981" t="s">
        <v>3510</v>
      </c>
      <c r="J2981" s="185" t="s">
        <v>36</v>
      </c>
      <c r="K2981" s="185" t="s">
        <v>36</v>
      </c>
      <c r="L2981" s="185" t="s">
        <v>36</v>
      </c>
      <c r="M2981" s="185" t="s">
        <v>37</v>
      </c>
      <c r="N2981" s="185" t="s">
        <v>35</v>
      </c>
      <c r="O2981" s="185" t="s">
        <v>37</v>
      </c>
      <c r="P2981" s="185"/>
      <c r="Q2981" s="184" t="s">
        <v>2435</v>
      </c>
      <c r="R2981" s="185">
        <v>90273</v>
      </c>
      <c r="S2981" s="185" t="s">
        <v>2435</v>
      </c>
      <c r="T2981">
        <v>3</v>
      </c>
      <c r="U2981" s="185" t="s">
        <v>37</v>
      </c>
      <c r="V2981" s="185" t="s">
        <v>37</v>
      </c>
      <c r="W2981" t="b">
        <v>1</v>
      </c>
    </row>
    <row r="2982" spans="4:23" x14ac:dyDescent="0.25">
      <c r="D2982" s="184" t="s">
        <v>2436</v>
      </c>
      <c r="E2982" s="184" t="s">
        <v>2436</v>
      </c>
      <c r="F2982" s="184"/>
      <c r="G2982" s="184"/>
      <c r="H2982" s="185">
        <v>90274</v>
      </c>
      <c r="I2982" t="s">
        <v>3491</v>
      </c>
      <c r="J2982" s="185" t="s">
        <v>36</v>
      </c>
      <c r="K2982" s="185" t="s">
        <v>36</v>
      </c>
      <c r="L2982" s="185" t="s">
        <v>36</v>
      </c>
      <c r="M2982" s="185" t="s">
        <v>37</v>
      </c>
      <c r="N2982" s="185" t="s">
        <v>35</v>
      </c>
      <c r="O2982" s="185" t="s">
        <v>37</v>
      </c>
      <c r="P2982" s="185"/>
      <c r="Q2982" s="184" t="s">
        <v>2436</v>
      </c>
      <c r="R2982" s="185">
        <v>90274</v>
      </c>
      <c r="S2982" s="185" t="s">
        <v>2436</v>
      </c>
      <c r="T2982">
        <v>2</v>
      </c>
      <c r="U2982" s="185" t="s">
        <v>37</v>
      </c>
      <c r="V2982" s="185" t="s">
        <v>37</v>
      </c>
      <c r="W2982" t="b">
        <v>1</v>
      </c>
    </row>
    <row r="2983" spans="4:23" x14ac:dyDescent="0.25">
      <c r="D2983" s="184" t="s">
        <v>2437</v>
      </c>
      <c r="E2983" s="184" t="s">
        <v>2437</v>
      </c>
      <c r="F2983" s="184"/>
      <c r="G2983" s="184"/>
      <c r="H2983" s="185">
        <v>13960</v>
      </c>
      <c r="I2983" t="s">
        <v>3491</v>
      </c>
      <c r="J2983" s="185" t="s">
        <v>36</v>
      </c>
      <c r="K2983" s="185" t="s">
        <v>36</v>
      </c>
      <c r="L2983" s="185" t="s">
        <v>36</v>
      </c>
      <c r="M2983" s="185" t="s">
        <v>37</v>
      </c>
      <c r="N2983" s="185" t="s">
        <v>35</v>
      </c>
      <c r="O2983" s="185" t="s">
        <v>37</v>
      </c>
      <c r="P2983" s="185"/>
      <c r="Q2983" s="184" t="s">
        <v>2437</v>
      </c>
      <c r="R2983" s="185">
        <v>13960</v>
      </c>
      <c r="S2983" s="185" t="s">
        <v>234</v>
      </c>
      <c r="T2983">
        <v>2</v>
      </c>
      <c r="U2983" s="185" t="s">
        <v>37</v>
      </c>
      <c r="V2983" s="185" t="s">
        <v>37</v>
      </c>
      <c r="W2983" t="b">
        <v>1</v>
      </c>
    </row>
    <row r="2984" spans="4:23" x14ac:dyDescent="0.25">
      <c r="D2984" s="184" t="s">
        <v>2438</v>
      </c>
      <c r="E2984" s="184" t="s">
        <v>2438</v>
      </c>
      <c r="F2984" s="184"/>
      <c r="G2984" s="184"/>
      <c r="H2984" s="185">
        <v>13410</v>
      </c>
      <c r="I2984" t="s">
        <v>3491</v>
      </c>
      <c r="J2984" s="185" t="s">
        <v>36</v>
      </c>
      <c r="K2984" s="185" t="s">
        <v>36</v>
      </c>
      <c r="L2984" s="185" t="s">
        <v>36</v>
      </c>
      <c r="M2984" s="185" t="s">
        <v>37</v>
      </c>
      <c r="N2984" s="185" t="s">
        <v>35</v>
      </c>
      <c r="O2984" s="185" t="s">
        <v>37</v>
      </c>
      <c r="P2984" s="185"/>
      <c r="Q2984" s="184" t="s">
        <v>2438</v>
      </c>
      <c r="R2984" s="185">
        <v>13410</v>
      </c>
      <c r="S2984" s="185" t="s">
        <v>131</v>
      </c>
      <c r="T2984">
        <v>2</v>
      </c>
      <c r="U2984" s="185" t="s">
        <v>37</v>
      </c>
      <c r="V2984" s="185" t="s">
        <v>37</v>
      </c>
      <c r="W2984" t="b">
        <v>1</v>
      </c>
    </row>
    <row r="2985" spans="4:23" x14ac:dyDescent="0.25">
      <c r="D2985" s="184" t="s">
        <v>2439</v>
      </c>
      <c r="E2985" s="184" t="s">
        <v>2439</v>
      </c>
      <c r="F2985" s="184"/>
      <c r="G2985" s="184"/>
      <c r="H2985" s="185">
        <v>13140</v>
      </c>
      <c r="I2985" t="s">
        <v>3491</v>
      </c>
      <c r="J2985" s="185" t="s">
        <v>36</v>
      </c>
      <c r="K2985" s="185" t="s">
        <v>36</v>
      </c>
      <c r="L2985" s="185" t="s">
        <v>36</v>
      </c>
      <c r="M2985" s="185" t="s">
        <v>37</v>
      </c>
      <c r="N2985" s="185" t="s">
        <v>35</v>
      </c>
      <c r="O2985" s="185" t="s">
        <v>37</v>
      </c>
      <c r="P2985" s="185"/>
      <c r="Q2985" s="184" t="s">
        <v>2439</v>
      </c>
      <c r="R2985" s="185">
        <v>13140</v>
      </c>
      <c r="S2985" s="185" t="s">
        <v>78</v>
      </c>
      <c r="T2985">
        <v>2</v>
      </c>
      <c r="U2985" s="185" t="s">
        <v>37</v>
      </c>
      <c r="V2985" s="185" t="s">
        <v>37</v>
      </c>
      <c r="W2985" t="b">
        <v>1</v>
      </c>
    </row>
    <row r="2986" spans="4:23" x14ac:dyDescent="0.25">
      <c r="D2986" s="184" t="s">
        <v>2440</v>
      </c>
      <c r="E2986" s="184" t="s">
        <v>2440</v>
      </c>
      <c r="F2986" s="184"/>
      <c r="G2986" s="184"/>
      <c r="H2986" s="185">
        <v>13430</v>
      </c>
      <c r="I2986" t="s">
        <v>3491</v>
      </c>
      <c r="J2986" s="185" t="s">
        <v>36</v>
      </c>
      <c r="K2986" s="185" t="s">
        <v>36</v>
      </c>
      <c r="L2986" s="185" t="s">
        <v>36</v>
      </c>
      <c r="M2986" s="185" t="s">
        <v>37</v>
      </c>
      <c r="N2986" s="185" t="s">
        <v>35</v>
      </c>
      <c r="O2986" s="185" t="s">
        <v>37</v>
      </c>
      <c r="P2986" s="185"/>
      <c r="Q2986" s="184" t="s">
        <v>2440</v>
      </c>
      <c r="R2986" s="185">
        <v>13430</v>
      </c>
      <c r="S2986" s="185" t="s">
        <v>507</v>
      </c>
      <c r="T2986">
        <v>2</v>
      </c>
      <c r="U2986" s="185" t="s">
        <v>37</v>
      </c>
      <c r="V2986" s="185" t="s">
        <v>37</v>
      </c>
      <c r="W2986" t="b">
        <v>1</v>
      </c>
    </row>
    <row r="2987" spans="4:23" x14ac:dyDescent="0.25">
      <c r="D2987" s="184" t="s">
        <v>2441</v>
      </c>
      <c r="E2987" s="184" t="s">
        <v>2441</v>
      </c>
      <c r="F2987" s="184"/>
      <c r="G2987" s="184"/>
      <c r="H2987" s="185">
        <v>90275</v>
      </c>
      <c r="I2987" t="s">
        <v>3510</v>
      </c>
      <c r="J2987" s="185" t="s">
        <v>36</v>
      </c>
      <c r="K2987" s="185" t="s">
        <v>36</v>
      </c>
      <c r="L2987" s="185" t="s">
        <v>36</v>
      </c>
      <c r="M2987" s="185" t="s">
        <v>37</v>
      </c>
      <c r="N2987" s="185" t="s">
        <v>35</v>
      </c>
      <c r="O2987" s="185" t="s">
        <v>37</v>
      </c>
      <c r="P2987" s="185"/>
      <c r="Q2987" s="184" t="s">
        <v>2441</v>
      </c>
      <c r="R2987" s="185">
        <v>90275</v>
      </c>
      <c r="S2987" s="185" t="s">
        <v>2441</v>
      </c>
      <c r="T2987">
        <v>2</v>
      </c>
      <c r="U2987" s="185" t="s">
        <v>37</v>
      </c>
      <c r="V2987" s="185" t="s">
        <v>37</v>
      </c>
      <c r="W2987" t="b">
        <v>1</v>
      </c>
    </row>
    <row r="2988" spans="4:23" x14ac:dyDescent="0.25">
      <c r="D2988" s="184" t="s">
        <v>2442</v>
      </c>
      <c r="E2988" s="184" t="s">
        <v>2442</v>
      </c>
      <c r="F2988" s="184"/>
      <c r="G2988" s="184"/>
      <c r="H2988" s="185">
        <v>90276</v>
      </c>
      <c r="I2988" t="s">
        <v>3493</v>
      </c>
      <c r="J2988" s="185" t="s">
        <v>36</v>
      </c>
      <c r="K2988" s="185" t="s">
        <v>36</v>
      </c>
      <c r="L2988" s="185" t="s">
        <v>36</v>
      </c>
      <c r="M2988" s="185" t="s">
        <v>37</v>
      </c>
      <c r="N2988" s="185" t="s">
        <v>3490</v>
      </c>
      <c r="O2988" s="185" t="s">
        <v>37</v>
      </c>
      <c r="P2988" s="185"/>
      <c r="Q2988" s="184" t="s">
        <v>2442</v>
      </c>
      <c r="R2988" s="185">
        <v>90276</v>
      </c>
      <c r="S2988" s="185" t="s">
        <v>2442</v>
      </c>
      <c r="T2988">
        <v>2</v>
      </c>
      <c r="U2988" s="185" t="s">
        <v>37</v>
      </c>
      <c r="V2988" s="185" t="s">
        <v>37</v>
      </c>
      <c r="W2988" t="b">
        <v>1</v>
      </c>
    </row>
    <row r="2989" spans="4:23" x14ac:dyDescent="0.25">
      <c r="D2989" s="184" t="s">
        <v>2443</v>
      </c>
      <c r="E2989" s="184" t="s">
        <v>2443</v>
      </c>
      <c r="F2989" s="184"/>
      <c r="G2989" s="184"/>
      <c r="H2989" s="185">
        <v>15310</v>
      </c>
      <c r="I2989" t="s">
        <v>3493</v>
      </c>
      <c r="J2989" s="185" t="s">
        <v>36</v>
      </c>
      <c r="K2989" s="185" t="s">
        <v>36</v>
      </c>
      <c r="L2989" s="185" t="s">
        <v>36</v>
      </c>
      <c r="M2989" s="185" t="s">
        <v>37</v>
      </c>
      <c r="N2989" s="185" t="s">
        <v>3522</v>
      </c>
      <c r="O2989" s="185" t="s">
        <v>37</v>
      </c>
      <c r="P2989" s="185"/>
      <c r="Q2989" s="184" t="s">
        <v>2443</v>
      </c>
      <c r="R2989" s="185">
        <v>15310</v>
      </c>
      <c r="S2989" s="185" t="s">
        <v>180</v>
      </c>
      <c r="T2989">
        <v>1</v>
      </c>
      <c r="U2989" s="185" t="s">
        <v>37</v>
      </c>
      <c r="V2989" s="185" t="s">
        <v>37</v>
      </c>
      <c r="W2989" t="b">
        <v>1</v>
      </c>
    </row>
    <row r="2990" spans="4:23" x14ac:dyDescent="0.25">
      <c r="D2990" s="184" t="s">
        <v>2444</v>
      </c>
      <c r="E2990" s="184" t="s">
        <v>2444</v>
      </c>
      <c r="F2990" s="184"/>
      <c r="G2990" s="184"/>
      <c r="H2990" s="185">
        <v>13960</v>
      </c>
      <c r="I2990" t="s">
        <v>3486</v>
      </c>
      <c r="J2990" s="185" t="s">
        <v>36</v>
      </c>
      <c r="K2990" s="185" t="s">
        <v>36</v>
      </c>
      <c r="L2990" s="185" t="s">
        <v>36</v>
      </c>
      <c r="M2990" s="185" t="s">
        <v>37</v>
      </c>
      <c r="N2990" s="185" t="s">
        <v>3490</v>
      </c>
      <c r="O2990" s="185" t="s">
        <v>37</v>
      </c>
      <c r="P2990" s="185"/>
      <c r="Q2990" s="184" t="s">
        <v>2444</v>
      </c>
      <c r="R2990" s="185">
        <v>13960</v>
      </c>
      <c r="S2990" s="185" t="s">
        <v>234</v>
      </c>
      <c r="T2990">
        <v>2</v>
      </c>
      <c r="U2990" s="185" t="s">
        <v>37</v>
      </c>
      <c r="V2990" s="185" t="s">
        <v>37</v>
      </c>
      <c r="W2990" t="b">
        <v>1</v>
      </c>
    </row>
    <row r="2991" spans="4:23" x14ac:dyDescent="0.25">
      <c r="D2991" s="184" t="s">
        <v>2445</v>
      </c>
      <c r="E2991" s="184" t="s">
        <v>2445</v>
      </c>
      <c r="F2991" s="184"/>
      <c r="G2991" s="184"/>
      <c r="H2991" s="185">
        <v>17510</v>
      </c>
      <c r="I2991" t="s">
        <v>3502</v>
      </c>
      <c r="J2991" s="185" t="s">
        <v>36</v>
      </c>
      <c r="K2991" s="185" t="s">
        <v>36</v>
      </c>
      <c r="L2991" s="185" t="s">
        <v>36</v>
      </c>
      <c r="M2991" s="185" t="s">
        <v>37</v>
      </c>
      <c r="N2991" s="185" t="s">
        <v>3504</v>
      </c>
      <c r="O2991" s="185" t="s">
        <v>37</v>
      </c>
      <c r="P2991" s="185"/>
      <c r="Q2991" s="184" t="s">
        <v>2445</v>
      </c>
      <c r="R2991" s="185">
        <v>17510</v>
      </c>
      <c r="S2991" s="185" t="s">
        <v>246</v>
      </c>
      <c r="T2991">
        <v>1</v>
      </c>
      <c r="U2991" s="185" t="s">
        <v>37</v>
      </c>
      <c r="V2991" s="185" t="s">
        <v>37</v>
      </c>
      <c r="W2991" t="b">
        <v>1</v>
      </c>
    </row>
    <row r="2992" spans="4:23" x14ac:dyDescent="0.25">
      <c r="D2992" s="184" t="s">
        <v>4331</v>
      </c>
      <c r="E2992" s="184" t="s">
        <v>4331</v>
      </c>
      <c r="F2992" s="184"/>
      <c r="G2992" s="184"/>
      <c r="H2992" s="185">
        <v>13140</v>
      </c>
      <c r="I2992" t="s">
        <v>3491</v>
      </c>
      <c r="J2992" s="185" t="s">
        <v>36</v>
      </c>
      <c r="K2992" s="185" t="s">
        <v>36</v>
      </c>
      <c r="L2992" s="185" t="s">
        <v>36</v>
      </c>
      <c r="M2992" s="185" t="s">
        <v>37</v>
      </c>
      <c r="N2992" s="185" t="s">
        <v>3489</v>
      </c>
      <c r="O2992" s="185" t="s">
        <v>37</v>
      </c>
      <c r="P2992" s="185"/>
      <c r="Q2992" s="184" t="s">
        <v>4331</v>
      </c>
      <c r="R2992" s="185">
        <v>13140</v>
      </c>
      <c r="S2992" s="185" t="s">
        <v>78</v>
      </c>
      <c r="T2992">
        <v>1</v>
      </c>
      <c r="U2992" s="185" t="s">
        <v>37</v>
      </c>
      <c r="V2992" s="185" t="s">
        <v>37</v>
      </c>
      <c r="W2992" t="b">
        <v>1</v>
      </c>
    </row>
    <row r="2993" spans="4:23" x14ac:dyDescent="0.25">
      <c r="D2993" s="184" t="s">
        <v>2446</v>
      </c>
      <c r="E2993" s="184" t="s">
        <v>2446</v>
      </c>
      <c r="F2993" s="184"/>
      <c r="G2993" s="184"/>
      <c r="H2993" s="185">
        <v>17110</v>
      </c>
      <c r="I2993" t="s">
        <v>3502</v>
      </c>
      <c r="J2993" s="185" t="s">
        <v>36</v>
      </c>
      <c r="K2993" s="185" t="s">
        <v>36</v>
      </c>
      <c r="L2993" s="185" t="s">
        <v>36</v>
      </c>
      <c r="M2993" s="185" t="s">
        <v>37</v>
      </c>
      <c r="N2993" s="185" t="s">
        <v>3504</v>
      </c>
      <c r="O2993" s="185" t="s">
        <v>37</v>
      </c>
      <c r="P2993" s="185"/>
      <c r="Q2993" s="184" t="s">
        <v>2446</v>
      </c>
      <c r="R2993" s="185">
        <v>17110</v>
      </c>
      <c r="S2993" s="185" t="s">
        <v>176</v>
      </c>
      <c r="T2993">
        <v>1</v>
      </c>
      <c r="U2993" s="185" t="s">
        <v>37</v>
      </c>
      <c r="V2993" s="185" t="s">
        <v>37</v>
      </c>
      <c r="W2993" t="b">
        <v>1</v>
      </c>
    </row>
    <row r="2994" spans="4:23" x14ac:dyDescent="0.25">
      <c r="D2994" s="184" t="s">
        <v>2447</v>
      </c>
      <c r="E2994" s="184" t="s">
        <v>2447</v>
      </c>
      <c r="F2994" s="184"/>
      <c r="G2994" s="184"/>
      <c r="H2994" s="185">
        <v>90277</v>
      </c>
      <c r="I2994" t="s">
        <v>3491</v>
      </c>
      <c r="J2994" s="185" t="s">
        <v>36</v>
      </c>
      <c r="K2994" s="185" t="s">
        <v>36</v>
      </c>
      <c r="L2994" s="185" t="s">
        <v>36</v>
      </c>
      <c r="M2994" s="185" t="s">
        <v>37</v>
      </c>
      <c r="N2994" s="185" t="s">
        <v>3503</v>
      </c>
      <c r="O2994" s="185" t="s">
        <v>37</v>
      </c>
      <c r="P2994" s="185"/>
      <c r="Q2994" s="184" t="s">
        <v>2447</v>
      </c>
      <c r="R2994" s="185">
        <v>90277</v>
      </c>
      <c r="S2994" s="185" t="s">
        <v>2447</v>
      </c>
      <c r="T2994">
        <v>1</v>
      </c>
      <c r="U2994" s="185" t="s">
        <v>37</v>
      </c>
      <c r="V2994" s="185" t="s">
        <v>37</v>
      </c>
      <c r="W2994" t="b">
        <v>1</v>
      </c>
    </row>
    <row r="2995" spans="4:23" x14ac:dyDescent="0.25">
      <c r="D2995" s="184" t="s">
        <v>4332</v>
      </c>
      <c r="E2995" s="184" t="s">
        <v>4332</v>
      </c>
      <c r="F2995" s="184"/>
      <c r="G2995" s="184"/>
      <c r="H2995" s="185">
        <v>14210</v>
      </c>
      <c r="I2995" t="s">
        <v>3491</v>
      </c>
      <c r="J2995" s="185" t="s">
        <v>36</v>
      </c>
      <c r="K2995" s="185" t="s">
        <v>36</v>
      </c>
      <c r="L2995" s="185" t="s">
        <v>36</v>
      </c>
      <c r="M2995" s="185" t="s">
        <v>37</v>
      </c>
      <c r="N2995" s="185" t="s">
        <v>35</v>
      </c>
      <c r="O2995" s="185" t="s">
        <v>37</v>
      </c>
      <c r="P2995" s="185"/>
      <c r="Q2995" s="184" t="s">
        <v>4332</v>
      </c>
      <c r="R2995" s="185">
        <v>14210</v>
      </c>
      <c r="S2995" s="185" t="s">
        <v>665</v>
      </c>
      <c r="T2995">
        <v>1</v>
      </c>
      <c r="U2995" s="185" t="s">
        <v>37</v>
      </c>
      <c r="V2995" s="185" t="s">
        <v>37</v>
      </c>
      <c r="W2995" t="b">
        <v>1</v>
      </c>
    </row>
    <row r="2996" spans="4:23" x14ac:dyDescent="0.25">
      <c r="D2996" s="184" t="s">
        <v>2448</v>
      </c>
      <c r="E2996" s="184" t="s">
        <v>2448</v>
      </c>
      <c r="F2996" s="184"/>
      <c r="G2996" s="184"/>
      <c r="H2996" s="185">
        <v>17870</v>
      </c>
      <c r="I2996" t="s">
        <v>3502</v>
      </c>
      <c r="J2996" s="185" t="s">
        <v>36</v>
      </c>
      <c r="K2996" s="185" t="s">
        <v>36</v>
      </c>
      <c r="L2996" s="185" t="s">
        <v>36</v>
      </c>
      <c r="M2996" s="185" t="s">
        <v>37</v>
      </c>
      <c r="N2996" s="185" t="s">
        <v>3528</v>
      </c>
      <c r="O2996" s="185" t="s">
        <v>37</v>
      </c>
      <c r="P2996" s="185"/>
      <c r="Q2996" s="184" t="s">
        <v>2448</v>
      </c>
      <c r="R2996" s="185">
        <v>17870</v>
      </c>
      <c r="S2996" s="185" t="s">
        <v>274</v>
      </c>
      <c r="T2996">
        <v>1</v>
      </c>
      <c r="U2996" s="185" t="s">
        <v>37</v>
      </c>
      <c r="V2996" s="185" t="s">
        <v>37</v>
      </c>
      <c r="W2996" t="b">
        <v>1</v>
      </c>
    </row>
    <row r="2997" spans="4:23" x14ac:dyDescent="0.25">
      <c r="D2997" s="184" t="s">
        <v>2449</v>
      </c>
      <c r="E2997" s="184" t="s">
        <v>2449</v>
      </c>
      <c r="F2997" s="184"/>
      <c r="G2997" s="184"/>
      <c r="H2997" s="185">
        <v>16890</v>
      </c>
      <c r="I2997" t="s">
        <v>3491</v>
      </c>
      <c r="J2997" s="185" t="s">
        <v>36</v>
      </c>
      <c r="K2997" s="185" t="s">
        <v>36</v>
      </c>
      <c r="L2997" s="185" t="s">
        <v>36</v>
      </c>
      <c r="M2997" s="185" t="s">
        <v>37</v>
      </c>
      <c r="N2997" s="185" t="s">
        <v>35</v>
      </c>
      <c r="O2997" s="185" t="s">
        <v>37</v>
      </c>
      <c r="P2997" s="185"/>
      <c r="Q2997" s="184" t="s">
        <v>2449</v>
      </c>
      <c r="R2997" s="185">
        <v>16890</v>
      </c>
      <c r="S2997" s="185" t="s">
        <v>1240</v>
      </c>
      <c r="T2997">
        <v>3</v>
      </c>
      <c r="U2997" s="185" t="s">
        <v>37</v>
      </c>
      <c r="V2997" s="185" t="s">
        <v>37</v>
      </c>
      <c r="W2997" t="b">
        <v>1</v>
      </c>
    </row>
    <row r="2998" spans="4:23" x14ac:dyDescent="0.25">
      <c r="D2998" s="184" t="s">
        <v>1240</v>
      </c>
      <c r="E2998" s="184" t="s">
        <v>1240</v>
      </c>
      <c r="F2998" s="184"/>
      <c r="G2998" s="184"/>
      <c r="H2998" s="185">
        <v>16890</v>
      </c>
      <c r="I2998" t="s">
        <v>3491</v>
      </c>
      <c r="J2998" s="185" t="s">
        <v>36</v>
      </c>
      <c r="K2998" s="185" t="s">
        <v>36</v>
      </c>
      <c r="L2998" s="185" t="s">
        <v>36</v>
      </c>
      <c r="M2998" s="185" t="s">
        <v>37</v>
      </c>
      <c r="N2998" s="185" t="s">
        <v>35</v>
      </c>
      <c r="O2998" s="185" t="s">
        <v>37</v>
      </c>
      <c r="P2998" s="185"/>
      <c r="Q2998" s="184" t="s">
        <v>1240</v>
      </c>
      <c r="R2998" s="185">
        <v>16890</v>
      </c>
      <c r="S2998" s="185" t="s">
        <v>1240</v>
      </c>
      <c r="T2998">
        <v>3</v>
      </c>
      <c r="U2998" s="185" t="s">
        <v>37</v>
      </c>
      <c r="V2998" s="185" t="s">
        <v>37</v>
      </c>
      <c r="W2998" t="b">
        <v>1</v>
      </c>
    </row>
    <row r="2999" spans="4:23" x14ac:dyDescent="0.25">
      <c r="D2999" s="184" t="s">
        <v>2450</v>
      </c>
      <c r="E2999" s="184" t="s">
        <v>2450</v>
      </c>
      <c r="F2999" s="184"/>
      <c r="G2999" s="184"/>
      <c r="H2999" s="185">
        <v>15310</v>
      </c>
      <c r="I2999" t="s">
        <v>3493</v>
      </c>
      <c r="J2999" s="185" t="s">
        <v>36</v>
      </c>
      <c r="K2999" s="185" t="s">
        <v>36</v>
      </c>
      <c r="L2999" s="185" t="s">
        <v>36</v>
      </c>
      <c r="M2999" s="185" t="s">
        <v>37</v>
      </c>
      <c r="N2999" s="185" t="s">
        <v>35</v>
      </c>
      <c r="O2999" s="185" t="s">
        <v>37</v>
      </c>
      <c r="P2999" s="185"/>
      <c r="Q2999" s="184" t="s">
        <v>2450</v>
      </c>
      <c r="R2999" s="185">
        <v>15310</v>
      </c>
      <c r="S2999" s="185" t="s">
        <v>180</v>
      </c>
      <c r="T2999">
        <v>2</v>
      </c>
      <c r="U2999" s="185" t="s">
        <v>37</v>
      </c>
      <c r="V2999" s="185" t="s">
        <v>37</v>
      </c>
      <c r="W2999" t="b">
        <v>1</v>
      </c>
    </row>
    <row r="3000" spans="4:23" x14ac:dyDescent="0.25">
      <c r="D3000" s="184" t="s">
        <v>2451</v>
      </c>
      <c r="E3000" s="184" t="s">
        <v>2451</v>
      </c>
      <c r="F3000" s="184"/>
      <c r="G3000" s="184"/>
      <c r="H3000" s="185">
        <v>11100</v>
      </c>
      <c r="I3000" t="s">
        <v>3491</v>
      </c>
      <c r="J3000" s="185" t="s">
        <v>36</v>
      </c>
      <c r="K3000" s="185" t="s">
        <v>36</v>
      </c>
      <c r="L3000" s="185" t="s">
        <v>36</v>
      </c>
      <c r="M3000" s="185" t="s">
        <v>36</v>
      </c>
      <c r="N3000" s="185" t="s">
        <v>35</v>
      </c>
      <c r="O3000" s="185" t="s">
        <v>37</v>
      </c>
      <c r="P3000" s="185"/>
      <c r="Q3000" s="184" t="s">
        <v>2451</v>
      </c>
      <c r="R3000" s="185">
        <v>11100</v>
      </c>
      <c r="S3000" s="185" t="s">
        <v>208</v>
      </c>
      <c r="T3000">
        <v>4</v>
      </c>
      <c r="U3000" s="185" t="s">
        <v>37</v>
      </c>
      <c r="V3000" s="185" t="s">
        <v>37</v>
      </c>
      <c r="W3000" t="b">
        <v>1</v>
      </c>
    </row>
    <row r="3001" spans="4:23" x14ac:dyDescent="0.25">
      <c r="D3001" s="184" t="s">
        <v>2452</v>
      </c>
      <c r="E3001" s="184" t="s">
        <v>2452</v>
      </c>
      <c r="F3001" s="184"/>
      <c r="G3001" s="184"/>
      <c r="H3001" s="185">
        <v>16410</v>
      </c>
      <c r="I3001" t="s">
        <v>3496</v>
      </c>
      <c r="J3001" s="185" t="s">
        <v>36</v>
      </c>
      <c r="K3001" s="185" t="s">
        <v>36</v>
      </c>
      <c r="L3001" s="185" t="s">
        <v>36</v>
      </c>
      <c r="M3001" s="185" t="s">
        <v>37</v>
      </c>
      <c r="N3001" s="185" t="s">
        <v>35</v>
      </c>
      <c r="O3001" s="185" t="s">
        <v>37</v>
      </c>
      <c r="P3001" s="185"/>
      <c r="Q3001" s="184" t="s">
        <v>2452</v>
      </c>
      <c r="R3001" s="185">
        <v>16410</v>
      </c>
      <c r="S3001" s="185" t="s">
        <v>70</v>
      </c>
      <c r="T3001">
        <v>1</v>
      </c>
      <c r="U3001" s="185" t="s">
        <v>37</v>
      </c>
      <c r="V3001" s="185" t="s">
        <v>37</v>
      </c>
      <c r="W3001" t="b">
        <v>0</v>
      </c>
    </row>
    <row r="3002" spans="4:23" x14ac:dyDescent="0.25">
      <c r="D3002" s="184" t="s">
        <v>2453</v>
      </c>
      <c r="E3002" s="184" t="s">
        <v>2453</v>
      </c>
      <c r="F3002" s="184"/>
      <c r="G3002" s="184"/>
      <c r="H3002" s="185">
        <v>13150</v>
      </c>
      <c r="I3002" t="s">
        <v>3491</v>
      </c>
      <c r="J3002" s="185" t="s">
        <v>36</v>
      </c>
      <c r="K3002" s="185" t="s">
        <v>36</v>
      </c>
      <c r="L3002" s="185" t="s">
        <v>36</v>
      </c>
      <c r="M3002" s="185" t="s">
        <v>37</v>
      </c>
      <c r="N3002" s="185" t="s">
        <v>3503</v>
      </c>
      <c r="O3002" s="185" t="s">
        <v>37</v>
      </c>
      <c r="P3002" s="185"/>
      <c r="Q3002" s="184" t="s">
        <v>2453</v>
      </c>
      <c r="R3002" s="185">
        <v>13150</v>
      </c>
      <c r="S3002" s="185" t="s">
        <v>472</v>
      </c>
      <c r="T3002">
        <v>1</v>
      </c>
      <c r="U3002" s="185" t="s">
        <v>37</v>
      </c>
      <c r="V3002" s="185" t="s">
        <v>37</v>
      </c>
      <c r="W3002" t="b">
        <v>1</v>
      </c>
    </row>
    <row r="3003" spans="4:23" x14ac:dyDescent="0.25">
      <c r="D3003" s="184" t="s">
        <v>2454</v>
      </c>
      <c r="E3003" s="184" t="s">
        <v>2454</v>
      </c>
      <c r="F3003" s="184"/>
      <c r="G3003" s="184"/>
      <c r="H3003" s="185">
        <v>90394</v>
      </c>
      <c r="I3003" t="s">
        <v>3502</v>
      </c>
      <c r="J3003" s="185" t="s">
        <v>36</v>
      </c>
      <c r="K3003" s="185" t="s">
        <v>36</v>
      </c>
      <c r="L3003" s="185" t="s">
        <v>36</v>
      </c>
      <c r="M3003" s="185" t="s">
        <v>37</v>
      </c>
      <c r="N3003" s="185" t="s">
        <v>3504</v>
      </c>
      <c r="O3003" s="185" t="s">
        <v>37</v>
      </c>
      <c r="P3003" s="185"/>
      <c r="Q3003" s="184" t="s">
        <v>2454</v>
      </c>
      <c r="R3003" s="185">
        <v>90394</v>
      </c>
      <c r="S3003" s="185" t="s">
        <v>509</v>
      </c>
      <c r="T3003">
        <v>1</v>
      </c>
      <c r="U3003" s="185" t="s">
        <v>37</v>
      </c>
      <c r="V3003" s="185" t="s">
        <v>37</v>
      </c>
      <c r="W3003" t="b">
        <v>1</v>
      </c>
    </row>
    <row r="3004" spans="4:23" x14ac:dyDescent="0.25">
      <c r="D3004" s="184" t="s">
        <v>2455</v>
      </c>
      <c r="E3004" s="184" t="s">
        <v>2455</v>
      </c>
      <c r="F3004" s="184"/>
      <c r="G3004" s="184"/>
      <c r="H3004" s="185">
        <v>13410</v>
      </c>
      <c r="I3004" t="s">
        <v>3491</v>
      </c>
      <c r="J3004" s="185" t="s">
        <v>36</v>
      </c>
      <c r="K3004" s="185" t="s">
        <v>36</v>
      </c>
      <c r="L3004" s="185" t="s">
        <v>36</v>
      </c>
      <c r="M3004" s="185" t="s">
        <v>37</v>
      </c>
      <c r="N3004" s="185" t="s">
        <v>3501</v>
      </c>
      <c r="O3004" s="185" t="s">
        <v>37</v>
      </c>
      <c r="P3004" s="185"/>
      <c r="Q3004" s="184" t="s">
        <v>2455</v>
      </c>
      <c r="R3004" s="185">
        <v>13410</v>
      </c>
      <c r="S3004" s="185" t="s">
        <v>131</v>
      </c>
      <c r="T3004">
        <v>2</v>
      </c>
      <c r="U3004" s="185" t="s">
        <v>37</v>
      </c>
      <c r="V3004" s="185" t="s">
        <v>37</v>
      </c>
      <c r="W3004" t="b">
        <v>1</v>
      </c>
    </row>
    <row r="3005" spans="4:23" x14ac:dyDescent="0.25">
      <c r="D3005" s="184" t="s">
        <v>2456</v>
      </c>
      <c r="E3005" s="184" t="s">
        <v>2456</v>
      </c>
      <c r="F3005" s="184"/>
      <c r="G3005" s="184"/>
      <c r="H3005" s="185">
        <v>16560</v>
      </c>
      <c r="I3005" t="s">
        <v>3493</v>
      </c>
      <c r="J3005" s="185" t="s">
        <v>36</v>
      </c>
      <c r="K3005" s="185" t="s">
        <v>36</v>
      </c>
      <c r="L3005" s="185" t="s">
        <v>36</v>
      </c>
      <c r="M3005" s="185" t="s">
        <v>37</v>
      </c>
      <c r="N3005" s="185" t="s">
        <v>3498</v>
      </c>
      <c r="O3005" s="185" t="s">
        <v>37</v>
      </c>
      <c r="P3005" s="185"/>
      <c r="Q3005" s="184" t="s">
        <v>2456</v>
      </c>
      <c r="R3005" s="185">
        <v>16560</v>
      </c>
      <c r="S3005" s="185" t="s">
        <v>150</v>
      </c>
      <c r="T3005">
        <v>2</v>
      </c>
      <c r="U3005" s="185" t="s">
        <v>37</v>
      </c>
      <c r="V3005" s="185" t="s">
        <v>37</v>
      </c>
      <c r="W3005" t="b">
        <v>1</v>
      </c>
    </row>
    <row r="3006" spans="4:23" x14ac:dyDescent="0.25">
      <c r="D3006" s="184" t="s">
        <v>2457</v>
      </c>
      <c r="E3006" s="184" t="s">
        <v>2457</v>
      </c>
      <c r="F3006" s="184"/>
      <c r="G3006" s="184"/>
      <c r="H3006" s="185">
        <v>13420</v>
      </c>
      <c r="I3006" t="s">
        <v>3491</v>
      </c>
      <c r="J3006" s="185" t="s">
        <v>36</v>
      </c>
      <c r="K3006" s="185" t="s">
        <v>36</v>
      </c>
      <c r="L3006" s="185" t="s">
        <v>36</v>
      </c>
      <c r="M3006" s="185" t="s">
        <v>37</v>
      </c>
      <c r="N3006" s="185" t="s">
        <v>3501</v>
      </c>
      <c r="O3006" s="185" t="s">
        <v>37</v>
      </c>
      <c r="P3006" s="185"/>
      <c r="Q3006" s="184" t="s">
        <v>2457</v>
      </c>
      <c r="R3006" s="185">
        <v>13420</v>
      </c>
      <c r="S3006" s="185" t="s">
        <v>76</v>
      </c>
      <c r="T3006">
        <v>2</v>
      </c>
      <c r="U3006" s="185" t="s">
        <v>37</v>
      </c>
      <c r="V3006" s="185" t="s">
        <v>37</v>
      </c>
      <c r="W3006" t="b">
        <v>1</v>
      </c>
    </row>
    <row r="3007" spans="4:23" x14ac:dyDescent="0.25">
      <c r="D3007" s="184" t="s">
        <v>2458</v>
      </c>
      <c r="E3007" s="184" t="s">
        <v>2458</v>
      </c>
      <c r="F3007" s="184"/>
      <c r="G3007" s="184"/>
      <c r="H3007" s="185">
        <v>90278</v>
      </c>
      <c r="I3007" t="s">
        <v>3491</v>
      </c>
      <c r="J3007" s="185" t="s">
        <v>36</v>
      </c>
      <c r="K3007" s="185" t="s">
        <v>36</v>
      </c>
      <c r="L3007" s="185" t="s">
        <v>36</v>
      </c>
      <c r="M3007" s="185" t="s">
        <v>37</v>
      </c>
      <c r="N3007" s="185" t="s">
        <v>3501</v>
      </c>
      <c r="O3007" s="185" t="s">
        <v>37</v>
      </c>
      <c r="P3007" s="185"/>
      <c r="Q3007" s="184" t="s">
        <v>2458</v>
      </c>
      <c r="R3007" s="185">
        <v>90278</v>
      </c>
      <c r="S3007" s="185" t="s">
        <v>2458</v>
      </c>
      <c r="T3007">
        <v>1</v>
      </c>
      <c r="U3007" s="185" t="s">
        <v>37</v>
      </c>
      <c r="V3007" s="185" t="s">
        <v>37</v>
      </c>
      <c r="W3007" t="b">
        <v>1</v>
      </c>
    </row>
    <row r="3008" spans="4:23" x14ac:dyDescent="0.25">
      <c r="D3008" s="184" t="s">
        <v>2459</v>
      </c>
      <c r="E3008" s="184" t="s">
        <v>2459</v>
      </c>
      <c r="F3008" s="184"/>
      <c r="G3008" s="184"/>
      <c r="H3008" s="185">
        <v>13030</v>
      </c>
      <c r="I3008" t="s">
        <v>3491</v>
      </c>
      <c r="J3008" s="185" t="s">
        <v>36</v>
      </c>
      <c r="K3008" s="185" t="s">
        <v>36</v>
      </c>
      <c r="L3008" s="185" t="s">
        <v>36</v>
      </c>
      <c r="M3008" s="185" t="s">
        <v>37</v>
      </c>
      <c r="N3008" s="185" t="s">
        <v>3501</v>
      </c>
      <c r="O3008" s="185" t="s">
        <v>37</v>
      </c>
      <c r="P3008" s="185"/>
      <c r="Q3008" s="184" t="s">
        <v>2459</v>
      </c>
      <c r="R3008" s="185">
        <v>13030</v>
      </c>
      <c r="S3008" s="185" t="s">
        <v>1188</v>
      </c>
      <c r="T3008">
        <v>2</v>
      </c>
      <c r="U3008" s="185" t="s">
        <v>37</v>
      </c>
      <c r="V3008" s="185" t="s">
        <v>37</v>
      </c>
      <c r="W3008" t="b">
        <v>1</v>
      </c>
    </row>
    <row r="3009" spans="4:23" x14ac:dyDescent="0.25">
      <c r="D3009" s="184" t="s">
        <v>4333</v>
      </c>
      <c r="E3009" s="184" t="s">
        <v>4333</v>
      </c>
      <c r="F3009" s="184"/>
      <c r="G3009" s="184"/>
      <c r="H3009" s="185">
        <v>18301</v>
      </c>
      <c r="I3009" t="s">
        <v>3510</v>
      </c>
      <c r="J3009" s="185" t="s">
        <v>36</v>
      </c>
      <c r="K3009" s="185" t="s">
        <v>36</v>
      </c>
      <c r="L3009" s="185" t="s">
        <v>36</v>
      </c>
      <c r="M3009" s="185" t="s">
        <v>37</v>
      </c>
      <c r="N3009" s="185" t="s">
        <v>3514</v>
      </c>
      <c r="O3009" s="185" t="s">
        <v>37</v>
      </c>
      <c r="P3009" s="185"/>
      <c r="Q3009" s="184" t="s">
        <v>4333</v>
      </c>
      <c r="R3009" s="185">
        <v>18301</v>
      </c>
      <c r="S3009" s="185" t="s">
        <v>3736</v>
      </c>
      <c r="T3009">
        <v>1</v>
      </c>
      <c r="U3009" s="185" t="s">
        <v>37</v>
      </c>
      <c r="V3009" s="185" t="s">
        <v>37</v>
      </c>
      <c r="W3009" t="b">
        <v>1</v>
      </c>
    </row>
    <row r="3010" spans="4:23" x14ac:dyDescent="0.25">
      <c r="D3010" s="184" t="s">
        <v>4334</v>
      </c>
      <c r="E3010" s="184" t="s">
        <v>4334</v>
      </c>
      <c r="F3010" s="184"/>
      <c r="G3010" s="184"/>
      <c r="H3010" s="185">
        <v>18301</v>
      </c>
      <c r="I3010" t="s">
        <v>3510</v>
      </c>
      <c r="J3010" s="185" t="s">
        <v>36</v>
      </c>
      <c r="K3010" s="185" t="s">
        <v>36</v>
      </c>
      <c r="L3010" s="185" t="s">
        <v>36</v>
      </c>
      <c r="M3010" s="185" t="s">
        <v>37</v>
      </c>
      <c r="N3010" s="185" t="s">
        <v>3514</v>
      </c>
      <c r="O3010" s="185" t="s">
        <v>37</v>
      </c>
      <c r="P3010" s="185"/>
      <c r="Q3010" s="184" t="s">
        <v>4334</v>
      </c>
      <c r="R3010" s="185">
        <v>18301</v>
      </c>
      <c r="S3010" s="185" t="s">
        <v>3736</v>
      </c>
      <c r="T3010">
        <v>1</v>
      </c>
      <c r="U3010" s="185" t="s">
        <v>37</v>
      </c>
      <c r="V3010" s="185" t="s">
        <v>37</v>
      </c>
      <c r="W3010" t="b">
        <v>1</v>
      </c>
    </row>
    <row r="3011" spans="4:23" x14ac:dyDescent="0.25">
      <c r="D3011" s="184" t="s">
        <v>4335</v>
      </c>
      <c r="E3011" s="184" t="s">
        <v>4335</v>
      </c>
      <c r="F3011" s="184"/>
      <c r="G3011" s="184"/>
      <c r="H3011" s="185">
        <v>18302</v>
      </c>
      <c r="I3011" t="s">
        <v>3510</v>
      </c>
      <c r="J3011" s="185" t="s">
        <v>36</v>
      </c>
      <c r="K3011" s="185" t="s">
        <v>36</v>
      </c>
      <c r="L3011" s="185" t="s">
        <v>36</v>
      </c>
      <c r="M3011" s="185" t="s">
        <v>37</v>
      </c>
      <c r="N3011" s="185" t="s">
        <v>3514</v>
      </c>
      <c r="O3011" s="185" t="s">
        <v>37</v>
      </c>
      <c r="P3011" s="185"/>
      <c r="Q3011" s="184" t="s">
        <v>4335</v>
      </c>
      <c r="R3011" s="185">
        <v>18302</v>
      </c>
      <c r="S3011" s="185" t="s">
        <v>3739</v>
      </c>
      <c r="T3011">
        <v>1</v>
      </c>
      <c r="U3011" s="185" t="s">
        <v>37</v>
      </c>
      <c r="V3011" s="185" t="s">
        <v>37</v>
      </c>
      <c r="W3011" t="b">
        <v>1</v>
      </c>
    </row>
    <row r="3012" spans="4:23" x14ac:dyDescent="0.25">
      <c r="D3012" s="184" t="s">
        <v>4336</v>
      </c>
      <c r="E3012" s="184" t="s">
        <v>4336</v>
      </c>
      <c r="F3012" s="184"/>
      <c r="G3012" s="184"/>
      <c r="H3012" s="185">
        <v>18303</v>
      </c>
      <c r="I3012" t="s">
        <v>3510</v>
      </c>
      <c r="J3012" s="185" t="s">
        <v>36</v>
      </c>
      <c r="K3012" s="185" t="s">
        <v>36</v>
      </c>
      <c r="L3012" s="185" t="s">
        <v>36</v>
      </c>
      <c r="M3012" s="185" t="s">
        <v>37</v>
      </c>
      <c r="N3012" s="185" t="s">
        <v>3514</v>
      </c>
      <c r="O3012" s="185" t="s">
        <v>37</v>
      </c>
      <c r="P3012" s="185"/>
      <c r="Q3012" s="184" t="s">
        <v>4336</v>
      </c>
      <c r="R3012" s="185">
        <v>18303</v>
      </c>
      <c r="S3012" s="185" t="s">
        <v>3741</v>
      </c>
      <c r="T3012">
        <v>1</v>
      </c>
      <c r="U3012" s="185" t="s">
        <v>37</v>
      </c>
      <c r="V3012" s="185" t="s">
        <v>37</v>
      </c>
      <c r="W3012" t="b">
        <v>1</v>
      </c>
    </row>
    <row r="3013" spans="4:23" x14ac:dyDescent="0.25">
      <c r="D3013" s="184" t="s">
        <v>2460</v>
      </c>
      <c r="E3013" s="184" t="s">
        <v>2460</v>
      </c>
      <c r="F3013" s="184"/>
      <c r="G3013" s="184"/>
      <c r="H3013" s="185">
        <v>13030</v>
      </c>
      <c r="I3013" t="s">
        <v>3491</v>
      </c>
      <c r="J3013" s="185" t="s">
        <v>36</v>
      </c>
      <c r="K3013" s="185" t="s">
        <v>36</v>
      </c>
      <c r="L3013" s="185" t="s">
        <v>36</v>
      </c>
      <c r="M3013" s="185" t="s">
        <v>37</v>
      </c>
      <c r="N3013" s="185" t="s">
        <v>3501</v>
      </c>
      <c r="O3013" s="185" t="s">
        <v>37</v>
      </c>
      <c r="P3013" s="185"/>
      <c r="Q3013" s="184" t="s">
        <v>2460</v>
      </c>
      <c r="R3013" s="185">
        <v>13030</v>
      </c>
      <c r="S3013" s="185" t="s">
        <v>1188</v>
      </c>
      <c r="T3013">
        <v>2</v>
      </c>
      <c r="U3013" s="185" t="s">
        <v>37</v>
      </c>
      <c r="V3013" s="185" t="s">
        <v>37</v>
      </c>
      <c r="W3013" t="b">
        <v>1</v>
      </c>
    </row>
    <row r="3014" spans="4:23" x14ac:dyDescent="0.25">
      <c r="D3014" s="184" t="s">
        <v>2461</v>
      </c>
      <c r="E3014" s="184" t="s">
        <v>2461</v>
      </c>
      <c r="F3014" s="184"/>
      <c r="G3014" s="184"/>
      <c r="H3014" s="185">
        <v>16550</v>
      </c>
      <c r="I3014" t="s">
        <v>3510</v>
      </c>
      <c r="J3014" s="185" t="s">
        <v>36</v>
      </c>
      <c r="K3014" s="185" t="s">
        <v>36</v>
      </c>
      <c r="L3014" s="185" t="s">
        <v>36</v>
      </c>
      <c r="M3014" s="185" t="s">
        <v>36</v>
      </c>
      <c r="N3014" s="185" t="s">
        <v>35</v>
      </c>
      <c r="O3014" s="185" t="s">
        <v>37</v>
      </c>
      <c r="P3014" s="185"/>
      <c r="Q3014" s="184" t="s">
        <v>2461</v>
      </c>
      <c r="R3014" s="185">
        <v>16550</v>
      </c>
      <c r="S3014" s="185" t="s">
        <v>400</v>
      </c>
      <c r="T3014">
        <v>4</v>
      </c>
      <c r="U3014" s="185" t="s">
        <v>37</v>
      </c>
      <c r="V3014" s="185" t="s">
        <v>37</v>
      </c>
      <c r="W3014" t="b">
        <v>1</v>
      </c>
    </row>
    <row r="3015" spans="4:23" x14ac:dyDescent="0.25">
      <c r="D3015" s="184" t="s">
        <v>2462</v>
      </c>
      <c r="E3015" s="184" t="s">
        <v>2462</v>
      </c>
      <c r="F3015" s="184"/>
      <c r="G3015" s="184"/>
      <c r="H3015" s="185">
        <v>13420</v>
      </c>
      <c r="I3015" t="s">
        <v>3491</v>
      </c>
      <c r="J3015" s="185" t="s">
        <v>36</v>
      </c>
      <c r="K3015" s="185" t="s">
        <v>36</v>
      </c>
      <c r="L3015" s="185" t="s">
        <v>36</v>
      </c>
      <c r="M3015" s="185" t="s">
        <v>37</v>
      </c>
      <c r="N3015" s="185" t="s">
        <v>3501</v>
      </c>
      <c r="O3015" s="185" t="s">
        <v>37</v>
      </c>
      <c r="P3015" s="185"/>
      <c r="Q3015" s="184" t="s">
        <v>2462</v>
      </c>
      <c r="R3015" s="185">
        <v>13420</v>
      </c>
      <c r="S3015" s="185" t="s">
        <v>76</v>
      </c>
      <c r="T3015">
        <v>2</v>
      </c>
      <c r="U3015" s="185" t="s">
        <v>37</v>
      </c>
      <c r="V3015" s="185" t="s">
        <v>37</v>
      </c>
      <c r="W3015" t="b">
        <v>1</v>
      </c>
    </row>
    <row r="3016" spans="4:23" x14ac:dyDescent="0.25">
      <c r="D3016" s="184" t="s">
        <v>2463</v>
      </c>
      <c r="E3016" s="184" t="s">
        <v>2463</v>
      </c>
      <c r="F3016" s="184"/>
      <c r="G3016" s="184"/>
      <c r="H3016" s="185">
        <v>13120</v>
      </c>
      <c r="I3016" t="s">
        <v>3491</v>
      </c>
      <c r="J3016" s="185" t="s">
        <v>36</v>
      </c>
      <c r="K3016" s="185" t="s">
        <v>36</v>
      </c>
      <c r="L3016" s="185" t="s">
        <v>36</v>
      </c>
      <c r="M3016" s="185" t="s">
        <v>37</v>
      </c>
      <c r="N3016" s="185" t="s">
        <v>3501</v>
      </c>
      <c r="O3016" s="185" t="s">
        <v>37</v>
      </c>
      <c r="P3016" s="185"/>
      <c r="Q3016" s="184" t="s">
        <v>2463</v>
      </c>
      <c r="R3016" s="185">
        <v>13120</v>
      </c>
      <c r="S3016" s="185" t="s">
        <v>1172</v>
      </c>
      <c r="T3016">
        <v>3</v>
      </c>
      <c r="U3016" s="185" t="s">
        <v>37</v>
      </c>
      <c r="V3016" s="185" t="s">
        <v>37</v>
      </c>
      <c r="W3016" t="b">
        <v>1</v>
      </c>
    </row>
    <row r="3017" spans="4:23" x14ac:dyDescent="0.25">
      <c r="D3017" s="184" t="s">
        <v>2464</v>
      </c>
      <c r="E3017" s="184" t="s">
        <v>2464</v>
      </c>
      <c r="F3017" s="184"/>
      <c r="G3017" s="184"/>
      <c r="H3017" s="185">
        <v>16550</v>
      </c>
      <c r="I3017" t="s">
        <v>3510</v>
      </c>
      <c r="J3017" s="185" t="s">
        <v>36</v>
      </c>
      <c r="K3017" s="185" t="s">
        <v>36</v>
      </c>
      <c r="L3017" s="185" t="s">
        <v>36</v>
      </c>
      <c r="M3017" s="185" t="s">
        <v>36</v>
      </c>
      <c r="N3017" s="185" t="s">
        <v>35</v>
      </c>
      <c r="O3017" s="185" t="s">
        <v>37</v>
      </c>
      <c r="P3017" s="185"/>
      <c r="Q3017" s="184" t="s">
        <v>2464</v>
      </c>
      <c r="R3017" s="185">
        <v>16550</v>
      </c>
      <c r="S3017" s="185" t="s">
        <v>400</v>
      </c>
      <c r="T3017">
        <v>4</v>
      </c>
      <c r="U3017" s="185" t="s">
        <v>37</v>
      </c>
      <c r="V3017" s="185" t="s">
        <v>37</v>
      </c>
      <c r="W3017" t="b">
        <v>1</v>
      </c>
    </row>
    <row r="3018" spans="4:23" x14ac:dyDescent="0.25">
      <c r="D3018" s="184" t="s">
        <v>4337</v>
      </c>
      <c r="E3018" s="184" t="s">
        <v>4337</v>
      </c>
      <c r="F3018" s="184"/>
      <c r="G3018" s="184"/>
      <c r="H3018" s="185">
        <v>90279</v>
      </c>
      <c r="I3018" t="s">
        <v>3496</v>
      </c>
      <c r="J3018" s="185" t="s">
        <v>36</v>
      </c>
      <c r="K3018" s="185" t="s">
        <v>36</v>
      </c>
      <c r="L3018" s="185" t="s">
        <v>36</v>
      </c>
      <c r="M3018" s="185" t="s">
        <v>37</v>
      </c>
      <c r="N3018" s="185" t="s">
        <v>35</v>
      </c>
      <c r="O3018" s="185" t="s">
        <v>37</v>
      </c>
      <c r="P3018" s="185"/>
      <c r="Q3018" s="184" t="s">
        <v>4337</v>
      </c>
      <c r="R3018" s="185">
        <v>90279</v>
      </c>
      <c r="S3018" s="185" t="s">
        <v>4337</v>
      </c>
      <c r="T3018">
        <v>0</v>
      </c>
      <c r="U3018" s="185" t="s">
        <v>37</v>
      </c>
      <c r="V3018" s="185" t="s">
        <v>37</v>
      </c>
      <c r="W3018" t="b">
        <v>1</v>
      </c>
    </row>
    <row r="3019" spans="4:23" x14ac:dyDescent="0.25">
      <c r="D3019" s="184" t="s">
        <v>358</v>
      </c>
      <c r="E3019" s="184" t="s">
        <v>358</v>
      </c>
      <c r="F3019" s="184"/>
      <c r="G3019" s="184"/>
      <c r="H3019" s="185">
        <v>13110</v>
      </c>
      <c r="I3019" t="s">
        <v>3491</v>
      </c>
      <c r="J3019" s="185" t="s">
        <v>36</v>
      </c>
      <c r="K3019" s="185" t="s">
        <v>36</v>
      </c>
      <c r="L3019" s="185" t="s">
        <v>36</v>
      </c>
      <c r="M3019" s="185" t="s">
        <v>37</v>
      </c>
      <c r="N3019" s="185" t="s">
        <v>3489</v>
      </c>
      <c r="O3019" s="185" t="s">
        <v>37</v>
      </c>
      <c r="P3019" s="185"/>
      <c r="Q3019" s="184" t="s">
        <v>358</v>
      </c>
      <c r="R3019" s="185">
        <v>13110</v>
      </c>
      <c r="S3019" s="185" t="s">
        <v>358</v>
      </c>
      <c r="T3019">
        <v>1</v>
      </c>
      <c r="U3019" s="185" t="s">
        <v>37</v>
      </c>
      <c r="V3019" s="185" t="s">
        <v>37</v>
      </c>
      <c r="W3019" t="b">
        <v>1</v>
      </c>
    </row>
    <row r="3020" spans="4:23" x14ac:dyDescent="0.25">
      <c r="D3020" s="184" t="s">
        <v>2465</v>
      </c>
      <c r="E3020" s="184" t="s">
        <v>2465</v>
      </c>
      <c r="F3020" s="184"/>
      <c r="G3020" s="184"/>
      <c r="H3020" s="185">
        <v>13150</v>
      </c>
      <c r="I3020" t="s">
        <v>3491</v>
      </c>
      <c r="J3020" s="185" t="s">
        <v>36</v>
      </c>
      <c r="K3020" s="185" t="s">
        <v>36</v>
      </c>
      <c r="L3020" s="185" t="s">
        <v>36</v>
      </c>
      <c r="M3020" s="185" t="s">
        <v>37</v>
      </c>
      <c r="N3020" s="185" t="s">
        <v>3498</v>
      </c>
      <c r="O3020" s="185" t="s">
        <v>37</v>
      </c>
      <c r="P3020" s="185"/>
      <c r="Q3020" s="184" t="s">
        <v>2465</v>
      </c>
      <c r="R3020" s="185">
        <v>13150</v>
      </c>
      <c r="S3020" s="185" t="s">
        <v>472</v>
      </c>
      <c r="T3020">
        <v>1</v>
      </c>
      <c r="U3020" s="185" t="s">
        <v>37</v>
      </c>
      <c r="V3020" s="185" t="s">
        <v>37</v>
      </c>
      <c r="W3020" t="b">
        <v>1</v>
      </c>
    </row>
    <row r="3021" spans="4:23" x14ac:dyDescent="0.25">
      <c r="D3021" s="184" t="s">
        <v>2466</v>
      </c>
      <c r="E3021" s="184" t="s">
        <v>2466</v>
      </c>
      <c r="F3021" s="184"/>
      <c r="G3021" s="184"/>
      <c r="H3021" s="185">
        <v>13130</v>
      </c>
      <c r="I3021" t="s">
        <v>3491</v>
      </c>
      <c r="J3021" s="185" t="s">
        <v>36</v>
      </c>
      <c r="K3021" s="185" t="s">
        <v>36</v>
      </c>
      <c r="L3021" s="185" t="s">
        <v>36</v>
      </c>
      <c r="M3021" s="185" t="s">
        <v>37</v>
      </c>
      <c r="N3021" s="185" t="s">
        <v>3489</v>
      </c>
      <c r="O3021" s="185" t="s">
        <v>37</v>
      </c>
      <c r="P3021" s="185"/>
      <c r="Q3021" s="184" t="s">
        <v>2466</v>
      </c>
      <c r="R3021" s="185">
        <v>13130</v>
      </c>
      <c r="S3021" s="185" t="s">
        <v>474</v>
      </c>
      <c r="T3021">
        <v>1</v>
      </c>
      <c r="U3021" s="185" t="s">
        <v>37</v>
      </c>
      <c r="V3021" s="185" t="s">
        <v>37</v>
      </c>
      <c r="W3021" t="b">
        <v>1</v>
      </c>
    </row>
    <row r="3022" spans="4:23" x14ac:dyDescent="0.25">
      <c r="D3022" s="184" t="s">
        <v>2467</v>
      </c>
      <c r="E3022" s="184" t="s">
        <v>2467</v>
      </c>
      <c r="F3022" s="184"/>
      <c r="G3022" s="184"/>
      <c r="H3022" s="185">
        <v>13130</v>
      </c>
      <c r="I3022" t="s">
        <v>3491</v>
      </c>
      <c r="J3022" s="185" t="s">
        <v>36</v>
      </c>
      <c r="K3022" s="185" t="s">
        <v>36</v>
      </c>
      <c r="L3022" s="185" t="s">
        <v>36</v>
      </c>
      <c r="M3022" s="185" t="s">
        <v>37</v>
      </c>
      <c r="N3022" s="185" t="s">
        <v>3501</v>
      </c>
      <c r="O3022" s="185" t="s">
        <v>37</v>
      </c>
      <c r="P3022" s="185"/>
      <c r="Q3022" s="184" t="s">
        <v>2467</v>
      </c>
      <c r="R3022" s="185">
        <v>13130</v>
      </c>
      <c r="S3022" s="185" t="s">
        <v>474</v>
      </c>
      <c r="T3022">
        <v>3</v>
      </c>
      <c r="U3022" s="185" t="s">
        <v>37</v>
      </c>
      <c r="V3022" s="185" t="s">
        <v>37</v>
      </c>
      <c r="W3022" t="b">
        <v>1</v>
      </c>
    </row>
    <row r="3023" spans="4:23" x14ac:dyDescent="0.25">
      <c r="D3023" s="184" t="s">
        <v>2468</v>
      </c>
      <c r="E3023" s="184" t="s">
        <v>2468</v>
      </c>
      <c r="F3023" s="184"/>
      <c r="G3023" s="184"/>
      <c r="H3023" s="185">
        <v>13030</v>
      </c>
      <c r="I3023" t="s">
        <v>3491</v>
      </c>
      <c r="J3023" s="185" t="s">
        <v>36</v>
      </c>
      <c r="K3023" s="185" t="s">
        <v>36</v>
      </c>
      <c r="L3023" s="185" t="s">
        <v>36</v>
      </c>
      <c r="M3023" s="185" t="s">
        <v>37</v>
      </c>
      <c r="N3023" s="185" t="s">
        <v>3501</v>
      </c>
      <c r="O3023" s="185" t="s">
        <v>37</v>
      </c>
      <c r="P3023" s="185"/>
      <c r="Q3023" s="184" t="s">
        <v>2468</v>
      </c>
      <c r="R3023" s="185">
        <v>13030</v>
      </c>
      <c r="S3023" s="185" t="s">
        <v>1188</v>
      </c>
      <c r="T3023">
        <v>2</v>
      </c>
      <c r="U3023" s="185" t="s">
        <v>37</v>
      </c>
      <c r="V3023" s="185" t="s">
        <v>37</v>
      </c>
      <c r="W3023" t="b">
        <v>1</v>
      </c>
    </row>
    <row r="3024" spans="4:23" x14ac:dyDescent="0.25">
      <c r="D3024" s="184" t="s">
        <v>2469</v>
      </c>
      <c r="E3024" s="184" t="s">
        <v>2469</v>
      </c>
      <c r="F3024" s="184"/>
      <c r="G3024" s="184"/>
      <c r="H3024" s="185">
        <v>13160</v>
      </c>
      <c r="I3024" t="s">
        <v>3491</v>
      </c>
      <c r="J3024" s="185" t="s">
        <v>36</v>
      </c>
      <c r="K3024" s="185" t="s">
        <v>36</v>
      </c>
      <c r="L3024" s="185" t="s">
        <v>36</v>
      </c>
      <c r="M3024" s="185" t="s">
        <v>37</v>
      </c>
      <c r="N3024" s="185" t="s">
        <v>3503</v>
      </c>
      <c r="O3024" s="185" t="s">
        <v>37</v>
      </c>
      <c r="P3024" s="185"/>
      <c r="Q3024" s="184" t="s">
        <v>2469</v>
      </c>
      <c r="R3024" s="185">
        <v>13160</v>
      </c>
      <c r="S3024" s="185" t="s">
        <v>444</v>
      </c>
      <c r="T3024">
        <v>1</v>
      </c>
      <c r="U3024" s="185" t="s">
        <v>37</v>
      </c>
      <c r="V3024" s="185" t="s">
        <v>37</v>
      </c>
      <c r="W3024" t="b">
        <v>1</v>
      </c>
    </row>
    <row r="3025" spans="4:23" x14ac:dyDescent="0.25">
      <c r="D3025" s="184" t="s">
        <v>2470</v>
      </c>
      <c r="E3025" s="184" t="s">
        <v>2470</v>
      </c>
      <c r="F3025" s="184"/>
      <c r="G3025" s="184"/>
      <c r="H3025" s="185">
        <v>17810</v>
      </c>
      <c r="I3025" t="s">
        <v>3502</v>
      </c>
      <c r="J3025" s="185" t="s">
        <v>36</v>
      </c>
      <c r="K3025" s="185" t="s">
        <v>36</v>
      </c>
      <c r="L3025" s="185" t="s">
        <v>36</v>
      </c>
      <c r="M3025" s="185" t="s">
        <v>37</v>
      </c>
      <c r="N3025" s="185" t="s">
        <v>3504</v>
      </c>
      <c r="O3025" s="185" t="s">
        <v>37</v>
      </c>
      <c r="P3025" s="185"/>
      <c r="Q3025" s="184" t="s">
        <v>2470</v>
      </c>
      <c r="R3025" s="185">
        <v>17810</v>
      </c>
      <c r="S3025" s="185" t="s">
        <v>441</v>
      </c>
      <c r="T3025">
        <v>1</v>
      </c>
      <c r="U3025" s="185" t="s">
        <v>37</v>
      </c>
      <c r="V3025" s="185" t="s">
        <v>37</v>
      </c>
      <c r="W3025" t="b">
        <v>1</v>
      </c>
    </row>
    <row r="3026" spans="4:23" x14ac:dyDescent="0.25">
      <c r="D3026" s="184" t="s">
        <v>2471</v>
      </c>
      <c r="E3026" s="184" t="s">
        <v>2471</v>
      </c>
      <c r="F3026" s="184"/>
      <c r="G3026" s="184"/>
      <c r="H3026" s="185">
        <v>13160</v>
      </c>
      <c r="I3026" t="s">
        <v>3491</v>
      </c>
      <c r="J3026" s="185" t="s">
        <v>36</v>
      </c>
      <c r="K3026" s="185" t="s">
        <v>36</v>
      </c>
      <c r="L3026" s="185" t="s">
        <v>36</v>
      </c>
      <c r="M3026" s="185" t="s">
        <v>37</v>
      </c>
      <c r="N3026" s="185" t="s">
        <v>3503</v>
      </c>
      <c r="O3026" s="185" t="s">
        <v>37</v>
      </c>
      <c r="P3026" s="185"/>
      <c r="Q3026" s="184" t="s">
        <v>2471</v>
      </c>
      <c r="R3026" s="185">
        <v>13160</v>
      </c>
      <c r="S3026" s="185" t="s">
        <v>444</v>
      </c>
      <c r="T3026">
        <v>1</v>
      </c>
      <c r="U3026" s="185" t="s">
        <v>37</v>
      </c>
      <c r="V3026" s="185" t="s">
        <v>37</v>
      </c>
      <c r="W3026" t="b">
        <v>1</v>
      </c>
    </row>
    <row r="3027" spans="4:23" x14ac:dyDescent="0.25">
      <c r="D3027" s="184" t="s">
        <v>4338</v>
      </c>
      <c r="E3027" s="184" t="s">
        <v>4338</v>
      </c>
      <c r="F3027" s="184"/>
      <c r="G3027" s="184"/>
      <c r="H3027" s="185">
        <v>13160</v>
      </c>
      <c r="I3027" t="s">
        <v>3491</v>
      </c>
      <c r="J3027" s="185" t="s">
        <v>36</v>
      </c>
      <c r="K3027" s="185" t="s">
        <v>36</v>
      </c>
      <c r="L3027" s="185" t="s">
        <v>36</v>
      </c>
      <c r="M3027" s="185" t="s">
        <v>37</v>
      </c>
      <c r="N3027" s="185" t="s">
        <v>3501</v>
      </c>
      <c r="O3027" s="185" t="s">
        <v>37</v>
      </c>
      <c r="P3027" s="185"/>
      <c r="Q3027" s="184" t="s">
        <v>4338</v>
      </c>
      <c r="R3027" s="185">
        <v>13160</v>
      </c>
      <c r="S3027" s="185" t="s">
        <v>444</v>
      </c>
      <c r="T3027">
        <v>1</v>
      </c>
      <c r="U3027" s="185" t="s">
        <v>37</v>
      </c>
      <c r="V3027" s="185" t="s">
        <v>37</v>
      </c>
      <c r="W3027" t="b">
        <v>1</v>
      </c>
    </row>
    <row r="3028" spans="4:23" x14ac:dyDescent="0.25">
      <c r="D3028" s="186" t="s">
        <v>4339</v>
      </c>
      <c r="E3028" s="186" t="s">
        <v>4339</v>
      </c>
      <c r="F3028" s="186"/>
      <c r="G3028" s="186"/>
      <c r="H3028" s="185"/>
      <c r="I3028" s="186" t="s">
        <v>3491</v>
      </c>
      <c r="J3028" s="186" t="s">
        <v>36</v>
      </c>
      <c r="K3028" s="186" t="s">
        <v>36</v>
      </c>
      <c r="L3028" s="186" t="s">
        <v>36</v>
      </c>
      <c r="M3028" s="186" t="s">
        <v>37</v>
      </c>
      <c r="N3028" s="186" t="s">
        <v>3503</v>
      </c>
      <c r="O3028" s="186" t="s">
        <v>37</v>
      </c>
      <c r="P3028" s="186"/>
      <c r="Q3028" s="186" t="s">
        <v>4339</v>
      </c>
      <c r="R3028" s="185"/>
      <c r="S3028" s="185"/>
      <c r="T3028">
        <v>1</v>
      </c>
      <c r="U3028" s="186" t="s">
        <v>37</v>
      </c>
      <c r="V3028" s="186" t="s">
        <v>37</v>
      </c>
      <c r="W3028" t="b">
        <v>1</v>
      </c>
    </row>
    <row r="3029" spans="4:23" x14ac:dyDescent="0.25">
      <c r="D3029" s="184" t="s">
        <v>2472</v>
      </c>
      <c r="E3029" s="184" t="s">
        <v>2472</v>
      </c>
      <c r="F3029" s="184"/>
      <c r="G3029" s="184"/>
      <c r="H3029" s="185">
        <v>13680</v>
      </c>
      <c r="I3029" t="s">
        <v>3491</v>
      </c>
      <c r="J3029" s="185" t="s">
        <v>36</v>
      </c>
      <c r="K3029" s="185" t="s">
        <v>36</v>
      </c>
      <c r="L3029" s="185" t="s">
        <v>36</v>
      </c>
      <c r="M3029" s="185" t="s">
        <v>37</v>
      </c>
      <c r="N3029" s="185" t="s">
        <v>3503</v>
      </c>
      <c r="O3029" s="185" t="s">
        <v>37</v>
      </c>
      <c r="P3029" s="185"/>
      <c r="Q3029" s="184" t="s">
        <v>2472</v>
      </c>
      <c r="R3029" s="185">
        <v>13680</v>
      </c>
      <c r="S3029" s="185" t="s">
        <v>178</v>
      </c>
      <c r="T3029">
        <v>1</v>
      </c>
      <c r="U3029" s="185" t="s">
        <v>37</v>
      </c>
      <c r="V3029" s="185" t="s">
        <v>37</v>
      </c>
      <c r="W3029" t="b">
        <v>1</v>
      </c>
    </row>
    <row r="3030" spans="4:23" x14ac:dyDescent="0.25">
      <c r="D3030" s="184" t="s">
        <v>2473</v>
      </c>
      <c r="E3030" s="184" t="s">
        <v>2473</v>
      </c>
      <c r="F3030" s="184"/>
      <c r="G3030" s="184"/>
      <c r="H3030" s="185">
        <v>16040</v>
      </c>
      <c r="I3030" t="s">
        <v>3496</v>
      </c>
      <c r="J3030" s="185" t="s">
        <v>36</v>
      </c>
      <c r="K3030" s="185" t="s">
        <v>36</v>
      </c>
      <c r="L3030" s="185" t="s">
        <v>36</v>
      </c>
      <c r="M3030" s="185" t="s">
        <v>37</v>
      </c>
      <c r="N3030" s="185" t="s">
        <v>3506</v>
      </c>
      <c r="O3030" s="185" t="s">
        <v>37</v>
      </c>
      <c r="P3030" s="185"/>
      <c r="Q3030" s="184" t="s">
        <v>2473</v>
      </c>
      <c r="R3030" s="185">
        <v>16040</v>
      </c>
      <c r="S3030" s="185" t="s">
        <v>960</v>
      </c>
      <c r="T3030">
        <v>1</v>
      </c>
      <c r="U3030" s="185" t="s">
        <v>37</v>
      </c>
      <c r="V3030" s="185" t="s">
        <v>37</v>
      </c>
      <c r="W3030" t="b">
        <v>1</v>
      </c>
    </row>
    <row r="3031" spans="4:23" x14ac:dyDescent="0.25">
      <c r="D3031" s="184" t="s">
        <v>2474</v>
      </c>
      <c r="E3031" s="184" t="s">
        <v>2474</v>
      </c>
      <c r="F3031" s="184"/>
      <c r="G3031" s="184"/>
      <c r="H3031" s="185">
        <v>16050</v>
      </c>
      <c r="I3031" t="s">
        <v>3496</v>
      </c>
      <c r="J3031" s="185" t="s">
        <v>36</v>
      </c>
      <c r="K3031" s="185" t="s">
        <v>36</v>
      </c>
      <c r="L3031" s="185" t="s">
        <v>36</v>
      </c>
      <c r="M3031" s="185" t="s">
        <v>37</v>
      </c>
      <c r="N3031" s="185" t="s">
        <v>3506</v>
      </c>
      <c r="O3031" s="185" t="s">
        <v>37</v>
      </c>
      <c r="P3031" s="185"/>
      <c r="Q3031" s="184" t="s">
        <v>2474</v>
      </c>
      <c r="R3031" s="185">
        <v>16050</v>
      </c>
      <c r="S3031" s="185" t="s">
        <v>958</v>
      </c>
      <c r="T3031">
        <v>1</v>
      </c>
      <c r="U3031" s="185" t="s">
        <v>37</v>
      </c>
      <c r="V3031" s="185" t="s">
        <v>37</v>
      </c>
      <c r="W3031" t="b">
        <v>1</v>
      </c>
    </row>
    <row r="3032" spans="4:23" x14ac:dyDescent="0.25">
      <c r="D3032" s="184" t="s">
        <v>2475</v>
      </c>
      <c r="E3032" s="184" t="s">
        <v>2475</v>
      </c>
      <c r="F3032" s="184"/>
      <c r="G3032" s="184"/>
      <c r="H3032" s="185">
        <v>16060</v>
      </c>
      <c r="I3032" t="s">
        <v>3496</v>
      </c>
      <c r="J3032" s="185" t="s">
        <v>36</v>
      </c>
      <c r="K3032" s="185" t="s">
        <v>36</v>
      </c>
      <c r="L3032" s="185" t="s">
        <v>36</v>
      </c>
      <c r="M3032" s="185" t="s">
        <v>37</v>
      </c>
      <c r="N3032" s="185" t="s">
        <v>3506</v>
      </c>
      <c r="O3032" s="185" t="s">
        <v>37</v>
      </c>
      <c r="P3032" s="185"/>
      <c r="Q3032" s="184" t="s">
        <v>2475</v>
      </c>
      <c r="R3032" s="185">
        <v>16060</v>
      </c>
      <c r="S3032" s="185" t="s">
        <v>962</v>
      </c>
      <c r="T3032">
        <v>1</v>
      </c>
      <c r="U3032" s="185" t="s">
        <v>37</v>
      </c>
      <c r="V3032" s="185" t="s">
        <v>37</v>
      </c>
      <c r="W3032" t="b">
        <v>1</v>
      </c>
    </row>
    <row r="3033" spans="4:23" x14ac:dyDescent="0.25">
      <c r="D3033" s="184" t="s">
        <v>2476</v>
      </c>
      <c r="E3033" s="184" t="s">
        <v>2476</v>
      </c>
      <c r="F3033" s="184"/>
      <c r="G3033" s="184"/>
      <c r="H3033" s="185">
        <v>15610</v>
      </c>
      <c r="I3033" t="s">
        <v>3496</v>
      </c>
      <c r="J3033" s="185" t="s">
        <v>36</v>
      </c>
      <c r="K3033" s="185" t="s">
        <v>36</v>
      </c>
      <c r="L3033" s="185" t="s">
        <v>36</v>
      </c>
      <c r="M3033" s="185" t="s">
        <v>37</v>
      </c>
      <c r="N3033" s="185" t="s">
        <v>3498</v>
      </c>
      <c r="O3033" s="185" t="s">
        <v>37</v>
      </c>
      <c r="P3033" s="185"/>
      <c r="Q3033" s="184" t="s">
        <v>2476</v>
      </c>
      <c r="R3033" s="185">
        <v>15610</v>
      </c>
      <c r="S3033" s="185" t="s">
        <v>212</v>
      </c>
      <c r="T3033">
        <v>1</v>
      </c>
      <c r="U3033" s="185" t="s">
        <v>37</v>
      </c>
      <c r="V3033" s="185" t="s">
        <v>37</v>
      </c>
      <c r="W3033" t="b">
        <v>1</v>
      </c>
    </row>
    <row r="3034" spans="4:23" x14ac:dyDescent="0.25">
      <c r="D3034" s="184" t="s">
        <v>4340</v>
      </c>
      <c r="E3034" s="184" t="s">
        <v>4340</v>
      </c>
      <c r="F3034" s="184"/>
      <c r="G3034" s="184"/>
      <c r="H3034" s="185">
        <v>15610</v>
      </c>
      <c r="I3034" t="s">
        <v>3491</v>
      </c>
      <c r="J3034" s="185" t="s">
        <v>36</v>
      </c>
      <c r="K3034" s="185" t="s">
        <v>36</v>
      </c>
      <c r="L3034" s="185" t="s">
        <v>36</v>
      </c>
      <c r="M3034" s="185" t="s">
        <v>37</v>
      </c>
      <c r="N3034" s="185" t="s">
        <v>3514</v>
      </c>
      <c r="O3034" s="185" t="s">
        <v>37</v>
      </c>
      <c r="P3034" s="185"/>
      <c r="Q3034" s="184" t="s">
        <v>4340</v>
      </c>
      <c r="R3034" s="185">
        <v>15610</v>
      </c>
      <c r="S3034" s="185" t="s">
        <v>212</v>
      </c>
      <c r="T3034">
        <v>1</v>
      </c>
      <c r="U3034" s="185" t="s">
        <v>37</v>
      </c>
      <c r="V3034" s="185" t="s">
        <v>37</v>
      </c>
      <c r="W3034" t="b">
        <v>1</v>
      </c>
    </row>
    <row r="3035" spans="4:23" x14ac:dyDescent="0.25">
      <c r="D3035" s="184" t="s">
        <v>2477</v>
      </c>
      <c r="E3035" s="184" t="s">
        <v>2477</v>
      </c>
      <c r="F3035" s="184"/>
      <c r="G3035" s="184"/>
      <c r="H3035" s="185">
        <v>14190</v>
      </c>
      <c r="I3035" t="s">
        <v>3491</v>
      </c>
      <c r="J3035" s="185" t="s">
        <v>36</v>
      </c>
      <c r="K3035" s="185" t="s">
        <v>36</v>
      </c>
      <c r="L3035" s="185" t="s">
        <v>36</v>
      </c>
      <c r="M3035" s="185" t="s">
        <v>37</v>
      </c>
      <c r="N3035" s="185" t="s">
        <v>3505</v>
      </c>
      <c r="O3035" s="185" t="s">
        <v>37</v>
      </c>
      <c r="P3035" s="185"/>
      <c r="Q3035" s="184" t="s">
        <v>2477</v>
      </c>
      <c r="R3035" s="185">
        <v>14190</v>
      </c>
      <c r="S3035" s="185" t="s">
        <v>679</v>
      </c>
      <c r="T3035">
        <v>3</v>
      </c>
      <c r="U3035" s="185" t="s">
        <v>37</v>
      </c>
      <c r="V3035" s="185" t="s">
        <v>37</v>
      </c>
      <c r="W3035" t="b">
        <v>1</v>
      </c>
    </row>
    <row r="3036" spans="4:23" x14ac:dyDescent="0.25">
      <c r="D3036" s="184" t="s">
        <v>2478</v>
      </c>
      <c r="E3036" s="184" t="s">
        <v>2478</v>
      </c>
      <c r="F3036" s="184"/>
      <c r="G3036" s="184"/>
      <c r="H3036" s="185">
        <v>15050</v>
      </c>
      <c r="I3036" t="s">
        <v>113</v>
      </c>
      <c r="J3036" s="185" t="s">
        <v>36</v>
      </c>
      <c r="K3036" s="185" t="s">
        <v>36</v>
      </c>
      <c r="L3036" s="185" t="s">
        <v>36</v>
      </c>
      <c r="M3036" s="185" t="s">
        <v>37</v>
      </c>
      <c r="N3036" s="185" t="s">
        <v>113</v>
      </c>
      <c r="O3036" s="185" t="s">
        <v>37</v>
      </c>
      <c r="P3036" s="185"/>
      <c r="Q3036" s="184" t="s">
        <v>2478</v>
      </c>
      <c r="R3036" s="185">
        <v>15050</v>
      </c>
      <c r="S3036" s="185" t="s">
        <v>114</v>
      </c>
      <c r="T3036">
        <v>2</v>
      </c>
      <c r="U3036" s="185" t="s">
        <v>37</v>
      </c>
      <c r="V3036" s="185" t="s">
        <v>37</v>
      </c>
      <c r="W3036" t="b">
        <v>0</v>
      </c>
    </row>
    <row r="3037" spans="4:23" x14ac:dyDescent="0.25">
      <c r="D3037" s="184" t="s">
        <v>2479</v>
      </c>
      <c r="E3037" s="184" t="s">
        <v>2479</v>
      </c>
      <c r="F3037" s="184"/>
      <c r="G3037" s="184"/>
      <c r="H3037" s="185">
        <v>15050</v>
      </c>
      <c r="I3037" t="s">
        <v>3507</v>
      </c>
      <c r="J3037" s="185" t="s">
        <v>36</v>
      </c>
      <c r="K3037" s="185" t="s">
        <v>36</v>
      </c>
      <c r="L3037" s="185" t="s">
        <v>36</v>
      </c>
      <c r="M3037" s="185" t="s">
        <v>37</v>
      </c>
      <c r="N3037" s="185" t="s">
        <v>35</v>
      </c>
      <c r="O3037" s="185" t="s">
        <v>37</v>
      </c>
      <c r="P3037" s="185"/>
      <c r="Q3037" s="184" t="s">
        <v>2479</v>
      </c>
      <c r="R3037" s="185">
        <v>15050</v>
      </c>
      <c r="S3037" s="185" t="s">
        <v>114</v>
      </c>
      <c r="T3037">
        <v>2</v>
      </c>
      <c r="U3037" s="185" t="s">
        <v>37</v>
      </c>
      <c r="V3037" s="185" t="s">
        <v>37</v>
      </c>
      <c r="W3037" t="b">
        <v>1</v>
      </c>
    </row>
    <row r="3038" spans="4:23" x14ac:dyDescent="0.25">
      <c r="D3038" s="184" t="s">
        <v>2480</v>
      </c>
      <c r="E3038" s="184" t="s">
        <v>2480</v>
      </c>
      <c r="F3038" s="184"/>
      <c r="G3038" s="184"/>
      <c r="H3038" s="185">
        <v>15050</v>
      </c>
      <c r="I3038" t="s">
        <v>3507</v>
      </c>
      <c r="J3038" s="185" t="s">
        <v>36</v>
      </c>
      <c r="K3038" s="185" t="s">
        <v>36</v>
      </c>
      <c r="L3038" s="185" t="s">
        <v>36</v>
      </c>
      <c r="M3038" s="185" t="s">
        <v>36</v>
      </c>
      <c r="N3038" s="185" t="s">
        <v>35</v>
      </c>
      <c r="O3038" s="185" t="s">
        <v>37</v>
      </c>
      <c r="P3038" s="185"/>
      <c r="Q3038" s="184" t="s">
        <v>2480</v>
      </c>
      <c r="R3038" s="185">
        <v>15050</v>
      </c>
      <c r="S3038" s="185" t="s">
        <v>114</v>
      </c>
      <c r="T3038">
        <v>7</v>
      </c>
      <c r="U3038" s="185" t="s">
        <v>37</v>
      </c>
      <c r="V3038" s="185" t="s">
        <v>37</v>
      </c>
      <c r="W3038" t="b">
        <v>1</v>
      </c>
    </row>
    <row r="3039" spans="4:23" x14ac:dyDescent="0.25">
      <c r="D3039" s="184" t="s">
        <v>2481</v>
      </c>
      <c r="E3039" s="184" t="s">
        <v>2481</v>
      </c>
      <c r="F3039" s="184"/>
      <c r="G3039" s="184"/>
      <c r="H3039" s="185">
        <v>15090</v>
      </c>
      <c r="I3039" t="s">
        <v>3493</v>
      </c>
      <c r="J3039" s="185" t="s">
        <v>36</v>
      </c>
      <c r="K3039" s="185" t="s">
        <v>36</v>
      </c>
      <c r="L3039" s="185" t="s">
        <v>36</v>
      </c>
      <c r="M3039" s="185" t="s">
        <v>37</v>
      </c>
      <c r="N3039" s="185" t="s">
        <v>3498</v>
      </c>
      <c r="O3039" s="185" t="s">
        <v>37</v>
      </c>
      <c r="P3039" s="185"/>
      <c r="Q3039" s="184" t="s">
        <v>2481</v>
      </c>
      <c r="R3039" s="185">
        <v>15090</v>
      </c>
      <c r="S3039" s="185" t="s">
        <v>955</v>
      </c>
      <c r="T3039">
        <v>1</v>
      </c>
      <c r="U3039" s="185" t="s">
        <v>37</v>
      </c>
      <c r="V3039" s="185" t="s">
        <v>37</v>
      </c>
      <c r="W3039" t="b">
        <v>1</v>
      </c>
    </row>
    <row r="3040" spans="4:23" x14ac:dyDescent="0.25">
      <c r="D3040" s="184" t="s">
        <v>2482</v>
      </c>
      <c r="E3040" s="184" t="s">
        <v>2482</v>
      </c>
      <c r="F3040" s="184"/>
      <c r="G3040" s="184"/>
      <c r="H3040" s="185">
        <v>10010</v>
      </c>
      <c r="I3040" t="s">
        <v>3486</v>
      </c>
      <c r="J3040" s="185" t="s">
        <v>36</v>
      </c>
      <c r="K3040" s="185" t="s">
        <v>36</v>
      </c>
      <c r="L3040" s="185" t="s">
        <v>36</v>
      </c>
      <c r="M3040" s="185" t="s">
        <v>37</v>
      </c>
      <c r="N3040" s="185" t="s">
        <v>3490</v>
      </c>
      <c r="O3040" s="185" t="s">
        <v>37</v>
      </c>
      <c r="P3040" s="185"/>
      <c r="Q3040" s="184" t="s">
        <v>2482</v>
      </c>
      <c r="R3040" s="185">
        <v>10010</v>
      </c>
      <c r="S3040" s="185" t="s">
        <v>38</v>
      </c>
      <c r="T3040">
        <v>1</v>
      </c>
      <c r="U3040" s="185" t="s">
        <v>37</v>
      </c>
      <c r="V3040" s="185" t="s">
        <v>37</v>
      </c>
      <c r="W3040" t="b">
        <v>1</v>
      </c>
    </row>
    <row r="3041" spans="4:23" x14ac:dyDescent="0.25">
      <c r="D3041" s="184" t="s">
        <v>2483</v>
      </c>
      <c r="E3041" s="184" t="s">
        <v>2483</v>
      </c>
      <c r="F3041" s="184"/>
      <c r="G3041" s="184"/>
      <c r="H3041" s="185">
        <v>15310</v>
      </c>
      <c r="I3041" t="s">
        <v>3493</v>
      </c>
      <c r="J3041" s="185" t="s">
        <v>36</v>
      </c>
      <c r="K3041" s="185" t="s">
        <v>36</v>
      </c>
      <c r="L3041" s="185" t="s">
        <v>36</v>
      </c>
      <c r="M3041" s="185" t="s">
        <v>37</v>
      </c>
      <c r="N3041" s="185" t="s">
        <v>3489</v>
      </c>
      <c r="O3041" s="185" t="s">
        <v>37</v>
      </c>
      <c r="P3041" s="185"/>
      <c r="Q3041" s="184" t="s">
        <v>2483</v>
      </c>
      <c r="R3041" s="185">
        <v>15310</v>
      </c>
      <c r="S3041" s="185" t="s">
        <v>180</v>
      </c>
      <c r="T3041">
        <v>1</v>
      </c>
      <c r="U3041" s="185" t="s">
        <v>37</v>
      </c>
      <c r="V3041" s="185" t="s">
        <v>37</v>
      </c>
      <c r="W3041" t="b">
        <v>1</v>
      </c>
    </row>
    <row r="3042" spans="4:23" x14ac:dyDescent="0.25">
      <c r="D3042" s="184" t="s">
        <v>2484</v>
      </c>
      <c r="E3042" s="184" t="s">
        <v>2484</v>
      </c>
      <c r="F3042" s="184"/>
      <c r="G3042" s="184"/>
      <c r="H3042" s="185">
        <v>13140</v>
      </c>
      <c r="I3042" t="s">
        <v>3491</v>
      </c>
      <c r="J3042" s="185" t="s">
        <v>36</v>
      </c>
      <c r="K3042" s="185" t="s">
        <v>36</v>
      </c>
      <c r="L3042" s="185" t="s">
        <v>36</v>
      </c>
      <c r="M3042" s="185" t="s">
        <v>37</v>
      </c>
      <c r="N3042" s="185" t="s">
        <v>3501</v>
      </c>
      <c r="O3042" s="185" t="s">
        <v>37</v>
      </c>
      <c r="P3042" s="185"/>
      <c r="Q3042" s="184" t="s">
        <v>2484</v>
      </c>
      <c r="R3042" s="185">
        <v>13140</v>
      </c>
      <c r="S3042" s="185" t="s">
        <v>78</v>
      </c>
      <c r="T3042">
        <v>2</v>
      </c>
      <c r="U3042" s="185" t="s">
        <v>37</v>
      </c>
      <c r="V3042" s="185" t="s">
        <v>37</v>
      </c>
      <c r="W3042" t="b">
        <v>1</v>
      </c>
    </row>
    <row r="3043" spans="4:23" x14ac:dyDescent="0.25">
      <c r="D3043" s="184" t="s">
        <v>2485</v>
      </c>
      <c r="E3043" s="184" t="s">
        <v>2485</v>
      </c>
      <c r="F3043" s="184"/>
      <c r="G3043" s="184"/>
      <c r="H3043" s="185">
        <v>13150</v>
      </c>
      <c r="I3043" t="s">
        <v>3491</v>
      </c>
      <c r="J3043" s="185" t="s">
        <v>36</v>
      </c>
      <c r="K3043" s="185" t="s">
        <v>36</v>
      </c>
      <c r="L3043" s="185" t="s">
        <v>36</v>
      </c>
      <c r="M3043" s="185" t="s">
        <v>37</v>
      </c>
      <c r="N3043" s="185" t="s">
        <v>3501</v>
      </c>
      <c r="O3043" s="185" t="s">
        <v>37</v>
      </c>
      <c r="P3043" s="185"/>
      <c r="Q3043" s="184" t="s">
        <v>2485</v>
      </c>
      <c r="R3043" s="185">
        <v>13150</v>
      </c>
      <c r="S3043" s="185" t="s">
        <v>472</v>
      </c>
      <c r="T3043">
        <v>2</v>
      </c>
      <c r="U3043" s="185" t="s">
        <v>37</v>
      </c>
      <c r="V3043" s="185" t="s">
        <v>37</v>
      </c>
      <c r="W3043" t="b">
        <v>1</v>
      </c>
    </row>
    <row r="3044" spans="4:23" x14ac:dyDescent="0.25">
      <c r="D3044" s="184" t="s">
        <v>2486</v>
      </c>
      <c r="E3044" s="184" t="s">
        <v>2486</v>
      </c>
      <c r="F3044" s="184"/>
      <c r="G3044" s="184"/>
      <c r="H3044" s="185">
        <v>15310</v>
      </c>
      <c r="I3044" t="s">
        <v>3493</v>
      </c>
      <c r="J3044" s="185" t="s">
        <v>36</v>
      </c>
      <c r="K3044" s="185" t="s">
        <v>36</v>
      </c>
      <c r="L3044" s="185" t="s">
        <v>36</v>
      </c>
      <c r="M3044" s="185" t="s">
        <v>37</v>
      </c>
      <c r="N3044" s="185" t="s">
        <v>3498</v>
      </c>
      <c r="O3044" s="185" t="s">
        <v>37</v>
      </c>
      <c r="P3044" s="185"/>
      <c r="Q3044" s="184" t="s">
        <v>2486</v>
      </c>
      <c r="R3044" s="185">
        <v>15310</v>
      </c>
      <c r="S3044" s="185" t="s">
        <v>180</v>
      </c>
      <c r="T3044">
        <v>1</v>
      </c>
      <c r="U3044" s="185" t="s">
        <v>37</v>
      </c>
      <c r="V3044" s="185" t="s">
        <v>37</v>
      </c>
      <c r="W3044" t="b">
        <v>1</v>
      </c>
    </row>
    <row r="3045" spans="4:23" x14ac:dyDescent="0.25">
      <c r="D3045" s="184" t="s">
        <v>2487</v>
      </c>
      <c r="E3045" s="184" t="s">
        <v>2487</v>
      </c>
      <c r="F3045" s="184"/>
      <c r="G3045" s="184"/>
      <c r="H3045" s="185">
        <v>17350</v>
      </c>
      <c r="I3045" t="s">
        <v>3502</v>
      </c>
      <c r="J3045" s="185" t="s">
        <v>36</v>
      </c>
      <c r="K3045" s="185" t="s">
        <v>36</v>
      </c>
      <c r="L3045" s="185" t="s">
        <v>36</v>
      </c>
      <c r="M3045" s="185" t="s">
        <v>37</v>
      </c>
      <c r="N3045" s="185" t="s">
        <v>3504</v>
      </c>
      <c r="O3045" s="185" t="s">
        <v>37</v>
      </c>
      <c r="P3045" s="185"/>
      <c r="Q3045" s="184" t="s">
        <v>2487</v>
      </c>
      <c r="R3045" s="185">
        <v>17350</v>
      </c>
      <c r="S3045" s="185" t="s">
        <v>161</v>
      </c>
      <c r="T3045">
        <v>1</v>
      </c>
      <c r="U3045" s="185" t="s">
        <v>37</v>
      </c>
      <c r="V3045" s="185" t="s">
        <v>37</v>
      </c>
      <c r="W3045" t="b">
        <v>1</v>
      </c>
    </row>
    <row r="3046" spans="4:23" x14ac:dyDescent="0.25">
      <c r="D3046" s="186" t="s">
        <v>4341</v>
      </c>
      <c r="E3046" s="186" t="s">
        <v>4341</v>
      </c>
      <c r="F3046" s="186"/>
      <c r="G3046" s="186"/>
      <c r="H3046" s="185"/>
      <c r="I3046" s="186" t="s">
        <v>3486</v>
      </c>
      <c r="J3046" s="186" t="s">
        <v>36</v>
      </c>
      <c r="K3046" s="186" t="s">
        <v>36</v>
      </c>
      <c r="L3046" s="186" t="s">
        <v>36</v>
      </c>
      <c r="M3046" s="186" t="s">
        <v>37</v>
      </c>
      <c r="N3046" s="186" t="s">
        <v>3489</v>
      </c>
      <c r="O3046" s="186" t="s">
        <v>37</v>
      </c>
      <c r="P3046" s="186"/>
      <c r="Q3046" s="186" t="s">
        <v>4341</v>
      </c>
      <c r="R3046" s="185"/>
      <c r="S3046" s="185"/>
      <c r="T3046">
        <v>1</v>
      </c>
      <c r="U3046" s="186" t="s">
        <v>37</v>
      </c>
      <c r="V3046" s="186" t="s">
        <v>37</v>
      </c>
      <c r="W3046" t="b">
        <v>1</v>
      </c>
    </row>
    <row r="3047" spans="4:23" x14ac:dyDescent="0.25">
      <c r="D3047" s="184" t="s">
        <v>2488</v>
      </c>
      <c r="E3047" s="184" t="s">
        <v>2488</v>
      </c>
      <c r="F3047" s="184"/>
      <c r="G3047" s="184"/>
      <c r="H3047" s="185">
        <v>13960</v>
      </c>
      <c r="I3047" t="s">
        <v>3491</v>
      </c>
      <c r="J3047" s="185" t="s">
        <v>36</v>
      </c>
      <c r="K3047" s="185" t="s">
        <v>36</v>
      </c>
      <c r="L3047" s="185" t="s">
        <v>36</v>
      </c>
      <c r="M3047" s="185" t="s">
        <v>37</v>
      </c>
      <c r="N3047" s="185" t="s">
        <v>3489</v>
      </c>
      <c r="O3047" s="185" t="s">
        <v>37</v>
      </c>
      <c r="P3047" s="185"/>
      <c r="Q3047" s="184" t="s">
        <v>2488</v>
      </c>
      <c r="R3047" s="185">
        <v>13960</v>
      </c>
      <c r="S3047" s="185" t="s">
        <v>234</v>
      </c>
      <c r="T3047">
        <v>1</v>
      </c>
      <c r="U3047" s="185" t="s">
        <v>37</v>
      </c>
      <c r="V3047" s="185" t="s">
        <v>37</v>
      </c>
      <c r="W3047" t="b">
        <v>1</v>
      </c>
    </row>
    <row r="3048" spans="4:23" x14ac:dyDescent="0.25">
      <c r="D3048" s="184" t="s">
        <v>2489</v>
      </c>
      <c r="E3048" s="184" t="s">
        <v>2489</v>
      </c>
      <c r="F3048" s="184"/>
      <c r="G3048" s="184"/>
      <c r="H3048" s="185">
        <v>90284</v>
      </c>
      <c r="I3048" t="s">
        <v>3502</v>
      </c>
      <c r="J3048" s="185" t="s">
        <v>36</v>
      </c>
      <c r="K3048" s="185" t="s">
        <v>36</v>
      </c>
      <c r="L3048" s="185" t="s">
        <v>36</v>
      </c>
      <c r="M3048" s="185" t="s">
        <v>37</v>
      </c>
      <c r="N3048" s="185" t="s">
        <v>3504</v>
      </c>
      <c r="O3048" s="185" t="s">
        <v>37</v>
      </c>
      <c r="P3048" s="185"/>
      <c r="Q3048" s="184" t="s">
        <v>2489</v>
      </c>
      <c r="R3048" s="185">
        <v>90284</v>
      </c>
      <c r="S3048" s="185" t="s">
        <v>2489</v>
      </c>
      <c r="T3048">
        <v>1</v>
      </c>
      <c r="U3048" s="185" t="s">
        <v>37</v>
      </c>
      <c r="V3048" s="185" t="s">
        <v>37</v>
      </c>
      <c r="W3048" t="b">
        <v>1</v>
      </c>
    </row>
    <row r="3049" spans="4:23" x14ac:dyDescent="0.25">
      <c r="D3049" s="184" t="s">
        <v>2490</v>
      </c>
      <c r="E3049" s="184" t="s">
        <v>2490</v>
      </c>
      <c r="F3049" s="184"/>
      <c r="G3049" s="184"/>
      <c r="H3049" s="185">
        <v>90285</v>
      </c>
      <c r="I3049" t="s">
        <v>3493</v>
      </c>
      <c r="J3049" s="185" t="s">
        <v>36</v>
      </c>
      <c r="K3049" s="185" t="s">
        <v>36</v>
      </c>
      <c r="L3049" s="185" t="s">
        <v>36</v>
      </c>
      <c r="M3049" s="185" t="s">
        <v>37</v>
      </c>
      <c r="N3049" s="185" t="s">
        <v>3501</v>
      </c>
      <c r="O3049" s="185" t="s">
        <v>37</v>
      </c>
      <c r="P3049" s="185"/>
      <c r="Q3049" s="184" t="s">
        <v>2490</v>
      </c>
      <c r="R3049" s="185">
        <v>90285</v>
      </c>
      <c r="S3049" s="185" t="s">
        <v>2490</v>
      </c>
      <c r="T3049">
        <v>1</v>
      </c>
      <c r="U3049" s="185" t="s">
        <v>37</v>
      </c>
      <c r="V3049" s="185" t="s">
        <v>37</v>
      </c>
      <c r="W3049" t="b">
        <v>1</v>
      </c>
    </row>
    <row r="3050" spans="4:23" x14ac:dyDescent="0.25">
      <c r="D3050" s="184" t="s">
        <v>2491</v>
      </c>
      <c r="E3050" s="184" t="s">
        <v>2491</v>
      </c>
      <c r="F3050" s="184"/>
      <c r="G3050" s="184"/>
      <c r="H3050" s="185">
        <v>90286</v>
      </c>
      <c r="I3050" t="s">
        <v>3493</v>
      </c>
      <c r="J3050" s="185" t="s">
        <v>36</v>
      </c>
      <c r="K3050" s="185" t="s">
        <v>36</v>
      </c>
      <c r="L3050" s="185" t="s">
        <v>36</v>
      </c>
      <c r="M3050" s="185" t="s">
        <v>37</v>
      </c>
      <c r="N3050" s="185" t="s">
        <v>3498</v>
      </c>
      <c r="O3050" s="185" t="s">
        <v>37</v>
      </c>
      <c r="P3050" s="185"/>
      <c r="Q3050" s="184" t="s">
        <v>2491</v>
      </c>
      <c r="R3050" s="185">
        <v>90286</v>
      </c>
      <c r="S3050" s="185" t="s">
        <v>2491</v>
      </c>
      <c r="T3050">
        <v>1</v>
      </c>
      <c r="U3050" s="185" t="s">
        <v>37</v>
      </c>
      <c r="V3050" s="185" t="s">
        <v>37</v>
      </c>
      <c r="W3050" t="b">
        <v>1</v>
      </c>
    </row>
    <row r="3051" spans="4:23" x14ac:dyDescent="0.25">
      <c r="D3051" s="184" t="s">
        <v>2492</v>
      </c>
      <c r="E3051" s="184" t="s">
        <v>2492</v>
      </c>
      <c r="F3051" s="184"/>
      <c r="G3051" s="184"/>
      <c r="H3051" s="185">
        <v>14110</v>
      </c>
      <c r="I3051" t="s">
        <v>3491</v>
      </c>
      <c r="J3051" s="185" t="s">
        <v>36</v>
      </c>
      <c r="K3051" s="185" t="s">
        <v>36</v>
      </c>
      <c r="L3051" s="185" t="s">
        <v>36</v>
      </c>
      <c r="M3051" s="185" t="s">
        <v>37</v>
      </c>
      <c r="N3051" s="185" t="s">
        <v>3505</v>
      </c>
      <c r="O3051" s="185" t="s">
        <v>37</v>
      </c>
      <c r="P3051" s="185"/>
      <c r="Q3051" s="184" t="s">
        <v>2492</v>
      </c>
      <c r="R3051" s="185">
        <v>14110</v>
      </c>
      <c r="S3051" s="185" t="s">
        <v>1164</v>
      </c>
      <c r="T3051">
        <v>2</v>
      </c>
      <c r="U3051" s="185" t="s">
        <v>37</v>
      </c>
      <c r="V3051" s="185" t="s">
        <v>37</v>
      </c>
      <c r="W3051" t="b">
        <v>1</v>
      </c>
    </row>
    <row r="3052" spans="4:23" x14ac:dyDescent="0.25">
      <c r="D3052" s="184" t="s">
        <v>2493</v>
      </c>
      <c r="E3052" s="184" t="s">
        <v>2493</v>
      </c>
      <c r="F3052" s="184"/>
      <c r="G3052" s="184"/>
      <c r="H3052" s="185">
        <v>12210</v>
      </c>
      <c r="I3052" t="s">
        <v>3487</v>
      </c>
      <c r="J3052" s="185" t="s">
        <v>36</v>
      </c>
      <c r="K3052" s="185" t="s">
        <v>36</v>
      </c>
      <c r="L3052" s="185" t="s">
        <v>36</v>
      </c>
      <c r="M3052" s="185" t="s">
        <v>36</v>
      </c>
      <c r="N3052" s="185" t="s">
        <v>35</v>
      </c>
      <c r="O3052" s="185" t="s">
        <v>37</v>
      </c>
      <c r="P3052" s="185"/>
      <c r="Q3052" s="184" t="s">
        <v>2493</v>
      </c>
      <c r="R3052" s="185">
        <v>12210</v>
      </c>
      <c r="S3052" s="185" t="s">
        <v>54</v>
      </c>
      <c r="T3052">
        <v>4</v>
      </c>
      <c r="U3052" s="185" t="s">
        <v>37</v>
      </c>
      <c r="V3052" s="185" t="s">
        <v>37</v>
      </c>
      <c r="W3052" t="b">
        <v>1</v>
      </c>
    </row>
    <row r="3053" spans="4:23" x14ac:dyDescent="0.25">
      <c r="D3053" s="186" t="s">
        <v>4342</v>
      </c>
      <c r="E3053" s="186" t="s">
        <v>4342</v>
      </c>
      <c r="F3053" s="186"/>
      <c r="G3053" s="186"/>
      <c r="H3053" s="185"/>
      <c r="I3053" s="186" t="s">
        <v>3502</v>
      </c>
      <c r="J3053" s="186" t="s">
        <v>36</v>
      </c>
      <c r="K3053" s="186" t="s">
        <v>36</v>
      </c>
      <c r="L3053" s="186" t="s">
        <v>36</v>
      </c>
      <c r="M3053" s="186" t="s">
        <v>36</v>
      </c>
      <c r="N3053" s="186" t="s">
        <v>35</v>
      </c>
      <c r="O3053" s="186" t="s">
        <v>37</v>
      </c>
      <c r="P3053" s="186"/>
      <c r="Q3053" s="186" t="s">
        <v>4342</v>
      </c>
      <c r="R3053" s="185"/>
      <c r="S3053" s="185"/>
      <c r="T3053">
        <v>4</v>
      </c>
      <c r="U3053" s="186" t="s">
        <v>37</v>
      </c>
      <c r="V3053" s="186" t="s">
        <v>37</v>
      </c>
      <c r="W3053" t="b">
        <v>1</v>
      </c>
    </row>
    <row r="3054" spans="4:23" x14ac:dyDescent="0.25">
      <c r="D3054" s="184" t="s">
        <v>2494</v>
      </c>
      <c r="E3054" s="184" t="s">
        <v>2494</v>
      </c>
      <c r="F3054" s="184"/>
      <c r="G3054" s="184"/>
      <c r="H3054" s="185">
        <v>12210</v>
      </c>
      <c r="I3054" t="s">
        <v>3487</v>
      </c>
      <c r="J3054" s="185" t="s">
        <v>36</v>
      </c>
      <c r="K3054" s="185" t="s">
        <v>36</v>
      </c>
      <c r="L3054" s="185" t="s">
        <v>36</v>
      </c>
      <c r="M3054" s="185" t="s">
        <v>36</v>
      </c>
      <c r="N3054" s="185" t="s">
        <v>35</v>
      </c>
      <c r="O3054" s="185" t="s">
        <v>37</v>
      </c>
      <c r="P3054" s="185"/>
      <c r="Q3054" s="184" t="s">
        <v>2494</v>
      </c>
      <c r="R3054" s="185">
        <v>12210</v>
      </c>
      <c r="S3054" s="185" t="s">
        <v>54</v>
      </c>
      <c r="T3054">
        <v>4</v>
      </c>
      <c r="U3054" s="185" t="s">
        <v>37</v>
      </c>
      <c r="V3054" s="185" t="s">
        <v>37</v>
      </c>
      <c r="W3054" t="b">
        <v>1</v>
      </c>
    </row>
    <row r="3055" spans="4:23" x14ac:dyDescent="0.25">
      <c r="D3055" s="184" t="s">
        <v>2495</v>
      </c>
      <c r="E3055" s="184" t="s">
        <v>2495</v>
      </c>
      <c r="F3055" s="184"/>
      <c r="G3055" s="184"/>
      <c r="H3055" s="185">
        <v>90287</v>
      </c>
      <c r="I3055" t="s">
        <v>3491</v>
      </c>
      <c r="J3055" s="185" t="s">
        <v>36</v>
      </c>
      <c r="K3055" s="185" t="s">
        <v>36</v>
      </c>
      <c r="L3055" s="185" t="s">
        <v>36</v>
      </c>
      <c r="M3055" s="185" t="s">
        <v>37</v>
      </c>
      <c r="N3055" s="185" t="s">
        <v>35</v>
      </c>
      <c r="O3055" s="185" t="s">
        <v>37</v>
      </c>
      <c r="P3055" s="185"/>
      <c r="Q3055" s="184" t="s">
        <v>2495</v>
      </c>
      <c r="R3055" s="185">
        <v>90287</v>
      </c>
      <c r="S3055" s="185" t="s">
        <v>2495</v>
      </c>
      <c r="T3055">
        <v>1</v>
      </c>
      <c r="U3055" s="185" t="s">
        <v>37</v>
      </c>
      <c r="V3055" s="185" t="s">
        <v>37</v>
      </c>
      <c r="W3055" t="b">
        <v>1</v>
      </c>
    </row>
    <row r="3056" spans="4:23" x14ac:dyDescent="0.25">
      <c r="D3056" s="184" t="s">
        <v>2496</v>
      </c>
      <c r="E3056" s="184" t="s">
        <v>2496</v>
      </c>
      <c r="F3056" s="184"/>
      <c r="G3056" s="184"/>
      <c r="H3056" s="185">
        <v>13520</v>
      </c>
      <c r="I3056" t="s">
        <v>3491</v>
      </c>
      <c r="J3056" s="185" t="s">
        <v>36</v>
      </c>
      <c r="K3056" s="185" t="s">
        <v>36</v>
      </c>
      <c r="L3056" s="185" t="s">
        <v>36</v>
      </c>
      <c r="M3056" s="185" t="s">
        <v>37</v>
      </c>
      <c r="N3056" s="185" t="s">
        <v>3501</v>
      </c>
      <c r="O3056" s="185" t="s">
        <v>37</v>
      </c>
      <c r="P3056" s="185"/>
      <c r="Q3056" s="184" t="s">
        <v>2496</v>
      </c>
      <c r="R3056" s="185">
        <v>13520</v>
      </c>
      <c r="S3056" s="185" t="s">
        <v>498</v>
      </c>
      <c r="T3056">
        <v>3</v>
      </c>
      <c r="U3056" s="185" t="s">
        <v>37</v>
      </c>
      <c r="V3056" s="185" t="s">
        <v>37</v>
      </c>
      <c r="W3056" t="b">
        <v>1</v>
      </c>
    </row>
    <row r="3057" spans="4:23" x14ac:dyDescent="0.25">
      <c r="D3057" s="184" t="s">
        <v>2497</v>
      </c>
      <c r="E3057" s="184" t="s">
        <v>2497</v>
      </c>
      <c r="F3057" s="184"/>
      <c r="G3057" s="184"/>
      <c r="H3057" s="185">
        <v>17150</v>
      </c>
      <c r="I3057" t="s">
        <v>3502</v>
      </c>
      <c r="J3057" s="185" t="s">
        <v>36</v>
      </c>
      <c r="K3057" s="185" t="s">
        <v>36</v>
      </c>
      <c r="L3057" s="185" t="s">
        <v>36</v>
      </c>
      <c r="M3057" s="185" t="s">
        <v>37</v>
      </c>
      <c r="N3057" s="185" t="s">
        <v>3504</v>
      </c>
      <c r="O3057" s="185" t="s">
        <v>37</v>
      </c>
      <c r="P3057" s="185"/>
      <c r="Q3057" s="184" t="s">
        <v>2497</v>
      </c>
      <c r="R3057" s="185">
        <v>17150</v>
      </c>
      <c r="S3057" s="185" t="s">
        <v>2498</v>
      </c>
      <c r="T3057">
        <v>1</v>
      </c>
      <c r="U3057" s="185" t="s">
        <v>37</v>
      </c>
      <c r="V3057" s="185" t="s">
        <v>37</v>
      </c>
      <c r="W3057" t="b">
        <v>1</v>
      </c>
    </row>
    <row r="3058" spans="4:23" x14ac:dyDescent="0.25">
      <c r="D3058" s="184" t="s">
        <v>2498</v>
      </c>
      <c r="E3058" s="184" t="s">
        <v>2498</v>
      </c>
      <c r="F3058" s="184"/>
      <c r="G3058" s="184"/>
      <c r="H3058" s="185">
        <v>17150</v>
      </c>
      <c r="I3058" t="s">
        <v>3502</v>
      </c>
      <c r="J3058" s="185" t="s">
        <v>36</v>
      </c>
      <c r="K3058" s="185" t="s">
        <v>36</v>
      </c>
      <c r="L3058" s="185" t="s">
        <v>36</v>
      </c>
      <c r="M3058" s="185" t="s">
        <v>37</v>
      </c>
      <c r="N3058" s="185" t="s">
        <v>3504</v>
      </c>
      <c r="O3058" s="185" t="s">
        <v>37</v>
      </c>
      <c r="P3058" s="185"/>
      <c r="Q3058" s="184" t="s">
        <v>2498</v>
      </c>
      <c r="R3058" s="185">
        <v>17150</v>
      </c>
      <c r="S3058" s="185" t="s">
        <v>2498</v>
      </c>
      <c r="T3058">
        <v>1</v>
      </c>
      <c r="U3058" s="185" t="s">
        <v>37</v>
      </c>
      <c r="V3058" s="185" t="s">
        <v>37</v>
      </c>
      <c r="W3058" t="b">
        <v>1</v>
      </c>
    </row>
    <row r="3059" spans="4:23" x14ac:dyDescent="0.25">
      <c r="D3059" s="184" t="s">
        <v>4343</v>
      </c>
      <c r="E3059" s="184" t="s">
        <v>4343</v>
      </c>
      <c r="F3059" s="184"/>
      <c r="G3059" s="184"/>
      <c r="H3059" s="185">
        <v>90288</v>
      </c>
      <c r="I3059" t="s">
        <v>3491</v>
      </c>
      <c r="J3059" s="185" t="s">
        <v>36</v>
      </c>
      <c r="K3059" s="185" t="s">
        <v>36</v>
      </c>
      <c r="L3059" s="185" t="s">
        <v>36</v>
      </c>
      <c r="M3059" s="185" t="s">
        <v>37</v>
      </c>
      <c r="N3059" s="185" t="s">
        <v>3503</v>
      </c>
      <c r="O3059" s="185" t="s">
        <v>37</v>
      </c>
      <c r="P3059" s="185"/>
      <c r="Q3059" s="184" t="s">
        <v>4343</v>
      </c>
      <c r="R3059" s="185">
        <v>90288</v>
      </c>
      <c r="S3059" s="185" t="s">
        <v>2501</v>
      </c>
      <c r="T3059">
        <v>1</v>
      </c>
      <c r="U3059" s="185" t="s">
        <v>37</v>
      </c>
      <c r="V3059" s="185" t="s">
        <v>37</v>
      </c>
      <c r="W3059" t="b">
        <v>1</v>
      </c>
    </row>
    <row r="3060" spans="4:23" x14ac:dyDescent="0.25">
      <c r="D3060" s="184" t="s">
        <v>2499</v>
      </c>
      <c r="E3060" s="184" t="s">
        <v>2499</v>
      </c>
      <c r="F3060" s="184"/>
      <c r="G3060" s="184"/>
      <c r="H3060" s="185">
        <v>13470</v>
      </c>
      <c r="I3060" t="s">
        <v>3491</v>
      </c>
      <c r="J3060" s="185" t="s">
        <v>36</v>
      </c>
      <c r="K3060" s="185" t="s">
        <v>36</v>
      </c>
      <c r="L3060" s="185" t="s">
        <v>36</v>
      </c>
      <c r="M3060" s="185" t="s">
        <v>37</v>
      </c>
      <c r="N3060" s="185" t="s">
        <v>3503</v>
      </c>
      <c r="O3060" s="185" t="s">
        <v>37</v>
      </c>
      <c r="P3060" s="185"/>
      <c r="Q3060" s="184" t="s">
        <v>2499</v>
      </c>
      <c r="R3060" s="185">
        <v>13470</v>
      </c>
      <c r="S3060" s="185" t="s">
        <v>352</v>
      </c>
      <c r="T3060">
        <v>1</v>
      </c>
      <c r="U3060" s="185" t="s">
        <v>37</v>
      </c>
      <c r="V3060" s="185" t="s">
        <v>37</v>
      </c>
      <c r="W3060" t="b">
        <v>1</v>
      </c>
    </row>
    <row r="3061" spans="4:23" x14ac:dyDescent="0.25">
      <c r="D3061" s="184" t="s">
        <v>2500</v>
      </c>
      <c r="E3061" s="184" t="s">
        <v>2500</v>
      </c>
      <c r="F3061" s="184"/>
      <c r="G3061" s="184"/>
      <c r="H3061" s="185">
        <v>13720</v>
      </c>
      <c r="I3061" t="s">
        <v>3491</v>
      </c>
      <c r="J3061" s="185" t="s">
        <v>36</v>
      </c>
      <c r="K3061" s="185" t="s">
        <v>36</v>
      </c>
      <c r="L3061" s="185" t="s">
        <v>36</v>
      </c>
      <c r="M3061" s="185" t="s">
        <v>37</v>
      </c>
      <c r="N3061" s="185" t="s">
        <v>3503</v>
      </c>
      <c r="O3061" s="185" t="s">
        <v>37</v>
      </c>
      <c r="P3061" s="185"/>
      <c r="Q3061" s="184" t="s">
        <v>2500</v>
      </c>
      <c r="R3061" s="185">
        <v>13720</v>
      </c>
      <c r="S3061" s="185" t="s">
        <v>96</v>
      </c>
      <c r="T3061">
        <v>1</v>
      </c>
      <c r="U3061" s="185" t="s">
        <v>37</v>
      </c>
      <c r="V3061" s="185" t="s">
        <v>37</v>
      </c>
      <c r="W3061" t="b">
        <v>1</v>
      </c>
    </row>
    <row r="3062" spans="4:23" x14ac:dyDescent="0.25">
      <c r="D3062" s="184" t="s">
        <v>2502</v>
      </c>
      <c r="E3062" s="184" t="s">
        <v>2502</v>
      </c>
      <c r="F3062" s="184"/>
      <c r="G3062" s="184"/>
      <c r="H3062" s="185">
        <v>16720</v>
      </c>
      <c r="I3062" t="s">
        <v>3491</v>
      </c>
      <c r="J3062" s="185" t="s">
        <v>36</v>
      </c>
      <c r="K3062" s="185" t="s">
        <v>36</v>
      </c>
      <c r="L3062" s="185" t="s">
        <v>36</v>
      </c>
      <c r="M3062" s="185" t="s">
        <v>37</v>
      </c>
      <c r="N3062" s="185" t="s">
        <v>3498</v>
      </c>
      <c r="O3062" s="185" t="s">
        <v>37</v>
      </c>
      <c r="P3062" s="185"/>
      <c r="Q3062" s="184" t="s">
        <v>2502</v>
      </c>
      <c r="R3062" s="185">
        <v>16720</v>
      </c>
      <c r="S3062" s="185" t="s">
        <v>2503</v>
      </c>
      <c r="T3062">
        <v>1</v>
      </c>
      <c r="U3062" s="185" t="s">
        <v>37</v>
      </c>
      <c r="V3062" s="185" t="s">
        <v>37</v>
      </c>
      <c r="W3062" t="b">
        <v>1</v>
      </c>
    </row>
    <row r="3063" spans="4:23" x14ac:dyDescent="0.25">
      <c r="D3063" s="184" t="s">
        <v>2503</v>
      </c>
      <c r="E3063" s="184" t="s">
        <v>2503</v>
      </c>
      <c r="F3063" s="184"/>
      <c r="G3063" s="184"/>
      <c r="H3063" s="185">
        <v>16720</v>
      </c>
      <c r="I3063" t="s">
        <v>3493</v>
      </c>
      <c r="J3063" s="185" t="s">
        <v>36</v>
      </c>
      <c r="K3063" s="185" t="s">
        <v>36</v>
      </c>
      <c r="L3063" s="185" t="s">
        <v>36</v>
      </c>
      <c r="M3063" s="185" t="s">
        <v>37</v>
      </c>
      <c r="N3063" s="185" t="s">
        <v>3498</v>
      </c>
      <c r="O3063" s="185" t="s">
        <v>37</v>
      </c>
      <c r="P3063" s="185"/>
      <c r="Q3063" s="184" t="s">
        <v>2503</v>
      </c>
      <c r="R3063" s="185">
        <v>16720</v>
      </c>
      <c r="S3063" s="185" t="s">
        <v>2503</v>
      </c>
      <c r="T3063">
        <v>1</v>
      </c>
      <c r="U3063" s="185" t="s">
        <v>37</v>
      </c>
      <c r="V3063" s="185" t="s">
        <v>37</v>
      </c>
      <c r="W3063" t="b">
        <v>1</v>
      </c>
    </row>
    <row r="3064" spans="4:23" x14ac:dyDescent="0.25">
      <c r="D3064" s="184" t="s">
        <v>80</v>
      </c>
      <c r="E3064" s="184" t="s">
        <v>80</v>
      </c>
      <c r="F3064" s="184"/>
      <c r="G3064" s="184"/>
      <c r="H3064" s="185">
        <v>90360</v>
      </c>
      <c r="I3064" t="s">
        <v>3496</v>
      </c>
      <c r="J3064" s="185" t="s">
        <v>36</v>
      </c>
      <c r="K3064" s="185" t="s">
        <v>36</v>
      </c>
      <c r="L3064" s="185" t="s">
        <v>36</v>
      </c>
      <c r="M3064" s="185" t="s">
        <v>36</v>
      </c>
      <c r="N3064" s="185" t="s">
        <v>35</v>
      </c>
      <c r="O3064" s="185" t="s">
        <v>37</v>
      </c>
      <c r="P3064" s="185"/>
      <c r="Q3064" s="184" t="s">
        <v>80</v>
      </c>
      <c r="R3064" s="185">
        <v>90360</v>
      </c>
      <c r="S3064" s="185" t="s">
        <v>3701</v>
      </c>
      <c r="T3064">
        <v>4</v>
      </c>
      <c r="U3064" s="185" t="s">
        <v>36</v>
      </c>
      <c r="V3064" s="185" t="s">
        <v>36</v>
      </c>
      <c r="W3064" t="b">
        <v>1</v>
      </c>
    </row>
    <row r="3065" spans="4:23" x14ac:dyDescent="0.25">
      <c r="D3065" s="186" t="s">
        <v>4344</v>
      </c>
      <c r="E3065" s="186" t="s">
        <v>4344</v>
      </c>
      <c r="F3065" s="186"/>
      <c r="G3065" s="186"/>
      <c r="H3065" s="185"/>
      <c r="I3065" s="186" t="s">
        <v>3496</v>
      </c>
      <c r="J3065" s="186" t="s">
        <v>36</v>
      </c>
      <c r="K3065" s="186" t="s">
        <v>36</v>
      </c>
      <c r="L3065" s="186" t="s">
        <v>36</v>
      </c>
      <c r="M3065" s="186" t="s">
        <v>37</v>
      </c>
      <c r="N3065" s="186" t="s">
        <v>35</v>
      </c>
      <c r="O3065" s="186" t="s">
        <v>37</v>
      </c>
      <c r="P3065" s="186"/>
      <c r="Q3065" s="186" t="s">
        <v>4344</v>
      </c>
      <c r="R3065" s="185"/>
      <c r="S3065" s="185"/>
      <c r="T3065">
        <v>1</v>
      </c>
      <c r="U3065" s="186" t="s">
        <v>37</v>
      </c>
      <c r="V3065" s="186" t="s">
        <v>37</v>
      </c>
      <c r="W3065" t="b">
        <v>1</v>
      </c>
    </row>
    <row r="3066" spans="4:23" x14ac:dyDescent="0.25">
      <c r="D3066" s="184" t="s">
        <v>4345</v>
      </c>
      <c r="E3066" s="184" t="s">
        <v>4345</v>
      </c>
      <c r="F3066" s="184"/>
      <c r="G3066" s="184"/>
      <c r="H3066" s="185">
        <v>15460</v>
      </c>
      <c r="I3066" t="s">
        <v>3496</v>
      </c>
      <c r="J3066" s="185" t="s">
        <v>36</v>
      </c>
      <c r="K3066" s="185" t="s">
        <v>36</v>
      </c>
      <c r="L3066" s="185" t="s">
        <v>36</v>
      </c>
      <c r="M3066" s="185" t="s">
        <v>36</v>
      </c>
      <c r="N3066" s="185" t="s">
        <v>35</v>
      </c>
      <c r="O3066" s="185" t="s">
        <v>37</v>
      </c>
      <c r="P3066" s="185"/>
      <c r="Q3066" s="184" t="s">
        <v>4345</v>
      </c>
      <c r="R3066" s="185">
        <v>15460</v>
      </c>
      <c r="S3066" s="185" t="s">
        <v>1567</v>
      </c>
      <c r="T3066">
        <v>1</v>
      </c>
      <c r="U3066" s="185" t="s">
        <v>37</v>
      </c>
      <c r="V3066" s="185" t="s">
        <v>37</v>
      </c>
      <c r="W3066" t="b">
        <v>1</v>
      </c>
    </row>
    <row r="3067" spans="4:23" x14ac:dyDescent="0.25">
      <c r="D3067" s="184" t="s">
        <v>4346</v>
      </c>
      <c r="E3067" s="184" t="s">
        <v>4346</v>
      </c>
      <c r="F3067" s="184"/>
      <c r="G3067" s="184"/>
      <c r="H3067" s="185">
        <v>15460</v>
      </c>
      <c r="I3067" t="s">
        <v>3496</v>
      </c>
      <c r="J3067" s="185" t="s">
        <v>36</v>
      </c>
      <c r="K3067" s="185" t="s">
        <v>36</v>
      </c>
      <c r="L3067" s="185" t="s">
        <v>36</v>
      </c>
      <c r="M3067" s="185" t="s">
        <v>37</v>
      </c>
      <c r="N3067" s="185" t="s">
        <v>3498</v>
      </c>
      <c r="O3067" s="185" t="s">
        <v>37</v>
      </c>
      <c r="P3067" s="185"/>
      <c r="Q3067" s="184" t="s">
        <v>4346</v>
      </c>
      <c r="R3067" s="185">
        <v>15460</v>
      </c>
      <c r="S3067" s="185" t="s">
        <v>1567</v>
      </c>
      <c r="T3067">
        <v>1</v>
      </c>
      <c r="U3067" s="185" t="s">
        <v>37</v>
      </c>
      <c r="V3067" s="185" t="s">
        <v>37</v>
      </c>
      <c r="W3067" t="b">
        <v>1</v>
      </c>
    </row>
    <row r="3068" spans="4:23" x14ac:dyDescent="0.25">
      <c r="D3068" s="184" t="s">
        <v>2504</v>
      </c>
      <c r="E3068" s="184" t="s">
        <v>2504</v>
      </c>
      <c r="F3068" s="184"/>
      <c r="G3068" s="184"/>
      <c r="H3068" s="185">
        <v>15410</v>
      </c>
      <c r="I3068" t="s">
        <v>3496</v>
      </c>
      <c r="J3068" s="185" t="s">
        <v>36</v>
      </c>
      <c r="K3068" s="185" t="s">
        <v>36</v>
      </c>
      <c r="L3068" s="185" t="s">
        <v>36</v>
      </c>
      <c r="M3068" s="185" t="s">
        <v>37</v>
      </c>
      <c r="N3068" s="185" t="s">
        <v>3506</v>
      </c>
      <c r="O3068" s="185" t="s">
        <v>37</v>
      </c>
      <c r="P3068" s="185"/>
      <c r="Q3068" s="184" t="s">
        <v>2504</v>
      </c>
      <c r="R3068" s="185">
        <v>15410</v>
      </c>
      <c r="S3068" s="185" t="s">
        <v>1442</v>
      </c>
      <c r="T3068">
        <v>1</v>
      </c>
      <c r="U3068" s="185" t="s">
        <v>37</v>
      </c>
      <c r="V3068" s="185" t="s">
        <v>37</v>
      </c>
      <c r="W3068" t="b">
        <v>1</v>
      </c>
    </row>
    <row r="3069" spans="4:23" x14ac:dyDescent="0.25">
      <c r="D3069" s="184" t="s">
        <v>2505</v>
      </c>
      <c r="E3069" s="184" t="s">
        <v>2505</v>
      </c>
      <c r="F3069" s="184"/>
      <c r="G3069" s="184"/>
      <c r="H3069" s="185">
        <v>15450</v>
      </c>
      <c r="I3069" t="s">
        <v>3496</v>
      </c>
      <c r="J3069" s="185" t="s">
        <v>36</v>
      </c>
      <c r="K3069" s="185" t="s">
        <v>36</v>
      </c>
      <c r="L3069" s="185" t="s">
        <v>36</v>
      </c>
      <c r="M3069" s="185" t="s">
        <v>37</v>
      </c>
      <c r="N3069" s="185" t="s">
        <v>35</v>
      </c>
      <c r="O3069" s="185" t="s">
        <v>37</v>
      </c>
      <c r="P3069" s="185"/>
      <c r="Q3069" s="184" t="s">
        <v>2505</v>
      </c>
      <c r="R3069" s="185">
        <v>15450</v>
      </c>
      <c r="S3069" s="185" t="s">
        <v>80</v>
      </c>
      <c r="T3069">
        <v>1</v>
      </c>
      <c r="U3069" s="185" t="s">
        <v>37</v>
      </c>
      <c r="V3069" s="185" t="s">
        <v>37</v>
      </c>
      <c r="W3069" t="b">
        <v>1</v>
      </c>
    </row>
    <row r="3070" spans="4:23" x14ac:dyDescent="0.25">
      <c r="D3070" s="184" t="s">
        <v>2506</v>
      </c>
      <c r="E3070" s="184" t="s">
        <v>2506</v>
      </c>
      <c r="F3070" s="184"/>
      <c r="G3070" s="184"/>
      <c r="H3070" s="185">
        <v>16720</v>
      </c>
      <c r="I3070" t="s">
        <v>3493</v>
      </c>
      <c r="J3070" s="185" t="s">
        <v>36</v>
      </c>
      <c r="K3070" s="185" t="s">
        <v>36</v>
      </c>
      <c r="L3070" s="185" t="s">
        <v>36</v>
      </c>
      <c r="M3070" s="185" t="s">
        <v>37</v>
      </c>
      <c r="N3070" s="185" t="s">
        <v>3498</v>
      </c>
      <c r="O3070" s="185" t="s">
        <v>37</v>
      </c>
      <c r="P3070" s="185"/>
      <c r="Q3070" s="184" t="s">
        <v>2506</v>
      </c>
      <c r="R3070" s="185">
        <v>16720</v>
      </c>
      <c r="S3070" s="185" t="s">
        <v>2503</v>
      </c>
      <c r="T3070">
        <v>1</v>
      </c>
      <c r="U3070" s="185" t="s">
        <v>37</v>
      </c>
      <c r="V3070" s="185" t="s">
        <v>37</v>
      </c>
      <c r="W3070" t="b">
        <v>1</v>
      </c>
    </row>
    <row r="3071" spans="4:23" x14ac:dyDescent="0.25">
      <c r="D3071" s="184" t="s">
        <v>4347</v>
      </c>
      <c r="E3071" s="184" t="s">
        <v>4347</v>
      </c>
      <c r="F3071" s="184"/>
      <c r="G3071" s="184"/>
      <c r="H3071" s="185">
        <v>16070</v>
      </c>
      <c r="I3071" t="s">
        <v>3496</v>
      </c>
      <c r="J3071" s="185" t="s">
        <v>36</v>
      </c>
      <c r="K3071" s="185" t="s">
        <v>36</v>
      </c>
      <c r="L3071" s="185" t="s">
        <v>36</v>
      </c>
      <c r="M3071" s="185" t="s">
        <v>37</v>
      </c>
      <c r="N3071" s="185" t="s">
        <v>35</v>
      </c>
      <c r="O3071" s="185" t="s">
        <v>37</v>
      </c>
      <c r="P3071" s="185"/>
      <c r="Q3071" s="184" t="s">
        <v>4347</v>
      </c>
      <c r="R3071" s="185">
        <v>16070</v>
      </c>
      <c r="S3071" s="185" t="s">
        <v>3524</v>
      </c>
      <c r="T3071">
        <v>1</v>
      </c>
      <c r="U3071" s="185" t="s">
        <v>37</v>
      </c>
      <c r="V3071" s="185" t="s">
        <v>37</v>
      </c>
      <c r="W3071" t="b">
        <v>1</v>
      </c>
    </row>
    <row r="3072" spans="4:23" x14ac:dyDescent="0.25">
      <c r="D3072" s="184" t="s">
        <v>4348</v>
      </c>
      <c r="E3072" s="184" t="s">
        <v>4348</v>
      </c>
      <c r="F3072" s="184"/>
      <c r="G3072" s="184"/>
      <c r="H3072" s="185">
        <v>15500</v>
      </c>
      <c r="I3072" t="s">
        <v>3493</v>
      </c>
      <c r="J3072" s="185" t="s">
        <v>36</v>
      </c>
      <c r="K3072" s="185" t="s">
        <v>36</v>
      </c>
      <c r="L3072" s="185" t="s">
        <v>36</v>
      </c>
      <c r="M3072" s="185" t="s">
        <v>37</v>
      </c>
      <c r="N3072" s="185" t="s">
        <v>35</v>
      </c>
      <c r="O3072" s="185" t="s">
        <v>37</v>
      </c>
      <c r="P3072" s="185"/>
      <c r="Q3072" s="184" t="s">
        <v>4348</v>
      </c>
      <c r="R3072" s="185">
        <v>15500</v>
      </c>
      <c r="S3072" s="185" t="s">
        <v>3526</v>
      </c>
      <c r="T3072">
        <v>1</v>
      </c>
      <c r="U3072" s="185" t="s">
        <v>37</v>
      </c>
      <c r="V3072" s="185" t="s">
        <v>37</v>
      </c>
      <c r="W3072" t="b">
        <v>1</v>
      </c>
    </row>
    <row r="3073" spans="4:23" x14ac:dyDescent="0.25">
      <c r="D3073" s="184" t="s">
        <v>4349</v>
      </c>
      <c r="E3073" s="184" t="s">
        <v>4349</v>
      </c>
      <c r="F3073" s="184"/>
      <c r="G3073" s="184"/>
      <c r="H3073" s="185">
        <v>90422</v>
      </c>
      <c r="I3073" t="s">
        <v>3493</v>
      </c>
      <c r="J3073" s="185" t="s">
        <v>36</v>
      </c>
      <c r="K3073" s="185" t="s">
        <v>36</v>
      </c>
      <c r="L3073" s="185" t="s">
        <v>36</v>
      </c>
      <c r="M3073" s="185" t="s">
        <v>37</v>
      </c>
      <c r="N3073" s="185" t="s">
        <v>35</v>
      </c>
      <c r="O3073" s="185" t="s">
        <v>37</v>
      </c>
      <c r="P3073" s="185"/>
      <c r="Q3073" s="184" t="s">
        <v>4349</v>
      </c>
      <c r="R3073" s="185">
        <v>90422</v>
      </c>
      <c r="S3073" s="185" t="s">
        <v>3851</v>
      </c>
      <c r="T3073">
        <v>4</v>
      </c>
      <c r="U3073" s="185" t="s">
        <v>36</v>
      </c>
      <c r="V3073" s="185" t="s">
        <v>37</v>
      </c>
      <c r="W3073" t="b">
        <v>1</v>
      </c>
    </row>
    <row r="3074" spans="4:23" x14ac:dyDescent="0.25">
      <c r="D3074" s="184" t="s">
        <v>4350</v>
      </c>
      <c r="E3074" s="184" t="s">
        <v>4350</v>
      </c>
      <c r="F3074" s="184"/>
      <c r="G3074" s="184"/>
      <c r="H3074" s="185">
        <v>16070</v>
      </c>
      <c r="I3074" t="s">
        <v>3496</v>
      </c>
      <c r="J3074" s="185" t="s">
        <v>36</v>
      </c>
      <c r="K3074" s="185" t="s">
        <v>36</v>
      </c>
      <c r="L3074" s="185" t="s">
        <v>36</v>
      </c>
      <c r="M3074" s="185" t="s">
        <v>37</v>
      </c>
      <c r="N3074" s="185" t="s">
        <v>35</v>
      </c>
      <c r="O3074" s="185" t="s">
        <v>37</v>
      </c>
      <c r="P3074" s="185"/>
      <c r="Q3074" s="184" t="s">
        <v>4350</v>
      </c>
      <c r="R3074" s="185">
        <v>16070</v>
      </c>
      <c r="S3074" s="185" t="s">
        <v>3524</v>
      </c>
      <c r="T3074">
        <v>1</v>
      </c>
      <c r="U3074" s="185" t="s">
        <v>37</v>
      </c>
      <c r="V3074" s="185" t="s">
        <v>37</v>
      </c>
      <c r="W3074" t="b">
        <v>1</v>
      </c>
    </row>
    <row r="3075" spans="4:23" x14ac:dyDescent="0.25">
      <c r="D3075" s="184" t="s">
        <v>4351</v>
      </c>
      <c r="E3075" s="184" t="s">
        <v>4351</v>
      </c>
      <c r="F3075" s="184"/>
      <c r="G3075" s="184"/>
      <c r="H3075" s="185">
        <v>15500</v>
      </c>
      <c r="I3075" t="s">
        <v>3493</v>
      </c>
      <c r="J3075" s="185" t="s">
        <v>36</v>
      </c>
      <c r="K3075" s="185" t="s">
        <v>36</v>
      </c>
      <c r="L3075" s="185" t="s">
        <v>36</v>
      </c>
      <c r="M3075" s="185" t="s">
        <v>37</v>
      </c>
      <c r="N3075" s="185" t="s">
        <v>35</v>
      </c>
      <c r="O3075" s="185" t="s">
        <v>37</v>
      </c>
      <c r="P3075" s="185"/>
      <c r="Q3075" s="184" t="s">
        <v>4351</v>
      </c>
      <c r="R3075" s="185">
        <v>15500</v>
      </c>
      <c r="S3075" s="185" t="s">
        <v>3526</v>
      </c>
      <c r="T3075">
        <v>1</v>
      </c>
      <c r="U3075" s="185" t="s">
        <v>37</v>
      </c>
      <c r="V3075" s="185" t="s">
        <v>37</v>
      </c>
      <c r="W3075" t="b">
        <v>1</v>
      </c>
    </row>
    <row r="3076" spans="4:23" x14ac:dyDescent="0.25">
      <c r="D3076" s="184" t="s">
        <v>2507</v>
      </c>
      <c r="E3076" s="184" t="s">
        <v>2507</v>
      </c>
      <c r="F3076" s="184"/>
      <c r="G3076" s="184"/>
      <c r="H3076" s="185">
        <v>16550</v>
      </c>
      <c r="I3076" t="s">
        <v>3510</v>
      </c>
      <c r="J3076" s="185" t="s">
        <v>36</v>
      </c>
      <c r="K3076" s="185" t="s">
        <v>36</v>
      </c>
      <c r="L3076" s="185" t="s">
        <v>36</v>
      </c>
      <c r="M3076" s="185" t="s">
        <v>36</v>
      </c>
      <c r="N3076" s="185" t="s">
        <v>35</v>
      </c>
      <c r="O3076" s="185" t="s">
        <v>37</v>
      </c>
      <c r="P3076" s="185"/>
      <c r="Q3076" s="184" t="s">
        <v>2507</v>
      </c>
      <c r="R3076" s="185">
        <v>16550</v>
      </c>
      <c r="S3076" s="185" t="s">
        <v>400</v>
      </c>
      <c r="T3076">
        <v>4</v>
      </c>
      <c r="U3076" s="185" t="s">
        <v>37</v>
      </c>
      <c r="V3076" s="185" t="s">
        <v>37</v>
      </c>
      <c r="W3076" t="b">
        <v>1</v>
      </c>
    </row>
    <row r="3077" spans="4:23" x14ac:dyDescent="0.25">
      <c r="D3077" s="184" t="s">
        <v>2508</v>
      </c>
      <c r="E3077" s="184" t="s">
        <v>2508</v>
      </c>
      <c r="F3077" s="184"/>
      <c r="G3077" s="184"/>
      <c r="H3077" s="185">
        <v>90088</v>
      </c>
      <c r="I3077" t="s">
        <v>3500</v>
      </c>
      <c r="J3077" s="185" t="s">
        <v>36</v>
      </c>
      <c r="K3077" s="185" t="s">
        <v>36</v>
      </c>
      <c r="L3077" s="185" t="s">
        <v>37</v>
      </c>
      <c r="M3077" s="185" t="s">
        <v>37</v>
      </c>
      <c r="N3077" s="185" t="s">
        <v>3522</v>
      </c>
      <c r="O3077" s="185" t="s">
        <v>37</v>
      </c>
      <c r="P3077" s="185"/>
      <c r="Q3077" s="184" t="s">
        <v>2508</v>
      </c>
      <c r="R3077" s="185">
        <v>90088</v>
      </c>
      <c r="S3077" s="185" t="s">
        <v>1027</v>
      </c>
      <c r="T3077">
        <v>1</v>
      </c>
      <c r="U3077" s="185" t="s">
        <v>37</v>
      </c>
      <c r="V3077" s="185" t="s">
        <v>37</v>
      </c>
      <c r="W3077" t="b">
        <v>1</v>
      </c>
    </row>
    <row r="3078" spans="4:23" x14ac:dyDescent="0.25">
      <c r="D3078" s="184" t="s">
        <v>2509</v>
      </c>
      <c r="E3078" s="184" t="s">
        <v>2509</v>
      </c>
      <c r="F3078" s="184"/>
      <c r="G3078" s="184"/>
      <c r="H3078" s="185">
        <v>13110</v>
      </c>
      <c r="I3078" t="s">
        <v>3491</v>
      </c>
      <c r="J3078" s="185" t="s">
        <v>36</v>
      </c>
      <c r="K3078" s="185" t="s">
        <v>36</v>
      </c>
      <c r="L3078" s="185" t="s">
        <v>36</v>
      </c>
      <c r="M3078" s="185" t="s">
        <v>37</v>
      </c>
      <c r="N3078" s="185" t="s">
        <v>3501</v>
      </c>
      <c r="O3078" s="185" t="s">
        <v>37</v>
      </c>
      <c r="P3078" s="185"/>
      <c r="Q3078" s="184" t="s">
        <v>2509</v>
      </c>
      <c r="R3078" s="185">
        <v>13110</v>
      </c>
      <c r="S3078" s="185" t="s">
        <v>358</v>
      </c>
      <c r="T3078">
        <v>1</v>
      </c>
      <c r="U3078" s="185" t="s">
        <v>37</v>
      </c>
      <c r="V3078" s="185" t="s">
        <v>37</v>
      </c>
      <c r="W3078" t="b">
        <v>1</v>
      </c>
    </row>
    <row r="3079" spans="4:23" x14ac:dyDescent="0.25">
      <c r="D3079" s="184" t="s">
        <v>2510</v>
      </c>
      <c r="E3079" s="184" t="s">
        <v>2510</v>
      </c>
      <c r="F3079" s="184"/>
      <c r="G3079" s="184"/>
      <c r="H3079" s="185">
        <v>13020</v>
      </c>
      <c r="I3079" t="s">
        <v>3491</v>
      </c>
      <c r="J3079" s="185" t="s">
        <v>36</v>
      </c>
      <c r="K3079" s="185" t="s">
        <v>36</v>
      </c>
      <c r="L3079" s="185" t="s">
        <v>36</v>
      </c>
      <c r="M3079" s="185" t="s">
        <v>37</v>
      </c>
      <c r="N3079" s="185" t="s">
        <v>3501</v>
      </c>
      <c r="O3079" s="185" t="s">
        <v>37</v>
      </c>
      <c r="P3079" s="185"/>
      <c r="Q3079" s="184" t="s">
        <v>2510</v>
      </c>
      <c r="R3079" s="185">
        <v>13020</v>
      </c>
      <c r="S3079" s="185" t="s">
        <v>90</v>
      </c>
      <c r="T3079">
        <v>2</v>
      </c>
      <c r="U3079" s="185" t="s">
        <v>37</v>
      </c>
      <c r="V3079" s="185" t="s">
        <v>37</v>
      </c>
      <c r="W3079" t="b">
        <v>1</v>
      </c>
    </row>
    <row r="3080" spans="4:23" x14ac:dyDescent="0.25">
      <c r="D3080" s="184" t="s">
        <v>2511</v>
      </c>
      <c r="E3080" s="184" t="s">
        <v>2511</v>
      </c>
      <c r="F3080" s="184"/>
      <c r="G3080" s="184"/>
      <c r="H3080" s="185">
        <v>15430</v>
      </c>
      <c r="I3080" t="s">
        <v>3507</v>
      </c>
      <c r="J3080" s="185" t="s">
        <v>36</v>
      </c>
      <c r="K3080" s="185" t="s">
        <v>36</v>
      </c>
      <c r="L3080" s="185" t="s">
        <v>36</v>
      </c>
      <c r="M3080" s="185" t="s">
        <v>37</v>
      </c>
      <c r="N3080" s="185" t="s">
        <v>35</v>
      </c>
      <c r="O3080" s="185" t="s">
        <v>37</v>
      </c>
      <c r="P3080" s="185"/>
      <c r="Q3080" s="184" t="s">
        <v>2511</v>
      </c>
      <c r="R3080" s="185">
        <v>15430</v>
      </c>
      <c r="S3080" s="185" t="s">
        <v>1310</v>
      </c>
      <c r="T3080">
        <v>6</v>
      </c>
      <c r="U3080" s="185" t="s">
        <v>37</v>
      </c>
      <c r="V3080" s="185" t="s">
        <v>37</v>
      </c>
      <c r="W3080" t="b">
        <v>1</v>
      </c>
    </row>
    <row r="3081" spans="4:23" x14ac:dyDescent="0.25">
      <c r="D3081" s="184" t="s">
        <v>4352</v>
      </c>
      <c r="E3081" s="184" t="s">
        <v>4352</v>
      </c>
      <c r="F3081" s="184"/>
      <c r="G3081" s="184"/>
      <c r="H3081" s="185">
        <v>90424</v>
      </c>
      <c r="I3081" t="s">
        <v>3496</v>
      </c>
      <c r="J3081" s="185" t="s">
        <v>36</v>
      </c>
      <c r="K3081" s="185" t="s">
        <v>36</v>
      </c>
      <c r="L3081" s="185" t="s">
        <v>36</v>
      </c>
      <c r="M3081" s="185" t="s">
        <v>37</v>
      </c>
      <c r="N3081" s="185" t="s">
        <v>35</v>
      </c>
      <c r="O3081" s="185" t="s">
        <v>37</v>
      </c>
      <c r="P3081" s="185"/>
      <c r="Q3081" s="184" t="s">
        <v>4352</v>
      </c>
      <c r="R3081" s="185">
        <v>90424</v>
      </c>
      <c r="S3081" s="185" t="s">
        <v>3539</v>
      </c>
      <c r="T3081">
        <v>4</v>
      </c>
      <c r="U3081" s="185" t="s">
        <v>36</v>
      </c>
      <c r="V3081" s="185" t="s">
        <v>37</v>
      </c>
      <c r="W3081" t="b">
        <v>1</v>
      </c>
    </row>
    <row r="3082" spans="4:23" x14ac:dyDescent="0.25">
      <c r="D3082" s="184" t="s">
        <v>2512</v>
      </c>
      <c r="E3082" s="184" t="s">
        <v>2512</v>
      </c>
      <c r="F3082" s="184"/>
      <c r="G3082" s="184"/>
      <c r="H3082" s="185">
        <v>16210</v>
      </c>
      <c r="I3082" t="s">
        <v>3493</v>
      </c>
      <c r="J3082" s="185" t="s">
        <v>36</v>
      </c>
      <c r="K3082" s="185" t="s">
        <v>36</v>
      </c>
      <c r="L3082" s="185" t="s">
        <v>36</v>
      </c>
      <c r="M3082" s="185" t="s">
        <v>37</v>
      </c>
      <c r="N3082" s="185" t="s">
        <v>3498</v>
      </c>
      <c r="O3082" s="185" t="s">
        <v>37</v>
      </c>
      <c r="P3082" s="185"/>
      <c r="Q3082" s="184" t="s">
        <v>2512</v>
      </c>
      <c r="R3082" s="185">
        <v>16210</v>
      </c>
      <c r="S3082" s="185" t="s">
        <v>282</v>
      </c>
      <c r="T3082">
        <v>2</v>
      </c>
      <c r="U3082" s="185" t="s">
        <v>37</v>
      </c>
      <c r="V3082" s="185" t="s">
        <v>37</v>
      </c>
      <c r="W3082" t="b">
        <v>1</v>
      </c>
    </row>
    <row r="3083" spans="4:23" x14ac:dyDescent="0.25">
      <c r="D3083" s="184" t="s">
        <v>2513</v>
      </c>
      <c r="E3083" s="184" t="s">
        <v>2513</v>
      </c>
      <c r="F3083" s="184"/>
      <c r="G3083" s="184"/>
      <c r="H3083" s="185">
        <v>16210</v>
      </c>
      <c r="I3083" t="s">
        <v>3493</v>
      </c>
      <c r="J3083" s="185" t="s">
        <v>36</v>
      </c>
      <c r="K3083" s="185" t="s">
        <v>36</v>
      </c>
      <c r="L3083" s="185" t="s">
        <v>36</v>
      </c>
      <c r="M3083" s="185" t="s">
        <v>37</v>
      </c>
      <c r="N3083" s="185" t="s">
        <v>3498</v>
      </c>
      <c r="O3083" s="185" t="s">
        <v>37</v>
      </c>
      <c r="P3083" s="185"/>
      <c r="Q3083" s="184" t="s">
        <v>2513</v>
      </c>
      <c r="R3083" s="185">
        <v>16210</v>
      </c>
      <c r="S3083" s="185" t="s">
        <v>282</v>
      </c>
      <c r="T3083">
        <v>2</v>
      </c>
      <c r="U3083" s="185" t="s">
        <v>37</v>
      </c>
      <c r="V3083" s="185" t="s">
        <v>37</v>
      </c>
      <c r="W3083" t="b">
        <v>1</v>
      </c>
    </row>
    <row r="3084" spans="4:23" x14ac:dyDescent="0.25">
      <c r="D3084" s="184" t="s">
        <v>2514</v>
      </c>
      <c r="E3084" s="184" t="s">
        <v>2514</v>
      </c>
      <c r="F3084" s="184"/>
      <c r="G3084" s="184"/>
      <c r="H3084" s="185">
        <v>16210</v>
      </c>
      <c r="I3084" t="s">
        <v>3493</v>
      </c>
      <c r="J3084" s="185" t="s">
        <v>36</v>
      </c>
      <c r="K3084" s="185" t="s">
        <v>36</v>
      </c>
      <c r="L3084" s="185" t="s">
        <v>36</v>
      </c>
      <c r="M3084" s="185" t="s">
        <v>37</v>
      </c>
      <c r="N3084" s="185" t="s">
        <v>3498</v>
      </c>
      <c r="O3084" s="185" t="s">
        <v>37</v>
      </c>
      <c r="P3084" s="185"/>
      <c r="Q3084" s="184" t="s">
        <v>2514</v>
      </c>
      <c r="R3084" s="185">
        <v>16210</v>
      </c>
      <c r="S3084" s="185" t="s">
        <v>282</v>
      </c>
      <c r="T3084">
        <v>2</v>
      </c>
      <c r="U3084" s="185" t="s">
        <v>37</v>
      </c>
      <c r="V3084" s="185" t="s">
        <v>37</v>
      </c>
      <c r="W3084" t="b">
        <v>1</v>
      </c>
    </row>
    <row r="3085" spans="4:23" x14ac:dyDescent="0.25">
      <c r="D3085" s="186" t="s">
        <v>4353</v>
      </c>
      <c r="E3085" s="186" t="s">
        <v>4353</v>
      </c>
      <c r="F3085" s="186"/>
      <c r="G3085" s="186"/>
      <c r="H3085" s="185"/>
      <c r="I3085" s="186" t="s">
        <v>3486</v>
      </c>
      <c r="J3085" s="186" t="s">
        <v>36</v>
      </c>
      <c r="K3085" s="186" t="s">
        <v>36</v>
      </c>
      <c r="L3085" s="186" t="s">
        <v>36</v>
      </c>
      <c r="M3085" s="186" t="s">
        <v>37</v>
      </c>
      <c r="N3085" s="186" t="s">
        <v>3490</v>
      </c>
      <c r="O3085" s="186" t="s">
        <v>37</v>
      </c>
      <c r="P3085" s="186"/>
      <c r="Q3085" s="186" t="s">
        <v>4353</v>
      </c>
      <c r="R3085" s="185"/>
      <c r="S3085" s="185"/>
      <c r="T3085">
        <v>1</v>
      </c>
      <c r="U3085" s="186" t="s">
        <v>37</v>
      </c>
      <c r="V3085" s="186" t="s">
        <v>37</v>
      </c>
      <c r="W3085" t="b">
        <v>1</v>
      </c>
    </row>
    <row r="3086" spans="4:23" x14ac:dyDescent="0.25">
      <c r="D3086" s="186" t="s">
        <v>4354</v>
      </c>
      <c r="E3086" s="186" t="s">
        <v>4354</v>
      </c>
      <c r="F3086" s="186"/>
      <c r="G3086" s="186"/>
      <c r="H3086" s="185"/>
      <c r="I3086" s="186" t="s">
        <v>3496</v>
      </c>
      <c r="J3086" s="186" t="s">
        <v>36</v>
      </c>
      <c r="K3086" s="186" t="s">
        <v>36</v>
      </c>
      <c r="L3086" s="186" t="s">
        <v>36</v>
      </c>
      <c r="M3086" s="186" t="s">
        <v>37</v>
      </c>
      <c r="N3086" s="186" t="s">
        <v>3498</v>
      </c>
      <c r="O3086" s="186" t="s">
        <v>37</v>
      </c>
      <c r="P3086" s="186"/>
      <c r="Q3086" s="186" t="s">
        <v>4354</v>
      </c>
      <c r="R3086" s="185"/>
      <c r="S3086" s="185"/>
      <c r="T3086">
        <v>2</v>
      </c>
      <c r="U3086" s="186" t="s">
        <v>37</v>
      </c>
      <c r="V3086" s="186" t="s">
        <v>37</v>
      </c>
      <c r="W3086" t="b">
        <v>1</v>
      </c>
    </row>
    <row r="3087" spans="4:23" x14ac:dyDescent="0.25">
      <c r="D3087" s="184" t="s">
        <v>4355</v>
      </c>
      <c r="E3087" s="184" t="s">
        <v>4355</v>
      </c>
      <c r="F3087" s="184"/>
      <c r="G3087" s="184"/>
      <c r="H3087" s="185">
        <v>16070</v>
      </c>
      <c r="I3087" t="s">
        <v>3496</v>
      </c>
      <c r="J3087" s="185" t="s">
        <v>36</v>
      </c>
      <c r="K3087" s="185" t="s">
        <v>36</v>
      </c>
      <c r="L3087" s="185" t="s">
        <v>36</v>
      </c>
      <c r="M3087" s="185" t="s">
        <v>37</v>
      </c>
      <c r="N3087" s="185" t="s">
        <v>35</v>
      </c>
      <c r="O3087" s="185" t="s">
        <v>37</v>
      </c>
      <c r="P3087" s="185"/>
      <c r="Q3087" s="184" t="s">
        <v>4355</v>
      </c>
      <c r="R3087" s="185">
        <v>16070</v>
      </c>
      <c r="S3087" s="185" t="s">
        <v>3524</v>
      </c>
      <c r="T3087">
        <v>1</v>
      </c>
      <c r="U3087" s="185" t="s">
        <v>37</v>
      </c>
      <c r="V3087" s="185" t="s">
        <v>37</v>
      </c>
      <c r="W3087" t="b">
        <v>1</v>
      </c>
    </row>
    <row r="3088" spans="4:23" x14ac:dyDescent="0.25">
      <c r="D3088" s="184" t="s">
        <v>4356</v>
      </c>
      <c r="E3088" s="184" t="s">
        <v>4356</v>
      </c>
      <c r="F3088" s="184"/>
      <c r="G3088" s="184"/>
      <c r="H3088" s="185">
        <v>15500</v>
      </c>
      <c r="I3088" t="s">
        <v>3496</v>
      </c>
      <c r="J3088" s="185" t="s">
        <v>36</v>
      </c>
      <c r="K3088" s="185" t="s">
        <v>36</v>
      </c>
      <c r="L3088" s="185" t="s">
        <v>36</v>
      </c>
      <c r="M3088" s="185" t="s">
        <v>37</v>
      </c>
      <c r="N3088" s="185" t="s">
        <v>35</v>
      </c>
      <c r="O3088" s="185" t="s">
        <v>37</v>
      </c>
      <c r="P3088" s="185"/>
      <c r="Q3088" s="184" t="s">
        <v>4356</v>
      </c>
      <c r="R3088" s="185">
        <v>15500</v>
      </c>
      <c r="S3088" s="185" t="s">
        <v>3526</v>
      </c>
      <c r="T3088">
        <v>1</v>
      </c>
      <c r="U3088" s="185" t="s">
        <v>37</v>
      </c>
      <c r="V3088" s="185" t="s">
        <v>37</v>
      </c>
      <c r="W3088" t="b">
        <v>1</v>
      </c>
    </row>
    <row r="3089" spans="4:23" x14ac:dyDescent="0.25">
      <c r="D3089" s="186" t="s">
        <v>4357</v>
      </c>
      <c r="E3089" s="186" t="s">
        <v>4357</v>
      </c>
      <c r="F3089" s="186"/>
      <c r="G3089" s="186"/>
      <c r="H3089" s="185"/>
      <c r="I3089" s="186" t="s">
        <v>3502</v>
      </c>
      <c r="J3089" s="186" t="s">
        <v>36</v>
      </c>
      <c r="K3089" s="186" t="s">
        <v>36</v>
      </c>
      <c r="L3089" s="186" t="s">
        <v>36</v>
      </c>
      <c r="M3089" s="186" t="s">
        <v>37</v>
      </c>
      <c r="N3089" s="186" t="s">
        <v>3504</v>
      </c>
      <c r="O3089" s="186" t="s">
        <v>37</v>
      </c>
      <c r="P3089" s="186"/>
      <c r="Q3089" s="186" t="s">
        <v>4357</v>
      </c>
      <c r="R3089" s="185"/>
      <c r="S3089" s="185"/>
      <c r="T3089">
        <v>1</v>
      </c>
      <c r="U3089" s="186" t="s">
        <v>37</v>
      </c>
      <c r="V3089" s="186" t="s">
        <v>37</v>
      </c>
      <c r="W3089" t="b">
        <v>1</v>
      </c>
    </row>
    <row r="3090" spans="4:23" x14ac:dyDescent="0.25">
      <c r="D3090" s="184" t="s">
        <v>2515</v>
      </c>
      <c r="E3090" s="184" t="s">
        <v>2515</v>
      </c>
      <c r="F3090" s="184"/>
      <c r="G3090" s="184"/>
      <c r="H3090" s="185">
        <v>17160</v>
      </c>
      <c r="I3090" t="s">
        <v>3502</v>
      </c>
      <c r="J3090" s="185" t="s">
        <v>36</v>
      </c>
      <c r="K3090" s="185" t="s">
        <v>36</v>
      </c>
      <c r="L3090" s="185" t="s">
        <v>36</v>
      </c>
      <c r="M3090" s="185" t="s">
        <v>37</v>
      </c>
      <c r="N3090" s="185" t="s">
        <v>3504</v>
      </c>
      <c r="O3090" s="185" t="s">
        <v>37</v>
      </c>
      <c r="P3090" s="185"/>
      <c r="Q3090" s="184" t="s">
        <v>2515</v>
      </c>
      <c r="R3090" s="185">
        <v>17160</v>
      </c>
      <c r="S3090" s="185" t="s">
        <v>1117</v>
      </c>
      <c r="T3090">
        <v>1</v>
      </c>
      <c r="U3090" s="185" t="s">
        <v>37</v>
      </c>
      <c r="V3090" s="185" t="s">
        <v>37</v>
      </c>
      <c r="W3090" t="b">
        <v>1</v>
      </c>
    </row>
    <row r="3091" spans="4:23" x14ac:dyDescent="0.25">
      <c r="D3091" s="184" t="s">
        <v>4358</v>
      </c>
      <c r="E3091" s="184" t="s">
        <v>4358</v>
      </c>
      <c r="F3091" s="184"/>
      <c r="G3091" s="184"/>
      <c r="H3091" s="185">
        <v>90217</v>
      </c>
      <c r="I3091" t="s">
        <v>3510</v>
      </c>
      <c r="J3091" s="185" t="s">
        <v>36</v>
      </c>
      <c r="K3091" s="185" t="s">
        <v>36</v>
      </c>
      <c r="L3091" s="185" t="s">
        <v>36</v>
      </c>
      <c r="M3091" s="185" t="s">
        <v>37</v>
      </c>
      <c r="N3091" s="185" t="s">
        <v>3498</v>
      </c>
      <c r="O3091" s="185" t="s">
        <v>37</v>
      </c>
      <c r="P3091" s="185"/>
      <c r="Q3091" s="184" t="s">
        <v>4358</v>
      </c>
      <c r="R3091" s="185">
        <v>90217</v>
      </c>
      <c r="S3091" s="185" t="s">
        <v>1858</v>
      </c>
      <c r="T3091">
        <v>1</v>
      </c>
      <c r="U3091" s="185" t="s">
        <v>37</v>
      </c>
      <c r="V3091" s="185" t="s">
        <v>37</v>
      </c>
      <c r="W3091" t="b">
        <v>1</v>
      </c>
    </row>
    <row r="3092" spans="4:23" x14ac:dyDescent="0.25">
      <c r="D3092" s="184" t="s">
        <v>2516</v>
      </c>
      <c r="E3092" s="184" t="s">
        <v>2516</v>
      </c>
      <c r="F3092" s="184"/>
      <c r="G3092" s="184"/>
      <c r="H3092" s="185">
        <v>90290</v>
      </c>
      <c r="I3092" t="s">
        <v>3491</v>
      </c>
      <c r="J3092" s="185" t="s">
        <v>36</v>
      </c>
      <c r="K3092" s="185" t="s">
        <v>36</v>
      </c>
      <c r="L3092" s="185" t="s">
        <v>36</v>
      </c>
      <c r="M3092" s="185" t="s">
        <v>37</v>
      </c>
      <c r="N3092" s="185" t="s">
        <v>3503</v>
      </c>
      <c r="O3092" s="185" t="s">
        <v>37</v>
      </c>
      <c r="P3092" s="185"/>
      <c r="Q3092" s="184" t="s">
        <v>2516</v>
      </c>
      <c r="R3092" s="185">
        <v>90290</v>
      </c>
      <c r="S3092" s="185" t="s">
        <v>2516</v>
      </c>
      <c r="T3092">
        <v>1</v>
      </c>
      <c r="U3092" s="185" t="s">
        <v>37</v>
      </c>
      <c r="V3092" s="185" t="s">
        <v>37</v>
      </c>
      <c r="W3092" t="b">
        <v>1</v>
      </c>
    </row>
    <row r="3093" spans="4:23" x14ac:dyDescent="0.25">
      <c r="D3093" s="184" t="s">
        <v>2517</v>
      </c>
      <c r="E3093" s="184" t="s">
        <v>2517</v>
      </c>
      <c r="F3093" s="184"/>
      <c r="G3093" s="184"/>
      <c r="H3093" s="185">
        <v>13960</v>
      </c>
      <c r="I3093" t="s">
        <v>3491</v>
      </c>
      <c r="J3093" s="185" t="s">
        <v>36</v>
      </c>
      <c r="K3093" s="185" t="s">
        <v>36</v>
      </c>
      <c r="L3093" s="185" t="s">
        <v>36</v>
      </c>
      <c r="M3093" s="185" t="s">
        <v>37</v>
      </c>
      <c r="N3093" s="185" t="s">
        <v>35</v>
      </c>
      <c r="O3093" s="185" t="s">
        <v>37</v>
      </c>
      <c r="P3093" s="185"/>
      <c r="Q3093" s="184" t="s">
        <v>2517</v>
      </c>
      <c r="R3093" s="185">
        <v>13960</v>
      </c>
      <c r="S3093" s="185" t="s">
        <v>234</v>
      </c>
      <c r="T3093">
        <v>2</v>
      </c>
      <c r="U3093" s="185" t="s">
        <v>37</v>
      </c>
      <c r="V3093" s="185" t="s">
        <v>37</v>
      </c>
      <c r="W3093" t="b">
        <v>1</v>
      </c>
    </row>
    <row r="3094" spans="4:23" x14ac:dyDescent="0.25">
      <c r="D3094" s="184" t="s">
        <v>2518</v>
      </c>
      <c r="E3094" s="184" t="s">
        <v>2518</v>
      </c>
      <c r="F3094" s="184"/>
      <c r="G3094" s="184"/>
      <c r="H3094" s="185">
        <v>13410</v>
      </c>
      <c r="I3094" t="s">
        <v>3491</v>
      </c>
      <c r="J3094" s="185" t="s">
        <v>36</v>
      </c>
      <c r="K3094" s="185" t="s">
        <v>36</v>
      </c>
      <c r="L3094" s="185" t="s">
        <v>36</v>
      </c>
      <c r="M3094" s="185" t="s">
        <v>37</v>
      </c>
      <c r="N3094" s="185" t="s">
        <v>35</v>
      </c>
      <c r="O3094" s="185" t="s">
        <v>37</v>
      </c>
      <c r="P3094" s="185"/>
      <c r="Q3094" s="184" t="s">
        <v>2518</v>
      </c>
      <c r="R3094" s="185">
        <v>13410</v>
      </c>
      <c r="S3094" s="185" t="s">
        <v>131</v>
      </c>
      <c r="T3094">
        <v>2</v>
      </c>
      <c r="U3094" s="185" t="s">
        <v>37</v>
      </c>
      <c r="V3094" s="185" t="s">
        <v>37</v>
      </c>
      <c r="W3094" t="b">
        <v>1</v>
      </c>
    </row>
    <row r="3095" spans="4:23" x14ac:dyDescent="0.25">
      <c r="D3095" s="184" t="s">
        <v>2519</v>
      </c>
      <c r="E3095" s="184" t="s">
        <v>2519</v>
      </c>
      <c r="F3095" s="184"/>
      <c r="G3095" s="184"/>
      <c r="H3095" s="185">
        <v>13140</v>
      </c>
      <c r="I3095" t="s">
        <v>3491</v>
      </c>
      <c r="J3095" s="185" t="s">
        <v>36</v>
      </c>
      <c r="K3095" s="185" t="s">
        <v>36</v>
      </c>
      <c r="L3095" s="185" t="s">
        <v>36</v>
      </c>
      <c r="M3095" s="185" t="s">
        <v>37</v>
      </c>
      <c r="N3095" s="185" t="s">
        <v>3501</v>
      </c>
      <c r="O3095" s="185" t="s">
        <v>37</v>
      </c>
      <c r="P3095" s="185"/>
      <c r="Q3095" s="184" t="s">
        <v>2519</v>
      </c>
      <c r="R3095" s="185">
        <v>13140</v>
      </c>
      <c r="S3095" s="185" t="s">
        <v>78</v>
      </c>
      <c r="T3095">
        <v>2</v>
      </c>
      <c r="U3095" s="185" t="s">
        <v>37</v>
      </c>
      <c r="V3095" s="185" t="s">
        <v>37</v>
      </c>
      <c r="W3095" t="b">
        <v>1</v>
      </c>
    </row>
    <row r="3096" spans="4:23" x14ac:dyDescent="0.25">
      <c r="D3096" s="184" t="s">
        <v>2520</v>
      </c>
      <c r="E3096" s="184" t="s">
        <v>2520</v>
      </c>
      <c r="F3096" s="184"/>
      <c r="G3096" s="184"/>
      <c r="H3096" s="185">
        <v>13430</v>
      </c>
      <c r="I3096" t="s">
        <v>3491</v>
      </c>
      <c r="J3096" s="185" t="s">
        <v>36</v>
      </c>
      <c r="K3096" s="185" t="s">
        <v>36</v>
      </c>
      <c r="L3096" s="185" t="s">
        <v>36</v>
      </c>
      <c r="M3096" s="185" t="s">
        <v>37</v>
      </c>
      <c r="N3096" s="185" t="s">
        <v>35</v>
      </c>
      <c r="O3096" s="185" t="s">
        <v>37</v>
      </c>
      <c r="P3096" s="185"/>
      <c r="Q3096" s="184" t="s">
        <v>2520</v>
      </c>
      <c r="R3096" s="185">
        <v>13430</v>
      </c>
      <c r="S3096" s="185" t="s">
        <v>507</v>
      </c>
      <c r="T3096">
        <v>2</v>
      </c>
      <c r="U3096" s="185" t="s">
        <v>37</v>
      </c>
      <c r="V3096" s="185" t="s">
        <v>37</v>
      </c>
      <c r="W3096" t="b">
        <v>1</v>
      </c>
    </row>
    <row r="3097" spans="4:23" x14ac:dyDescent="0.25">
      <c r="D3097" s="184" t="s">
        <v>2521</v>
      </c>
      <c r="E3097" s="184" t="s">
        <v>2521</v>
      </c>
      <c r="F3097" s="184"/>
      <c r="G3097" s="184"/>
      <c r="H3097" s="185">
        <v>90394</v>
      </c>
      <c r="I3097" t="s">
        <v>3502</v>
      </c>
      <c r="J3097" s="185" t="s">
        <v>36</v>
      </c>
      <c r="K3097" s="185" t="s">
        <v>36</v>
      </c>
      <c r="L3097" s="185" t="s">
        <v>36</v>
      </c>
      <c r="M3097" s="185" t="s">
        <v>37</v>
      </c>
      <c r="N3097" s="185" t="s">
        <v>3512</v>
      </c>
      <c r="O3097" s="185" t="s">
        <v>37</v>
      </c>
      <c r="P3097" s="185"/>
      <c r="Q3097" s="184" t="s">
        <v>2521</v>
      </c>
      <c r="R3097" s="185">
        <v>90394</v>
      </c>
      <c r="S3097" s="185" t="s">
        <v>509</v>
      </c>
      <c r="T3097">
        <v>1</v>
      </c>
      <c r="U3097" s="185" t="s">
        <v>37</v>
      </c>
      <c r="V3097" s="185" t="s">
        <v>37</v>
      </c>
      <c r="W3097" t="b">
        <v>1</v>
      </c>
    </row>
    <row r="3098" spans="4:23" x14ac:dyDescent="0.25">
      <c r="D3098" s="184" t="s">
        <v>2522</v>
      </c>
      <c r="E3098" s="184" t="s">
        <v>2522</v>
      </c>
      <c r="F3098" s="184"/>
      <c r="G3098" s="184"/>
      <c r="H3098" s="185">
        <v>13960</v>
      </c>
      <c r="I3098" t="s">
        <v>3491</v>
      </c>
      <c r="J3098" s="185" t="s">
        <v>36</v>
      </c>
      <c r="K3098" s="185" t="s">
        <v>36</v>
      </c>
      <c r="L3098" s="185" t="s">
        <v>36</v>
      </c>
      <c r="M3098" s="185" t="s">
        <v>37</v>
      </c>
      <c r="N3098" s="185" t="s">
        <v>35</v>
      </c>
      <c r="O3098" s="185" t="s">
        <v>37</v>
      </c>
      <c r="P3098" s="185"/>
      <c r="Q3098" s="184" t="s">
        <v>2522</v>
      </c>
      <c r="R3098" s="185">
        <v>13960</v>
      </c>
      <c r="S3098" s="185" t="s">
        <v>234</v>
      </c>
      <c r="T3098">
        <v>2</v>
      </c>
      <c r="U3098" s="185" t="s">
        <v>37</v>
      </c>
      <c r="V3098" s="185" t="s">
        <v>37</v>
      </c>
      <c r="W3098" t="b">
        <v>1</v>
      </c>
    </row>
    <row r="3099" spans="4:23" x14ac:dyDescent="0.25">
      <c r="D3099" s="184" t="s">
        <v>2523</v>
      </c>
      <c r="E3099" s="184" t="s">
        <v>2523</v>
      </c>
      <c r="F3099" s="184"/>
      <c r="G3099" s="184"/>
      <c r="H3099" s="185">
        <v>13410</v>
      </c>
      <c r="I3099" t="s">
        <v>3491</v>
      </c>
      <c r="J3099" s="185" t="s">
        <v>36</v>
      </c>
      <c r="K3099" s="185" t="s">
        <v>36</v>
      </c>
      <c r="L3099" s="185" t="s">
        <v>36</v>
      </c>
      <c r="M3099" s="185" t="s">
        <v>37</v>
      </c>
      <c r="N3099" s="185" t="s">
        <v>35</v>
      </c>
      <c r="O3099" s="185" t="s">
        <v>37</v>
      </c>
      <c r="P3099" s="185"/>
      <c r="Q3099" s="184" t="s">
        <v>2523</v>
      </c>
      <c r="R3099" s="185">
        <v>13410</v>
      </c>
      <c r="S3099" s="185" t="s">
        <v>131</v>
      </c>
      <c r="T3099">
        <v>3</v>
      </c>
      <c r="U3099" s="185" t="s">
        <v>37</v>
      </c>
      <c r="V3099" s="185" t="s">
        <v>37</v>
      </c>
      <c r="W3099" t="b">
        <v>1</v>
      </c>
    </row>
    <row r="3100" spans="4:23" x14ac:dyDescent="0.25">
      <c r="D3100" s="184" t="s">
        <v>2524</v>
      </c>
      <c r="E3100" s="184" t="s">
        <v>2524</v>
      </c>
      <c r="F3100" s="184"/>
      <c r="G3100" s="184"/>
      <c r="H3100" s="185">
        <v>13140</v>
      </c>
      <c r="I3100" t="s">
        <v>3491</v>
      </c>
      <c r="J3100" s="185" t="s">
        <v>36</v>
      </c>
      <c r="K3100" s="185" t="s">
        <v>36</v>
      </c>
      <c r="L3100" s="185" t="s">
        <v>36</v>
      </c>
      <c r="M3100" s="185" t="s">
        <v>37</v>
      </c>
      <c r="N3100" s="185" t="s">
        <v>35</v>
      </c>
      <c r="O3100" s="185" t="s">
        <v>37</v>
      </c>
      <c r="P3100" s="185"/>
      <c r="Q3100" s="184" t="s">
        <v>2524</v>
      </c>
      <c r="R3100" s="185">
        <v>13140</v>
      </c>
      <c r="S3100" s="185" t="s">
        <v>78</v>
      </c>
      <c r="T3100">
        <v>3</v>
      </c>
      <c r="U3100" s="185" t="s">
        <v>37</v>
      </c>
      <c r="V3100" s="185" t="s">
        <v>37</v>
      </c>
      <c r="W3100" t="b">
        <v>1</v>
      </c>
    </row>
    <row r="3101" spans="4:23" x14ac:dyDescent="0.25">
      <c r="D3101" s="184" t="s">
        <v>2525</v>
      </c>
      <c r="E3101" s="184" t="s">
        <v>2525</v>
      </c>
      <c r="F3101" s="184"/>
      <c r="G3101" s="184"/>
      <c r="H3101" s="185">
        <v>15250</v>
      </c>
      <c r="I3101" t="s">
        <v>3496</v>
      </c>
      <c r="J3101" s="185" t="s">
        <v>36</v>
      </c>
      <c r="K3101" s="185" t="s">
        <v>36</v>
      </c>
      <c r="L3101" s="185" t="s">
        <v>36</v>
      </c>
      <c r="M3101" s="185" t="s">
        <v>37</v>
      </c>
      <c r="N3101" s="185" t="s">
        <v>3498</v>
      </c>
      <c r="O3101" s="185" t="s">
        <v>37</v>
      </c>
      <c r="P3101" s="185"/>
      <c r="Q3101" s="184" t="s">
        <v>2525</v>
      </c>
      <c r="R3101" s="185">
        <v>15250</v>
      </c>
      <c r="S3101" s="185" t="s">
        <v>862</v>
      </c>
      <c r="T3101">
        <v>1</v>
      </c>
      <c r="U3101" s="185" t="s">
        <v>37</v>
      </c>
      <c r="V3101" s="185" t="s">
        <v>37</v>
      </c>
      <c r="W3101" t="b">
        <v>1</v>
      </c>
    </row>
    <row r="3102" spans="4:23" x14ac:dyDescent="0.25">
      <c r="D3102" s="184" t="s">
        <v>4359</v>
      </c>
      <c r="E3102" s="184" t="s">
        <v>4359</v>
      </c>
      <c r="F3102" s="184"/>
      <c r="G3102" s="184"/>
      <c r="H3102" s="185">
        <v>16070</v>
      </c>
      <c r="I3102" t="s">
        <v>3496</v>
      </c>
      <c r="J3102" s="185" t="s">
        <v>36</v>
      </c>
      <c r="K3102" s="185" t="s">
        <v>36</v>
      </c>
      <c r="L3102" s="185" t="s">
        <v>36</v>
      </c>
      <c r="M3102" s="185" t="s">
        <v>37</v>
      </c>
      <c r="N3102" s="185" t="s">
        <v>35</v>
      </c>
      <c r="O3102" s="185" t="s">
        <v>37</v>
      </c>
      <c r="P3102" s="185"/>
      <c r="Q3102" s="184" t="s">
        <v>4359</v>
      </c>
      <c r="R3102" s="185">
        <v>16070</v>
      </c>
      <c r="S3102" s="185" t="s">
        <v>3524</v>
      </c>
      <c r="T3102">
        <v>1</v>
      </c>
      <c r="U3102" s="185" t="s">
        <v>37</v>
      </c>
      <c r="V3102" s="185" t="s">
        <v>37</v>
      </c>
      <c r="W3102" t="b">
        <v>1</v>
      </c>
    </row>
    <row r="3103" spans="4:23" x14ac:dyDescent="0.25">
      <c r="D3103" s="184" t="s">
        <v>4360</v>
      </c>
      <c r="E3103" s="184" t="s">
        <v>4360</v>
      </c>
      <c r="F3103" s="184"/>
      <c r="G3103" s="184"/>
      <c r="H3103" s="185">
        <v>15500</v>
      </c>
      <c r="I3103" t="s">
        <v>3496</v>
      </c>
      <c r="J3103" s="185" t="s">
        <v>36</v>
      </c>
      <c r="K3103" s="185" t="s">
        <v>36</v>
      </c>
      <c r="L3103" s="185" t="s">
        <v>36</v>
      </c>
      <c r="M3103" s="185" t="s">
        <v>37</v>
      </c>
      <c r="N3103" s="185" t="s">
        <v>35</v>
      </c>
      <c r="O3103" s="185" t="s">
        <v>37</v>
      </c>
      <c r="P3103" s="185"/>
      <c r="Q3103" s="184" t="s">
        <v>4360</v>
      </c>
      <c r="R3103" s="185">
        <v>15500</v>
      </c>
      <c r="S3103" s="185" t="s">
        <v>3526</v>
      </c>
      <c r="T3103">
        <v>1</v>
      </c>
      <c r="U3103" s="185" t="s">
        <v>37</v>
      </c>
      <c r="V3103" s="185" t="s">
        <v>37</v>
      </c>
      <c r="W3103" t="b">
        <v>1</v>
      </c>
    </row>
    <row r="3104" spans="4:23" x14ac:dyDescent="0.25">
      <c r="D3104" s="184" t="s">
        <v>2526</v>
      </c>
      <c r="E3104" s="184" t="s">
        <v>2526</v>
      </c>
      <c r="F3104" s="184"/>
      <c r="G3104" s="184"/>
      <c r="H3104" s="185">
        <v>13620</v>
      </c>
      <c r="I3104" t="s">
        <v>3491</v>
      </c>
      <c r="J3104" s="185" t="s">
        <v>36</v>
      </c>
      <c r="K3104" s="185" t="s">
        <v>36</v>
      </c>
      <c r="L3104" s="185" t="s">
        <v>36</v>
      </c>
      <c r="M3104" s="185" t="s">
        <v>37</v>
      </c>
      <c r="N3104" s="185" t="s">
        <v>3503</v>
      </c>
      <c r="O3104" s="185" t="s">
        <v>37</v>
      </c>
      <c r="P3104" s="185"/>
      <c r="Q3104" s="184" t="s">
        <v>2526</v>
      </c>
      <c r="R3104" s="185">
        <v>13620</v>
      </c>
      <c r="S3104" s="185" t="s">
        <v>312</v>
      </c>
      <c r="T3104">
        <v>1</v>
      </c>
      <c r="U3104" s="185" t="s">
        <v>37</v>
      </c>
      <c r="V3104" s="185" t="s">
        <v>37</v>
      </c>
      <c r="W3104" t="b">
        <v>1</v>
      </c>
    </row>
    <row r="3105" spans="4:23" x14ac:dyDescent="0.25">
      <c r="D3105" s="184" t="s">
        <v>2527</v>
      </c>
      <c r="E3105" s="184" t="s">
        <v>2527</v>
      </c>
      <c r="F3105" s="184"/>
      <c r="G3105" s="184"/>
      <c r="H3105" s="185">
        <v>13630</v>
      </c>
      <c r="I3105" t="s">
        <v>3491</v>
      </c>
      <c r="J3105" s="185" t="s">
        <v>36</v>
      </c>
      <c r="K3105" s="185" t="s">
        <v>36</v>
      </c>
      <c r="L3105" s="185" t="s">
        <v>36</v>
      </c>
      <c r="M3105" s="185" t="s">
        <v>37</v>
      </c>
      <c r="N3105" s="185" t="s">
        <v>3503</v>
      </c>
      <c r="O3105" s="185" t="s">
        <v>37</v>
      </c>
      <c r="P3105" s="185"/>
      <c r="Q3105" s="184" t="s">
        <v>2527</v>
      </c>
      <c r="R3105" s="185">
        <v>13630</v>
      </c>
      <c r="S3105" s="185" t="s">
        <v>348</v>
      </c>
      <c r="T3105">
        <v>1</v>
      </c>
      <c r="U3105" s="185" t="s">
        <v>37</v>
      </c>
      <c r="V3105" s="185" t="s">
        <v>37</v>
      </c>
      <c r="W3105" t="b">
        <v>1</v>
      </c>
    </row>
    <row r="3106" spans="4:23" x14ac:dyDescent="0.25">
      <c r="D3106" s="184" t="s">
        <v>2528</v>
      </c>
      <c r="E3106" s="184" t="s">
        <v>2528</v>
      </c>
      <c r="F3106" s="184"/>
      <c r="G3106" s="184"/>
      <c r="H3106" s="185">
        <v>17420</v>
      </c>
      <c r="I3106" t="s">
        <v>3502</v>
      </c>
      <c r="J3106" s="185" t="s">
        <v>36</v>
      </c>
      <c r="K3106" s="185" t="s">
        <v>36</v>
      </c>
      <c r="L3106" s="185" t="s">
        <v>36</v>
      </c>
      <c r="M3106" s="185" t="s">
        <v>37</v>
      </c>
      <c r="N3106" s="185" t="s">
        <v>3504</v>
      </c>
      <c r="O3106" s="185" t="s">
        <v>37</v>
      </c>
      <c r="P3106" s="185"/>
      <c r="Q3106" s="184" t="s">
        <v>2528</v>
      </c>
      <c r="R3106" s="185">
        <v>17420</v>
      </c>
      <c r="S3106" s="185" t="s">
        <v>702</v>
      </c>
      <c r="T3106">
        <v>1</v>
      </c>
      <c r="U3106" s="185" t="s">
        <v>37</v>
      </c>
      <c r="V3106" s="185" t="s">
        <v>37</v>
      </c>
      <c r="W3106" t="b">
        <v>1</v>
      </c>
    </row>
    <row r="3107" spans="4:23" x14ac:dyDescent="0.25">
      <c r="D3107" s="184" t="s">
        <v>2529</v>
      </c>
      <c r="E3107" s="184" t="s">
        <v>2529</v>
      </c>
      <c r="F3107" s="184"/>
      <c r="G3107" s="184"/>
      <c r="H3107" s="185">
        <v>13520</v>
      </c>
      <c r="I3107" t="s">
        <v>3491</v>
      </c>
      <c r="J3107" s="185" t="s">
        <v>36</v>
      </c>
      <c r="K3107" s="185" t="s">
        <v>36</v>
      </c>
      <c r="L3107" s="185" t="s">
        <v>36</v>
      </c>
      <c r="M3107" s="185" t="s">
        <v>37</v>
      </c>
      <c r="N3107" s="185" t="s">
        <v>3501</v>
      </c>
      <c r="O3107" s="185" t="s">
        <v>37</v>
      </c>
      <c r="P3107" s="185"/>
      <c r="Q3107" s="184" t="s">
        <v>2529</v>
      </c>
      <c r="R3107" s="185">
        <v>13520</v>
      </c>
      <c r="S3107" s="185" t="s">
        <v>498</v>
      </c>
      <c r="T3107">
        <v>3</v>
      </c>
      <c r="U3107" s="185" t="s">
        <v>37</v>
      </c>
      <c r="V3107" s="185" t="s">
        <v>37</v>
      </c>
      <c r="W3107" t="b">
        <v>1</v>
      </c>
    </row>
    <row r="3108" spans="4:23" x14ac:dyDescent="0.25">
      <c r="D3108" s="184" t="s">
        <v>2530</v>
      </c>
      <c r="E3108" s="184" t="s">
        <v>2530</v>
      </c>
      <c r="F3108" s="184"/>
      <c r="G3108" s="184"/>
      <c r="H3108" s="185">
        <v>13520</v>
      </c>
      <c r="I3108" t="s">
        <v>3491</v>
      </c>
      <c r="J3108" s="185" t="s">
        <v>36</v>
      </c>
      <c r="K3108" s="185" t="s">
        <v>36</v>
      </c>
      <c r="L3108" s="185" t="s">
        <v>36</v>
      </c>
      <c r="M3108" s="185" t="s">
        <v>37</v>
      </c>
      <c r="N3108" s="185" t="s">
        <v>3501</v>
      </c>
      <c r="O3108" s="185" t="s">
        <v>37</v>
      </c>
      <c r="P3108" s="185"/>
      <c r="Q3108" s="184" t="s">
        <v>2530</v>
      </c>
      <c r="R3108" s="185">
        <v>13520</v>
      </c>
      <c r="S3108" s="185" t="s">
        <v>498</v>
      </c>
      <c r="T3108">
        <v>3</v>
      </c>
      <c r="U3108" s="185" t="s">
        <v>37</v>
      </c>
      <c r="V3108" s="185" t="s">
        <v>37</v>
      </c>
      <c r="W3108" t="b">
        <v>1</v>
      </c>
    </row>
    <row r="3109" spans="4:23" x14ac:dyDescent="0.25">
      <c r="D3109" s="184" t="s">
        <v>2531</v>
      </c>
      <c r="E3109" s="184" t="s">
        <v>2531</v>
      </c>
      <c r="F3109" s="184"/>
      <c r="G3109" s="184"/>
      <c r="H3109" s="185">
        <v>16550</v>
      </c>
      <c r="I3109" t="s">
        <v>3510</v>
      </c>
      <c r="J3109" s="185" t="s">
        <v>36</v>
      </c>
      <c r="K3109" s="185" t="s">
        <v>36</v>
      </c>
      <c r="L3109" s="185" t="s">
        <v>36</v>
      </c>
      <c r="M3109" s="185" t="s">
        <v>36</v>
      </c>
      <c r="N3109" s="185" t="s">
        <v>35</v>
      </c>
      <c r="O3109" s="185" t="s">
        <v>37</v>
      </c>
      <c r="P3109" s="185"/>
      <c r="Q3109" s="184" t="s">
        <v>2531</v>
      </c>
      <c r="R3109" s="185">
        <v>16550</v>
      </c>
      <c r="S3109" s="185" t="s">
        <v>400</v>
      </c>
      <c r="T3109">
        <v>4</v>
      </c>
      <c r="U3109" s="185" t="s">
        <v>37</v>
      </c>
      <c r="V3109" s="185" t="s">
        <v>37</v>
      </c>
      <c r="W3109" t="b">
        <v>1</v>
      </c>
    </row>
    <row r="3110" spans="4:23" x14ac:dyDescent="0.25">
      <c r="D3110" s="184" t="s">
        <v>2532</v>
      </c>
      <c r="E3110" s="184" t="s">
        <v>2532</v>
      </c>
      <c r="F3110" s="184"/>
      <c r="G3110" s="184"/>
      <c r="H3110" s="185">
        <v>13660</v>
      </c>
      <c r="I3110" t="s">
        <v>3491</v>
      </c>
      <c r="J3110" s="185" t="s">
        <v>36</v>
      </c>
      <c r="K3110" s="185" t="s">
        <v>36</v>
      </c>
      <c r="L3110" s="185" t="s">
        <v>36</v>
      </c>
      <c r="M3110" s="185" t="s">
        <v>37</v>
      </c>
      <c r="N3110" s="185" t="s">
        <v>3501</v>
      </c>
      <c r="O3110" s="185" t="s">
        <v>37</v>
      </c>
      <c r="P3110" s="185"/>
      <c r="Q3110" s="184" t="s">
        <v>2532</v>
      </c>
      <c r="R3110" s="185">
        <v>13660</v>
      </c>
      <c r="S3110" s="185" t="s">
        <v>982</v>
      </c>
      <c r="T3110">
        <v>1</v>
      </c>
      <c r="U3110" s="185" t="s">
        <v>37</v>
      </c>
      <c r="V3110" s="185" t="s">
        <v>37</v>
      </c>
      <c r="W3110" t="b">
        <v>1</v>
      </c>
    </row>
    <row r="3111" spans="4:23" x14ac:dyDescent="0.25">
      <c r="D3111" s="184" t="s">
        <v>2533</v>
      </c>
      <c r="E3111" s="184" t="s">
        <v>2533</v>
      </c>
      <c r="F3111" s="184"/>
      <c r="G3111" s="184"/>
      <c r="H3111" s="185">
        <v>17850</v>
      </c>
      <c r="I3111" t="s">
        <v>3502</v>
      </c>
      <c r="J3111" s="185" t="s">
        <v>36</v>
      </c>
      <c r="K3111" s="185" t="s">
        <v>36</v>
      </c>
      <c r="L3111" s="185" t="s">
        <v>36</v>
      </c>
      <c r="M3111" s="185" t="s">
        <v>37</v>
      </c>
      <c r="N3111" s="185" t="s">
        <v>3504</v>
      </c>
      <c r="O3111" s="185" t="s">
        <v>37</v>
      </c>
      <c r="P3111" s="185"/>
      <c r="Q3111" s="184" t="s">
        <v>2533</v>
      </c>
      <c r="R3111" s="185">
        <v>17850</v>
      </c>
      <c r="S3111" s="185" t="s">
        <v>140</v>
      </c>
      <c r="T3111">
        <v>1</v>
      </c>
      <c r="U3111" s="185" t="s">
        <v>37</v>
      </c>
      <c r="V3111" s="185" t="s">
        <v>37</v>
      </c>
      <c r="W3111" t="b">
        <v>1</v>
      </c>
    </row>
    <row r="3112" spans="4:23" x14ac:dyDescent="0.25">
      <c r="D3112" s="184" t="s">
        <v>2534</v>
      </c>
      <c r="E3112" s="184" t="s">
        <v>2534</v>
      </c>
      <c r="F3112" s="184"/>
      <c r="G3112" s="184"/>
      <c r="H3112" s="185">
        <v>13660</v>
      </c>
      <c r="I3112" t="s">
        <v>3491</v>
      </c>
      <c r="J3112" s="185" t="s">
        <v>36</v>
      </c>
      <c r="K3112" s="185" t="s">
        <v>36</v>
      </c>
      <c r="L3112" s="185" t="s">
        <v>36</v>
      </c>
      <c r="M3112" s="185" t="s">
        <v>37</v>
      </c>
      <c r="N3112" s="185" t="s">
        <v>3501</v>
      </c>
      <c r="O3112" s="185" t="s">
        <v>37</v>
      </c>
      <c r="P3112" s="185"/>
      <c r="Q3112" s="184" t="s">
        <v>2534</v>
      </c>
      <c r="R3112" s="185">
        <v>13660</v>
      </c>
      <c r="S3112" s="185" t="s">
        <v>982</v>
      </c>
      <c r="T3112">
        <v>1</v>
      </c>
      <c r="U3112" s="185" t="s">
        <v>37</v>
      </c>
      <c r="V3112" s="185" t="s">
        <v>37</v>
      </c>
      <c r="W3112" t="b">
        <v>1</v>
      </c>
    </row>
    <row r="3113" spans="4:23" x14ac:dyDescent="0.25">
      <c r="D3113" s="184" t="s">
        <v>2535</v>
      </c>
      <c r="E3113" s="184" t="s">
        <v>2535</v>
      </c>
      <c r="F3113" s="184"/>
      <c r="G3113" s="184"/>
      <c r="H3113" s="185">
        <v>16550</v>
      </c>
      <c r="I3113" t="s">
        <v>3510</v>
      </c>
      <c r="J3113" s="185" t="s">
        <v>36</v>
      </c>
      <c r="K3113" s="185" t="s">
        <v>36</v>
      </c>
      <c r="L3113" s="185" t="s">
        <v>36</v>
      </c>
      <c r="M3113" s="185" t="s">
        <v>36</v>
      </c>
      <c r="N3113" s="185" t="s">
        <v>35</v>
      </c>
      <c r="O3113" s="185" t="s">
        <v>37</v>
      </c>
      <c r="P3113" s="185"/>
      <c r="Q3113" s="184" t="s">
        <v>2535</v>
      </c>
      <c r="R3113" s="185">
        <v>16550</v>
      </c>
      <c r="S3113" s="185" t="s">
        <v>400</v>
      </c>
      <c r="T3113">
        <v>4</v>
      </c>
      <c r="U3113" s="185" t="s">
        <v>37</v>
      </c>
      <c r="V3113" s="185" t="s">
        <v>37</v>
      </c>
      <c r="W3113" t="b">
        <v>1</v>
      </c>
    </row>
    <row r="3114" spans="4:23" x14ac:dyDescent="0.25">
      <c r="D3114" s="184" t="s">
        <v>2536</v>
      </c>
      <c r="E3114" s="184" t="s">
        <v>2536</v>
      </c>
      <c r="F3114" s="184"/>
      <c r="G3114" s="184"/>
      <c r="H3114" s="185">
        <v>14040</v>
      </c>
      <c r="I3114" t="s">
        <v>3491</v>
      </c>
      <c r="J3114" s="185" t="s">
        <v>36</v>
      </c>
      <c r="K3114" s="185" t="s">
        <v>36</v>
      </c>
      <c r="L3114" s="185" t="s">
        <v>36</v>
      </c>
      <c r="M3114" s="185" t="s">
        <v>37</v>
      </c>
      <c r="N3114" s="185" t="s">
        <v>3505</v>
      </c>
      <c r="O3114" s="185" t="s">
        <v>37</v>
      </c>
      <c r="P3114" s="185"/>
      <c r="Q3114" s="184" t="s">
        <v>2536</v>
      </c>
      <c r="R3114" s="185">
        <v>14040</v>
      </c>
      <c r="S3114" s="185" t="s">
        <v>110</v>
      </c>
      <c r="T3114">
        <v>2</v>
      </c>
      <c r="U3114" s="185" t="s">
        <v>37</v>
      </c>
      <c r="V3114" s="185" t="s">
        <v>37</v>
      </c>
      <c r="W3114" t="b">
        <v>1</v>
      </c>
    </row>
    <row r="3115" spans="4:23" x14ac:dyDescent="0.25">
      <c r="D3115" s="184" t="s">
        <v>2537</v>
      </c>
      <c r="E3115" s="184" t="s">
        <v>2537</v>
      </c>
      <c r="F3115" s="184"/>
      <c r="G3115" s="184"/>
      <c r="H3115" s="185">
        <v>14040</v>
      </c>
      <c r="I3115" t="s">
        <v>3491</v>
      </c>
      <c r="J3115" s="185" t="s">
        <v>36</v>
      </c>
      <c r="K3115" s="185" t="s">
        <v>36</v>
      </c>
      <c r="L3115" s="185" t="s">
        <v>36</v>
      </c>
      <c r="M3115" s="185" t="s">
        <v>37</v>
      </c>
      <c r="N3115" s="185" t="s">
        <v>3505</v>
      </c>
      <c r="O3115" s="185" t="s">
        <v>37</v>
      </c>
      <c r="P3115" s="185"/>
      <c r="Q3115" s="184" t="s">
        <v>2537</v>
      </c>
      <c r="R3115" s="185">
        <v>14040</v>
      </c>
      <c r="S3115" s="185" t="s">
        <v>110</v>
      </c>
      <c r="T3115">
        <v>2</v>
      </c>
      <c r="U3115" s="185" t="s">
        <v>37</v>
      </c>
      <c r="V3115" s="185" t="s">
        <v>37</v>
      </c>
      <c r="W3115" t="b">
        <v>1</v>
      </c>
    </row>
    <row r="3116" spans="4:23" x14ac:dyDescent="0.25">
      <c r="D3116" s="184" t="s">
        <v>2538</v>
      </c>
      <c r="E3116" s="184" t="s">
        <v>2538</v>
      </c>
      <c r="F3116" s="184"/>
      <c r="G3116" s="184"/>
      <c r="H3116" s="185">
        <v>11020</v>
      </c>
      <c r="I3116" t="s">
        <v>3491</v>
      </c>
      <c r="J3116" s="185" t="s">
        <v>36</v>
      </c>
      <c r="K3116" s="185" t="s">
        <v>36</v>
      </c>
      <c r="L3116" s="185" t="s">
        <v>36</v>
      </c>
      <c r="M3116" s="185" t="s">
        <v>37</v>
      </c>
      <c r="N3116" s="185" t="s">
        <v>35</v>
      </c>
      <c r="O3116" s="185" t="s">
        <v>37</v>
      </c>
      <c r="P3116" s="185"/>
      <c r="Q3116" s="184" t="s">
        <v>2538</v>
      </c>
      <c r="R3116" s="185">
        <v>11020</v>
      </c>
      <c r="S3116" s="185" t="s">
        <v>127</v>
      </c>
      <c r="T3116">
        <v>3</v>
      </c>
      <c r="U3116" s="185" t="s">
        <v>37</v>
      </c>
      <c r="V3116" s="185" t="s">
        <v>37</v>
      </c>
      <c r="W3116" t="b">
        <v>1</v>
      </c>
    </row>
    <row r="3117" spans="4:23" x14ac:dyDescent="0.25">
      <c r="D3117" s="184" t="s">
        <v>2539</v>
      </c>
      <c r="E3117" s="184" t="s">
        <v>2539</v>
      </c>
      <c r="F3117" s="184"/>
      <c r="G3117" s="184"/>
      <c r="H3117" s="185">
        <v>14120</v>
      </c>
      <c r="I3117" t="s">
        <v>3491</v>
      </c>
      <c r="J3117" s="185" t="s">
        <v>36</v>
      </c>
      <c r="K3117" s="185" t="s">
        <v>36</v>
      </c>
      <c r="L3117" s="185" t="s">
        <v>36</v>
      </c>
      <c r="M3117" s="185" t="s">
        <v>37</v>
      </c>
      <c r="N3117" s="185" t="s">
        <v>3505</v>
      </c>
      <c r="O3117" s="185" t="s">
        <v>37</v>
      </c>
      <c r="P3117" s="185"/>
      <c r="Q3117" s="184" t="s">
        <v>2539</v>
      </c>
      <c r="R3117" s="185">
        <v>14120</v>
      </c>
      <c r="S3117" s="185" t="s">
        <v>839</v>
      </c>
      <c r="T3117">
        <v>2</v>
      </c>
      <c r="U3117" s="185" t="s">
        <v>37</v>
      </c>
      <c r="V3117" s="185" t="s">
        <v>37</v>
      </c>
      <c r="W3117" t="b">
        <v>1</v>
      </c>
    </row>
    <row r="3118" spans="4:23" x14ac:dyDescent="0.25">
      <c r="D3118" s="184" t="s">
        <v>2540</v>
      </c>
      <c r="E3118" s="184" t="s">
        <v>2540</v>
      </c>
      <c r="F3118" s="184"/>
      <c r="G3118" s="184"/>
      <c r="H3118" s="185">
        <v>15430</v>
      </c>
      <c r="I3118" t="s">
        <v>3507</v>
      </c>
      <c r="J3118" s="185" t="s">
        <v>36</v>
      </c>
      <c r="K3118" s="185" t="s">
        <v>36</v>
      </c>
      <c r="L3118" s="185" t="s">
        <v>36</v>
      </c>
      <c r="M3118" s="185" t="s">
        <v>37</v>
      </c>
      <c r="N3118" s="185" t="s">
        <v>35</v>
      </c>
      <c r="O3118" s="185" t="s">
        <v>37</v>
      </c>
      <c r="P3118" s="185"/>
      <c r="Q3118" s="184" t="s">
        <v>2540</v>
      </c>
      <c r="R3118" s="185">
        <v>15430</v>
      </c>
      <c r="S3118" s="185" t="s">
        <v>1310</v>
      </c>
      <c r="T3118">
        <v>6</v>
      </c>
      <c r="U3118" s="185" t="s">
        <v>37</v>
      </c>
      <c r="V3118" s="185" t="s">
        <v>37</v>
      </c>
      <c r="W3118" t="b">
        <v>1</v>
      </c>
    </row>
    <row r="3119" spans="4:23" x14ac:dyDescent="0.25">
      <c r="D3119" s="184" t="s">
        <v>2541</v>
      </c>
      <c r="E3119" s="184" t="s">
        <v>2541</v>
      </c>
      <c r="F3119" s="184"/>
      <c r="G3119" s="184"/>
      <c r="H3119" s="185">
        <v>16550</v>
      </c>
      <c r="I3119" t="s">
        <v>3510</v>
      </c>
      <c r="J3119" s="185" t="s">
        <v>36</v>
      </c>
      <c r="K3119" s="185" t="s">
        <v>36</v>
      </c>
      <c r="L3119" s="185" t="s">
        <v>36</v>
      </c>
      <c r="M3119" s="185" t="s">
        <v>36</v>
      </c>
      <c r="N3119" s="185" t="s">
        <v>35</v>
      </c>
      <c r="O3119" s="185" t="s">
        <v>37</v>
      </c>
      <c r="P3119" s="185"/>
      <c r="Q3119" s="184" t="s">
        <v>2541</v>
      </c>
      <c r="R3119" s="185">
        <v>16550</v>
      </c>
      <c r="S3119" s="185" t="s">
        <v>400</v>
      </c>
      <c r="T3119">
        <v>4</v>
      </c>
      <c r="U3119" s="185" t="s">
        <v>37</v>
      </c>
      <c r="V3119" s="185" t="s">
        <v>37</v>
      </c>
      <c r="W3119" t="b">
        <v>1</v>
      </c>
    </row>
    <row r="3120" spans="4:23" x14ac:dyDescent="0.25">
      <c r="D3120" s="184" t="s">
        <v>2542</v>
      </c>
      <c r="E3120" s="184" t="s">
        <v>2542</v>
      </c>
      <c r="F3120" s="184"/>
      <c r="G3120" s="184"/>
      <c r="H3120" s="185">
        <v>16550</v>
      </c>
      <c r="I3120" t="s">
        <v>3510</v>
      </c>
      <c r="J3120" s="185" t="s">
        <v>36</v>
      </c>
      <c r="K3120" s="185" t="s">
        <v>36</v>
      </c>
      <c r="L3120" s="185" t="s">
        <v>36</v>
      </c>
      <c r="M3120" s="185" t="s">
        <v>36</v>
      </c>
      <c r="N3120" s="185" t="s">
        <v>35</v>
      </c>
      <c r="O3120" s="185" t="s">
        <v>37</v>
      </c>
      <c r="P3120" s="185"/>
      <c r="Q3120" s="184" t="s">
        <v>2542</v>
      </c>
      <c r="R3120" s="185">
        <v>16550</v>
      </c>
      <c r="S3120" s="185" t="s">
        <v>400</v>
      </c>
      <c r="T3120">
        <v>4</v>
      </c>
      <c r="U3120" s="185" t="s">
        <v>37</v>
      </c>
      <c r="V3120" s="185" t="s">
        <v>37</v>
      </c>
      <c r="W3120" t="b">
        <v>1</v>
      </c>
    </row>
    <row r="3121" spans="4:23" x14ac:dyDescent="0.25">
      <c r="D3121" s="184" t="s">
        <v>2543</v>
      </c>
      <c r="E3121" s="184" t="s">
        <v>2543</v>
      </c>
      <c r="F3121" s="184"/>
      <c r="G3121" s="184"/>
      <c r="H3121" s="185">
        <v>17840</v>
      </c>
      <c r="I3121" t="s">
        <v>3502</v>
      </c>
      <c r="J3121" s="185" t="s">
        <v>36</v>
      </c>
      <c r="K3121" s="185" t="s">
        <v>36</v>
      </c>
      <c r="L3121" s="185" t="s">
        <v>36</v>
      </c>
      <c r="M3121" s="185" t="s">
        <v>37</v>
      </c>
      <c r="N3121" s="185" t="s">
        <v>3504</v>
      </c>
      <c r="O3121" s="185" t="s">
        <v>37</v>
      </c>
      <c r="P3121" s="185"/>
      <c r="Q3121" s="184" t="s">
        <v>2543</v>
      </c>
      <c r="R3121" s="185">
        <v>17840</v>
      </c>
      <c r="S3121" s="185" t="s">
        <v>726</v>
      </c>
      <c r="T3121">
        <v>2</v>
      </c>
      <c r="U3121" s="185" t="s">
        <v>37</v>
      </c>
      <c r="V3121" s="185" t="s">
        <v>37</v>
      </c>
      <c r="W3121" t="b">
        <v>1</v>
      </c>
    </row>
    <row r="3122" spans="4:23" x14ac:dyDescent="0.25">
      <c r="D3122" s="184" t="s">
        <v>2544</v>
      </c>
      <c r="E3122" s="184" t="s">
        <v>2544</v>
      </c>
      <c r="F3122" s="184"/>
      <c r="G3122" s="184"/>
      <c r="H3122" s="185">
        <v>13840</v>
      </c>
      <c r="I3122" t="s">
        <v>3491</v>
      </c>
      <c r="J3122" s="185" t="s">
        <v>36</v>
      </c>
      <c r="K3122" s="185" t="s">
        <v>36</v>
      </c>
      <c r="L3122" s="185" t="s">
        <v>36</v>
      </c>
      <c r="M3122" s="185" t="s">
        <v>37</v>
      </c>
      <c r="N3122" s="185" t="s">
        <v>3503</v>
      </c>
      <c r="O3122" s="185" t="s">
        <v>37</v>
      </c>
      <c r="P3122" s="185"/>
      <c r="Q3122" s="184" t="s">
        <v>2544</v>
      </c>
      <c r="R3122" s="185">
        <v>13840</v>
      </c>
      <c r="S3122" s="185" t="s">
        <v>72</v>
      </c>
      <c r="T3122">
        <v>1</v>
      </c>
      <c r="U3122" s="185" t="s">
        <v>37</v>
      </c>
      <c r="V3122" s="185" t="s">
        <v>37</v>
      </c>
      <c r="W3122" t="b">
        <v>1</v>
      </c>
    </row>
    <row r="3123" spans="4:23" x14ac:dyDescent="0.25">
      <c r="D3123" s="184" t="s">
        <v>2545</v>
      </c>
      <c r="E3123" s="184" t="s">
        <v>2545</v>
      </c>
      <c r="F3123" s="184"/>
      <c r="G3123" s="184"/>
      <c r="H3123" s="185">
        <v>15320</v>
      </c>
      <c r="I3123" t="s">
        <v>3897</v>
      </c>
      <c r="J3123" s="185" t="s">
        <v>36</v>
      </c>
      <c r="K3123" s="185" t="s">
        <v>36</v>
      </c>
      <c r="L3123" s="185" t="s">
        <v>36</v>
      </c>
      <c r="M3123" s="185" t="s">
        <v>37</v>
      </c>
      <c r="N3123" s="185" t="s">
        <v>3514</v>
      </c>
      <c r="O3123" s="185" t="s">
        <v>37</v>
      </c>
      <c r="P3123" s="185"/>
      <c r="Q3123" s="184" t="s">
        <v>2545</v>
      </c>
      <c r="R3123" s="185">
        <v>15320</v>
      </c>
      <c r="S3123" s="185" t="s">
        <v>327</v>
      </c>
      <c r="T3123">
        <v>1</v>
      </c>
      <c r="U3123" s="185" t="s">
        <v>37</v>
      </c>
      <c r="V3123" s="185" t="s">
        <v>37</v>
      </c>
      <c r="W3123" t="b">
        <v>1</v>
      </c>
    </row>
    <row r="3124" spans="4:23" x14ac:dyDescent="0.25">
      <c r="D3124" s="184" t="s">
        <v>2546</v>
      </c>
      <c r="E3124" s="184" t="s">
        <v>2546</v>
      </c>
      <c r="F3124" s="184"/>
      <c r="G3124" s="184"/>
      <c r="H3124" s="185">
        <v>13160</v>
      </c>
      <c r="I3124" t="s">
        <v>3491</v>
      </c>
      <c r="J3124" s="185" t="s">
        <v>36</v>
      </c>
      <c r="K3124" s="185" t="s">
        <v>36</v>
      </c>
      <c r="L3124" s="185" t="s">
        <v>36</v>
      </c>
      <c r="M3124" s="185" t="s">
        <v>37</v>
      </c>
      <c r="N3124" s="185" t="s">
        <v>3503</v>
      </c>
      <c r="O3124" s="185" t="s">
        <v>37</v>
      </c>
      <c r="P3124" s="185"/>
      <c r="Q3124" s="184" t="s">
        <v>2546</v>
      </c>
      <c r="R3124" s="185">
        <v>13160</v>
      </c>
      <c r="S3124" s="185" t="s">
        <v>444</v>
      </c>
      <c r="T3124">
        <v>2</v>
      </c>
      <c r="U3124" s="185" t="s">
        <v>37</v>
      </c>
      <c r="V3124" s="185" t="s">
        <v>37</v>
      </c>
      <c r="W3124" t="b">
        <v>1</v>
      </c>
    </row>
    <row r="3125" spans="4:23" x14ac:dyDescent="0.25">
      <c r="D3125" s="184" t="s">
        <v>2547</v>
      </c>
      <c r="E3125" s="184" t="s">
        <v>2547</v>
      </c>
      <c r="F3125" s="184"/>
      <c r="G3125" s="184"/>
      <c r="H3125" s="185">
        <v>13160</v>
      </c>
      <c r="I3125" t="s">
        <v>3491</v>
      </c>
      <c r="J3125" s="185" t="s">
        <v>36</v>
      </c>
      <c r="K3125" s="185" t="s">
        <v>36</v>
      </c>
      <c r="L3125" s="185" t="s">
        <v>36</v>
      </c>
      <c r="M3125" s="185" t="s">
        <v>37</v>
      </c>
      <c r="N3125" s="185" t="s">
        <v>3498</v>
      </c>
      <c r="O3125" s="185" t="s">
        <v>37</v>
      </c>
      <c r="P3125" s="185"/>
      <c r="Q3125" s="184" t="s">
        <v>2547</v>
      </c>
      <c r="R3125" s="185">
        <v>13160</v>
      </c>
      <c r="S3125" s="185" t="s">
        <v>444</v>
      </c>
      <c r="T3125">
        <v>1</v>
      </c>
      <c r="U3125" s="185" t="s">
        <v>37</v>
      </c>
      <c r="V3125" s="185" t="s">
        <v>37</v>
      </c>
      <c r="W3125" t="b">
        <v>1</v>
      </c>
    </row>
    <row r="3126" spans="4:23" x14ac:dyDescent="0.25">
      <c r="D3126" s="184" t="s">
        <v>2548</v>
      </c>
      <c r="E3126" s="184" t="s">
        <v>2548</v>
      </c>
      <c r="F3126" s="184"/>
      <c r="G3126" s="184"/>
      <c r="H3126" s="185">
        <v>17810</v>
      </c>
      <c r="I3126" t="s">
        <v>3502</v>
      </c>
      <c r="J3126" s="185" t="s">
        <v>36</v>
      </c>
      <c r="K3126" s="185" t="s">
        <v>36</v>
      </c>
      <c r="L3126" s="185" t="s">
        <v>36</v>
      </c>
      <c r="M3126" s="185" t="s">
        <v>37</v>
      </c>
      <c r="N3126" s="185" t="s">
        <v>3504</v>
      </c>
      <c r="O3126" s="185" t="s">
        <v>37</v>
      </c>
      <c r="P3126" s="185"/>
      <c r="Q3126" s="184" t="s">
        <v>2548</v>
      </c>
      <c r="R3126" s="185">
        <v>17810</v>
      </c>
      <c r="S3126" s="185" t="s">
        <v>441</v>
      </c>
      <c r="T3126">
        <v>1</v>
      </c>
      <c r="U3126" s="185" t="s">
        <v>37</v>
      </c>
      <c r="V3126" s="185" t="s">
        <v>37</v>
      </c>
      <c r="W3126" t="b">
        <v>1</v>
      </c>
    </row>
    <row r="3127" spans="4:23" x14ac:dyDescent="0.25">
      <c r="D3127" s="184" t="s">
        <v>2549</v>
      </c>
      <c r="E3127" s="184" t="s">
        <v>2549</v>
      </c>
      <c r="F3127" s="184"/>
      <c r="G3127" s="184"/>
      <c r="H3127" s="185">
        <v>13160</v>
      </c>
      <c r="I3127" t="s">
        <v>3491</v>
      </c>
      <c r="J3127" s="185" t="s">
        <v>36</v>
      </c>
      <c r="K3127" s="185" t="s">
        <v>36</v>
      </c>
      <c r="L3127" s="185" t="s">
        <v>36</v>
      </c>
      <c r="M3127" s="185" t="s">
        <v>37</v>
      </c>
      <c r="N3127" s="185" t="s">
        <v>3503</v>
      </c>
      <c r="O3127" s="185" t="s">
        <v>37</v>
      </c>
      <c r="P3127" s="185"/>
      <c r="Q3127" s="184" t="s">
        <v>2549</v>
      </c>
      <c r="R3127" s="185">
        <v>13160</v>
      </c>
      <c r="S3127" s="185" t="s">
        <v>444</v>
      </c>
      <c r="T3127">
        <v>2</v>
      </c>
      <c r="U3127" s="185" t="s">
        <v>37</v>
      </c>
      <c r="V3127" s="185" t="s">
        <v>37</v>
      </c>
      <c r="W3127" t="b">
        <v>1</v>
      </c>
    </row>
    <row r="3128" spans="4:23" x14ac:dyDescent="0.25">
      <c r="D3128" s="184" t="s">
        <v>2550</v>
      </c>
      <c r="E3128" s="184" t="s">
        <v>2550</v>
      </c>
      <c r="F3128" s="184"/>
      <c r="G3128" s="184"/>
      <c r="H3128" s="185">
        <v>13510</v>
      </c>
      <c r="I3128" t="s">
        <v>3491</v>
      </c>
      <c r="J3128" s="185" t="s">
        <v>36</v>
      </c>
      <c r="K3128" s="185" t="s">
        <v>36</v>
      </c>
      <c r="L3128" s="185" t="s">
        <v>36</v>
      </c>
      <c r="M3128" s="185" t="s">
        <v>37</v>
      </c>
      <c r="N3128" s="185" t="s">
        <v>3501</v>
      </c>
      <c r="O3128" s="185" t="s">
        <v>37</v>
      </c>
      <c r="P3128" s="185"/>
      <c r="Q3128" s="184" t="s">
        <v>2550</v>
      </c>
      <c r="R3128" s="185">
        <v>13510</v>
      </c>
      <c r="S3128" s="185" t="s">
        <v>103</v>
      </c>
      <c r="T3128">
        <v>3</v>
      </c>
      <c r="U3128" s="185" t="s">
        <v>37</v>
      </c>
      <c r="V3128" s="185" t="s">
        <v>37</v>
      </c>
      <c r="W3128" t="b">
        <v>1</v>
      </c>
    </row>
    <row r="3129" spans="4:23" x14ac:dyDescent="0.25">
      <c r="D3129" s="184" t="s">
        <v>2551</v>
      </c>
      <c r="E3129" s="184" t="s">
        <v>2551</v>
      </c>
      <c r="F3129" s="184"/>
      <c r="G3129" s="184"/>
      <c r="H3129" s="185">
        <v>13510</v>
      </c>
      <c r="I3129" t="s">
        <v>3491</v>
      </c>
      <c r="J3129" s="185" t="s">
        <v>36</v>
      </c>
      <c r="K3129" s="185" t="s">
        <v>36</v>
      </c>
      <c r="L3129" s="185" t="s">
        <v>36</v>
      </c>
      <c r="M3129" s="185" t="s">
        <v>37</v>
      </c>
      <c r="N3129" s="185" t="s">
        <v>3501</v>
      </c>
      <c r="O3129" s="185" t="s">
        <v>37</v>
      </c>
      <c r="P3129" s="185"/>
      <c r="Q3129" s="184" t="s">
        <v>2551</v>
      </c>
      <c r="R3129" s="185">
        <v>13510</v>
      </c>
      <c r="S3129" s="185" t="s">
        <v>103</v>
      </c>
      <c r="T3129">
        <v>3</v>
      </c>
      <c r="U3129" s="185" t="s">
        <v>37</v>
      </c>
      <c r="V3129" s="185" t="s">
        <v>37</v>
      </c>
      <c r="W3129" t="b">
        <v>1</v>
      </c>
    </row>
    <row r="3130" spans="4:23" x14ac:dyDescent="0.25">
      <c r="D3130" s="184" t="s">
        <v>2552</v>
      </c>
      <c r="E3130" s="184" t="s">
        <v>2552</v>
      </c>
      <c r="F3130" s="184"/>
      <c r="G3130" s="184"/>
      <c r="H3130" s="185">
        <v>11020</v>
      </c>
      <c r="I3130" t="s">
        <v>3491</v>
      </c>
      <c r="J3130" s="185" t="s">
        <v>36</v>
      </c>
      <c r="K3130" s="185" t="s">
        <v>36</v>
      </c>
      <c r="L3130" s="185" t="s">
        <v>36</v>
      </c>
      <c r="M3130" s="185" t="s">
        <v>37</v>
      </c>
      <c r="N3130" s="185" t="s">
        <v>35</v>
      </c>
      <c r="O3130" s="185" t="s">
        <v>37</v>
      </c>
      <c r="P3130" s="185"/>
      <c r="Q3130" s="184" t="s">
        <v>2552</v>
      </c>
      <c r="R3130" s="185">
        <v>11020</v>
      </c>
      <c r="S3130" s="185" t="s">
        <v>127</v>
      </c>
      <c r="T3130">
        <v>3</v>
      </c>
      <c r="U3130" s="185" t="s">
        <v>37</v>
      </c>
      <c r="V3130" s="185" t="s">
        <v>37</v>
      </c>
      <c r="W3130" t="b">
        <v>1</v>
      </c>
    </row>
    <row r="3131" spans="4:23" x14ac:dyDescent="0.25">
      <c r="D3131" s="184" t="s">
        <v>2553</v>
      </c>
      <c r="E3131" s="184" t="s">
        <v>2553</v>
      </c>
      <c r="F3131" s="184"/>
      <c r="G3131" s="184"/>
      <c r="H3131" s="185">
        <v>13020</v>
      </c>
      <c r="I3131" t="s">
        <v>3491</v>
      </c>
      <c r="J3131" s="185" t="s">
        <v>36</v>
      </c>
      <c r="K3131" s="185" t="s">
        <v>36</v>
      </c>
      <c r="L3131" s="185" t="s">
        <v>36</v>
      </c>
      <c r="M3131" s="185" t="s">
        <v>37</v>
      </c>
      <c r="N3131" s="185" t="s">
        <v>3501</v>
      </c>
      <c r="O3131" s="185" t="s">
        <v>37</v>
      </c>
      <c r="P3131" s="185"/>
      <c r="Q3131" s="184" t="s">
        <v>2553</v>
      </c>
      <c r="R3131" s="185">
        <v>13020</v>
      </c>
      <c r="S3131" s="185" t="s">
        <v>90</v>
      </c>
      <c r="T3131">
        <v>1</v>
      </c>
      <c r="U3131" s="185" t="s">
        <v>37</v>
      </c>
      <c r="V3131" s="185" t="s">
        <v>37</v>
      </c>
      <c r="W3131" t="b">
        <v>1</v>
      </c>
    </row>
    <row r="3132" spans="4:23" x14ac:dyDescent="0.25">
      <c r="D3132" s="184" t="s">
        <v>2554</v>
      </c>
      <c r="E3132" s="184" t="s">
        <v>2554</v>
      </c>
      <c r="F3132" s="184"/>
      <c r="G3132" s="184"/>
      <c r="H3132" s="185">
        <v>13470</v>
      </c>
      <c r="I3132" t="s">
        <v>3491</v>
      </c>
      <c r="J3132" s="185" t="s">
        <v>36</v>
      </c>
      <c r="K3132" s="185" t="s">
        <v>36</v>
      </c>
      <c r="L3132" s="185" t="s">
        <v>36</v>
      </c>
      <c r="M3132" s="185" t="s">
        <v>37</v>
      </c>
      <c r="N3132" s="185" t="s">
        <v>3501</v>
      </c>
      <c r="O3132" s="185" t="s">
        <v>37</v>
      </c>
      <c r="P3132" s="185"/>
      <c r="Q3132" s="184" t="s">
        <v>2554</v>
      </c>
      <c r="R3132" s="185">
        <v>13470</v>
      </c>
      <c r="S3132" s="185" t="s">
        <v>352</v>
      </c>
      <c r="T3132">
        <v>3</v>
      </c>
      <c r="U3132" s="185" t="s">
        <v>37</v>
      </c>
      <c r="V3132" s="185" t="s">
        <v>37</v>
      </c>
      <c r="W3132" t="b">
        <v>1</v>
      </c>
    </row>
    <row r="3133" spans="4:23" x14ac:dyDescent="0.25">
      <c r="D3133" s="184" t="s">
        <v>2555</v>
      </c>
      <c r="E3133" s="184" t="s">
        <v>2555</v>
      </c>
      <c r="F3133" s="184"/>
      <c r="G3133" s="184"/>
      <c r="H3133" s="185">
        <v>13410</v>
      </c>
      <c r="I3133" t="s">
        <v>3491</v>
      </c>
      <c r="J3133" s="185" t="s">
        <v>36</v>
      </c>
      <c r="K3133" s="185" t="s">
        <v>36</v>
      </c>
      <c r="L3133" s="185" t="s">
        <v>36</v>
      </c>
      <c r="M3133" s="185" t="s">
        <v>37</v>
      </c>
      <c r="N3133" s="185" t="s">
        <v>3501</v>
      </c>
      <c r="O3133" s="185" t="s">
        <v>37</v>
      </c>
      <c r="P3133" s="185"/>
      <c r="Q3133" s="184" t="s">
        <v>2555</v>
      </c>
      <c r="R3133" s="185">
        <v>13410</v>
      </c>
      <c r="S3133" s="185" t="s">
        <v>131</v>
      </c>
      <c r="T3133">
        <v>3</v>
      </c>
      <c r="U3133" s="185" t="s">
        <v>37</v>
      </c>
      <c r="V3133" s="185" t="s">
        <v>37</v>
      </c>
      <c r="W3133" t="b">
        <v>1</v>
      </c>
    </row>
    <row r="3134" spans="4:23" x14ac:dyDescent="0.25">
      <c r="D3134" s="184" t="s">
        <v>2556</v>
      </c>
      <c r="E3134" s="184" t="s">
        <v>2556</v>
      </c>
      <c r="F3134" s="184"/>
      <c r="G3134" s="184"/>
      <c r="H3134" s="185">
        <v>13140</v>
      </c>
      <c r="I3134" t="s">
        <v>3491</v>
      </c>
      <c r="J3134" s="185" t="s">
        <v>36</v>
      </c>
      <c r="K3134" s="185" t="s">
        <v>36</v>
      </c>
      <c r="L3134" s="185" t="s">
        <v>36</v>
      </c>
      <c r="M3134" s="185" t="s">
        <v>37</v>
      </c>
      <c r="N3134" s="185" t="s">
        <v>3501</v>
      </c>
      <c r="O3134" s="185" t="s">
        <v>37</v>
      </c>
      <c r="P3134" s="185"/>
      <c r="Q3134" s="184" t="s">
        <v>2556</v>
      </c>
      <c r="R3134" s="185">
        <v>13140</v>
      </c>
      <c r="S3134" s="185" t="s">
        <v>78</v>
      </c>
      <c r="T3134">
        <v>2</v>
      </c>
      <c r="U3134" s="185" t="s">
        <v>37</v>
      </c>
      <c r="V3134" s="185" t="s">
        <v>37</v>
      </c>
      <c r="W3134" t="b">
        <v>1</v>
      </c>
    </row>
    <row r="3135" spans="4:23" x14ac:dyDescent="0.25">
      <c r="D3135" s="184" t="s">
        <v>2557</v>
      </c>
      <c r="E3135" s="184" t="s">
        <v>2557</v>
      </c>
      <c r="F3135" s="184"/>
      <c r="G3135" s="184"/>
      <c r="H3135" s="185">
        <v>11010</v>
      </c>
      <c r="I3135" t="s">
        <v>3491</v>
      </c>
      <c r="J3135" s="185" t="s">
        <v>36</v>
      </c>
      <c r="K3135" s="185" t="s">
        <v>36</v>
      </c>
      <c r="L3135" s="185" t="s">
        <v>36</v>
      </c>
      <c r="M3135" s="185" t="s">
        <v>37</v>
      </c>
      <c r="N3135" s="185" t="s">
        <v>3514</v>
      </c>
      <c r="O3135" s="185" t="s">
        <v>37</v>
      </c>
      <c r="P3135" s="185"/>
      <c r="Q3135" s="184" t="s">
        <v>2557</v>
      </c>
      <c r="R3135" s="185">
        <v>11010</v>
      </c>
      <c r="S3135" s="185" t="s">
        <v>477</v>
      </c>
      <c r="T3135">
        <v>3</v>
      </c>
      <c r="U3135" s="185" t="s">
        <v>37</v>
      </c>
      <c r="V3135" s="185" t="s">
        <v>37</v>
      </c>
      <c r="W3135" t="b">
        <v>1</v>
      </c>
    </row>
    <row r="3136" spans="4:23" x14ac:dyDescent="0.25">
      <c r="D3136" s="184" t="s">
        <v>2558</v>
      </c>
      <c r="E3136" s="184" t="s">
        <v>2558</v>
      </c>
      <c r="F3136" s="184"/>
      <c r="G3136" s="184"/>
      <c r="H3136" s="185">
        <v>13150</v>
      </c>
      <c r="I3136" t="s">
        <v>3491</v>
      </c>
      <c r="J3136" s="185" t="s">
        <v>36</v>
      </c>
      <c r="K3136" s="185" t="s">
        <v>36</v>
      </c>
      <c r="L3136" s="185" t="s">
        <v>36</v>
      </c>
      <c r="M3136" s="185" t="s">
        <v>37</v>
      </c>
      <c r="N3136" s="185" t="s">
        <v>3501</v>
      </c>
      <c r="O3136" s="185" t="s">
        <v>37</v>
      </c>
      <c r="P3136" s="185"/>
      <c r="Q3136" s="184" t="s">
        <v>2558</v>
      </c>
      <c r="R3136" s="185">
        <v>13150</v>
      </c>
      <c r="S3136" s="185" t="s">
        <v>472</v>
      </c>
      <c r="T3136">
        <v>2</v>
      </c>
      <c r="U3136" s="185" t="s">
        <v>37</v>
      </c>
      <c r="V3136" s="185" t="s">
        <v>37</v>
      </c>
      <c r="W3136" t="b">
        <v>1</v>
      </c>
    </row>
    <row r="3137" spans="4:23" x14ac:dyDescent="0.25">
      <c r="D3137" s="184" t="s">
        <v>2559</v>
      </c>
      <c r="E3137" s="184" t="s">
        <v>2559</v>
      </c>
      <c r="F3137" s="184"/>
      <c r="G3137" s="184"/>
      <c r="H3137" s="185">
        <v>14190</v>
      </c>
      <c r="I3137" t="s">
        <v>3491</v>
      </c>
      <c r="J3137" s="185" t="s">
        <v>36</v>
      </c>
      <c r="K3137" s="185" t="s">
        <v>36</v>
      </c>
      <c r="L3137" s="185" t="s">
        <v>36</v>
      </c>
      <c r="M3137" s="185" t="s">
        <v>37</v>
      </c>
      <c r="N3137" s="185" t="s">
        <v>3505</v>
      </c>
      <c r="O3137" s="185" t="s">
        <v>37</v>
      </c>
      <c r="P3137" s="185"/>
      <c r="Q3137" s="184" t="s">
        <v>2559</v>
      </c>
      <c r="R3137" s="185">
        <v>14190</v>
      </c>
      <c r="S3137" s="185" t="s">
        <v>679</v>
      </c>
      <c r="T3137">
        <v>3</v>
      </c>
      <c r="U3137" s="185" t="s">
        <v>37</v>
      </c>
      <c r="V3137" s="185" t="s">
        <v>37</v>
      </c>
      <c r="W3137" t="b">
        <v>1</v>
      </c>
    </row>
    <row r="3138" spans="4:23" x14ac:dyDescent="0.25">
      <c r="D3138" s="184" t="s">
        <v>2560</v>
      </c>
      <c r="E3138" s="184" t="s">
        <v>2560</v>
      </c>
      <c r="F3138" s="184"/>
      <c r="G3138" s="184"/>
      <c r="H3138" s="185">
        <v>90292</v>
      </c>
      <c r="I3138" t="s">
        <v>3502</v>
      </c>
      <c r="J3138" s="185" t="s">
        <v>36</v>
      </c>
      <c r="K3138" s="185" t="s">
        <v>36</v>
      </c>
      <c r="L3138" s="185" t="s">
        <v>36</v>
      </c>
      <c r="M3138" s="185" t="s">
        <v>37</v>
      </c>
      <c r="N3138" s="185" t="s">
        <v>3498</v>
      </c>
      <c r="O3138" s="185" t="s">
        <v>37</v>
      </c>
      <c r="P3138" s="185"/>
      <c r="Q3138" s="184" t="s">
        <v>2560</v>
      </c>
      <c r="R3138" s="185">
        <v>90292</v>
      </c>
      <c r="S3138" s="185" t="s">
        <v>2560</v>
      </c>
      <c r="T3138">
        <v>1</v>
      </c>
      <c r="U3138" s="185" t="s">
        <v>37</v>
      </c>
      <c r="V3138" s="185" t="s">
        <v>37</v>
      </c>
      <c r="W3138" t="b">
        <v>1</v>
      </c>
    </row>
    <row r="3139" spans="4:23" x14ac:dyDescent="0.25">
      <c r="D3139" s="184" t="s">
        <v>2561</v>
      </c>
      <c r="E3139" s="184" t="s">
        <v>2561</v>
      </c>
      <c r="F3139" s="184"/>
      <c r="G3139" s="184"/>
      <c r="H3139" s="185">
        <v>16220</v>
      </c>
      <c r="I3139" t="s">
        <v>3496</v>
      </c>
      <c r="J3139" s="185" t="s">
        <v>36</v>
      </c>
      <c r="K3139" s="185" t="s">
        <v>36</v>
      </c>
      <c r="L3139" s="185" t="s">
        <v>36</v>
      </c>
      <c r="M3139" s="185" t="s">
        <v>37</v>
      </c>
      <c r="N3139" s="185" t="s">
        <v>3498</v>
      </c>
      <c r="O3139" s="185" t="s">
        <v>37</v>
      </c>
      <c r="P3139" s="185"/>
      <c r="Q3139" s="184" t="s">
        <v>2561</v>
      </c>
      <c r="R3139" s="185">
        <v>16220</v>
      </c>
      <c r="S3139" s="185" t="s">
        <v>289</v>
      </c>
      <c r="T3139">
        <v>2</v>
      </c>
      <c r="U3139" s="185" t="s">
        <v>37</v>
      </c>
      <c r="V3139" s="185" t="s">
        <v>37</v>
      </c>
      <c r="W3139" t="b">
        <v>1</v>
      </c>
    </row>
    <row r="3140" spans="4:23" x14ac:dyDescent="0.25">
      <c r="D3140" s="184" t="s">
        <v>2562</v>
      </c>
      <c r="E3140" s="184" t="s">
        <v>2562</v>
      </c>
      <c r="F3140" s="184"/>
      <c r="G3140" s="184"/>
      <c r="H3140" s="185">
        <v>17180</v>
      </c>
      <c r="I3140" t="s">
        <v>3502</v>
      </c>
      <c r="J3140" s="185" t="s">
        <v>36</v>
      </c>
      <c r="K3140" s="185" t="s">
        <v>36</v>
      </c>
      <c r="L3140" s="185" t="s">
        <v>36</v>
      </c>
      <c r="M3140" s="185" t="s">
        <v>37</v>
      </c>
      <c r="N3140" s="185" t="s">
        <v>3504</v>
      </c>
      <c r="O3140" s="185" t="s">
        <v>37</v>
      </c>
      <c r="P3140" s="185"/>
      <c r="Q3140" s="184" t="s">
        <v>2562</v>
      </c>
      <c r="R3140" s="185">
        <v>17180</v>
      </c>
      <c r="S3140" s="185" t="s">
        <v>589</v>
      </c>
      <c r="T3140">
        <v>1</v>
      </c>
      <c r="U3140" s="185" t="s">
        <v>37</v>
      </c>
      <c r="V3140" s="185" t="s">
        <v>37</v>
      </c>
      <c r="W3140" t="b">
        <v>1</v>
      </c>
    </row>
    <row r="3141" spans="4:23" x14ac:dyDescent="0.25">
      <c r="D3141" s="184" t="s">
        <v>2563</v>
      </c>
      <c r="E3141" s="184" t="s">
        <v>2563</v>
      </c>
      <c r="F3141" s="184"/>
      <c r="G3141" s="184"/>
      <c r="H3141" s="185">
        <v>16550</v>
      </c>
      <c r="I3141" t="s">
        <v>3510</v>
      </c>
      <c r="J3141" s="185" t="s">
        <v>36</v>
      </c>
      <c r="K3141" s="185" t="s">
        <v>36</v>
      </c>
      <c r="L3141" s="185" t="s">
        <v>36</v>
      </c>
      <c r="M3141" s="185" t="s">
        <v>36</v>
      </c>
      <c r="N3141" s="185" t="s">
        <v>35</v>
      </c>
      <c r="O3141" s="185" t="s">
        <v>37</v>
      </c>
      <c r="P3141" s="185"/>
      <c r="Q3141" s="184" t="s">
        <v>2563</v>
      </c>
      <c r="R3141" s="185">
        <v>16550</v>
      </c>
      <c r="S3141" s="185" t="s">
        <v>400</v>
      </c>
      <c r="T3141">
        <v>4</v>
      </c>
      <c r="U3141" s="185" t="s">
        <v>37</v>
      </c>
      <c r="V3141" s="185" t="s">
        <v>37</v>
      </c>
      <c r="W3141" t="b">
        <v>1</v>
      </c>
    </row>
    <row r="3142" spans="4:23" x14ac:dyDescent="0.25">
      <c r="D3142" s="184" t="s">
        <v>2564</v>
      </c>
      <c r="E3142" s="184" t="s">
        <v>2564</v>
      </c>
      <c r="F3142" s="184"/>
      <c r="G3142" s="184"/>
      <c r="H3142" s="185">
        <v>15310</v>
      </c>
      <c r="I3142" t="s">
        <v>3496</v>
      </c>
      <c r="J3142" s="185" t="s">
        <v>36</v>
      </c>
      <c r="K3142" s="185" t="s">
        <v>36</v>
      </c>
      <c r="L3142" s="185" t="s">
        <v>36</v>
      </c>
      <c r="M3142" s="185" t="s">
        <v>37</v>
      </c>
      <c r="N3142" s="185" t="s">
        <v>3498</v>
      </c>
      <c r="O3142" s="185" t="s">
        <v>37</v>
      </c>
      <c r="P3142" s="185"/>
      <c r="Q3142" s="184" t="s">
        <v>2564</v>
      </c>
      <c r="R3142" s="185">
        <v>15310</v>
      </c>
      <c r="S3142" s="185" t="s">
        <v>180</v>
      </c>
      <c r="T3142">
        <v>2</v>
      </c>
      <c r="U3142" s="185" t="s">
        <v>37</v>
      </c>
      <c r="V3142" s="185" t="s">
        <v>37</v>
      </c>
      <c r="W3142" t="b">
        <v>1</v>
      </c>
    </row>
    <row r="3143" spans="4:23" x14ac:dyDescent="0.25">
      <c r="D3143" s="184" t="s">
        <v>4361</v>
      </c>
      <c r="E3143" s="184" t="s">
        <v>4361</v>
      </c>
      <c r="F3143" s="184"/>
      <c r="G3143" s="184"/>
      <c r="H3143" s="185">
        <v>16070</v>
      </c>
      <c r="I3143" t="s">
        <v>3493</v>
      </c>
      <c r="J3143" s="185" t="s">
        <v>36</v>
      </c>
      <c r="K3143" s="185" t="s">
        <v>36</v>
      </c>
      <c r="L3143" s="185" t="s">
        <v>36</v>
      </c>
      <c r="M3143" s="185" t="s">
        <v>37</v>
      </c>
      <c r="N3143" s="185" t="s">
        <v>35</v>
      </c>
      <c r="O3143" s="185" t="s">
        <v>37</v>
      </c>
      <c r="P3143" s="185"/>
      <c r="Q3143" s="184" t="s">
        <v>4361</v>
      </c>
      <c r="R3143" s="185">
        <v>16070</v>
      </c>
      <c r="S3143" s="185" t="s">
        <v>3524</v>
      </c>
      <c r="T3143">
        <v>1</v>
      </c>
      <c r="U3143" s="185" t="s">
        <v>37</v>
      </c>
      <c r="V3143" s="185" t="s">
        <v>37</v>
      </c>
      <c r="W3143" t="b">
        <v>1</v>
      </c>
    </row>
    <row r="3144" spans="4:23" x14ac:dyDescent="0.25">
      <c r="D3144" s="184" t="s">
        <v>4362</v>
      </c>
      <c r="E3144" s="184" t="s">
        <v>4362</v>
      </c>
      <c r="F3144" s="184"/>
      <c r="G3144" s="184"/>
      <c r="H3144" s="185">
        <v>15500</v>
      </c>
      <c r="I3144" t="s">
        <v>3496</v>
      </c>
      <c r="J3144" s="185" t="s">
        <v>36</v>
      </c>
      <c r="K3144" s="185" t="s">
        <v>36</v>
      </c>
      <c r="L3144" s="185" t="s">
        <v>36</v>
      </c>
      <c r="M3144" s="185" t="s">
        <v>37</v>
      </c>
      <c r="N3144" s="185" t="s">
        <v>35</v>
      </c>
      <c r="O3144" s="185" t="s">
        <v>37</v>
      </c>
      <c r="P3144" s="185"/>
      <c r="Q3144" s="184" t="s">
        <v>4362</v>
      </c>
      <c r="R3144" s="185">
        <v>15500</v>
      </c>
      <c r="S3144" s="185" t="s">
        <v>3526</v>
      </c>
      <c r="T3144">
        <v>1</v>
      </c>
      <c r="U3144" s="185" t="s">
        <v>37</v>
      </c>
      <c r="V3144" s="185" t="s">
        <v>37</v>
      </c>
      <c r="W3144" t="b">
        <v>1</v>
      </c>
    </row>
    <row r="3145" spans="4:23" x14ac:dyDescent="0.25">
      <c r="D3145" s="184" t="s">
        <v>2565</v>
      </c>
      <c r="E3145" s="184" t="s">
        <v>2565</v>
      </c>
      <c r="F3145" s="184"/>
      <c r="G3145" s="184"/>
      <c r="H3145" s="185">
        <v>16410</v>
      </c>
      <c r="I3145" t="s">
        <v>3496</v>
      </c>
      <c r="J3145" s="185" t="s">
        <v>36</v>
      </c>
      <c r="K3145" s="185" t="s">
        <v>36</v>
      </c>
      <c r="L3145" s="185" t="s">
        <v>36</v>
      </c>
      <c r="M3145" s="185" t="s">
        <v>37</v>
      </c>
      <c r="N3145" s="185" t="s">
        <v>35</v>
      </c>
      <c r="O3145" s="185" t="s">
        <v>37</v>
      </c>
      <c r="P3145" s="185"/>
      <c r="Q3145" s="184" t="s">
        <v>2565</v>
      </c>
      <c r="R3145" s="185">
        <v>16410</v>
      </c>
      <c r="S3145" s="185" t="s">
        <v>70</v>
      </c>
      <c r="T3145">
        <v>3</v>
      </c>
      <c r="U3145" s="185" t="s">
        <v>37</v>
      </c>
      <c r="V3145" s="185" t="s">
        <v>37</v>
      </c>
      <c r="W3145" t="b">
        <v>0</v>
      </c>
    </row>
    <row r="3146" spans="4:23" x14ac:dyDescent="0.25">
      <c r="D3146" s="184" t="s">
        <v>633</v>
      </c>
      <c r="E3146" s="184" t="s">
        <v>633</v>
      </c>
      <c r="F3146" s="184"/>
      <c r="G3146" s="184"/>
      <c r="H3146" s="185">
        <v>15280</v>
      </c>
      <c r="I3146" t="s">
        <v>3493</v>
      </c>
      <c r="J3146" s="185" t="s">
        <v>36</v>
      </c>
      <c r="K3146" s="185" t="s">
        <v>36</v>
      </c>
      <c r="L3146" s="185" t="s">
        <v>36</v>
      </c>
      <c r="M3146" s="185" t="s">
        <v>37</v>
      </c>
      <c r="N3146" s="185" t="s">
        <v>3646</v>
      </c>
      <c r="O3146" s="185" t="s">
        <v>37</v>
      </c>
      <c r="P3146" s="185"/>
      <c r="Q3146" s="184" t="s">
        <v>633</v>
      </c>
      <c r="R3146" s="185">
        <v>15280</v>
      </c>
      <c r="S3146" s="185" t="s">
        <v>633</v>
      </c>
      <c r="T3146">
        <v>1</v>
      </c>
      <c r="U3146" s="185" t="s">
        <v>37</v>
      </c>
      <c r="V3146" s="185" t="s">
        <v>37</v>
      </c>
      <c r="W3146" t="b">
        <v>1</v>
      </c>
    </row>
    <row r="3147" spans="4:23" x14ac:dyDescent="0.25">
      <c r="D3147" s="184" t="s">
        <v>2566</v>
      </c>
      <c r="E3147" s="184" t="s">
        <v>2566</v>
      </c>
      <c r="F3147" s="184"/>
      <c r="G3147" s="184"/>
      <c r="H3147" s="185">
        <v>17310</v>
      </c>
      <c r="I3147" t="s">
        <v>3502</v>
      </c>
      <c r="J3147" s="185" t="s">
        <v>36</v>
      </c>
      <c r="K3147" s="185" t="s">
        <v>36</v>
      </c>
      <c r="L3147" s="185" t="s">
        <v>36</v>
      </c>
      <c r="M3147" s="185" t="s">
        <v>37</v>
      </c>
      <c r="N3147" s="185" t="s">
        <v>3646</v>
      </c>
      <c r="O3147" s="185" t="s">
        <v>37</v>
      </c>
      <c r="P3147" s="185"/>
      <c r="Q3147" s="184" t="s">
        <v>2566</v>
      </c>
      <c r="R3147" s="185">
        <v>17310</v>
      </c>
      <c r="S3147" s="185" t="s">
        <v>258</v>
      </c>
      <c r="T3147">
        <v>1</v>
      </c>
      <c r="U3147" s="185" t="s">
        <v>37</v>
      </c>
      <c r="V3147" s="185" t="s">
        <v>37</v>
      </c>
      <c r="W3147" t="b">
        <v>1</v>
      </c>
    </row>
    <row r="3148" spans="4:23" x14ac:dyDescent="0.25">
      <c r="D3148" s="184" t="s">
        <v>2567</v>
      </c>
      <c r="E3148" s="184" t="s">
        <v>2567</v>
      </c>
      <c r="F3148" s="184"/>
      <c r="G3148" s="184"/>
      <c r="H3148" s="185">
        <v>15280</v>
      </c>
      <c r="I3148" t="s">
        <v>3493</v>
      </c>
      <c r="J3148" s="185" t="s">
        <v>36</v>
      </c>
      <c r="K3148" s="185" t="s">
        <v>36</v>
      </c>
      <c r="L3148" s="185" t="s">
        <v>36</v>
      </c>
      <c r="M3148" s="185" t="s">
        <v>37</v>
      </c>
      <c r="N3148" s="185" t="s">
        <v>3646</v>
      </c>
      <c r="O3148" s="185" t="s">
        <v>37</v>
      </c>
      <c r="P3148" s="185"/>
      <c r="Q3148" s="184" t="s">
        <v>2567</v>
      </c>
      <c r="R3148" s="185">
        <v>15280</v>
      </c>
      <c r="S3148" s="185" t="s">
        <v>633</v>
      </c>
      <c r="T3148">
        <v>1</v>
      </c>
      <c r="U3148" s="185" t="s">
        <v>37</v>
      </c>
      <c r="V3148" s="185" t="s">
        <v>37</v>
      </c>
      <c r="W3148" t="b">
        <v>1</v>
      </c>
    </row>
    <row r="3149" spans="4:23" x14ac:dyDescent="0.25">
      <c r="D3149" s="184" t="s">
        <v>2568</v>
      </c>
      <c r="E3149" s="184" t="s">
        <v>2568</v>
      </c>
      <c r="F3149" s="184"/>
      <c r="G3149" s="184"/>
      <c r="H3149" s="185">
        <v>13850</v>
      </c>
      <c r="I3149" t="s">
        <v>3493</v>
      </c>
      <c r="J3149" s="185" t="s">
        <v>36</v>
      </c>
      <c r="K3149" s="185" t="s">
        <v>36</v>
      </c>
      <c r="L3149" s="185" t="s">
        <v>36</v>
      </c>
      <c r="M3149" s="185" t="s">
        <v>37</v>
      </c>
      <c r="N3149" s="185" t="s">
        <v>35</v>
      </c>
      <c r="O3149" s="185" t="s">
        <v>37</v>
      </c>
      <c r="P3149" s="185"/>
      <c r="Q3149" s="184" t="s">
        <v>2568</v>
      </c>
      <c r="R3149" s="185">
        <v>13850</v>
      </c>
      <c r="S3149" s="185" t="s">
        <v>74</v>
      </c>
      <c r="T3149">
        <v>1</v>
      </c>
      <c r="U3149" s="185" t="s">
        <v>37</v>
      </c>
      <c r="V3149" s="185" t="s">
        <v>37</v>
      </c>
      <c r="W3149" t="b">
        <v>1</v>
      </c>
    </row>
    <row r="3150" spans="4:23" x14ac:dyDescent="0.25">
      <c r="D3150" s="184" t="s">
        <v>2569</v>
      </c>
      <c r="E3150" s="184" t="s">
        <v>2569</v>
      </c>
      <c r="F3150" s="184"/>
      <c r="G3150" s="184"/>
      <c r="H3150" s="185">
        <v>13240</v>
      </c>
      <c r="I3150" t="s">
        <v>3491</v>
      </c>
      <c r="J3150" s="185" t="s">
        <v>36</v>
      </c>
      <c r="K3150" s="185" t="s">
        <v>36</v>
      </c>
      <c r="L3150" s="185" t="s">
        <v>36</v>
      </c>
      <c r="M3150" s="185" t="s">
        <v>37</v>
      </c>
      <c r="N3150" s="185" t="s">
        <v>35</v>
      </c>
      <c r="O3150" s="185" t="s">
        <v>37</v>
      </c>
      <c r="P3150" s="185"/>
      <c r="Q3150" s="184" t="s">
        <v>2569</v>
      </c>
      <c r="R3150" s="185">
        <v>13240</v>
      </c>
      <c r="S3150" s="185" t="s">
        <v>146</v>
      </c>
      <c r="T3150">
        <v>2</v>
      </c>
      <c r="U3150" s="185" t="s">
        <v>37</v>
      </c>
      <c r="V3150" s="185" t="s">
        <v>37</v>
      </c>
      <c r="W3150" t="b">
        <v>1</v>
      </c>
    </row>
    <row r="3151" spans="4:23" x14ac:dyDescent="0.25">
      <c r="D3151" s="184" t="s">
        <v>2570</v>
      </c>
      <c r="E3151" s="184" t="s">
        <v>2570</v>
      </c>
      <c r="F3151" s="184"/>
      <c r="G3151" s="184"/>
      <c r="H3151" s="185">
        <v>10030</v>
      </c>
      <c r="I3151" t="s">
        <v>3486</v>
      </c>
      <c r="J3151" s="185" t="s">
        <v>36</v>
      </c>
      <c r="K3151" s="185" t="s">
        <v>36</v>
      </c>
      <c r="L3151" s="185" t="s">
        <v>36</v>
      </c>
      <c r="M3151" s="185" t="s">
        <v>37</v>
      </c>
      <c r="N3151" s="185" t="s">
        <v>3490</v>
      </c>
      <c r="O3151" s="185" t="s">
        <v>37</v>
      </c>
      <c r="P3151" s="185"/>
      <c r="Q3151" s="184" t="s">
        <v>2570</v>
      </c>
      <c r="R3151" s="185">
        <v>10030</v>
      </c>
      <c r="S3151" s="185" t="s">
        <v>60</v>
      </c>
      <c r="T3151">
        <v>1</v>
      </c>
      <c r="U3151" s="185" t="s">
        <v>37</v>
      </c>
      <c r="V3151" s="185" t="s">
        <v>37</v>
      </c>
      <c r="W3151" t="b">
        <v>1</v>
      </c>
    </row>
    <row r="3152" spans="4:23" x14ac:dyDescent="0.25">
      <c r="D3152" s="184" t="s">
        <v>2571</v>
      </c>
      <c r="E3152" s="184" t="s">
        <v>2571</v>
      </c>
      <c r="F3152" s="184"/>
      <c r="G3152" s="184"/>
      <c r="H3152" s="185">
        <v>10030</v>
      </c>
      <c r="I3152" t="s">
        <v>3486</v>
      </c>
      <c r="J3152" s="185" t="s">
        <v>36</v>
      </c>
      <c r="K3152" s="185" t="s">
        <v>36</v>
      </c>
      <c r="L3152" s="185" t="s">
        <v>36</v>
      </c>
      <c r="M3152" s="185" t="s">
        <v>37</v>
      </c>
      <c r="N3152" s="185" t="s">
        <v>3490</v>
      </c>
      <c r="O3152" s="185" t="s">
        <v>37</v>
      </c>
      <c r="P3152" s="185"/>
      <c r="Q3152" s="184" t="s">
        <v>2571</v>
      </c>
      <c r="R3152" s="185">
        <v>10030</v>
      </c>
      <c r="S3152" s="185" t="s">
        <v>60</v>
      </c>
      <c r="T3152">
        <v>1</v>
      </c>
      <c r="U3152" s="185" t="s">
        <v>37</v>
      </c>
      <c r="V3152" s="185" t="s">
        <v>37</v>
      </c>
      <c r="W3152" t="b">
        <v>1</v>
      </c>
    </row>
    <row r="3153" spans="4:23" x14ac:dyDescent="0.25">
      <c r="D3153" s="184" t="s">
        <v>529</v>
      </c>
      <c r="E3153" s="184" t="s">
        <v>529</v>
      </c>
      <c r="F3153" s="184"/>
      <c r="G3153" s="184"/>
      <c r="H3153" s="185">
        <v>16250</v>
      </c>
      <c r="I3153" t="s">
        <v>3493</v>
      </c>
      <c r="J3153" s="185" t="s">
        <v>36</v>
      </c>
      <c r="K3153" s="185" t="s">
        <v>36</v>
      </c>
      <c r="L3153" s="185" t="s">
        <v>36</v>
      </c>
      <c r="M3153" s="185" t="s">
        <v>37</v>
      </c>
      <c r="N3153" s="185" t="s">
        <v>3498</v>
      </c>
      <c r="O3153" s="185" t="s">
        <v>37</v>
      </c>
      <c r="P3153" s="185"/>
      <c r="Q3153" s="184" t="s">
        <v>529</v>
      </c>
      <c r="R3153" s="185">
        <v>16250</v>
      </c>
      <c r="S3153" s="185" t="s">
        <v>529</v>
      </c>
      <c r="T3153">
        <v>2</v>
      </c>
      <c r="U3153" s="185" t="s">
        <v>37</v>
      </c>
      <c r="V3153" s="185" t="s">
        <v>37</v>
      </c>
      <c r="W3153" t="b">
        <v>1</v>
      </c>
    </row>
    <row r="3154" spans="4:23" x14ac:dyDescent="0.25">
      <c r="D3154" s="184" t="s">
        <v>4363</v>
      </c>
      <c r="E3154" s="184" t="s">
        <v>4363</v>
      </c>
      <c r="F3154" s="184"/>
      <c r="G3154" s="184"/>
      <c r="H3154" s="185">
        <v>10030</v>
      </c>
      <c r="I3154" t="s">
        <v>3491</v>
      </c>
      <c r="J3154" s="185" t="s">
        <v>36</v>
      </c>
      <c r="K3154" s="185" t="s">
        <v>36</v>
      </c>
      <c r="L3154" s="185" t="s">
        <v>36</v>
      </c>
      <c r="M3154" s="185" t="s">
        <v>37</v>
      </c>
      <c r="N3154" s="185" t="s">
        <v>3514</v>
      </c>
      <c r="O3154" s="185" t="s">
        <v>37</v>
      </c>
      <c r="P3154" s="185"/>
      <c r="Q3154" s="184" t="s">
        <v>4363</v>
      </c>
      <c r="R3154" s="185">
        <v>10030</v>
      </c>
      <c r="S3154" s="185" t="s">
        <v>60</v>
      </c>
      <c r="T3154">
        <v>1</v>
      </c>
      <c r="U3154" s="185" t="s">
        <v>37</v>
      </c>
      <c r="V3154" s="185" t="s">
        <v>37</v>
      </c>
      <c r="W3154" t="b">
        <v>1</v>
      </c>
    </row>
    <row r="3155" spans="4:23" x14ac:dyDescent="0.25">
      <c r="D3155" s="184" t="s">
        <v>2572</v>
      </c>
      <c r="E3155" s="184" t="s">
        <v>2572</v>
      </c>
      <c r="F3155" s="184"/>
      <c r="G3155" s="184"/>
      <c r="H3155" s="185">
        <v>12100</v>
      </c>
      <c r="I3155" t="s">
        <v>3510</v>
      </c>
      <c r="J3155" s="185" t="s">
        <v>36</v>
      </c>
      <c r="K3155" s="185" t="s">
        <v>36</v>
      </c>
      <c r="L3155" s="185" t="s">
        <v>36</v>
      </c>
      <c r="M3155" s="185" t="s">
        <v>36</v>
      </c>
      <c r="N3155" s="185" t="s">
        <v>35</v>
      </c>
      <c r="O3155" s="185" t="s">
        <v>37</v>
      </c>
      <c r="P3155" s="185"/>
      <c r="Q3155" s="184" t="s">
        <v>2572</v>
      </c>
      <c r="R3155" s="185">
        <v>12100</v>
      </c>
      <c r="S3155" s="185" t="s">
        <v>2572</v>
      </c>
      <c r="T3155">
        <v>4</v>
      </c>
      <c r="U3155" s="185" t="s">
        <v>37</v>
      </c>
      <c r="V3155" s="185" t="s">
        <v>37</v>
      </c>
      <c r="W3155" t="b">
        <v>1</v>
      </c>
    </row>
    <row r="3156" spans="4:23" x14ac:dyDescent="0.25">
      <c r="D3156" s="184" t="s">
        <v>2573</v>
      </c>
      <c r="E3156" s="184" t="s">
        <v>2573</v>
      </c>
      <c r="F3156" s="184"/>
      <c r="G3156" s="184"/>
      <c r="H3156" s="185">
        <v>12080</v>
      </c>
      <c r="I3156" t="s">
        <v>3487</v>
      </c>
      <c r="J3156" s="185" t="s">
        <v>36</v>
      </c>
      <c r="K3156" s="185" t="s">
        <v>36</v>
      </c>
      <c r="L3156" s="185" t="s">
        <v>36</v>
      </c>
      <c r="M3156" s="185" t="s">
        <v>36</v>
      </c>
      <c r="N3156" s="185" t="s">
        <v>35</v>
      </c>
      <c r="O3156" s="185" t="s">
        <v>37</v>
      </c>
      <c r="P3156" s="185"/>
      <c r="Q3156" s="184" t="s">
        <v>2573</v>
      </c>
      <c r="R3156" s="185">
        <v>12080</v>
      </c>
      <c r="S3156" s="185" t="s">
        <v>2027</v>
      </c>
      <c r="T3156">
        <v>4</v>
      </c>
      <c r="U3156" s="185" t="s">
        <v>37</v>
      </c>
      <c r="V3156" s="185" t="s">
        <v>37</v>
      </c>
      <c r="W3156" t="b">
        <v>1</v>
      </c>
    </row>
    <row r="3157" spans="4:23" x14ac:dyDescent="0.25">
      <c r="D3157" s="186" t="s">
        <v>4364</v>
      </c>
      <c r="E3157" s="186" t="s">
        <v>4364</v>
      </c>
      <c r="F3157" s="186"/>
      <c r="G3157" s="186"/>
      <c r="H3157" s="185"/>
      <c r="I3157" s="186" t="s">
        <v>3507</v>
      </c>
      <c r="J3157" s="186" t="s">
        <v>36</v>
      </c>
      <c r="K3157" s="186" t="s">
        <v>36</v>
      </c>
      <c r="L3157" s="186" t="s">
        <v>36</v>
      </c>
      <c r="M3157" s="186" t="s">
        <v>37</v>
      </c>
      <c r="N3157" s="186" t="s">
        <v>3498</v>
      </c>
      <c r="O3157" s="186" t="s">
        <v>37</v>
      </c>
      <c r="P3157" s="186"/>
      <c r="Q3157" s="186" t="s">
        <v>4364</v>
      </c>
      <c r="R3157" s="185"/>
      <c r="S3157" s="185"/>
      <c r="T3157">
        <v>1</v>
      </c>
      <c r="U3157" s="186" t="s">
        <v>37</v>
      </c>
      <c r="V3157" s="186" t="s">
        <v>37</v>
      </c>
      <c r="W3157" t="b">
        <v>1</v>
      </c>
    </row>
    <row r="3158" spans="4:23" x14ac:dyDescent="0.25">
      <c r="D3158" s="184" t="s">
        <v>4365</v>
      </c>
      <c r="E3158" s="184" t="s">
        <v>4365</v>
      </c>
      <c r="F3158" s="184"/>
      <c r="G3158" s="184"/>
      <c r="H3158" s="185">
        <v>90269</v>
      </c>
      <c r="I3158" t="s">
        <v>3491</v>
      </c>
      <c r="J3158" s="185" t="s">
        <v>36</v>
      </c>
      <c r="K3158" s="185" t="s">
        <v>36</v>
      </c>
      <c r="L3158" s="185" t="s">
        <v>36</v>
      </c>
      <c r="M3158" s="185" t="s">
        <v>37</v>
      </c>
      <c r="N3158" s="185" t="s">
        <v>3501</v>
      </c>
      <c r="O3158" s="185" t="s">
        <v>37</v>
      </c>
      <c r="P3158" s="185"/>
      <c r="Q3158" s="184" t="s">
        <v>4365</v>
      </c>
      <c r="R3158" s="185">
        <v>90269</v>
      </c>
      <c r="S3158" s="185" t="s">
        <v>2354</v>
      </c>
      <c r="T3158">
        <v>1</v>
      </c>
      <c r="U3158" s="185" t="s">
        <v>37</v>
      </c>
      <c r="V3158" s="185" t="s">
        <v>37</v>
      </c>
      <c r="W3158" t="b">
        <v>1</v>
      </c>
    </row>
    <row r="3159" spans="4:23" x14ac:dyDescent="0.25">
      <c r="D3159" s="184" t="s">
        <v>2574</v>
      </c>
      <c r="E3159" s="184" t="s">
        <v>2574</v>
      </c>
      <c r="F3159" s="184"/>
      <c r="G3159" s="184"/>
      <c r="H3159" s="185">
        <v>16250</v>
      </c>
      <c r="I3159" t="s">
        <v>3493</v>
      </c>
      <c r="J3159" s="185" t="s">
        <v>36</v>
      </c>
      <c r="K3159" s="185" t="s">
        <v>36</v>
      </c>
      <c r="L3159" s="185" t="s">
        <v>36</v>
      </c>
      <c r="M3159" s="185" t="s">
        <v>37</v>
      </c>
      <c r="N3159" s="185" t="s">
        <v>3498</v>
      </c>
      <c r="O3159" s="185" t="s">
        <v>37</v>
      </c>
      <c r="P3159" s="185"/>
      <c r="Q3159" s="184" t="s">
        <v>2574</v>
      </c>
      <c r="R3159" s="185">
        <v>16250</v>
      </c>
      <c r="S3159" s="185" t="s">
        <v>529</v>
      </c>
      <c r="T3159">
        <v>2</v>
      </c>
      <c r="U3159" s="185" t="s">
        <v>37</v>
      </c>
      <c r="V3159" s="185" t="s">
        <v>37</v>
      </c>
      <c r="W3159" t="b">
        <v>1</v>
      </c>
    </row>
    <row r="3160" spans="4:23" x14ac:dyDescent="0.25">
      <c r="D3160" s="186" t="s">
        <v>4366</v>
      </c>
      <c r="E3160" s="186" t="s">
        <v>4366</v>
      </c>
      <c r="F3160" s="186"/>
      <c r="G3160" s="186"/>
      <c r="H3160" s="185"/>
      <c r="I3160" s="186" t="s">
        <v>3493</v>
      </c>
      <c r="J3160" s="186" t="s">
        <v>36</v>
      </c>
      <c r="K3160" s="186" t="s">
        <v>36</v>
      </c>
      <c r="L3160" s="186" t="s">
        <v>36</v>
      </c>
      <c r="M3160" s="186" t="s">
        <v>36</v>
      </c>
      <c r="N3160" s="186" t="s">
        <v>35</v>
      </c>
      <c r="O3160" s="186" t="s">
        <v>37</v>
      </c>
      <c r="P3160" s="186"/>
      <c r="Q3160" s="186" t="s">
        <v>4366</v>
      </c>
      <c r="R3160" s="185"/>
      <c r="S3160" s="185"/>
      <c r="T3160">
        <v>4</v>
      </c>
      <c r="U3160" s="186" t="s">
        <v>37</v>
      </c>
      <c r="V3160" s="186" t="s">
        <v>37</v>
      </c>
      <c r="W3160" t="b">
        <v>1</v>
      </c>
    </row>
    <row r="3161" spans="4:23" x14ac:dyDescent="0.25">
      <c r="D3161" s="184" t="s">
        <v>4367</v>
      </c>
      <c r="E3161" s="184" t="s">
        <v>4367</v>
      </c>
      <c r="F3161" s="184"/>
      <c r="G3161" s="184"/>
      <c r="H3161" s="185">
        <v>90422</v>
      </c>
      <c r="I3161" t="s">
        <v>3493</v>
      </c>
      <c r="J3161" s="185" t="s">
        <v>36</v>
      </c>
      <c r="K3161" s="185" t="s">
        <v>36</v>
      </c>
      <c r="L3161" s="185" t="s">
        <v>36</v>
      </c>
      <c r="M3161" s="185" t="s">
        <v>37</v>
      </c>
      <c r="N3161" s="185" t="s">
        <v>35</v>
      </c>
      <c r="O3161" s="185" t="s">
        <v>37</v>
      </c>
      <c r="P3161" s="185"/>
      <c r="Q3161" s="184" t="s">
        <v>4367</v>
      </c>
      <c r="R3161" s="185">
        <v>90422</v>
      </c>
      <c r="S3161" s="185" t="s">
        <v>3851</v>
      </c>
      <c r="T3161">
        <v>4</v>
      </c>
      <c r="U3161" s="185" t="s">
        <v>36</v>
      </c>
      <c r="V3161" s="185" t="s">
        <v>37</v>
      </c>
      <c r="W3161" t="b">
        <v>1</v>
      </c>
    </row>
    <row r="3162" spans="4:23" x14ac:dyDescent="0.25">
      <c r="D3162" s="186" t="s">
        <v>4368</v>
      </c>
      <c r="E3162" s="186" t="s">
        <v>4368</v>
      </c>
      <c r="F3162" s="186"/>
      <c r="G3162" s="186"/>
      <c r="H3162" s="185"/>
      <c r="I3162" s="186" t="s">
        <v>3493</v>
      </c>
      <c r="J3162" s="186" t="s">
        <v>36</v>
      </c>
      <c r="K3162" s="186" t="s">
        <v>36</v>
      </c>
      <c r="L3162" s="186" t="s">
        <v>36</v>
      </c>
      <c r="M3162" s="186" t="s">
        <v>37</v>
      </c>
      <c r="N3162" s="186" t="s">
        <v>35</v>
      </c>
      <c r="O3162" s="186" t="s">
        <v>37</v>
      </c>
      <c r="P3162" s="186"/>
      <c r="Q3162" s="186" t="s">
        <v>4368</v>
      </c>
      <c r="R3162" s="185"/>
      <c r="S3162" s="185"/>
      <c r="T3162">
        <v>4</v>
      </c>
      <c r="U3162" s="186" t="s">
        <v>37</v>
      </c>
      <c r="V3162" s="186" t="s">
        <v>37</v>
      </c>
      <c r="W3162" t="b">
        <v>1</v>
      </c>
    </row>
    <row r="3163" spans="4:23" x14ac:dyDescent="0.25">
      <c r="D3163" s="184" t="s">
        <v>4369</v>
      </c>
      <c r="E3163" s="184" t="s">
        <v>4369</v>
      </c>
      <c r="F3163" s="184"/>
      <c r="G3163" s="184"/>
      <c r="H3163" s="185">
        <v>90424</v>
      </c>
      <c r="I3163" t="s">
        <v>3496</v>
      </c>
      <c r="J3163" s="185" t="s">
        <v>36</v>
      </c>
      <c r="K3163" s="185" t="s">
        <v>36</v>
      </c>
      <c r="L3163" s="185" t="s">
        <v>36</v>
      </c>
      <c r="M3163" s="185" t="s">
        <v>37</v>
      </c>
      <c r="N3163" s="185" t="s">
        <v>35</v>
      </c>
      <c r="O3163" s="185" t="s">
        <v>37</v>
      </c>
      <c r="P3163" s="185"/>
      <c r="Q3163" s="184" t="s">
        <v>4369</v>
      </c>
      <c r="R3163" s="185">
        <v>90424</v>
      </c>
      <c r="S3163" s="185" t="s">
        <v>3539</v>
      </c>
      <c r="T3163">
        <v>4</v>
      </c>
      <c r="U3163" s="185" t="s">
        <v>36</v>
      </c>
      <c r="V3163" s="185" t="s">
        <v>37</v>
      </c>
      <c r="W3163" t="b">
        <v>1</v>
      </c>
    </row>
    <row r="3164" spans="4:23" x14ac:dyDescent="0.25">
      <c r="D3164" s="186" t="s">
        <v>4370</v>
      </c>
      <c r="E3164" s="186" t="s">
        <v>4370</v>
      </c>
      <c r="F3164" s="186"/>
      <c r="G3164" s="186"/>
      <c r="H3164" s="185"/>
      <c r="I3164" s="186" t="s">
        <v>3502</v>
      </c>
      <c r="J3164" s="186" t="s">
        <v>36</v>
      </c>
      <c r="K3164" s="186" t="s">
        <v>36</v>
      </c>
      <c r="L3164" s="186" t="s">
        <v>36</v>
      </c>
      <c r="M3164" s="186" t="s">
        <v>37</v>
      </c>
      <c r="N3164" s="186" t="s">
        <v>3504</v>
      </c>
      <c r="O3164" s="186" t="s">
        <v>37</v>
      </c>
      <c r="P3164" s="186"/>
      <c r="Q3164" s="186" t="s">
        <v>4370</v>
      </c>
      <c r="R3164" s="185"/>
      <c r="S3164" s="185"/>
      <c r="T3164">
        <v>1</v>
      </c>
      <c r="U3164" s="186" t="s">
        <v>37</v>
      </c>
      <c r="V3164" s="186" t="s">
        <v>37</v>
      </c>
      <c r="W3164" t="b">
        <v>1</v>
      </c>
    </row>
    <row r="3165" spans="4:23" x14ac:dyDescent="0.25">
      <c r="D3165" s="184" t="s">
        <v>2575</v>
      </c>
      <c r="E3165" s="184" t="s">
        <v>2575</v>
      </c>
      <c r="F3165" s="184"/>
      <c r="G3165" s="184"/>
      <c r="H3165" s="185">
        <v>17280</v>
      </c>
      <c r="I3165" t="s">
        <v>3502</v>
      </c>
      <c r="J3165" s="185" t="s">
        <v>36</v>
      </c>
      <c r="K3165" s="185" t="s">
        <v>36</v>
      </c>
      <c r="L3165" s="185" t="s">
        <v>36</v>
      </c>
      <c r="M3165" s="185" t="s">
        <v>37</v>
      </c>
      <c r="N3165" s="185" t="s">
        <v>3504</v>
      </c>
      <c r="O3165" s="185" t="s">
        <v>37</v>
      </c>
      <c r="P3165" s="185"/>
      <c r="Q3165" s="184" t="s">
        <v>2575</v>
      </c>
      <c r="R3165" s="185">
        <v>17280</v>
      </c>
      <c r="S3165" s="185" t="s">
        <v>136</v>
      </c>
      <c r="T3165">
        <v>1</v>
      </c>
      <c r="U3165" s="185" t="s">
        <v>37</v>
      </c>
      <c r="V3165" s="185" t="s">
        <v>37</v>
      </c>
      <c r="W3165" t="b">
        <v>1</v>
      </c>
    </row>
    <row r="3166" spans="4:23" x14ac:dyDescent="0.25">
      <c r="D3166" s="186" t="s">
        <v>4371</v>
      </c>
      <c r="E3166" s="186" t="s">
        <v>4371</v>
      </c>
      <c r="F3166" s="186"/>
      <c r="G3166" s="186"/>
      <c r="H3166" s="185"/>
      <c r="I3166" s="186" t="s">
        <v>3507</v>
      </c>
      <c r="J3166" s="186" t="s">
        <v>36</v>
      </c>
      <c r="K3166" s="186" t="s">
        <v>36</v>
      </c>
      <c r="L3166" s="186" t="s">
        <v>36</v>
      </c>
      <c r="M3166" s="186" t="s">
        <v>37</v>
      </c>
      <c r="N3166" s="186" t="s">
        <v>3498</v>
      </c>
      <c r="O3166" s="186" t="s">
        <v>37</v>
      </c>
      <c r="P3166" s="186"/>
      <c r="Q3166" s="186" t="s">
        <v>4371</v>
      </c>
      <c r="R3166" s="185"/>
      <c r="S3166" s="185"/>
      <c r="T3166">
        <v>1</v>
      </c>
      <c r="U3166" s="186" t="s">
        <v>37</v>
      </c>
      <c r="V3166" s="186" t="s">
        <v>37</v>
      </c>
      <c r="W3166" t="b">
        <v>1</v>
      </c>
    </row>
    <row r="3167" spans="4:23" x14ac:dyDescent="0.25">
      <c r="D3167" s="184" t="s">
        <v>2576</v>
      </c>
      <c r="E3167" s="184" t="s">
        <v>2576</v>
      </c>
      <c r="F3167" s="184"/>
      <c r="G3167" s="184"/>
      <c r="H3167" s="185">
        <v>15470</v>
      </c>
      <c r="I3167" t="s">
        <v>3507</v>
      </c>
      <c r="J3167" s="185" t="s">
        <v>36</v>
      </c>
      <c r="K3167" s="185" t="s">
        <v>36</v>
      </c>
      <c r="L3167" s="185" t="s">
        <v>36</v>
      </c>
      <c r="M3167" s="185" t="s">
        <v>37</v>
      </c>
      <c r="N3167" s="185" t="s">
        <v>35</v>
      </c>
      <c r="O3167" s="185" t="s">
        <v>37</v>
      </c>
      <c r="P3167" s="185"/>
      <c r="Q3167" s="184" t="s">
        <v>2576</v>
      </c>
      <c r="R3167" s="185">
        <v>15470</v>
      </c>
      <c r="S3167" s="185" t="s">
        <v>1135</v>
      </c>
      <c r="T3167">
        <v>1</v>
      </c>
      <c r="U3167" s="185" t="s">
        <v>37</v>
      </c>
      <c r="V3167" s="185" t="s">
        <v>37</v>
      </c>
      <c r="W3167" t="b">
        <v>1</v>
      </c>
    </row>
    <row r="3168" spans="4:23" x14ac:dyDescent="0.25">
      <c r="D3168" s="184" t="s">
        <v>2577</v>
      </c>
      <c r="E3168" s="184" t="s">
        <v>2577</v>
      </c>
      <c r="F3168" s="184"/>
      <c r="G3168" s="184"/>
      <c r="H3168" s="185">
        <v>13930</v>
      </c>
      <c r="I3168" t="s">
        <v>3491</v>
      </c>
      <c r="J3168" s="185" t="s">
        <v>36</v>
      </c>
      <c r="K3168" s="185" t="s">
        <v>36</v>
      </c>
      <c r="L3168" s="185" t="s">
        <v>36</v>
      </c>
      <c r="M3168" s="185" t="s">
        <v>37</v>
      </c>
      <c r="N3168" s="185" t="s">
        <v>3501</v>
      </c>
      <c r="O3168" s="185" t="s">
        <v>37</v>
      </c>
      <c r="P3168" s="185"/>
      <c r="Q3168" s="184" t="s">
        <v>2577</v>
      </c>
      <c r="R3168" s="185">
        <v>13930</v>
      </c>
      <c r="S3168" s="185" t="s">
        <v>1285</v>
      </c>
      <c r="T3168">
        <v>2</v>
      </c>
      <c r="U3168" s="185" t="s">
        <v>37</v>
      </c>
      <c r="V3168" s="185" t="s">
        <v>37</v>
      </c>
      <c r="W3168" t="b">
        <v>1</v>
      </c>
    </row>
    <row r="3169" spans="4:23" x14ac:dyDescent="0.25">
      <c r="D3169" s="184" t="s">
        <v>2578</v>
      </c>
      <c r="E3169" s="184" t="s">
        <v>2578</v>
      </c>
      <c r="F3169" s="184"/>
      <c r="G3169" s="184"/>
      <c r="H3169" s="185">
        <v>13930</v>
      </c>
      <c r="I3169" t="s">
        <v>3491</v>
      </c>
      <c r="J3169" s="185" t="s">
        <v>36</v>
      </c>
      <c r="K3169" s="185" t="s">
        <v>36</v>
      </c>
      <c r="L3169" s="185" t="s">
        <v>36</v>
      </c>
      <c r="M3169" s="185" t="s">
        <v>37</v>
      </c>
      <c r="N3169" s="185" t="s">
        <v>3501</v>
      </c>
      <c r="O3169" s="185" t="s">
        <v>37</v>
      </c>
      <c r="P3169" s="185"/>
      <c r="Q3169" s="184" t="s">
        <v>2578</v>
      </c>
      <c r="R3169" s="185">
        <v>13930</v>
      </c>
      <c r="S3169" s="185" t="s">
        <v>1285</v>
      </c>
      <c r="T3169">
        <v>2</v>
      </c>
      <c r="U3169" s="185" t="s">
        <v>37</v>
      </c>
      <c r="V3169" s="185" t="s">
        <v>37</v>
      </c>
      <c r="W3169" t="b">
        <v>1</v>
      </c>
    </row>
    <row r="3170" spans="4:23" x14ac:dyDescent="0.25">
      <c r="D3170" s="184" t="s">
        <v>2579</v>
      </c>
      <c r="E3170" s="184" t="s">
        <v>2579</v>
      </c>
      <c r="F3170" s="184"/>
      <c r="G3170" s="184"/>
      <c r="H3170" s="185">
        <v>15330</v>
      </c>
      <c r="I3170" t="s">
        <v>3513</v>
      </c>
      <c r="J3170" s="185" t="s">
        <v>36</v>
      </c>
      <c r="K3170" s="185" t="s">
        <v>36</v>
      </c>
      <c r="L3170" s="185" t="s">
        <v>36</v>
      </c>
      <c r="M3170" s="185" t="s">
        <v>36</v>
      </c>
      <c r="N3170" s="185" t="s">
        <v>3514</v>
      </c>
      <c r="O3170" s="185" t="s">
        <v>37</v>
      </c>
      <c r="P3170" s="185"/>
      <c r="Q3170" s="184" t="s">
        <v>2579</v>
      </c>
      <c r="R3170" s="185">
        <v>15330</v>
      </c>
      <c r="S3170" s="185" t="s">
        <v>307</v>
      </c>
      <c r="T3170">
        <v>4</v>
      </c>
      <c r="U3170" s="185" t="s">
        <v>36</v>
      </c>
      <c r="V3170" s="185" t="s">
        <v>36</v>
      </c>
      <c r="W3170" t="b">
        <v>1</v>
      </c>
    </row>
    <row r="3171" spans="4:23" x14ac:dyDescent="0.25">
      <c r="D3171" s="184" t="s">
        <v>2580</v>
      </c>
      <c r="E3171" s="184" t="s">
        <v>2580</v>
      </c>
      <c r="F3171" s="184"/>
      <c r="G3171" s="184"/>
      <c r="H3171" s="185">
        <v>90293</v>
      </c>
      <c r="I3171" t="s">
        <v>3494</v>
      </c>
      <c r="J3171" s="185" t="s">
        <v>36</v>
      </c>
      <c r="K3171" s="185" t="s">
        <v>37</v>
      </c>
      <c r="L3171" s="185" t="s">
        <v>36</v>
      </c>
      <c r="M3171" s="185" t="s">
        <v>37</v>
      </c>
      <c r="N3171" s="185" t="s">
        <v>3495</v>
      </c>
      <c r="O3171" s="185" t="s">
        <v>37</v>
      </c>
      <c r="P3171" s="185"/>
      <c r="Q3171" s="184" t="s">
        <v>2580</v>
      </c>
      <c r="R3171" s="185">
        <v>90293</v>
      </c>
      <c r="S3171" s="185" t="s">
        <v>2580</v>
      </c>
      <c r="T3171">
        <v>3</v>
      </c>
      <c r="U3171" s="185" t="s">
        <v>37</v>
      </c>
      <c r="V3171" s="185" t="s">
        <v>37</v>
      </c>
      <c r="W3171" t="b">
        <v>0</v>
      </c>
    </row>
    <row r="3172" spans="4:23" x14ac:dyDescent="0.25">
      <c r="D3172" s="184" t="s">
        <v>2581</v>
      </c>
      <c r="E3172" s="184" t="s">
        <v>2581</v>
      </c>
      <c r="F3172" s="184"/>
      <c r="G3172" s="184"/>
      <c r="H3172" s="185">
        <v>90348</v>
      </c>
      <c r="I3172" t="s">
        <v>3494</v>
      </c>
      <c r="J3172" s="185" t="s">
        <v>36</v>
      </c>
      <c r="K3172" s="185" t="s">
        <v>37</v>
      </c>
      <c r="L3172" s="185" t="s">
        <v>36</v>
      </c>
      <c r="M3172" s="185" t="s">
        <v>36</v>
      </c>
      <c r="N3172" s="185" t="s">
        <v>3495</v>
      </c>
      <c r="O3172" s="185" t="s">
        <v>36</v>
      </c>
      <c r="P3172" s="185"/>
      <c r="Q3172" s="184" t="s">
        <v>2581</v>
      </c>
      <c r="R3172" s="185">
        <v>90348</v>
      </c>
      <c r="S3172" s="185" t="s">
        <v>2582</v>
      </c>
      <c r="T3172">
        <v>3</v>
      </c>
      <c r="U3172" s="185" t="s">
        <v>37</v>
      </c>
      <c r="V3172" s="185" t="s">
        <v>37</v>
      </c>
      <c r="W3172" t="b">
        <v>0</v>
      </c>
    </row>
    <row r="3173" spans="4:23" x14ac:dyDescent="0.25">
      <c r="D3173" s="184" t="s">
        <v>2583</v>
      </c>
      <c r="E3173" s="184" t="s">
        <v>2583</v>
      </c>
      <c r="F3173" s="184"/>
      <c r="G3173" s="184"/>
      <c r="H3173" s="185">
        <v>16510</v>
      </c>
      <c r="I3173" t="s">
        <v>3494</v>
      </c>
      <c r="J3173" s="185" t="s">
        <v>36</v>
      </c>
      <c r="K3173" s="185" t="s">
        <v>37</v>
      </c>
      <c r="L3173" s="185" t="s">
        <v>36</v>
      </c>
      <c r="M3173" s="185" t="s">
        <v>37</v>
      </c>
      <c r="N3173" s="185" t="s">
        <v>3495</v>
      </c>
      <c r="O3173" s="185" t="s">
        <v>37</v>
      </c>
      <c r="P3173" s="185"/>
      <c r="Q3173" s="184" t="s">
        <v>2583</v>
      </c>
      <c r="R3173" s="185">
        <v>16510</v>
      </c>
      <c r="S3173" s="185" t="s">
        <v>64</v>
      </c>
      <c r="T3173">
        <v>3</v>
      </c>
      <c r="U3173" s="185" t="s">
        <v>37</v>
      </c>
      <c r="V3173" s="185" t="s">
        <v>37</v>
      </c>
      <c r="W3173" t="b">
        <v>0</v>
      </c>
    </row>
    <row r="3174" spans="4:23" x14ac:dyDescent="0.25">
      <c r="D3174" s="184" t="s">
        <v>2584</v>
      </c>
      <c r="E3174" s="184" t="s">
        <v>2584</v>
      </c>
      <c r="F3174" s="184"/>
      <c r="G3174" s="184"/>
      <c r="H3174" s="185">
        <v>18503</v>
      </c>
      <c r="I3174" t="s">
        <v>3510</v>
      </c>
      <c r="J3174" s="185" t="s">
        <v>36</v>
      </c>
      <c r="K3174" s="185" t="s">
        <v>36</v>
      </c>
      <c r="L3174" s="185" t="s">
        <v>36</v>
      </c>
      <c r="M3174" s="185" t="s">
        <v>37</v>
      </c>
      <c r="N3174" s="185" t="s">
        <v>3514</v>
      </c>
      <c r="O3174" s="185" t="s">
        <v>37</v>
      </c>
      <c r="P3174" s="185"/>
      <c r="Q3174" s="184" t="s">
        <v>2584</v>
      </c>
      <c r="R3174" s="185">
        <v>18503</v>
      </c>
      <c r="S3174" s="185" t="s">
        <v>2585</v>
      </c>
      <c r="T3174">
        <v>1</v>
      </c>
      <c r="U3174" s="185" t="s">
        <v>37</v>
      </c>
      <c r="V3174" s="185" t="s">
        <v>37</v>
      </c>
      <c r="W3174" t="b">
        <v>1</v>
      </c>
    </row>
    <row r="3175" spans="4:23" x14ac:dyDescent="0.25">
      <c r="D3175" s="184" t="s">
        <v>2586</v>
      </c>
      <c r="E3175" s="184" t="s">
        <v>2586</v>
      </c>
      <c r="F3175" s="184"/>
      <c r="G3175" s="184"/>
      <c r="H3175" s="185">
        <v>14220</v>
      </c>
      <c r="I3175" t="s">
        <v>3491</v>
      </c>
      <c r="J3175" s="185" t="s">
        <v>36</v>
      </c>
      <c r="K3175" s="185" t="s">
        <v>36</v>
      </c>
      <c r="L3175" s="185" t="s">
        <v>36</v>
      </c>
      <c r="M3175" s="185" t="s">
        <v>37</v>
      </c>
      <c r="N3175" s="185" t="s">
        <v>3505</v>
      </c>
      <c r="O3175" s="185" t="s">
        <v>37</v>
      </c>
      <c r="P3175" s="185"/>
      <c r="Q3175" s="184" t="s">
        <v>2586</v>
      </c>
      <c r="R3175" s="185">
        <v>14220</v>
      </c>
      <c r="S3175" s="185" t="s">
        <v>1509</v>
      </c>
      <c r="T3175">
        <v>3</v>
      </c>
      <c r="U3175" s="185" t="s">
        <v>37</v>
      </c>
      <c r="V3175" s="185" t="s">
        <v>37</v>
      </c>
      <c r="W3175" t="b">
        <v>1</v>
      </c>
    </row>
    <row r="3176" spans="4:23" x14ac:dyDescent="0.25">
      <c r="D3176" s="184" t="s">
        <v>2587</v>
      </c>
      <c r="E3176" s="184" t="s">
        <v>2587</v>
      </c>
      <c r="F3176" s="184"/>
      <c r="G3176" s="184"/>
      <c r="H3176" s="185">
        <v>14160</v>
      </c>
      <c r="I3176" t="s">
        <v>3491</v>
      </c>
      <c r="J3176" s="185" t="s">
        <v>36</v>
      </c>
      <c r="K3176" s="185" t="s">
        <v>36</v>
      </c>
      <c r="L3176" s="185" t="s">
        <v>36</v>
      </c>
      <c r="M3176" s="185" t="s">
        <v>37</v>
      </c>
      <c r="N3176" s="185" t="s">
        <v>3505</v>
      </c>
      <c r="O3176" s="185" t="s">
        <v>37</v>
      </c>
      <c r="P3176" s="185"/>
      <c r="Q3176" s="184" t="s">
        <v>2587</v>
      </c>
      <c r="R3176" s="185">
        <v>14160</v>
      </c>
      <c r="S3176" s="185" t="s">
        <v>1745</v>
      </c>
      <c r="T3176">
        <v>3</v>
      </c>
      <c r="U3176" s="185" t="s">
        <v>37</v>
      </c>
      <c r="V3176" s="185" t="s">
        <v>37</v>
      </c>
      <c r="W3176" t="b">
        <v>1</v>
      </c>
    </row>
    <row r="3177" spans="4:23" x14ac:dyDescent="0.25">
      <c r="D3177" s="184" t="s">
        <v>2588</v>
      </c>
      <c r="E3177" s="184" t="s">
        <v>2588</v>
      </c>
      <c r="F3177" s="184"/>
      <c r="G3177" s="184"/>
      <c r="H3177" s="185">
        <v>16030</v>
      </c>
      <c r="I3177" t="s">
        <v>3496</v>
      </c>
      <c r="J3177" s="185" t="s">
        <v>36</v>
      </c>
      <c r="K3177" s="185" t="s">
        <v>36</v>
      </c>
      <c r="L3177" s="185" t="s">
        <v>36</v>
      </c>
      <c r="M3177" s="185" t="s">
        <v>37</v>
      </c>
      <c r="N3177" s="185" t="s">
        <v>3506</v>
      </c>
      <c r="O3177" s="185" t="s">
        <v>37</v>
      </c>
      <c r="P3177" s="185"/>
      <c r="Q3177" s="184" t="s">
        <v>2588</v>
      </c>
      <c r="R3177" s="185">
        <v>16030</v>
      </c>
      <c r="S3177" s="185" t="s">
        <v>107</v>
      </c>
      <c r="T3177">
        <v>1</v>
      </c>
      <c r="U3177" s="185" t="s">
        <v>37</v>
      </c>
      <c r="V3177" s="185" t="s">
        <v>37</v>
      </c>
      <c r="W3177" t="b">
        <v>1</v>
      </c>
    </row>
    <row r="3178" spans="4:23" x14ac:dyDescent="0.25">
      <c r="D3178" s="184" t="s">
        <v>2589</v>
      </c>
      <c r="E3178" s="184" t="s">
        <v>2589</v>
      </c>
      <c r="F3178" s="184"/>
      <c r="G3178" s="184"/>
      <c r="H3178" s="185">
        <v>14160</v>
      </c>
      <c r="I3178" t="s">
        <v>3491</v>
      </c>
      <c r="J3178" s="185" t="s">
        <v>36</v>
      </c>
      <c r="K3178" s="185" t="s">
        <v>36</v>
      </c>
      <c r="L3178" s="185" t="s">
        <v>36</v>
      </c>
      <c r="M3178" s="185" t="s">
        <v>37</v>
      </c>
      <c r="N3178" s="185" t="s">
        <v>3505</v>
      </c>
      <c r="O3178" s="185" t="s">
        <v>37</v>
      </c>
      <c r="P3178" s="185"/>
      <c r="Q3178" s="184" t="s">
        <v>2589</v>
      </c>
      <c r="R3178" s="185">
        <v>14160</v>
      </c>
      <c r="S3178" s="185" t="s">
        <v>1745</v>
      </c>
      <c r="T3178">
        <v>3</v>
      </c>
      <c r="U3178" s="185" t="s">
        <v>37</v>
      </c>
      <c r="V3178" s="185" t="s">
        <v>37</v>
      </c>
      <c r="W3178" t="b">
        <v>1</v>
      </c>
    </row>
    <row r="3179" spans="4:23" x14ac:dyDescent="0.25">
      <c r="D3179" s="184" t="s">
        <v>4372</v>
      </c>
      <c r="E3179" s="184" t="s">
        <v>4372</v>
      </c>
      <c r="F3179" s="184"/>
      <c r="G3179" s="184"/>
      <c r="H3179" s="185">
        <v>10030</v>
      </c>
      <c r="I3179" t="s">
        <v>3486</v>
      </c>
      <c r="J3179" s="185" t="s">
        <v>36</v>
      </c>
      <c r="K3179" s="185" t="s">
        <v>36</v>
      </c>
      <c r="L3179" s="185" t="s">
        <v>36</v>
      </c>
      <c r="M3179" s="185" t="s">
        <v>37</v>
      </c>
      <c r="N3179" s="185" t="s">
        <v>3490</v>
      </c>
      <c r="O3179" s="185" t="s">
        <v>37</v>
      </c>
      <c r="P3179" s="185"/>
      <c r="Q3179" s="184" t="s">
        <v>4372</v>
      </c>
      <c r="R3179" s="185">
        <v>10030</v>
      </c>
      <c r="S3179" s="185" t="s">
        <v>60</v>
      </c>
      <c r="T3179">
        <v>1</v>
      </c>
      <c r="U3179" s="185" t="s">
        <v>37</v>
      </c>
      <c r="V3179" s="185" t="s">
        <v>37</v>
      </c>
      <c r="W3179" t="b">
        <v>1</v>
      </c>
    </row>
    <row r="3180" spans="4:23" x14ac:dyDescent="0.25">
      <c r="D3180" s="184" t="s">
        <v>2590</v>
      </c>
      <c r="E3180" s="184" t="s">
        <v>2590</v>
      </c>
      <c r="F3180" s="184"/>
      <c r="G3180" s="184"/>
      <c r="H3180" s="185">
        <v>13920</v>
      </c>
      <c r="I3180" t="s">
        <v>3491</v>
      </c>
      <c r="J3180" s="185" t="s">
        <v>36</v>
      </c>
      <c r="K3180" s="185" t="s">
        <v>36</v>
      </c>
      <c r="L3180" s="185" t="s">
        <v>36</v>
      </c>
      <c r="M3180" s="185" t="s">
        <v>37</v>
      </c>
      <c r="N3180" s="185" t="s">
        <v>3501</v>
      </c>
      <c r="O3180" s="185" t="s">
        <v>37</v>
      </c>
      <c r="P3180" s="185"/>
      <c r="Q3180" s="184" t="s">
        <v>2590</v>
      </c>
      <c r="R3180" s="185">
        <v>13920</v>
      </c>
      <c r="S3180" s="185" t="s">
        <v>925</v>
      </c>
      <c r="T3180">
        <v>2</v>
      </c>
      <c r="U3180" s="185" t="s">
        <v>37</v>
      </c>
      <c r="V3180" s="185" t="s">
        <v>37</v>
      </c>
      <c r="W3180" t="b">
        <v>1</v>
      </c>
    </row>
    <row r="3181" spans="4:23" x14ac:dyDescent="0.25">
      <c r="D3181" s="184" t="s">
        <v>2591</v>
      </c>
      <c r="E3181" s="184" t="s">
        <v>2591</v>
      </c>
      <c r="F3181" s="184"/>
      <c r="G3181" s="184"/>
      <c r="H3181" s="185">
        <v>90294</v>
      </c>
      <c r="I3181" t="s">
        <v>3486</v>
      </c>
      <c r="J3181" s="185" t="s">
        <v>36</v>
      </c>
      <c r="K3181" s="185" t="s">
        <v>36</v>
      </c>
      <c r="L3181" s="185" t="s">
        <v>36</v>
      </c>
      <c r="M3181" s="185" t="s">
        <v>37</v>
      </c>
      <c r="N3181" s="185" t="s">
        <v>35</v>
      </c>
      <c r="O3181" s="185" t="s">
        <v>37</v>
      </c>
      <c r="P3181" s="185"/>
      <c r="Q3181" s="184" t="s">
        <v>2591</v>
      </c>
      <c r="R3181" s="185">
        <v>90294</v>
      </c>
      <c r="S3181" s="185" t="s">
        <v>2591</v>
      </c>
      <c r="T3181">
        <v>3</v>
      </c>
      <c r="U3181" s="185" t="s">
        <v>37</v>
      </c>
      <c r="V3181" s="185" t="s">
        <v>37</v>
      </c>
      <c r="W3181" t="b">
        <v>1</v>
      </c>
    </row>
    <row r="3182" spans="4:23" x14ac:dyDescent="0.25">
      <c r="D3182" s="184" t="s">
        <v>2592</v>
      </c>
      <c r="E3182" s="184" t="s">
        <v>2592</v>
      </c>
      <c r="F3182" s="184"/>
      <c r="G3182" s="184"/>
      <c r="H3182" s="185">
        <v>13820</v>
      </c>
      <c r="I3182" t="s">
        <v>3491</v>
      </c>
      <c r="J3182" s="185" t="s">
        <v>36</v>
      </c>
      <c r="K3182" s="185" t="s">
        <v>36</v>
      </c>
      <c r="L3182" s="185" t="s">
        <v>36</v>
      </c>
      <c r="M3182" s="185" t="s">
        <v>37</v>
      </c>
      <c r="N3182" s="185" t="s">
        <v>3501</v>
      </c>
      <c r="O3182" s="185" t="s">
        <v>37</v>
      </c>
      <c r="P3182" s="185"/>
      <c r="Q3182" s="184" t="s">
        <v>2592</v>
      </c>
      <c r="R3182" s="185">
        <v>13820</v>
      </c>
      <c r="S3182" s="185" t="s">
        <v>469</v>
      </c>
      <c r="T3182">
        <v>2</v>
      </c>
      <c r="U3182" s="185" t="s">
        <v>37</v>
      </c>
      <c r="V3182" s="185" t="s">
        <v>37</v>
      </c>
      <c r="W3182" t="b">
        <v>1</v>
      </c>
    </row>
    <row r="3183" spans="4:23" x14ac:dyDescent="0.25">
      <c r="D3183" s="184" t="s">
        <v>2593</v>
      </c>
      <c r="E3183" s="184" t="s">
        <v>2593</v>
      </c>
      <c r="F3183" s="184"/>
      <c r="G3183" s="184"/>
      <c r="H3183" s="185">
        <v>16110</v>
      </c>
      <c r="I3183" t="s">
        <v>3496</v>
      </c>
      <c r="J3183" s="185" t="s">
        <v>36</v>
      </c>
      <c r="K3183" s="185" t="s">
        <v>36</v>
      </c>
      <c r="L3183" s="185" t="s">
        <v>36</v>
      </c>
      <c r="M3183" s="185" t="s">
        <v>36</v>
      </c>
      <c r="N3183" s="185" t="s">
        <v>3514</v>
      </c>
      <c r="O3183" s="185" t="s">
        <v>37</v>
      </c>
      <c r="P3183" s="185"/>
      <c r="Q3183" s="184" t="s">
        <v>2593</v>
      </c>
      <c r="R3183" s="185">
        <v>16110</v>
      </c>
      <c r="S3183" s="185" t="s">
        <v>250</v>
      </c>
      <c r="T3183">
        <v>2</v>
      </c>
      <c r="U3183" s="185" t="s">
        <v>37</v>
      </c>
      <c r="V3183" s="185" t="s">
        <v>37</v>
      </c>
      <c r="W3183" t="b">
        <v>0</v>
      </c>
    </row>
    <row r="3184" spans="4:23" x14ac:dyDescent="0.25">
      <c r="D3184" s="184" t="s">
        <v>2594</v>
      </c>
      <c r="E3184" s="184" t="s">
        <v>2594</v>
      </c>
      <c r="F3184" s="184"/>
      <c r="G3184" s="184"/>
      <c r="H3184" s="185">
        <v>16110</v>
      </c>
      <c r="I3184" t="s">
        <v>3496</v>
      </c>
      <c r="J3184" s="185" t="s">
        <v>36</v>
      </c>
      <c r="K3184" s="185" t="s">
        <v>36</v>
      </c>
      <c r="L3184" s="185" t="s">
        <v>36</v>
      </c>
      <c r="M3184" s="185" t="s">
        <v>36</v>
      </c>
      <c r="N3184" s="185" t="s">
        <v>3514</v>
      </c>
      <c r="O3184" s="185" t="s">
        <v>37</v>
      </c>
      <c r="P3184" s="185"/>
      <c r="Q3184" s="184" t="s">
        <v>2594</v>
      </c>
      <c r="R3184" s="185">
        <v>16110</v>
      </c>
      <c r="S3184" s="185" t="s">
        <v>250</v>
      </c>
      <c r="T3184">
        <v>2</v>
      </c>
      <c r="U3184" s="185" t="s">
        <v>37</v>
      </c>
      <c r="V3184" s="185" t="s">
        <v>37</v>
      </c>
      <c r="W3184" t="b">
        <v>0</v>
      </c>
    </row>
    <row r="3185" spans="4:23" x14ac:dyDescent="0.25">
      <c r="D3185" s="184" t="s">
        <v>2595</v>
      </c>
      <c r="E3185" s="184" t="s">
        <v>2595</v>
      </c>
      <c r="F3185" s="184"/>
      <c r="G3185" s="184"/>
      <c r="H3185" s="185">
        <v>16110</v>
      </c>
      <c r="I3185" t="s">
        <v>3496</v>
      </c>
      <c r="J3185" s="185" t="s">
        <v>36</v>
      </c>
      <c r="K3185" s="185" t="s">
        <v>36</v>
      </c>
      <c r="L3185" s="185" t="s">
        <v>36</v>
      </c>
      <c r="M3185" s="185" t="s">
        <v>36</v>
      </c>
      <c r="N3185" s="185" t="s">
        <v>3514</v>
      </c>
      <c r="O3185" s="185" t="s">
        <v>37</v>
      </c>
      <c r="P3185" s="185"/>
      <c r="Q3185" s="184" t="s">
        <v>2595</v>
      </c>
      <c r="R3185" s="185">
        <v>16110</v>
      </c>
      <c r="S3185" s="185" t="s">
        <v>250</v>
      </c>
      <c r="T3185">
        <v>2</v>
      </c>
      <c r="U3185" s="185" t="s">
        <v>37</v>
      </c>
      <c r="V3185" s="185" t="s">
        <v>37</v>
      </c>
      <c r="W3185" t="b">
        <v>0</v>
      </c>
    </row>
    <row r="3186" spans="4:23" x14ac:dyDescent="0.25">
      <c r="D3186" s="184" t="s">
        <v>2596</v>
      </c>
      <c r="E3186" s="184" t="s">
        <v>2596</v>
      </c>
      <c r="F3186" s="184"/>
      <c r="G3186" s="184"/>
      <c r="H3186" s="185">
        <v>16110</v>
      </c>
      <c r="I3186" t="s">
        <v>3496</v>
      </c>
      <c r="J3186" s="185" t="s">
        <v>36</v>
      </c>
      <c r="K3186" s="185" t="s">
        <v>36</v>
      </c>
      <c r="L3186" s="185" t="s">
        <v>36</v>
      </c>
      <c r="M3186" s="185" t="s">
        <v>36</v>
      </c>
      <c r="N3186" s="185" t="s">
        <v>3514</v>
      </c>
      <c r="O3186" s="185" t="s">
        <v>37</v>
      </c>
      <c r="P3186" s="185"/>
      <c r="Q3186" s="184" t="s">
        <v>2596</v>
      </c>
      <c r="R3186" s="185">
        <v>16110</v>
      </c>
      <c r="S3186" s="185" t="s">
        <v>250</v>
      </c>
      <c r="T3186">
        <v>2</v>
      </c>
      <c r="U3186" s="185" t="s">
        <v>37</v>
      </c>
      <c r="V3186" s="185" t="s">
        <v>37</v>
      </c>
      <c r="W3186" t="b">
        <v>0</v>
      </c>
    </row>
    <row r="3187" spans="4:23" x14ac:dyDescent="0.25">
      <c r="D3187" s="184" t="s">
        <v>2597</v>
      </c>
      <c r="E3187" s="184" t="s">
        <v>2597</v>
      </c>
      <c r="F3187" s="184"/>
      <c r="G3187" s="184"/>
      <c r="H3187" s="185">
        <v>16110</v>
      </c>
      <c r="I3187" t="s">
        <v>3496</v>
      </c>
      <c r="J3187" s="185" t="s">
        <v>36</v>
      </c>
      <c r="K3187" s="185" t="s">
        <v>36</v>
      </c>
      <c r="L3187" s="185" t="s">
        <v>36</v>
      </c>
      <c r="M3187" s="185" t="s">
        <v>36</v>
      </c>
      <c r="N3187" s="185" t="s">
        <v>3514</v>
      </c>
      <c r="O3187" s="185" t="s">
        <v>37</v>
      </c>
      <c r="P3187" s="185"/>
      <c r="Q3187" s="184" t="s">
        <v>2597</v>
      </c>
      <c r="R3187" s="185">
        <v>16110</v>
      </c>
      <c r="S3187" s="185" t="s">
        <v>250</v>
      </c>
      <c r="T3187">
        <v>2</v>
      </c>
      <c r="U3187" s="185" t="s">
        <v>37</v>
      </c>
      <c r="V3187" s="185" t="s">
        <v>37</v>
      </c>
      <c r="W3187" t="b">
        <v>0</v>
      </c>
    </row>
    <row r="3188" spans="4:23" x14ac:dyDescent="0.25">
      <c r="D3188" s="184" t="s">
        <v>2598</v>
      </c>
      <c r="E3188" s="184" t="s">
        <v>2598</v>
      </c>
      <c r="F3188" s="184"/>
      <c r="G3188" s="184"/>
      <c r="H3188" s="185">
        <v>16110</v>
      </c>
      <c r="I3188" t="s">
        <v>3496</v>
      </c>
      <c r="J3188" s="185" t="s">
        <v>36</v>
      </c>
      <c r="K3188" s="185" t="s">
        <v>36</v>
      </c>
      <c r="L3188" s="185" t="s">
        <v>36</v>
      </c>
      <c r="M3188" s="185" t="s">
        <v>36</v>
      </c>
      <c r="N3188" s="185" t="s">
        <v>3514</v>
      </c>
      <c r="O3188" s="185" t="s">
        <v>37</v>
      </c>
      <c r="P3188" s="185"/>
      <c r="Q3188" s="184" t="s">
        <v>2598</v>
      </c>
      <c r="R3188" s="185">
        <v>16110</v>
      </c>
      <c r="S3188" s="185" t="s">
        <v>250</v>
      </c>
      <c r="T3188">
        <v>2</v>
      </c>
      <c r="U3188" s="185" t="s">
        <v>37</v>
      </c>
      <c r="V3188" s="185" t="s">
        <v>37</v>
      </c>
      <c r="W3188" t="b">
        <v>0</v>
      </c>
    </row>
    <row r="3189" spans="4:23" x14ac:dyDescent="0.25">
      <c r="D3189" s="184" t="s">
        <v>1995</v>
      </c>
      <c r="E3189" s="184" t="s">
        <v>1995</v>
      </c>
      <c r="F3189" s="184"/>
      <c r="G3189" s="184"/>
      <c r="H3189" s="185">
        <v>17360</v>
      </c>
      <c r="I3189" t="s">
        <v>3502</v>
      </c>
      <c r="J3189" s="185" t="s">
        <v>36</v>
      </c>
      <c r="K3189" s="185" t="s">
        <v>36</v>
      </c>
      <c r="L3189" s="185" t="s">
        <v>36</v>
      </c>
      <c r="M3189" s="185" t="s">
        <v>37</v>
      </c>
      <c r="N3189" s="185" t="s">
        <v>3504</v>
      </c>
      <c r="O3189" s="185" t="s">
        <v>37</v>
      </c>
      <c r="P3189" s="185"/>
      <c r="Q3189" s="184" t="s">
        <v>1995</v>
      </c>
      <c r="R3189" s="185">
        <v>17360</v>
      </c>
      <c r="S3189" s="185" t="s">
        <v>1995</v>
      </c>
      <c r="T3189">
        <v>1</v>
      </c>
      <c r="U3189" s="185" t="s">
        <v>37</v>
      </c>
      <c r="V3189" s="185" t="s">
        <v>37</v>
      </c>
      <c r="W3189" t="b">
        <v>1</v>
      </c>
    </row>
    <row r="3190" spans="4:23" x14ac:dyDescent="0.25">
      <c r="D3190" s="184" t="s">
        <v>2599</v>
      </c>
      <c r="E3190" s="184" t="s">
        <v>2599</v>
      </c>
      <c r="F3190" s="184"/>
      <c r="G3190" s="184"/>
      <c r="H3190" s="185">
        <v>90296</v>
      </c>
      <c r="I3190" t="s">
        <v>3491</v>
      </c>
      <c r="J3190" s="185" t="s">
        <v>36</v>
      </c>
      <c r="K3190" s="185" t="s">
        <v>36</v>
      </c>
      <c r="L3190" s="185" t="s">
        <v>36</v>
      </c>
      <c r="M3190" s="185" t="s">
        <v>37</v>
      </c>
      <c r="N3190" s="185" t="s">
        <v>3503</v>
      </c>
      <c r="O3190" s="185" t="s">
        <v>37</v>
      </c>
      <c r="P3190" s="185"/>
      <c r="Q3190" s="184" t="s">
        <v>2599</v>
      </c>
      <c r="R3190" s="185">
        <v>90296</v>
      </c>
      <c r="S3190" s="185" t="s">
        <v>2599</v>
      </c>
      <c r="T3190">
        <v>2</v>
      </c>
      <c r="U3190" s="185" t="s">
        <v>37</v>
      </c>
      <c r="V3190" s="185" t="s">
        <v>37</v>
      </c>
      <c r="W3190" t="b">
        <v>1</v>
      </c>
    </row>
    <row r="3191" spans="4:23" x14ac:dyDescent="0.25">
      <c r="D3191" s="184" t="s">
        <v>2600</v>
      </c>
      <c r="E3191" s="184" t="s">
        <v>2600</v>
      </c>
      <c r="F3191" s="184"/>
      <c r="G3191" s="184"/>
      <c r="H3191" s="185">
        <v>13960</v>
      </c>
      <c r="I3191" t="s">
        <v>3491</v>
      </c>
      <c r="J3191" s="185" t="s">
        <v>36</v>
      </c>
      <c r="K3191" s="185" t="s">
        <v>36</v>
      </c>
      <c r="L3191" s="185" t="s">
        <v>36</v>
      </c>
      <c r="M3191" s="185" t="s">
        <v>37</v>
      </c>
      <c r="N3191" s="185" t="s">
        <v>3503</v>
      </c>
      <c r="O3191" s="185" t="s">
        <v>37</v>
      </c>
      <c r="P3191" s="185"/>
      <c r="Q3191" s="184" t="s">
        <v>2600</v>
      </c>
      <c r="R3191" s="185">
        <v>13960</v>
      </c>
      <c r="S3191" s="185" t="s">
        <v>234</v>
      </c>
      <c r="T3191">
        <v>1</v>
      </c>
      <c r="U3191" s="185" t="s">
        <v>37</v>
      </c>
      <c r="V3191" s="185" t="s">
        <v>37</v>
      </c>
      <c r="W3191" t="b">
        <v>1</v>
      </c>
    </row>
    <row r="3192" spans="4:23" x14ac:dyDescent="0.25">
      <c r="D3192" s="184" t="s">
        <v>2601</v>
      </c>
      <c r="E3192" s="184" t="s">
        <v>2601</v>
      </c>
      <c r="F3192" s="184"/>
      <c r="G3192" s="184"/>
      <c r="H3192" s="185">
        <v>13410</v>
      </c>
      <c r="I3192" t="s">
        <v>3491</v>
      </c>
      <c r="J3192" s="185" t="s">
        <v>36</v>
      </c>
      <c r="K3192" s="185" t="s">
        <v>36</v>
      </c>
      <c r="L3192" s="185" t="s">
        <v>36</v>
      </c>
      <c r="M3192" s="185" t="s">
        <v>37</v>
      </c>
      <c r="N3192" s="185" t="s">
        <v>3503</v>
      </c>
      <c r="O3192" s="185" t="s">
        <v>37</v>
      </c>
      <c r="P3192" s="185"/>
      <c r="Q3192" s="184" t="s">
        <v>2601</v>
      </c>
      <c r="R3192" s="185">
        <v>13410</v>
      </c>
      <c r="S3192" s="185" t="s">
        <v>131</v>
      </c>
      <c r="T3192">
        <v>2</v>
      </c>
      <c r="U3192" s="185" t="s">
        <v>37</v>
      </c>
      <c r="V3192" s="185" t="s">
        <v>37</v>
      </c>
      <c r="W3192" t="b">
        <v>1</v>
      </c>
    </row>
    <row r="3193" spans="4:23" x14ac:dyDescent="0.25">
      <c r="D3193" s="184" t="s">
        <v>2602</v>
      </c>
      <c r="E3193" s="184" t="s">
        <v>2602</v>
      </c>
      <c r="F3193" s="184"/>
      <c r="G3193" s="184"/>
      <c r="H3193" s="185">
        <v>13140</v>
      </c>
      <c r="I3193" t="s">
        <v>3491</v>
      </c>
      <c r="J3193" s="185" t="s">
        <v>36</v>
      </c>
      <c r="K3193" s="185" t="s">
        <v>36</v>
      </c>
      <c r="L3193" s="185" t="s">
        <v>36</v>
      </c>
      <c r="M3193" s="185" t="s">
        <v>37</v>
      </c>
      <c r="N3193" s="185" t="s">
        <v>3503</v>
      </c>
      <c r="O3193" s="185" t="s">
        <v>37</v>
      </c>
      <c r="P3193" s="185"/>
      <c r="Q3193" s="184" t="s">
        <v>2602</v>
      </c>
      <c r="R3193" s="185">
        <v>13140</v>
      </c>
      <c r="S3193" s="185" t="s">
        <v>78</v>
      </c>
      <c r="T3193">
        <v>2</v>
      </c>
      <c r="U3193" s="185" t="s">
        <v>37</v>
      </c>
      <c r="V3193" s="185" t="s">
        <v>37</v>
      </c>
      <c r="W3193" t="b">
        <v>1</v>
      </c>
    </row>
    <row r="3194" spans="4:23" x14ac:dyDescent="0.25">
      <c r="D3194" s="184" t="s">
        <v>312</v>
      </c>
      <c r="E3194" s="184" t="s">
        <v>312</v>
      </c>
      <c r="F3194" s="184"/>
      <c r="G3194" s="184"/>
      <c r="H3194" s="185">
        <v>13620</v>
      </c>
      <c r="I3194" t="s">
        <v>3491</v>
      </c>
      <c r="J3194" s="185" t="s">
        <v>36</v>
      </c>
      <c r="K3194" s="185" t="s">
        <v>36</v>
      </c>
      <c r="L3194" s="185" t="s">
        <v>36</v>
      </c>
      <c r="M3194" s="185" t="s">
        <v>37</v>
      </c>
      <c r="N3194" s="185" t="s">
        <v>3503</v>
      </c>
      <c r="O3194" s="185" t="s">
        <v>37</v>
      </c>
      <c r="P3194" s="185"/>
      <c r="Q3194" s="184" t="s">
        <v>312</v>
      </c>
      <c r="R3194" s="185">
        <v>13620</v>
      </c>
      <c r="S3194" s="185" t="s">
        <v>312</v>
      </c>
      <c r="T3194">
        <v>1</v>
      </c>
      <c r="U3194" s="185" t="s">
        <v>37</v>
      </c>
      <c r="V3194" s="185" t="s">
        <v>37</v>
      </c>
      <c r="W3194" t="b">
        <v>1</v>
      </c>
    </row>
    <row r="3195" spans="4:23" x14ac:dyDescent="0.25">
      <c r="D3195" s="184" t="s">
        <v>2603</v>
      </c>
      <c r="E3195" s="184" t="s">
        <v>2603</v>
      </c>
      <c r="F3195" s="184"/>
      <c r="G3195" s="184"/>
      <c r="H3195" s="185">
        <v>14030</v>
      </c>
      <c r="I3195" t="s">
        <v>3491</v>
      </c>
      <c r="J3195" s="185" t="s">
        <v>36</v>
      </c>
      <c r="K3195" s="185" t="s">
        <v>36</v>
      </c>
      <c r="L3195" s="185" t="s">
        <v>36</v>
      </c>
      <c r="M3195" s="185" t="s">
        <v>37</v>
      </c>
      <c r="N3195" s="185" t="s">
        <v>3505</v>
      </c>
      <c r="O3195" s="185" t="s">
        <v>37</v>
      </c>
      <c r="P3195" s="185"/>
      <c r="Q3195" s="184" t="s">
        <v>2603</v>
      </c>
      <c r="R3195" s="185">
        <v>14030</v>
      </c>
      <c r="S3195" s="185" t="s">
        <v>105</v>
      </c>
      <c r="T3195">
        <v>2</v>
      </c>
      <c r="U3195" s="185" t="s">
        <v>37</v>
      </c>
      <c r="V3195" s="185" t="s">
        <v>37</v>
      </c>
      <c r="W3195" t="b">
        <v>1</v>
      </c>
    </row>
    <row r="3196" spans="4:23" x14ac:dyDescent="0.25">
      <c r="D3196" s="184" t="s">
        <v>2604</v>
      </c>
      <c r="E3196" s="184" t="s">
        <v>2604</v>
      </c>
      <c r="F3196" s="184"/>
      <c r="G3196" s="184"/>
      <c r="H3196" s="185">
        <v>17040</v>
      </c>
      <c r="I3196" t="s">
        <v>3502</v>
      </c>
      <c r="J3196" s="185" t="s">
        <v>36</v>
      </c>
      <c r="K3196" s="185" t="s">
        <v>36</v>
      </c>
      <c r="L3196" s="185" t="s">
        <v>36</v>
      </c>
      <c r="M3196" s="185" t="s">
        <v>37</v>
      </c>
      <c r="N3196" s="185" t="s">
        <v>3504</v>
      </c>
      <c r="O3196" s="185" t="s">
        <v>37</v>
      </c>
      <c r="P3196" s="185"/>
      <c r="Q3196" s="184" t="s">
        <v>2604</v>
      </c>
      <c r="R3196" s="185">
        <v>17040</v>
      </c>
      <c r="S3196" s="185" t="s">
        <v>439</v>
      </c>
      <c r="T3196">
        <v>1</v>
      </c>
      <c r="U3196" s="185" t="s">
        <v>37</v>
      </c>
      <c r="V3196" s="185" t="s">
        <v>37</v>
      </c>
      <c r="W3196" t="b">
        <v>1</v>
      </c>
    </row>
    <row r="3197" spans="4:23" x14ac:dyDescent="0.25">
      <c r="D3197" s="184" t="s">
        <v>2605</v>
      </c>
      <c r="E3197" s="184" t="s">
        <v>2605</v>
      </c>
      <c r="F3197" s="184"/>
      <c r="G3197" s="184"/>
      <c r="H3197" s="185">
        <v>14030</v>
      </c>
      <c r="I3197" t="s">
        <v>3491</v>
      </c>
      <c r="J3197" s="185" t="s">
        <v>36</v>
      </c>
      <c r="K3197" s="185" t="s">
        <v>36</v>
      </c>
      <c r="L3197" s="185" t="s">
        <v>36</v>
      </c>
      <c r="M3197" s="185" t="s">
        <v>37</v>
      </c>
      <c r="N3197" s="185" t="s">
        <v>3505</v>
      </c>
      <c r="O3197" s="185" t="s">
        <v>37</v>
      </c>
      <c r="P3197" s="185"/>
      <c r="Q3197" s="184" t="s">
        <v>2605</v>
      </c>
      <c r="R3197" s="185">
        <v>14030</v>
      </c>
      <c r="S3197" s="185" t="s">
        <v>105</v>
      </c>
      <c r="T3197">
        <v>2</v>
      </c>
      <c r="U3197" s="185" t="s">
        <v>37</v>
      </c>
      <c r="V3197" s="185" t="s">
        <v>37</v>
      </c>
      <c r="W3197" t="b">
        <v>1</v>
      </c>
    </row>
    <row r="3198" spans="4:23" x14ac:dyDescent="0.25">
      <c r="D3198" s="184" t="s">
        <v>2606</v>
      </c>
      <c r="E3198" s="184" t="s">
        <v>2606</v>
      </c>
      <c r="F3198" s="184"/>
      <c r="G3198" s="184"/>
      <c r="H3198" s="185">
        <v>90297</v>
      </c>
      <c r="I3198" t="s">
        <v>3496</v>
      </c>
      <c r="J3198" s="185" t="s">
        <v>36</v>
      </c>
      <c r="K3198" s="185" t="s">
        <v>36</v>
      </c>
      <c r="L3198" s="185" t="s">
        <v>36</v>
      </c>
      <c r="M3198" s="185" t="s">
        <v>37</v>
      </c>
      <c r="N3198" s="185" t="s">
        <v>3498</v>
      </c>
      <c r="O3198" s="185" t="s">
        <v>37</v>
      </c>
      <c r="P3198" s="185"/>
      <c r="Q3198" s="184" t="s">
        <v>2606</v>
      </c>
      <c r="R3198" s="185">
        <v>90297</v>
      </c>
      <c r="S3198" s="185" t="s">
        <v>2606</v>
      </c>
      <c r="T3198">
        <v>1</v>
      </c>
      <c r="U3198" s="185" t="s">
        <v>37</v>
      </c>
      <c r="V3198" s="185" t="s">
        <v>37</v>
      </c>
      <c r="W3198" t="b">
        <v>1</v>
      </c>
    </row>
    <row r="3199" spans="4:23" x14ac:dyDescent="0.25">
      <c r="D3199" s="184" t="s">
        <v>589</v>
      </c>
      <c r="E3199" s="184" t="s">
        <v>589</v>
      </c>
      <c r="F3199" s="184"/>
      <c r="G3199" s="184"/>
      <c r="H3199" s="185">
        <v>17180</v>
      </c>
      <c r="I3199" t="s">
        <v>3502</v>
      </c>
      <c r="J3199" s="185" t="s">
        <v>36</v>
      </c>
      <c r="K3199" s="185" t="s">
        <v>36</v>
      </c>
      <c r="L3199" s="185" t="s">
        <v>36</v>
      </c>
      <c r="M3199" s="185" t="s">
        <v>37</v>
      </c>
      <c r="N3199" s="185" t="s">
        <v>3504</v>
      </c>
      <c r="O3199" s="185" t="s">
        <v>37</v>
      </c>
      <c r="P3199" s="185"/>
      <c r="Q3199" s="184" t="s">
        <v>589</v>
      </c>
      <c r="R3199" s="185">
        <v>17180</v>
      </c>
      <c r="S3199" s="185" t="s">
        <v>589</v>
      </c>
      <c r="T3199">
        <v>1</v>
      </c>
      <c r="U3199" s="185" t="s">
        <v>37</v>
      </c>
      <c r="V3199" s="185" t="s">
        <v>37</v>
      </c>
      <c r="W3199" t="b">
        <v>1</v>
      </c>
    </row>
    <row r="3200" spans="4:23" x14ac:dyDescent="0.25">
      <c r="D3200" s="184" t="s">
        <v>4373</v>
      </c>
      <c r="E3200" s="184" t="s">
        <v>4373</v>
      </c>
      <c r="F3200" s="184"/>
      <c r="G3200" s="184"/>
      <c r="H3200" s="185">
        <v>13650</v>
      </c>
      <c r="I3200" t="s">
        <v>3491</v>
      </c>
      <c r="J3200" s="185" t="s">
        <v>36</v>
      </c>
      <c r="K3200" s="185" t="s">
        <v>36</v>
      </c>
      <c r="L3200" s="185" t="s">
        <v>36</v>
      </c>
      <c r="M3200" s="185" t="s">
        <v>37</v>
      </c>
      <c r="N3200" s="185" t="s">
        <v>3503</v>
      </c>
      <c r="O3200" s="185" t="s">
        <v>37</v>
      </c>
      <c r="P3200" s="185"/>
      <c r="Q3200" s="184" t="s">
        <v>4373</v>
      </c>
      <c r="R3200" s="185">
        <v>13650</v>
      </c>
      <c r="S3200" s="185" t="s">
        <v>172</v>
      </c>
      <c r="T3200">
        <v>1</v>
      </c>
      <c r="U3200" s="185" t="s">
        <v>37</v>
      </c>
      <c r="V3200" s="185" t="s">
        <v>37</v>
      </c>
      <c r="W3200" t="b">
        <v>1</v>
      </c>
    </row>
    <row r="3201" spans="4:23" x14ac:dyDescent="0.25">
      <c r="D3201" s="186" t="s">
        <v>4374</v>
      </c>
      <c r="E3201" s="186" t="s">
        <v>4374</v>
      </c>
      <c r="F3201" s="186"/>
      <c r="G3201" s="186"/>
      <c r="H3201" s="185"/>
      <c r="I3201" s="186" t="s">
        <v>3493</v>
      </c>
      <c r="J3201" s="186" t="s">
        <v>36</v>
      </c>
      <c r="K3201" s="186" t="s">
        <v>36</v>
      </c>
      <c r="L3201" s="186" t="s">
        <v>36</v>
      </c>
      <c r="M3201" s="186" t="s">
        <v>37</v>
      </c>
      <c r="N3201" s="186" t="s">
        <v>3522</v>
      </c>
      <c r="O3201" s="186" t="s">
        <v>37</v>
      </c>
      <c r="P3201" s="186"/>
      <c r="Q3201" s="186" t="s">
        <v>4374</v>
      </c>
      <c r="R3201" s="185"/>
      <c r="S3201" s="185"/>
      <c r="T3201">
        <v>2</v>
      </c>
      <c r="U3201" s="186" t="s">
        <v>37</v>
      </c>
      <c r="V3201" s="186" t="s">
        <v>37</v>
      </c>
      <c r="W3201" t="b">
        <v>1</v>
      </c>
    </row>
    <row r="3202" spans="4:23" x14ac:dyDescent="0.25">
      <c r="D3202" s="184" t="s">
        <v>2607</v>
      </c>
      <c r="E3202" s="184" t="s">
        <v>2607</v>
      </c>
      <c r="F3202" s="184"/>
      <c r="G3202" s="184"/>
      <c r="H3202" s="185">
        <v>90394</v>
      </c>
      <c r="I3202" t="s">
        <v>3502</v>
      </c>
      <c r="J3202" s="185" t="s">
        <v>36</v>
      </c>
      <c r="K3202" s="185" t="s">
        <v>36</v>
      </c>
      <c r="L3202" s="185" t="s">
        <v>36</v>
      </c>
      <c r="M3202" s="185" t="s">
        <v>37</v>
      </c>
      <c r="N3202" s="185" t="s">
        <v>3512</v>
      </c>
      <c r="O3202" s="185" t="s">
        <v>37</v>
      </c>
      <c r="P3202" s="185"/>
      <c r="Q3202" s="184" t="s">
        <v>2607</v>
      </c>
      <c r="R3202" s="185">
        <v>90394</v>
      </c>
      <c r="S3202" s="185" t="s">
        <v>509</v>
      </c>
      <c r="T3202">
        <v>1</v>
      </c>
      <c r="U3202" s="185" t="s">
        <v>37</v>
      </c>
      <c r="V3202" s="185" t="s">
        <v>37</v>
      </c>
      <c r="W3202" t="b">
        <v>1</v>
      </c>
    </row>
    <row r="3203" spans="4:23" x14ac:dyDescent="0.25">
      <c r="D3203" s="184" t="s">
        <v>2608</v>
      </c>
      <c r="E3203" s="184" t="s">
        <v>2608</v>
      </c>
      <c r="F3203" s="184"/>
      <c r="G3203" s="184"/>
      <c r="H3203" s="185">
        <v>16560</v>
      </c>
      <c r="I3203" t="s">
        <v>3493</v>
      </c>
      <c r="J3203" s="185" t="s">
        <v>36</v>
      </c>
      <c r="K3203" s="185" t="s">
        <v>36</v>
      </c>
      <c r="L3203" s="185" t="s">
        <v>36</v>
      </c>
      <c r="M3203" s="185" t="s">
        <v>37</v>
      </c>
      <c r="N3203" s="185" t="s">
        <v>35</v>
      </c>
      <c r="O3203" s="185" t="s">
        <v>37</v>
      </c>
      <c r="P3203" s="185"/>
      <c r="Q3203" s="184" t="s">
        <v>2608</v>
      </c>
      <c r="R3203" s="185">
        <v>16560</v>
      </c>
      <c r="S3203" s="185" t="s">
        <v>150</v>
      </c>
      <c r="T3203">
        <v>2</v>
      </c>
      <c r="U3203" s="185" t="s">
        <v>37</v>
      </c>
      <c r="V3203" s="185" t="s">
        <v>37</v>
      </c>
      <c r="W3203" t="b">
        <v>1</v>
      </c>
    </row>
    <row r="3204" spans="4:23" x14ac:dyDescent="0.25">
      <c r="D3204" s="184" t="s">
        <v>2609</v>
      </c>
      <c r="E3204" s="184" t="s">
        <v>2609</v>
      </c>
      <c r="F3204" s="184"/>
      <c r="G3204" s="184"/>
      <c r="H3204" s="185">
        <v>16230</v>
      </c>
      <c r="I3204" t="s">
        <v>3496</v>
      </c>
      <c r="J3204" s="185" t="s">
        <v>36</v>
      </c>
      <c r="K3204" s="185" t="s">
        <v>36</v>
      </c>
      <c r="L3204" s="185" t="s">
        <v>36</v>
      </c>
      <c r="M3204" s="185" t="s">
        <v>37</v>
      </c>
      <c r="N3204" s="185" t="s">
        <v>3522</v>
      </c>
      <c r="O3204" s="185" t="s">
        <v>37</v>
      </c>
      <c r="P3204" s="185"/>
      <c r="Q3204" s="184" t="s">
        <v>2609</v>
      </c>
      <c r="R3204" s="185">
        <v>16230</v>
      </c>
      <c r="S3204" s="185" t="s">
        <v>973</v>
      </c>
      <c r="T3204">
        <v>1</v>
      </c>
      <c r="U3204" s="185" t="s">
        <v>37</v>
      </c>
      <c r="V3204" s="185" t="s">
        <v>37</v>
      </c>
      <c r="W3204" t="b">
        <v>1</v>
      </c>
    </row>
    <row r="3205" spans="4:23" x14ac:dyDescent="0.25">
      <c r="D3205" s="184" t="s">
        <v>289</v>
      </c>
      <c r="E3205" s="184" t="s">
        <v>289</v>
      </c>
      <c r="F3205" s="184"/>
      <c r="G3205" s="184"/>
      <c r="H3205" s="185">
        <v>16220</v>
      </c>
      <c r="I3205" t="s">
        <v>3496</v>
      </c>
      <c r="J3205" s="185" t="s">
        <v>36</v>
      </c>
      <c r="K3205" s="185" t="s">
        <v>36</v>
      </c>
      <c r="L3205" s="185" t="s">
        <v>36</v>
      </c>
      <c r="M3205" s="185" t="s">
        <v>37</v>
      </c>
      <c r="N3205" s="185" t="s">
        <v>3498</v>
      </c>
      <c r="O3205" s="185" t="s">
        <v>37</v>
      </c>
      <c r="P3205" s="185"/>
      <c r="Q3205" s="184" t="s">
        <v>289</v>
      </c>
      <c r="R3205" s="185">
        <v>16220</v>
      </c>
      <c r="S3205" s="185" t="s">
        <v>289</v>
      </c>
      <c r="T3205">
        <v>1</v>
      </c>
      <c r="U3205" s="185" t="s">
        <v>37</v>
      </c>
      <c r="V3205" s="185" t="s">
        <v>37</v>
      </c>
      <c r="W3205" t="b">
        <v>1</v>
      </c>
    </row>
    <row r="3206" spans="4:23" x14ac:dyDescent="0.25">
      <c r="D3206" s="184" t="s">
        <v>4375</v>
      </c>
      <c r="E3206" s="184" t="s">
        <v>4375</v>
      </c>
      <c r="F3206" s="184"/>
      <c r="G3206" s="184"/>
      <c r="H3206" s="185">
        <v>16070</v>
      </c>
      <c r="I3206" t="s">
        <v>3496</v>
      </c>
      <c r="J3206" s="185" t="s">
        <v>36</v>
      </c>
      <c r="K3206" s="185" t="s">
        <v>36</v>
      </c>
      <c r="L3206" s="185" t="s">
        <v>36</v>
      </c>
      <c r="M3206" s="185" t="s">
        <v>37</v>
      </c>
      <c r="N3206" s="185" t="s">
        <v>35</v>
      </c>
      <c r="O3206" s="185" t="s">
        <v>37</v>
      </c>
      <c r="P3206" s="185"/>
      <c r="Q3206" s="184" t="s">
        <v>4375</v>
      </c>
      <c r="R3206" s="185">
        <v>16070</v>
      </c>
      <c r="S3206" s="185" t="s">
        <v>3524</v>
      </c>
      <c r="T3206">
        <v>4</v>
      </c>
      <c r="U3206" s="185" t="s">
        <v>36</v>
      </c>
      <c r="V3206" s="185" t="s">
        <v>37</v>
      </c>
      <c r="W3206" t="b">
        <v>1</v>
      </c>
    </row>
    <row r="3207" spans="4:23" x14ac:dyDescent="0.25">
      <c r="D3207" s="184" t="s">
        <v>2610</v>
      </c>
      <c r="E3207" s="184" t="s">
        <v>2610</v>
      </c>
      <c r="F3207" s="184"/>
      <c r="G3207" s="184"/>
      <c r="H3207" s="185">
        <v>15310</v>
      </c>
      <c r="I3207" t="s">
        <v>3496</v>
      </c>
      <c r="J3207" s="185" t="s">
        <v>36</v>
      </c>
      <c r="K3207" s="185" t="s">
        <v>36</v>
      </c>
      <c r="L3207" s="185" t="s">
        <v>36</v>
      </c>
      <c r="M3207" s="185" t="s">
        <v>37</v>
      </c>
      <c r="N3207" s="185" t="s">
        <v>3498</v>
      </c>
      <c r="O3207" s="185" t="s">
        <v>37</v>
      </c>
      <c r="P3207" s="185"/>
      <c r="Q3207" s="184" t="s">
        <v>2610</v>
      </c>
      <c r="R3207" s="185">
        <v>15310</v>
      </c>
      <c r="S3207" s="185" t="s">
        <v>180</v>
      </c>
      <c r="T3207">
        <v>2</v>
      </c>
      <c r="U3207" s="185" t="s">
        <v>37</v>
      </c>
      <c r="V3207" s="185" t="s">
        <v>37</v>
      </c>
      <c r="W3207" t="b">
        <v>1</v>
      </c>
    </row>
    <row r="3208" spans="4:23" x14ac:dyDescent="0.25">
      <c r="D3208" s="184" t="s">
        <v>4376</v>
      </c>
      <c r="E3208" s="184" t="s">
        <v>4376</v>
      </c>
      <c r="F3208" s="184"/>
      <c r="G3208" s="184"/>
      <c r="H3208" s="185">
        <v>90347</v>
      </c>
      <c r="I3208" t="s">
        <v>3493</v>
      </c>
      <c r="J3208" s="185" t="s">
        <v>36</v>
      </c>
      <c r="K3208" s="185" t="s">
        <v>36</v>
      </c>
      <c r="L3208" s="185" t="s">
        <v>36</v>
      </c>
      <c r="M3208" s="185" t="s">
        <v>37</v>
      </c>
      <c r="N3208" s="185" t="s">
        <v>3498</v>
      </c>
      <c r="O3208" s="185" t="s">
        <v>37</v>
      </c>
      <c r="P3208" s="185"/>
      <c r="Q3208" s="184" t="s">
        <v>4376</v>
      </c>
      <c r="R3208" s="185">
        <v>90347</v>
      </c>
      <c r="S3208" s="185" t="s">
        <v>844</v>
      </c>
      <c r="T3208">
        <v>1</v>
      </c>
      <c r="U3208" s="185" t="s">
        <v>37</v>
      </c>
      <c r="V3208" s="185" t="s">
        <v>37</v>
      </c>
      <c r="W3208" t="b">
        <v>1</v>
      </c>
    </row>
    <row r="3209" spans="4:23" x14ac:dyDescent="0.25">
      <c r="D3209" s="184" t="s">
        <v>2611</v>
      </c>
      <c r="E3209" s="184" t="s">
        <v>2611</v>
      </c>
      <c r="F3209" s="184"/>
      <c r="G3209" s="184"/>
      <c r="H3209" s="185">
        <v>16230</v>
      </c>
      <c r="I3209" t="s">
        <v>3496</v>
      </c>
      <c r="J3209" s="185" t="s">
        <v>36</v>
      </c>
      <c r="K3209" s="185" t="s">
        <v>36</v>
      </c>
      <c r="L3209" s="185" t="s">
        <v>36</v>
      </c>
      <c r="M3209" s="185" t="s">
        <v>37</v>
      </c>
      <c r="N3209" s="185" t="s">
        <v>3522</v>
      </c>
      <c r="O3209" s="185" t="s">
        <v>37</v>
      </c>
      <c r="P3209" s="185"/>
      <c r="Q3209" s="184" t="s">
        <v>2611</v>
      </c>
      <c r="R3209" s="185">
        <v>16230</v>
      </c>
      <c r="S3209" s="185" t="s">
        <v>973</v>
      </c>
      <c r="T3209">
        <v>1</v>
      </c>
      <c r="U3209" s="185" t="s">
        <v>37</v>
      </c>
      <c r="V3209" s="185" t="s">
        <v>37</v>
      </c>
      <c r="W3209" t="b">
        <v>1</v>
      </c>
    </row>
    <row r="3210" spans="4:23" x14ac:dyDescent="0.25">
      <c r="D3210" s="184" t="s">
        <v>2612</v>
      </c>
      <c r="E3210" s="184" t="s">
        <v>2612</v>
      </c>
      <c r="F3210" s="184"/>
      <c r="G3210" s="184"/>
      <c r="H3210" s="185">
        <v>16230</v>
      </c>
      <c r="I3210" t="s">
        <v>3496</v>
      </c>
      <c r="J3210" s="185" t="s">
        <v>36</v>
      </c>
      <c r="K3210" s="185" t="s">
        <v>36</v>
      </c>
      <c r="L3210" s="185" t="s">
        <v>36</v>
      </c>
      <c r="M3210" s="185" t="s">
        <v>37</v>
      </c>
      <c r="N3210" s="185" t="s">
        <v>3522</v>
      </c>
      <c r="O3210" s="185" t="s">
        <v>37</v>
      </c>
      <c r="P3210" s="185"/>
      <c r="Q3210" s="184" t="s">
        <v>2612</v>
      </c>
      <c r="R3210" s="185">
        <v>16230</v>
      </c>
      <c r="S3210" s="185" t="s">
        <v>973</v>
      </c>
      <c r="T3210">
        <v>1</v>
      </c>
      <c r="U3210" s="185" t="s">
        <v>37</v>
      </c>
      <c r="V3210" s="185" t="s">
        <v>37</v>
      </c>
      <c r="W3210" t="b">
        <v>1</v>
      </c>
    </row>
    <row r="3211" spans="4:23" x14ac:dyDescent="0.25">
      <c r="D3211" s="186" t="s">
        <v>4377</v>
      </c>
      <c r="E3211" s="186" t="s">
        <v>4377</v>
      </c>
      <c r="F3211" s="186"/>
      <c r="G3211" s="186"/>
      <c r="H3211" s="185"/>
      <c r="I3211" s="186" t="s">
        <v>3502</v>
      </c>
      <c r="J3211" s="186" t="s">
        <v>36</v>
      </c>
      <c r="K3211" s="186" t="s">
        <v>36</v>
      </c>
      <c r="L3211" s="186" t="s">
        <v>36</v>
      </c>
      <c r="M3211" s="186" t="s">
        <v>37</v>
      </c>
      <c r="N3211" s="186" t="s">
        <v>3504</v>
      </c>
      <c r="O3211" s="186" t="s">
        <v>37</v>
      </c>
      <c r="P3211" s="186"/>
      <c r="Q3211" s="186" t="s">
        <v>4377</v>
      </c>
      <c r="R3211" s="185"/>
      <c r="S3211" s="185"/>
      <c r="T3211">
        <v>1</v>
      </c>
      <c r="U3211" s="186" t="s">
        <v>37</v>
      </c>
      <c r="V3211" s="186" t="s">
        <v>37</v>
      </c>
      <c r="W3211" t="b">
        <v>1</v>
      </c>
    </row>
    <row r="3212" spans="4:23" x14ac:dyDescent="0.25">
      <c r="D3212" s="184" t="s">
        <v>4378</v>
      </c>
      <c r="E3212" s="184" t="s">
        <v>4378</v>
      </c>
      <c r="F3212" s="184"/>
      <c r="G3212" s="184"/>
      <c r="H3212" s="185">
        <v>16070</v>
      </c>
      <c r="I3212" t="s">
        <v>3496</v>
      </c>
      <c r="J3212" s="185" t="s">
        <v>36</v>
      </c>
      <c r="K3212" s="185" t="s">
        <v>36</v>
      </c>
      <c r="L3212" s="185" t="s">
        <v>36</v>
      </c>
      <c r="M3212" s="185" t="s">
        <v>37</v>
      </c>
      <c r="N3212" s="185" t="s">
        <v>35</v>
      </c>
      <c r="O3212" s="185" t="s">
        <v>37</v>
      </c>
      <c r="P3212" s="185"/>
      <c r="Q3212" s="184" t="s">
        <v>4378</v>
      </c>
      <c r="R3212" s="185">
        <v>16070</v>
      </c>
      <c r="S3212" s="185" t="s">
        <v>3524</v>
      </c>
      <c r="T3212">
        <v>1</v>
      </c>
      <c r="U3212" s="185" t="s">
        <v>37</v>
      </c>
      <c r="V3212" s="185" t="s">
        <v>37</v>
      </c>
      <c r="W3212" t="b">
        <v>1</v>
      </c>
    </row>
    <row r="3213" spans="4:23" x14ac:dyDescent="0.25">
      <c r="D3213" s="184" t="s">
        <v>4379</v>
      </c>
      <c r="E3213" s="184" t="s">
        <v>4379</v>
      </c>
      <c r="F3213" s="184"/>
      <c r="G3213" s="184"/>
      <c r="H3213" s="185">
        <v>15500</v>
      </c>
      <c r="I3213" t="s">
        <v>3496</v>
      </c>
      <c r="J3213" s="185" t="s">
        <v>36</v>
      </c>
      <c r="K3213" s="185" t="s">
        <v>36</v>
      </c>
      <c r="L3213" s="185" t="s">
        <v>36</v>
      </c>
      <c r="M3213" s="185" t="s">
        <v>37</v>
      </c>
      <c r="N3213" s="185" t="s">
        <v>35</v>
      </c>
      <c r="O3213" s="185" t="s">
        <v>37</v>
      </c>
      <c r="P3213" s="185"/>
      <c r="Q3213" s="184" t="s">
        <v>4379</v>
      </c>
      <c r="R3213" s="185">
        <v>15500</v>
      </c>
      <c r="S3213" s="185" t="s">
        <v>3526</v>
      </c>
      <c r="T3213">
        <v>1</v>
      </c>
      <c r="U3213" s="185" t="s">
        <v>37</v>
      </c>
      <c r="V3213" s="185" t="s">
        <v>37</v>
      </c>
      <c r="W3213" t="b">
        <v>1</v>
      </c>
    </row>
    <row r="3214" spans="4:23" x14ac:dyDescent="0.25">
      <c r="D3214" s="184" t="s">
        <v>2613</v>
      </c>
      <c r="E3214" s="184" t="s">
        <v>2613</v>
      </c>
      <c r="F3214" s="184"/>
      <c r="G3214" s="184"/>
      <c r="H3214" s="185">
        <v>15450</v>
      </c>
      <c r="I3214" t="s">
        <v>3496</v>
      </c>
      <c r="J3214" s="185" t="s">
        <v>36</v>
      </c>
      <c r="K3214" s="185" t="s">
        <v>36</v>
      </c>
      <c r="L3214" s="185" t="s">
        <v>36</v>
      </c>
      <c r="M3214" s="185" t="s">
        <v>37</v>
      </c>
      <c r="N3214" s="185" t="s">
        <v>35</v>
      </c>
      <c r="O3214" s="185" t="s">
        <v>37</v>
      </c>
      <c r="P3214" s="185"/>
      <c r="Q3214" s="184" t="s">
        <v>2613</v>
      </c>
      <c r="R3214" s="185">
        <v>15450</v>
      </c>
      <c r="S3214" s="185" t="s">
        <v>80</v>
      </c>
      <c r="T3214">
        <v>1</v>
      </c>
      <c r="U3214" s="185" t="s">
        <v>37</v>
      </c>
      <c r="V3214" s="185" t="s">
        <v>37</v>
      </c>
      <c r="W3214" t="b">
        <v>1</v>
      </c>
    </row>
    <row r="3215" spans="4:23" x14ac:dyDescent="0.25">
      <c r="D3215" s="184" t="s">
        <v>4380</v>
      </c>
      <c r="E3215" s="184" t="s">
        <v>4380</v>
      </c>
      <c r="F3215" s="184"/>
      <c r="G3215" s="184"/>
      <c r="H3215" s="185">
        <v>18331</v>
      </c>
      <c r="I3215" t="s">
        <v>3510</v>
      </c>
      <c r="J3215" s="185" t="s">
        <v>36</v>
      </c>
      <c r="K3215" s="185" t="s">
        <v>36</v>
      </c>
      <c r="L3215" s="185" t="s">
        <v>36</v>
      </c>
      <c r="M3215" s="185" t="s">
        <v>37</v>
      </c>
      <c r="N3215" s="185" t="s">
        <v>3514</v>
      </c>
      <c r="O3215" s="185" t="s">
        <v>37</v>
      </c>
      <c r="P3215" s="185"/>
      <c r="Q3215" s="184" t="s">
        <v>4380</v>
      </c>
      <c r="R3215" s="185">
        <v>18331</v>
      </c>
      <c r="S3215" s="185" t="s">
        <v>3624</v>
      </c>
      <c r="T3215">
        <v>1</v>
      </c>
      <c r="U3215" s="185" t="s">
        <v>37</v>
      </c>
      <c r="V3215" s="185" t="s">
        <v>37</v>
      </c>
      <c r="W3215" t="b">
        <v>1</v>
      </c>
    </row>
    <row r="3216" spans="4:23" x14ac:dyDescent="0.25">
      <c r="D3216" s="184" t="s">
        <v>4381</v>
      </c>
      <c r="E3216" s="184" t="s">
        <v>4381</v>
      </c>
      <c r="F3216" s="184"/>
      <c r="G3216" s="184"/>
      <c r="H3216" s="185">
        <v>18331</v>
      </c>
      <c r="I3216" t="s">
        <v>3510</v>
      </c>
      <c r="J3216" s="185" t="s">
        <v>36</v>
      </c>
      <c r="K3216" s="185" t="s">
        <v>36</v>
      </c>
      <c r="L3216" s="185" t="s">
        <v>36</v>
      </c>
      <c r="M3216" s="185" t="s">
        <v>37</v>
      </c>
      <c r="N3216" s="185" t="s">
        <v>3514</v>
      </c>
      <c r="O3216" s="185" t="s">
        <v>37</v>
      </c>
      <c r="P3216" s="185"/>
      <c r="Q3216" s="184" t="s">
        <v>4381</v>
      </c>
      <c r="R3216" s="185">
        <v>18331</v>
      </c>
      <c r="S3216" s="185" t="s">
        <v>3624</v>
      </c>
      <c r="T3216">
        <v>1</v>
      </c>
      <c r="U3216" s="185" t="s">
        <v>37</v>
      </c>
      <c r="V3216" s="185" t="s">
        <v>37</v>
      </c>
      <c r="W3216" t="b">
        <v>1</v>
      </c>
    </row>
    <row r="3217" spans="4:23" x14ac:dyDescent="0.25">
      <c r="D3217" s="184" t="s">
        <v>4382</v>
      </c>
      <c r="E3217" s="184" t="s">
        <v>4382</v>
      </c>
      <c r="F3217" s="184"/>
      <c r="G3217" s="184"/>
      <c r="H3217" s="185">
        <v>18332</v>
      </c>
      <c r="I3217" t="s">
        <v>3510</v>
      </c>
      <c r="J3217" s="185" t="s">
        <v>36</v>
      </c>
      <c r="K3217" s="185" t="s">
        <v>36</v>
      </c>
      <c r="L3217" s="185" t="s">
        <v>36</v>
      </c>
      <c r="M3217" s="185" t="s">
        <v>37</v>
      </c>
      <c r="N3217" s="185" t="s">
        <v>3514</v>
      </c>
      <c r="O3217" s="185" t="s">
        <v>37</v>
      </c>
      <c r="P3217" s="185"/>
      <c r="Q3217" s="184" t="s">
        <v>4382</v>
      </c>
      <c r="R3217" s="185">
        <v>18332</v>
      </c>
      <c r="S3217" s="185" t="s">
        <v>3627</v>
      </c>
      <c r="T3217">
        <v>1</v>
      </c>
      <c r="U3217" s="185" t="s">
        <v>37</v>
      </c>
      <c r="V3217" s="185" t="s">
        <v>37</v>
      </c>
      <c r="W3217" t="b">
        <v>1</v>
      </c>
    </row>
    <row r="3218" spans="4:23" x14ac:dyDescent="0.25">
      <c r="D3218" s="184" t="s">
        <v>4383</v>
      </c>
      <c r="E3218" s="184" t="s">
        <v>4383</v>
      </c>
      <c r="F3218" s="184"/>
      <c r="G3218" s="184"/>
      <c r="H3218" s="185">
        <v>18333</v>
      </c>
      <c r="I3218" t="s">
        <v>3510</v>
      </c>
      <c r="J3218" s="185" t="s">
        <v>36</v>
      </c>
      <c r="K3218" s="185" t="s">
        <v>36</v>
      </c>
      <c r="L3218" s="185" t="s">
        <v>36</v>
      </c>
      <c r="M3218" s="185" t="s">
        <v>37</v>
      </c>
      <c r="N3218" s="185" t="s">
        <v>3514</v>
      </c>
      <c r="O3218" s="185" t="s">
        <v>37</v>
      </c>
      <c r="P3218" s="185"/>
      <c r="Q3218" s="184" t="s">
        <v>4383</v>
      </c>
      <c r="R3218" s="185">
        <v>18333</v>
      </c>
      <c r="S3218" s="185" t="s">
        <v>3613</v>
      </c>
      <c r="T3218">
        <v>1</v>
      </c>
      <c r="U3218" s="185" t="s">
        <v>37</v>
      </c>
      <c r="V3218" s="185" t="s">
        <v>37</v>
      </c>
      <c r="W3218" t="b">
        <v>1</v>
      </c>
    </row>
    <row r="3219" spans="4:23" x14ac:dyDescent="0.25">
      <c r="D3219" s="184" t="s">
        <v>4384</v>
      </c>
      <c r="E3219" s="184" t="s">
        <v>4384</v>
      </c>
      <c r="F3219" s="184"/>
      <c r="G3219" s="184"/>
      <c r="H3219" s="185">
        <v>18333</v>
      </c>
      <c r="I3219" t="s">
        <v>3510</v>
      </c>
      <c r="J3219" s="185" t="s">
        <v>36</v>
      </c>
      <c r="K3219" s="185" t="s">
        <v>36</v>
      </c>
      <c r="L3219" s="185" t="s">
        <v>36</v>
      </c>
      <c r="M3219" s="185" t="s">
        <v>37</v>
      </c>
      <c r="N3219" s="185" t="s">
        <v>3514</v>
      </c>
      <c r="O3219" s="185" t="s">
        <v>37</v>
      </c>
      <c r="P3219" s="185"/>
      <c r="Q3219" s="184" t="s">
        <v>4384</v>
      </c>
      <c r="R3219" s="185">
        <v>18333</v>
      </c>
      <c r="S3219" s="185" t="s">
        <v>3613</v>
      </c>
      <c r="T3219">
        <v>1</v>
      </c>
      <c r="U3219" s="185" t="s">
        <v>37</v>
      </c>
      <c r="V3219" s="185" t="s">
        <v>37</v>
      </c>
      <c r="W3219" t="b">
        <v>1</v>
      </c>
    </row>
    <row r="3220" spans="4:23" x14ac:dyDescent="0.25">
      <c r="D3220" s="184" t="s">
        <v>4385</v>
      </c>
      <c r="E3220" s="184" t="s">
        <v>4385</v>
      </c>
      <c r="F3220" s="184"/>
      <c r="G3220" s="184"/>
      <c r="H3220" s="185">
        <v>18332</v>
      </c>
      <c r="I3220" t="s">
        <v>3510</v>
      </c>
      <c r="J3220" s="185" t="s">
        <v>36</v>
      </c>
      <c r="K3220" s="185" t="s">
        <v>36</v>
      </c>
      <c r="L3220" s="185" t="s">
        <v>36</v>
      </c>
      <c r="M3220" s="185" t="s">
        <v>37</v>
      </c>
      <c r="N3220" s="185" t="s">
        <v>3514</v>
      </c>
      <c r="O3220" s="185" t="s">
        <v>37</v>
      </c>
      <c r="P3220" s="185"/>
      <c r="Q3220" s="184" t="s">
        <v>4385</v>
      </c>
      <c r="R3220" s="185">
        <v>18332</v>
      </c>
      <c r="S3220" s="185" t="s">
        <v>3627</v>
      </c>
      <c r="T3220">
        <v>1</v>
      </c>
      <c r="U3220" s="185" t="s">
        <v>37</v>
      </c>
      <c r="V3220" s="185" t="s">
        <v>37</v>
      </c>
      <c r="W3220" t="b">
        <v>1</v>
      </c>
    </row>
    <row r="3221" spans="4:23" x14ac:dyDescent="0.25">
      <c r="D3221" s="184" t="s">
        <v>4386</v>
      </c>
      <c r="E3221" s="184" t="s">
        <v>4386</v>
      </c>
      <c r="F3221" s="184"/>
      <c r="G3221" s="184"/>
      <c r="H3221" s="185">
        <v>18333</v>
      </c>
      <c r="I3221" t="s">
        <v>3510</v>
      </c>
      <c r="J3221" s="185" t="s">
        <v>36</v>
      </c>
      <c r="K3221" s="185" t="s">
        <v>36</v>
      </c>
      <c r="L3221" s="185" t="s">
        <v>36</v>
      </c>
      <c r="M3221" s="185" t="s">
        <v>37</v>
      </c>
      <c r="N3221" s="185" t="s">
        <v>3514</v>
      </c>
      <c r="O3221" s="185" t="s">
        <v>37</v>
      </c>
      <c r="P3221" s="185"/>
      <c r="Q3221" s="184" t="s">
        <v>4386</v>
      </c>
      <c r="R3221" s="185">
        <v>18333</v>
      </c>
      <c r="S3221" s="185" t="s">
        <v>3613</v>
      </c>
      <c r="T3221">
        <v>1</v>
      </c>
      <c r="U3221" s="185" t="s">
        <v>37</v>
      </c>
      <c r="V3221" s="185" t="s">
        <v>37</v>
      </c>
      <c r="W3221" t="b">
        <v>1</v>
      </c>
    </row>
    <row r="3222" spans="4:23" x14ac:dyDescent="0.25">
      <c r="D3222" s="184" t="s">
        <v>4387</v>
      </c>
      <c r="E3222" s="184" t="s">
        <v>4387</v>
      </c>
      <c r="F3222" s="184"/>
      <c r="G3222" s="184"/>
      <c r="H3222" s="185">
        <v>18333</v>
      </c>
      <c r="I3222" t="s">
        <v>3510</v>
      </c>
      <c r="J3222" s="185" t="s">
        <v>36</v>
      </c>
      <c r="K3222" s="185" t="s">
        <v>36</v>
      </c>
      <c r="L3222" s="185" t="s">
        <v>36</v>
      </c>
      <c r="M3222" s="185" t="s">
        <v>37</v>
      </c>
      <c r="N3222" s="185" t="s">
        <v>3514</v>
      </c>
      <c r="O3222" s="185" t="s">
        <v>37</v>
      </c>
      <c r="P3222" s="185"/>
      <c r="Q3222" s="184" t="s">
        <v>4387</v>
      </c>
      <c r="R3222" s="185">
        <v>18333</v>
      </c>
      <c r="S3222" s="185" t="s">
        <v>3613</v>
      </c>
      <c r="T3222">
        <v>1</v>
      </c>
      <c r="U3222" s="185" t="s">
        <v>37</v>
      </c>
      <c r="V3222" s="185" t="s">
        <v>37</v>
      </c>
      <c r="W3222" t="b">
        <v>1</v>
      </c>
    </row>
    <row r="3223" spans="4:23" x14ac:dyDescent="0.25">
      <c r="D3223" s="184" t="s">
        <v>2614</v>
      </c>
      <c r="E3223" s="184" t="s">
        <v>2614</v>
      </c>
      <c r="F3223" s="184"/>
      <c r="G3223" s="184"/>
      <c r="H3223" s="185">
        <v>15310</v>
      </c>
      <c r="I3223" t="s">
        <v>3496</v>
      </c>
      <c r="J3223" s="185" t="s">
        <v>36</v>
      </c>
      <c r="K3223" s="185" t="s">
        <v>36</v>
      </c>
      <c r="L3223" s="185" t="s">
        <v>36</v>
      </c>
      <c r="M3223" s="185" t="s">
        <v>37</v>
      </c>
      <c r="N3223" s="185" t="s">
        <v>3498</v>
      </c>
      <c r="O3223" s="185" t="s">
        <v>37</v>
      </c>
      <c r="P3223" s="185"/>
      <c r="Q3223" s="184" t="s">
        <v>2614</v>
      </c>
      <c r="R3223" s="185">
        <v>15310</v>
      </c>
      <c r="S3223" s="185" t="s">
        <v>180</v>
      </c>
      <c r="T3223">
        <v>1</v>
      </c>
      <c r="U3223" s="185" t="s">
        <v>37</v>
      </c>
      <c r="V3223" s="185" t="s">
        <v>37</v>
      </c>
      <c r="W3223" t="b">
        <v>1</v>
      </c>
    </row>
    <row r="3224" spans="4:23" x14ac:dyDescent="0.25">
      <c r="D3224" s="184" t="s">
        <v>2615</v>
      </c>
      <c r="E3224" s="184" t="s">
        <v>2615</v>
      </c>
      <c r="F3224" s="184"/>
      <c r="G3224" s="184"/>
      <c r="H3224" s="185">
        <v>90114</v>
      </c>
      <c r="I3224" t="s">
        <v>3502</v>
      </c>
      <c r="J3224" s="185" t="s">
        <v>36</v>
      </c>
      <c r="K3224" s="185" t="s">
        <v>36</v>
      </c>
      <c r="L3224" s="185" t="s">
        <v>36</v>
      </c>
      <c r="M3224" s="185" t="s">
        <v>36</v>
      </c>
      <c r="N3224" s="185" t="s">
        <v>35</v>
      </c>
      <c r="O3224" s="185" t="s">
        <v>37</v>
      </c>
      <c r="P3224" s="185"/>
      <c r="Q3224" s="184" t="s">
        <v>2615</v>
      </c>
      <c r="R3224" s="185">
        <v>90114</v>
      </c>
      <c r="S3224" s="185" t="s">
        <v>2616</v>
      </c>
      <c r="T3224">
        <v>4</v>
      </c>
      <c r="U3224" s="185" t="s">
        <v>37</v>
      </c>
      <c r="V3224" s="185" t="s">
        <v>37</v>
      </c>
      <c r="W3224" t="b">
        <v>1</v>
      </c>
    </row>
    <row r="3225" spans="4:23" x14ac:dyDescent="0.25">
      <c r="D3225" s="184" t="s">
        <v>2617</v>
      </c>
      <c r="E3225" s="184" t="s">
        <v>2617</v>
      </c>
      <c r="F3225" s="184"/>
      <c r="G3225" s="184"/>
      <c r="H3225" s="185">
        <v>90114</v>
      </c>
      <c r="I3225" t="s">
        <v>3502</v>
      </c>
      <c r="J3225" s="185" t="s">
        <v>36</v>
      </c>
      <c r="K3225" s="185" t="s">
        <v>36</v>
      </c>
      <c r="L3225" s="185" t="s">
        <v>36</v>
      </c>
      <c r="M3225" s="185" t="s">
        <v>36</v>
      </c>
      <c r="N3225" s="185" t="s">
        <v>3514</v>
      </c>
      <c r="O3225" s="185" t="s">
        <v>37</v>
      </c>
      <c r="P3225" s="185"/>
      <c r="Q3225" s="184" t="s">
        <v>2617</v>
      </c>
      <c r="R3225" s="185">
        <v>90114</v>
      </c>
      <c r="S3225" s="185" t="s">
        <v>2616</v>
      </c>
      <c r="T3225">
        <v>4</v>
      </c>
      <c r="U3225" s="185" t="s">
        <v>37</v>
      </c>
      <c r="V3225" s="185" t="s">
        <v>37</v>
      </c>
      <c r="W3225" t="b">
        <v>1</v>
      </c>
    </row>
    <row r="3226" spans="4:23" x14ac:dyDescent="0.25">
      <c r="D3226" s="184" t="s">
        <v>2618</v>
      </c>
      <c r="E3226" s="184" t="s">
        <v>2618</v>
      </c>
      <c r="F3226" s="184"/>
      <c r="G3226" s="184"/>
      <c r="H3226" s="185">
        <v>90114</v>
      </c>
      <c r="I3226" t="s">
        <v>3502</v>
      </c>
      <c r="J3226" s="185" t="s">
        <v>36</v>
      </c>
      <c r="K3226" s="185" t="s">
        <v>36</v>
      </c>
      <c r="L3226" s="185" t="s">
        <v>36</v>
      </c>
      <c r="M3226" s="185" t="s">
        <v>36</v>
      </c>
      <c r="N3226" s="185" t="s">
        <v>35</v>
      </c>
      <c r="O3226" s="185" t="s">
        <v>37</v>
      </c>
      <c r="P3226" s="185"/>
      <c r="Q3226" s="184" t="s">
        <v>2618</v>
      </c>
      <c r="R3226" s="185">
        <v>90114</v>
      </c>
      <c r="S3226" s="185" t="s">
        <v>2616</v>
      </c>
      <c r="T3226">
        <v>4</v>
      </c>
      <c r="U3226" s="185" t="s">
        <v>37</v>
      </c>
      <c r="V3226" s="185" t="s">
        <v>37</v>
      </c>
      <c r="W3226" t="b">
        <v>1</v>
      </c>
    </row>
    <row r="3227" spans="4:23" x14ac:dyDescent="0.25">
      <c r="D3227" s="184" t="s">
        <v>2619</v>
      </c>
      <c r="E3227" s="184" t="s">
        <v>2619</v>
      </c>
      <c r="F3227" s="184"/>
      <c r="G3227" s="184"/>
      <c r="H3227" s="185">
        <v>90300</v>
      </c>
      <c r="I3227" t="s">
        <v>3491</v>
      </c>
      <c r="J3227" s="185" t="s">
        <v>36</v>
      </c>
      <c r="K3227" s="185" t="s">
        <v>36</v>
      </c>
      <c r="L3227" s="185" t="s">
        <v>36</v>
      </c>
      <c r="M3227" s="185" t="s">
        <v>36</v>
      </c>
      <c r="N3227" s="185" t="s">
        <v>35</v>
      </c>
      <c r="O3227" s="185" t="s">
        <v>37</v>
      </c>
      <c r="P3227" s="185"/>
      <c r="Q3227" s="184" t="s">
        <v>2619</v>
      </c>
      <c r="R3227" s="185">
        <v>90300</v>
      </c>
      <c r="S3227" s="185" t="s">
        <v>2619</v>
      </c>
      <c r="T3227">
        <v>4</v>
      </c>
      <c r="U3227" s="185" t="s">
        <v>37</v>
      </c>
      <c r="V3227" s="185" t="s">
        <v>37</v>
      </c>
      <c r="W3227" t="b">
        <v>1</v>
      </c>
    </row>
    <row r="3228" spans="4:23" x14ac:dyDescent="0.25">
      <c r="D3228" s="184" t="s">
        <v>2620</v>
      </c>
      <c r="E3228" s="184" t="s">
        <v>2620</v>
      </c>
      <c r="F3228" s="184"/>
      <c r="G3228" s="184"/>
      <c r="H3228" s="185">
        <v>13420</v>
      </c>
      <c r="I3228" t="s">
        <v>3491</v>
      </c>
      <c r="J3228" s="185" t="s">
        <v>36</v>
      </c>
      <c r="K3228" s="185" t="s">
        <v>36</v>
      </c>
      <c r="L3228" s="185" t="s">
        <v>36</v>
      </c>
      <c r="M3228" s="185" t="s">
        <v>37</v>
      </c>
      <c r="N3228" s="185" t="s">
        <v>3501</v>
      </c>
      <c r="O3228" s="185" t="s">
        <v>37</v>
      </c>
      <c r="P3228" s="185"/>
      <c r="Q3228" s="184" t="s">
        <v>2620</v>
      </c>
      <c r="R3228" s="185">
        <v>13420</v>
      </c>
      <c r="S3228" s="185" t="s">
        <v>76</v>
      </c>
      <c r="T3228">
        <v>2</v>
      </c>
      <c r="U3228" s="185" t="s">
        <v>37</v>
      </c>
      <c r="V3228" s="185" t="s">
        <v>37</v>
      </c>
      <c r="W3228" t="b">
        <v>1</v>
      </c>
    </row>
    <row r="3229" spans="4:23" x14ac:dyDescent="0.25">
      <c r="D3229" s="184" t="s">
        <v>2621</v>
      </c>
      <c r="E3229" s="184" t="s">
        <v>2621</v>
      </c>
      <c r="F3229" s="184"/>
      <c r="G3229" s="184"/>
      <c r="H3229" s="185">
        <v>16640</v>
      </c>
      <c r="I3229" t="s">
        <v>3486</v>
      </c>
      <c r="J3229" s="185" t="s">
        <v>36</v>
      </c>
      <c r="K3229" s="185" t="s">
        <v>36</v>
      </c>
      <c r="L3229" s="185" t="s">
        <v>36</v>
      </c>
      <c r="M3229" s="185" t="s">
        <v>37</v>
      </c>
      <c r="N3229" s="185" t="s">
        <v>3489</v>
      </c>
      <c r="O3229" s="185" t="s">
        <v>37</v>
      </c>
      <c r="P3229" s="185"/>
      <c r="Q3229" s="184" t="s">
        <v>2621</v>
      </c>
      <c r="R3229" s="185">
        <v>16640</v>
      </c>
      <c r="S3229" s="185" t="s">
        <v>242</v>
      </c>
      <c r="T3229">
        <v>3</v>
      </c>
      <c r="U3229" s="185" t="s">
        <v>37</v>
      </c>
      <c r="V3229" s="185" t="s">
        <v>37</v>
      </c>
      <c r="W3229" t="b">
        <v>1</v>
      </c>
    </row>
    <row r="3230" spans="4:23" x14ac:dyDescent="0.25">
      <c r="D3230" s="184" t="s">
        <v>2622</v>
      </c>
      <c r="E3230" s="184" t="s">
        <v>2622</v>
      </c>
      <c r="F3230" s="184"/>
      <c r="G3230" s="184"/>
      <c r="H3230" s="185">
        <v>16220</v>
      </c>
      <c r="I3230" t="s">
        <v>3496</v>
      </c>
      <c r="J3230" s="185" t="s">
        <v>36</v>
      </c>
      <c r="K3230" s="185" t="s">
        <v>36</v>
      </c>
      <c r="L3230" s="185" t="s">
        <v>36</v>
      </c>
      <c r="M3230" s="185" t="s">
        <v>37</v>
      </c>
      <c r="N3230" s="185" t="s">
        <v>3498</v>
      </c>
      <c r="O3230" s="185" t="s">
        <v>37</v>
      </c>
      <c r="P3230" s="185"/>
      <c r="Q3230" s="184" t="s">
        <v>2622</v>
      </c>
      <c r="R3230" s="185">
        <v>16220</v>
      </c>
      <c r="S3230" s="185" t="s">
        <v>289</v>
      </c>
      <c r="T3230">
        <v>1</v>
      </c>
      <c r="U3230" s="185" t="s">
        <v>37</v>
      </c>
      <c r="V3230" s="185" t="s">
        <v>37</v>
      </c>
      <c r="W3230" t="b">
        <v>1</v>
      </c>
    </row>
    <row r="3231" spans="4:23" x14ac:dyDescent="0.25">
      <c r="D3231" s="184" t="s">
        <v>2623</v>
      </c>
      <c r="E3231" s="184" t="s">
        <v>2623</v>
      </c>
      <c r="F3231" s="184"/>
      <c r="G3231" s="184"/>
      <c r="H3231" s="185">
        <v>16220</v>
      </c>
      <c r="I3231" t="s">
        <v>3496</v>
      </c>
      <c r="J3231" s="185" t="s">
        <v>36</v>
      </c>
      <c r="K3231" s="185" t="s">
        <v>36</v>
      </c>
      <c r="L3231" s="185" t="s">
        <v>36</v>
      </c>
      <c r="M3231" s="185" t="s">
        <v>37</v>
      </c>
      <c r="N3231" s="185" t="s">
        <v>3498</v>
      </c>
      <c r="O3231" s="185" t="s">
        <v>37</v>
      </c>
      <c r="P3231" s="185"/>
      <c r="Q3231" s="184" t="s">
        <v>2623</v>
      </c>
      <c r="R3231" s="185">
        <v>16220</v>
      </c>
      <c r="S3231" s="185" t="s">
        <v>289</v>
      </c>
      <c r="T3231">
        <v>1</v>
      </c>
      <c r="U3231" s="185" t="s">
        <v>37</v>
      </c>
      <c r="V3231" s="185" t="s">
        <v>37</v>
      </c>
      <c r="W3231" t="b">
        <v>1</v>
      </c>
    </row>
    <row r="3232" spans="4:23" x14ac:dyDescent="0.25">
      <c r="D3232" s="184" t="s">
        <v>2624</v>
      </c>
      <c r="E3232" s="184" t="s">
        <v>2624</v>
      </c>
      <c r="F3232" s="184"/>
      <c r="G3232" s="184"/>
      <c r="H3232" s="185">
        <v>16220</v>
      </c>
      <c r="I3232" t="s">
        <v>3496</v>
      </c>
      <c r="J3232" s="185" t="s">
        <v>36</v>
      </c>
      <c r="K3232" s="185" t="s">
        <v>36</v>
      </c>
      <c r="L3232" s="185" t="s">
        <v>36</v>
      </c>
      <c r="M3232" s="185" t="s">
        <v>37</v>
      </c>
      <c r="N3232" s="185" t="s">
        <v>3498</v>
      </c>
      <c r="O3232" s="185" t="s">
        <v>37</v>
      </c>
      <c r="P3232" s="185"/>
      <c r="Q3232" s="184" t="s">
        <v>2624</v>
      </c>
      <c r="R3232" s="185">
        <v>16220</v>
      </c>
      <c r="S3232" s="185" t="s">
        <v>289</v>
      </c>
      <c r="T3232">
        <v>1</v>
      </c>
      <c r="U3232" s="185" t="s">
        <v>37</v>
      </c>
      <c r="V3232" s="185" t="s">
        <v>37</v>
      </c>
      <c r="W3232" t="b">
        <v>1</v>
      </c>
    </row>
    <row r="3233" spans="4:23" x14ac:dyDescent="0.25">
      <c r="D3233" s="184" t="s">
        <v>188</v>
      </c>
      <c r="E3233" s="184" t="s">
        <v>188</v>
      </c>
      <c r="F3233" s="184"/>
      <c r="G3233" s="184"/>
      <c r="H3233" s="185">
        <v>16280</v>
      </c>
      <c r="I3233" t="s">
        <v>3496</v>
      </c>
      <c r="J3233" s="185" t="s">
        <v>36</v>
      </c>
      <c r="K3233" s="185" t="s">
        <v>36</v>
      </c>
      <c r="L3233" s="185" t="s">
        <v>36</v>
      </c>
      <c r="M3233" s="185" t="s">
        <v>37</v>
      </c>
      <c r="N3233" s="185" t="s">
        <v>35</v>
      </c>
      <c r="O3233" s="185" t="s">
        <v>37</v>
      </c>
      <c r="P3233" s="185"/>
      <c r="Q3233" s="184" t="s">
        <v>188</v>
      </c>
      <c r="R3233" s="185">
        <v>16280</v>
      </c>
      <c r="S3233" s="185" t="s">
        <v>188</v>
      </c>
      <c r="T3233">
        <v>3</v>
      </c>
      <c r="U3233" s="185" t="s">
        <v>37</v>
      </c>
      <c r="V3233" s="185" t="s">
        <v>37</v>
      </c>
      <c r="W3233" t="b">
        <v>1</v>
      </c>
    </row>
    <row r="3234" spans="4:23" x14ac:dyDescent="0.25">
      <c r="D3234" s="184" t="s">
        <v>2625</v>
      </c>
      <c r="E3234" s="184" t="s">
        <v>2625</v>
      </c>
      <c r="F3234" s="184"/>
      <c r="G3234" s="184"/>
      <c r="H3234" s="185">
        <v>16370</v>
      </c>
      <c r="I3234" t="s">
        <v>3496</v>
      </c>
      <c r="J3234" s="185" t="s">
        <v>36</v>
      </c>
      <c r="K3234" s="185" t="s">
        <v>36</v>
      </c>
      <c r="L3234" s="185" t="s">
        <v>36</v>
      </c>
      <c r="M3234" s="185" t="s">
        <v>37</v>
      </c>
      <c r="N3234" s="185" t="s">
        <v>35</v>
      </c>
      <c r="O3234" s="185" t="s">
        <v>37</v>
      </c>
      <c r="P3234" s="185"/>
      <c r="Q3234" s="184" t="s">
        <v>2625</v>
      </c>
      <c r="R3234" s="185">
        <v>16370</v>
      </c>
      <c r="S3234" s="185" t="s">
        <v>563</v>
      </c>
      <c r="T3234">
        <v>2</v>
      </c>
      <c r="U3234" s="185" t="s">
        <v>37</v>
      </c>
      <c r="V3234" s="185" t="s">
        <v>37</v>
      </c>
      <c r="W3234" t="b">
        <v>1</v>
      </c>
    </row>
    <row r="3235" spans="4:23" x14ac:dyDescent="0.25">
      <c r="D3235" s="184" t="s">
        <v>2626</v>
      </c>
      <c r="E3235" s="184" t="s">
        <v>2626</v>
      </c>
      <c r="F3235" s="184"/>
      <c r="G3235" s="184"/>
      <c r="H3235" s="185">
        <v>13110</v>
      </c>
      <c r="I3235" t="s">
        <v>3486</v>
      </c>
      <c r="J3235" s="185" t="s">
        <v>36</v>
      </c>
      <c r="K3235" s="185" t="s">
        <v>36</v>
      </c>
      <c r="L3235" s="185" t="s">
        <v>36</v>
      </c>
      <c r="M3235" s="185" t="s">
        <v>37</v>
      </c>
      <c r="N3235" s="185" t="s">
        <v>35</v>
      </c>
      <c r="O3235" s="185" t="s">
        <v>37</v>
      </c>
      <c r="P3235" s="185"/>
      <c r="Q3235" s="184" t="s">
        <v>2626</v>
      </c>
      <c r="R3235" s="185">
        <v>13110</v>
      </c>
      <c r="S3235" s="185" t="s">
        <v>358</v>
      </c>
      <c r="T3235">
        <v>1</v>
      </c>
      <c r="U3235" s="185" t="s">
        <v>37</v>
      </c>
      <c r="V3235" s="185" t="s">
        <v>37</v>
      </c>
      <c r="W3235" t="b">
        <v>1</v>
      </c>
    </row>
    <row r="3236" spans="4:23" x14ac:dyDescent="0.25">
      <c r="D3236" s="184" t="s">
        <v>4388</v>
      </c>
      <c r="E3236" s="184" t="s">
        <v>4388</v>
      </c>
      <c r="F3236" s="184"/>
      <c r="G3236" s="184"/>
      <c r="H3236" s="185">
        <v>16070</v>
      </c>
      <c r="I3236" t="s">
        <v>3496</v>
      </c>
      <c r="J3236" s="185" t="s">
        <v>36</v>
      </c>
      <c r="K3236" s="185" t="s">
        <v>36</v>
      </c>
      <c r="L3236" s="185" t="s">
        <v>36</v>
      </c>
      <c r="M3236" s="185" t="s">
        <v>37</v>
      </c>
      <c r="N3236" s="185" t="s">
        <v>35</v>
      </c>
      <c r="O3236" s="185" t="s">
        <v>37</v>
      </c>
      <c r="P3236" s="185"/>
      <c r="Q3236" s="184" t="s">
        <v>4388</v>
      </c>
      <c r="R3236" s="185">
        <v>16070</v>
      </c>
      <c r="S3236" s="185" t="s">
        <v>3524</v>
      </c>
      <c r="T3236">
        <v>1</v>
      </c>
      <c r="U3236" s="185" t="s">
        <v>37</v>
      </c>
      <c r="V3236" s="185" t="s">
        <v>37</v>
      </c>
      <c r="W3236" t="b">
        <v>1</v>
      </c>
    </row>
    <row r="3237" spans="4:23" x14ac:dyDescent="0.25">
      <c r="D3237" s="184" t="s">
        <v>4389</v>
      </c>
      <c r="E3237" s="184" t="s">
        <v>4389</v>
      </c>
      <c r="F3237" s="184"/>
      <c r="G3237" s="184"/>
      <c r="H3237" s="185">
        <v>15500</v>
      </c>
      <c r="I3237" t="s">
        <v>3493</v>
      </c>
      <c r="J3237" s="185" t="s">
        <v>36</v>
      </c>
      <c r="K3237" s="185" t="s">
        <v>36</v>
      </c>
      <c r="L3237" s="185" t="s">
        <v>36</v>
      </c>
      <c r="M3237" s="185" t="s">
        <v>37</v>
      </c>
      <c r="N3237" s="185" t="s">
        <v>35</v>
      </c>
      <c r="O3237" s="185" t="s">
        <v>37</v>
      </c>
      <c r="P3237" s="185"/>
      <c r="Q3237" s="184" t="s">
        <v>4389</v>
      </c>
      <c r="R3237" s="185">
        <v>15500</v>
      </c>
      <c r="S3237" s="185" t="s">
        <v>3526</v>
      </c>
      <c r="T3237">
        <v>1</v>
      </c>
      <c r="U3237" s="185" t="s">
        <v>37</v>
      </c>
      <c r="V3237" s="185" t="s">
        <v>37</v>
      </c>
      <c r="W3237" t="b">
        <v>1</v>
      </c>
    </row>
    <row r="3238" spans="4:23" x14ac:dyDescent="0.25">
      <c r="D3238" s="184" t="s">
        <v>2627</v>
      </c>
      <c r="E3238" s="184" t="s">
        <v>2627</v>
      </c>
      <c r="F3238" s="184"/>
      <c r="G3238" s="184"/>
      <c r="H3238" s="185">
        <v>11030</v>
      </c>
      <c r="I3238" t="s">
        <v>3491</v>
      </c>
      <c r="J3238" s="185" t="s">
        <v>36</v>
      </c>
      <c r="K3238" s="185" t="s">
        <v>36</v>
      </c>
      <c r="L3238" s="185" t="s">
        <v>36</v>
      </c>
      <c r="M3238" s="185" t="s">
        <v>37</v>
      </c>
      <c r="N3238" s="185" t="s">
        <v>35</v>
      </c>
      <c r="O3238" s="185" t="s">
        <v>37</v>
      </c>
      <c r="P3238" s="185"/>
      <c r="Q3238" s="184" t="s">
        <v>2627</v>
      </c>
      <c r="R3238" s="185">
        <v>11030</v>
      </c>
      <c r="S3238" s="185" t="s">
        <v>750</v>
      </c>
      <c r="T3238">
        <v>3</v>
      </c>
      <c r="U3238" s="185" t="s">
        <v>37</v>
      </c>
      <c r="V3238" s="185" t="s">
        <v>37</v>
      </c>
      <c r="W3238" t="b">
        <v>1</v>
      </c>
    </row>
    <row r="3239" spans="4:23" x14ac:dyDescent="0.25">
      <c r="D3239" s="184" t="s">
        <v>2628</v>
      </c>
      <c r="E3239" s="184" t="s">
        <v>2628</v>
      </c>
      <c r="F3239" s="184"/>
      <c r="G3239" s="184"/>
      <c r="H3239" s="185">
        <v>11030</v>
      </c>
      <c r="I3239" t="s">
        <v>3491</v>
      </c>
      <c r="J3239" s="185" t="s">
        <v>36</v>
      </c>
      <c r="K3239" s="185" t="s">
        <v>36</v>
      </c>
      <c r="L3239" s="185" t="s">
        <v>36</v>
      </c>
      <c r="M3239" s="185" t="s">
        <v>37</v>
      </c>
      <c r="N3239" s="185" t="s">
        <v>35</v>
      </c>
      <c r="O3239" s="185" t="s">
        <v>37</v>
      </c>
      <c r="P3239" s="185"/>
      <c r="Q3239" s="184" t="s">
        <v>2628</v>
      </c>
      <c r="R3239" s="185">
        <v>11030</v>
      </c>
      <c r="S3239" s="185" t="s">
        <v>750</v>
      </c>
      <c r="T3239">
        <v>3</v>
      </c>
      <c r="U3239" s="185" t="s">
        <v>37</v>
      </c>
      <c r="V3239" s="185" t="s">
        <v>37</v>
      </c>
      <c r="W3239" t="b">
        <v>1</v>
      </c>
    </row>
    <row r="3240" spans="4:23" x14ac:dyDescent="0.25">
      <c r="D3240" s="184" t="s">
        <v>2629</v>
      </c>
      <c r="E3240" s="184" t="s">
        <v>2629</v>
      </c>
      <c r="F3240" s="184"/>
      <c r="G3240" s="184"/>
      <c r="H3240" s="185">
        <v>17510</v>
      </c>
      <c r="I3240" t="s">
        <v>3502</v>
      </c>
      <c r="J3240" s="185" t="s">
        <v>36</v>
      </c>
      <c r="K3240" s="185" t="s">
        <v>36</v>
      </c>
      <c r="L3240" s="185" t="s">
        <v>36</v>
      </c>
      <c r="M3240" s="185" t="s">
        <v>37</v>
      </c>
      <c r="N3240" s="185" t="s">
        <v>35</v>
      </c>
      <c r="O3240" s="185" t="s">
        <v>37</v>
      </c>
      <c r="P3240" s="185"/>
      <c r="Q3240" s="184" t="s">
        <v>2629</v>
      </c>
      <c r="R3240" s="185">
        <v>17510</v>
      </c>
      <c r="S3240" s="185" t="s">
        <v>246</v>
      </c>
      <c r="T3240">
        <v>1</v>
      </c>
      <c r="U3240" s="185" t="s">
        <v>37</v>
      </c>
      <c r="V3240" s="185" t="s">
        <v>37</v>
      </c>
      <c r="W3240" t="b">
        <v>1</v>
      </c>
    </row>
    <row r="3241" spans="4:23" x14ac:dyDescent="0.25">
      <c r="D3241" s="184" t="s">
        <v>2630</v>
      </c>
      <c r="E3241" s="184" t="s">
        <v>2630</v>
      </c>
      <c r="F3241" s="184"/>
      <c r="G3241" s="184"/>
      <c r="H3241" s="185">
        <v>90301</v>
      </c>
      <c r="I3241" t="s">
        <v>3486</v>
      </c>
      <c r="J3241" s="185" t="s">
        <v>36</v>
      </c>
      <c r="K3241" s="185" t="s">
        <v>36</v>
      </c>
      <c r="L3241" s="185" t="s">
        <v>36</v>
      </c>
      <c r="M3241" s="185" t="s">
        <v>37</v>
      </c>
      <c r="N3241" s="185" t="s">
        <v>35</v>
      </c>
      <c r="O3241" s="185" t="s">
        <v>37</v>
      </c>
      <c r="P3241" s="185"/>
      <c r="Q3241" s="184" t="s">
        <v>2630</v>
      </c>
      <c r="R3241" s="185">
        <v>90301</v>
      </c>
      <c r="S3241" s="185" t="s">
        <v>2630</v>
      </c>
      <c r="T3241">
        <v>1</v>
      </c>
      <c r="U3241" s="185" t="s">
        <v>37</v>
      </c>
      <c r="V3241" s="185" t="s">
        <v>37</v>
      </c>
      <c r="W3241" t="b">
        <v>1</v>
      </c>
    </row>
    <row r="3242" spans="4:23" x14ac:dyDescent="0.25">
      <c r="D3242" s="184" t="s">
        <v>2631</v>
      </c>
      <c r="E3242" s="184" t="s">
        <v>2631</v>
      </c>
      <c r="F3242" s="184"/>
      <c r="G3242" s="184"/>
      <c r="H3242" s="185">
        <v>13840</v>
      </c>
      <c r="I3242" t="s">
        <v>3491</v>
      </c>
      <c r="J3242" s="185" t="s">
        <v>36</v>
      </c>
      <c r="K3242" s="185" t="s">
        <v>36</v>
      </c>
      <c r="L3242" s="185" t="s">
        <v>36</v>
      </c>
      <c r="M3242" s="185" t="s">
        <v>37</v>
      </c>
      <c r="N3242" s="185" t="s">
        <v>3503</v>
      </c>
      <c r="O3242" s="185" t="s">
        <v>37</v>
      </c>
      <c r="P3242" s="185"/>
      <c r="Q3242" s="184" t="s">
        <v>2631</v>
      </c>
      <c r="R3242" s="185">
        <v>13840</v>
      </c>
      <c r="S3242" s="185" t="s">
        <v>72</v>
      </c>
      <c r="T3242">
        <v>1</v>
      </c>
      <c r="U3242" s="185" t="s">
        <v>37</v>
      </c>
      <c r="V3242" s="185" t="s">
        <v>37</v>
      </c>
      <c r="W3242" t="b">
        <v>1</v>
      </c>
    </row>
    <row r="3243" spans="4:23" x14ac:dyDescent="0.25">
      <c r="D3243" s="184" t="s">
        <v>2632</v>
      </c>
      <c r="E3243" s="184" t="s">
        <v>2632</v>
      </c>
      <c r="F3243" s="184"/>
      <c r="G3243" s="184"/>
      <c r="H3243" s="185">
        <v>13140</v>
      </c>
      <c r="I3243" t="s">
        <v>3491</v>
      </c>
      <c r="J3243" s="185" t="s">
        <v>36</v>
      </c>
      <c r="K3243" s="185" t="s">
        <v>36</v>
      </c>
      <c r="L3243" s="185" t="s">
        <v>36</v>
      </c>
      <c r="M3243" s="185" t="s">
        <v>37</v>
      </c>
      <c r="N3243" s="185" t="s">
        <v>3501</v>
      </c>
      <c r="O3243" s="185" t="s">
        <v>37</v>
      </c>
      <c r="P3243" s="185"/>
      <c r="Q3243" s="184" t="s">
        <v>2632</v>
      </c>
      <c r="R3243" s="185">
        <v>13140</v>
      </c>
      <c r="S3243" s="185" t="s">
        <v>78</v>
      </c>
      <c r="T3243">
        <v>2</v>
      </c>
      <c r="U3243" s="185" t="s">
        <v>37</v>
      </c>
      <c r="V3243" s="185" t="s">
        <v>37</v>
      </c>
      <c r="W3243" t="b">
        <v>1</v>
      </c>
    </row>
    <row r="3244" spans="4:23" x14ac:dyDescent="0.25">
      <c r="D3244" s="184" t="s">
        <v>2633</v>
      </c>
      <c r="E3244" s="184" t="s">
        <v>2633</v>
      </c>
      <c r="F3244" s="184"/>
      <c r="G3244" s="184"/>
      <c r="H3244" s="185">
        <v>17510</v>
      </c>
      <c r="I3244" t="s">
        <v>3502</v>
      </c>
      <c r="J3244" s="185" t="s">
        <v>36</v>
      </c>
      <c r="K3244" s="185" t="s">
        <v>36</v>
      </c>
      <c r="L3244" s="185" t="s">
        <v>36</v>
      </c>
      <c r="M3244" s="185" t="s">
        <v>37</v>
      </c>
      <c r="N3244" s="185" t="s">
        <v>35</v>
      </c>
      <c r="O3244" s="185" t="s">
        <v>37</v>
      </c>
      <c r="P3244" s="185"/>
      <c r="Q3244" s="184" t="s">
        <v>2633</v>
      </c>
      <c r="R3244" s="185">
        <v>17510</v>
      </c>
      <c r="S3244" s="185" t="s">
        <v>246</v>
      </c>
      <c r="T3244">
        <v>1</v>
      </c>
      <c r="U3244" s="185" t="s">
        <v>37</v>
      </c>
      <c r="V3244" s="185" t="s">
        <v>37</v>
      </c>
      <c r="W3244" t="b">
        <v>1</v>
      </c>
    </row>
    <row r="3245" spans="4:23" x14ac:dyDescent="0.25">
      <c r="D3245" s="184" t="s">
        <v>2634</v>
      </c>
      <c r="E3245" s="184" t="s">
        <v>2634</v>
      </c>
      <c r="F3245" s="184"/>
      <c r="G3245" s="184"/>
      <c r="H3245" s="185">
        <v>13140</v>
      </c>
      <c r="I3245" t="s">
        <v>3491</v>
      </c>
      <c r="J3245" s="185" t="s">
        <v>36</v>
      </c>
      <c r="K3245" s="185" t="s">
        <v>36</v>
      </c>
      <c r="L3245" s="185" t="s">
        <v>36</v>
      </c>
      <c r="M3245" s="185" t="s">
        <v>37</v>
      </c>
      <c r="N3245" s="185" t="s">
        <v>3501</v>
      </c>
      <c r="O3245" s="185" t="s">
        <v>37</v>
      </c>
      <c r="P3245" s="185"/>
      <c r="Q3245" s="184" t="s">
        <v>2634</v>
      </c>
      <c r="R3245" s="185">
        <v>13140</v>
      </c>
      <c r="S3245" s="185" t="s">
        <v>78</v>
      </c>
      <c r="T3245">
        <v>2</v>
      </c>
      <c r="U3245" s="185" t="s">
        <v>37</v>
      </c>
      <c r="V3245" s="185" t="s">
        <v>37</v>
      </c>
      <c r="W3245" t="b">
        <v>1</v>
      </c>
    </row>
    <row r="3246" spans="4:23" x14ac:dyDescent="0.25">
      <c r="D3246" s="184" t="s">
        <v>2635</v>
      </c>
      <c r="E3246" s="184" t="s">
        <v>2635</v>
      </c>
      <c r="F3246" s="184"/>
      <c r="G3246" s="184"/>
      <c r="H3246" s="185">
        <v>11030</v>
      </c>
      <c r="I3246" t="s">
        <v>3491</v>
      </c>
      <c r="J3246" s="185" t="s">
        <v>36</v>
      </c>
      <c r="K3246" s="185" t="s">
        <v>36</v>
      </c>
      <c r="L3246" s="185" t="s">
        <v>36</v>
      </c>
      <c r="M3246" s="185" t="s">
        <v>37</v>
      </c>
      <c r="N3246" s="185" t="s">
        <v>35</v>
      </c>
      <c r="O3246" s="185" t="s">
        <v>37</v>
      </c>
      <c r="P3246" s="185"/>
      <c r="Q3246" s="184" t="s">
        <v>2635</v>
      </c>
      <c r="R3246" s="185">
        <v>11030</v>
      </c>
      <c r="S3246" s="185" t="s">
        <v>750</v>
      </c>
      <c r="T3246">
        <v>3</v>
      </c>
      <c r="U3246" s="185" t="s">
        <v>37</v>
      </c>
      <c r="V3246" s="185" t="s">
        <v>37</v>
      </c>
      <c r="W3246" t="b">
        <v>1</v>
      </c>
    </row>
    <row r="3247" spans="4:23" x14ac:dyDescent="0.25">
      <c r="D3247" s="184" t="s">
        <v>2636</v>
      </c>
      <c r="E3247" s="184" t="s">
        <v>2636</v>
      </c>
      <c r="F3247" s="184"/>
      <c r="G3247" s="184"/>
      <c r="H3247" s="185">
        <v>16550</v>
      </c>
      <c r="I3247" t="s">
        <v>3510</v>
      </c>
      <c r="J3247" s="185" t="s">
        <v>36</v>
      </c>
      <c r="K3247" s="185" t="s">
        <v>36</v>
      </c>
      <c r="L3247" s="185" t="s">
        <v>36</v>
      </c>
      <c r="M3247" s="185" t="s">
        <v>36</v>
      </c>
      <c r="N3247" s="185" t="s">
        <v>35</v>
      </c>
      <c r="O3247" s="185" t="s">
        <v>37</v>
      </c>
      <c r="P3247" s="185"/>
      <c r="Q3247" s="184" t="s">
        <v>2636</v>
      </c>
      <c r="R3247" s="185">
        <v>16550</v>
      </c>
      <c r="S3247" s="185" t="s">
        <v>400</v>
      </c>
      <c r="T3247">
        <v>4</v>
      </c>
      <c r="U3247" s="185" t="s">
        <v>37</v>
      </c>
      <c r="V3247" s="185" t="s">
        <v>37</v>
      </c>
      <c r="W3247" t="b">
        <v>1</v>
      </c>
    </row>
    <row r="3248" spans="4:23" x14ac:dyDescent="0.25">
      <c r="D3248" s="184" t="s">
        <v>1499</v>
      </c>
      <c r="E3248" s="184" t="s">
        <v>1499</v>
      </c>
      <c r="F3248" s="184"/>
      <c r="G3248" s="184"/>
      <c r="H3248" s="185">
        <v>14130</v>
      </c>
      <c r="I3248" t="s">
        <v>3491</v>
      </c>
      <c r="J3248" s="185" t="s">
        <v>36</v>
      </c>
      <c r="K3248" s="185" t="s">
        <v>36</v>
      </c>
      <c r="L3248" s="185" t="s">
        <v>36</v>
      </c>
      <c r="M3248" s="185" t="s">
        <v>37</v>
      </c>
      <c r="N3248" s="185" t="s">
        <v>3505</v>
      </c>
      <c r="O3248" s="185" t="s">
        <v>37</v>
      </c>
      <c r="P3248" s="185"/>
      <c r="Q3248" s="184" t="s">
        <v>1499</v>
      </c>
      <c r="R3248" s="185">
        <v>14130</v>
      </c>
      <c r="S3248" s="185" t="s">
        <v>1499</v>
      </c>
      <c r="T3248">
        <v>3</v>
      </c>
      <c r="U3248" s="185" t="s">
        <v>37</v>
      </c>
      <c r="V3248" s="185" t="s">
        <v>37</v>
      </c>
      <c r="W3248" t="b">
        <v>1</v>
      </c>
    </row>
    <row r="3249" spans="4:23" x14ac:dyDescent="0.25">
      <c r="D3249" s="184" t="s">
        <v>2637</v>
      </c>
      <c r="E3249" s="184" t="s">
        <v>2637</v>
      </c>
      <c r="F3249" s="184"/>
      <c r="G3249" s="184"/>
      <c r="H3249" s="185">
        <v>14130</v>
      </c>
      <c r="I3249" t="s">
        <v>3491</v>
      </c>
      <c r="J3249" s="185" t="s">
        <v>36</v>
      </c>
      <c r="K3249" s="185" t="s">
        <v>36</v>
      </c>
      <c r="L3249" s="185" t="s">
        <v>36</v>
      </c>
      <c r="M3249" s="185" t="s">
        <v>37</v>
      </c>
      <c r="N3249" s="185" t="s">
        <v>3505</v>
      </c>
      <c r="O3249" s="185" t="s">
        <v>37</v>
      </c>
      <c r="P3249" s="185"/>
      <c r="Q3249" s="184" t="s">
        <v>2637</v>
      </c>
      <c r="R3249" s="185">
        <v>14130</v>
      </c>
      <c r="S3249" s="185" t="s">
        <v>1499</v>
      </c>
      <c r="T3249">
        <v>3</v>
      </c>
      <c r="U3249" s="185" t="s">
        <v>37</v>
      </c>
      <c r="V3249" s="185" t="s">
        <v>37</v>
      </c>
      <c r="W3249" t="b">
        <v>1</v>
      </c>
    </row>
    <row r="3250" spans="4:23" x14ac:dyDescent="0.25">
      <c r="D3250" s="184" t="s">
        <v>2638</v>
      </c>
      <c r="E3250" s="184" t="s">
        <v>2638</v>
      </c>
      <c r="F3250" s="184"/>
      <c r="G3250" s="184"/>
      <c r="H3250" s="185">
        <v>15210</v>
      </c>
      <c r="I3250" t="s">
        <v>3493</v>
      </c>
      <c r="J3250" s="185" t="s">
        <v>36</v>
      </c>
      <c r="K3250" s="185" t="s">
        <v>36</v>
      </c>
      <c r="L3250" s="185" t="s">
        <v>36</v>
      </c>
      <c r="M3250" s="185" t="s">
        <v>37</v>
      </c>
      <c r="N3250" s="185" t="s">
        <v>3522</v>
      </c>
      <c r="O3250" s="185" t="s">
        <v>37</v>
      </c>
      <c r="P3250" s="185"/>
      <c r="Q3250" s="184" t="s">
        <v>2638</v>
      </c>
      <c r="R3250" s="185">
        <v>15210</v>
      </c>
      <c r="S3250" s="185" t="s">
        <v>186</v>
      </c>
      <c r="T3250">
        <v>1</v>
      </c>
      <c r="U3250" s="185" t="s">
        <v>37</v>
      </c>
      <c r="V3250" s="185" t="s">
        <v>37</v>
      </c>
      <c r="W3250" t="b">
        <v>0</v>
      </c>
    </row>
    <row r="3251" spans="4:23" x14ac:dyDescent="0.25">
      <c r="D3251" s="184" t="s">
        <v>2639</v>
      </c>
      <c r="E3251" s="184" t="s">
        <v>2639</v>
      </c>
      <c r="F3251" s="184"/>
      <c r="G3251" s="184"/>
      <c r="H3251" s="185">
        <v>16650</v>
      </c>
      <c r="I3251" t="s">
        <v>3502</v>
      </c>
      <c r="J3251" s="185" t="s">
        <v>36</v>
      </c>
      <c r="K3251" s="185" t="s">
        <v>36</v>
      </c>
      <c r="L3251" s="185" t="s">
        <v>36</v>
      </c>
      <c r="M3251" s="185" t="s">
        <v>37</v>
      </c>
      <c r="N3251" s="185" t="s">
        <v>3512</v>
      </c>
      <c r="O3251" s="185" t="s">
        <v>37</v>
      </c>
      <c r="P3251" s="185"/>
      <c r="Q3251" s="184" t="s">
        <v>2639</v>
      </c>
      <c r="R3251" s="185">
        <v>16650</v>
      </c>
      <c r="S3251" s="185" t="s">
        <v>253</v>
      </c>
      <c r="T3251">
        <v>2</v>
      </c>
      <c r="U3251" s="185" t="s">
        <v>37</v>
      </c>
      <c r="V3251" s="185" t="s">
        <v>37</v>
      </c>
      <c r="W3251" t="b">
        <v>1</v>
      </c>
    </row>
    <row r="3252" spans="4:23" x14ac:dyDescent="0.25">
      <c r="D3252" s="184" t="s">
        <v>2640</v>
      </c>
      <c r="E3252" s="184" t="s">
        <v>2640</v>
      </c>
      <c r="F3252" s="184"/>
      <c r="G3252" s="184"/>
      <c r="H3252" s="185">
        <v>16540</v>
      </c>
      <c r="I3252" t="s">
        <v>3510</v>
      </c>
      <c r="J3252" s="185" t="s">
        <v>36</v>
      </c>
      <c r="K3252" s="185" t="s">
        <v>36</v>
      </c>
      <c r="L3252" s="185" t="s">
        <v>36</v>
      </c>
      <c r="M3252" s="185" t="s">
        <v>37</v>
      </c>
      <c r="N3252" s="185" t="s">
        <v>3495</v>
      </c>
      <c r="O3252" s="185" t="s">
        <v>37</v>
      </c>
      <c r="P3252" s="185"/>
      <c r="Q3252" s="184" t="s">
        <v>2640</v>
      </c>
      <c r="R3252" s="185">
        <v>16540</v>
      </c>
      <c r="S3252" s="185" t="s">
        <v>1259</v>
      </c>
      <c r="T3252">
        <v>2</v>
      </c>
      <c r="U3252" s="185" t="s">
        <v>37</v>
      </c>
      <c r="V3252" s="185" t="s">
        <v>37</v>
      </c>
      <c r="W3252" t="b">
        <v>1</v>
      </c>
    </row>
    <row r="3253" spans="4:23" x14ac:dyDescent="0.25">
      <c r="D3253" s="184" t="s">
        <v>2641</v>
      </c>
      <c r="E3253" s="184" t="s">
        <v>2641</v>
      </c>
      <c r="F3253" s="184"/>
      <c r="G3253" s="184"/>
      <c r="H3253" s="185">
        <v>16030</v>
      </c>
      <c r="I3253" t="s">
        <v>3496</v>
      </c>
      <c r="J3253" s="185" t="s">
        <v>36</v>
      </c>
      <c r="K3253" s="185" t="s">
        <v>36</v>
      </c>
      <c r="L3253" s="185" t="s">
        <v>36</v>
      </c>
      <c r="M3253" s="185" t="s">
        <v>37</v>
      </c>
      <c r="N3253" s="185" t="s">
        <v>3506</v>
      </c>
      <c r="O3253" s="185" t="s">
        <v>37</v>
      </c>
      <c r="P3253" s="185"/>
      <c r="Q3253" s="184" t="s">
        <v>2641</v>
      </c>
      <c r="R3253" s="185">
        <v>16030</v>
      </c>
      <c r="S3253" s="185" t="s">
        <v>107</v>
      </c>
      <c r="T3253">
        <v>1</v>
      </c>
      <c r="U3253" s="185" t="s">
        <v>37</v>
      </c>
      <c r="V3253" s="185" t="s">
        <v>37</v>
      </c>
      <c r="W3253" t="b">
        <v>1</v>
      </c>
    </row>
    <row r="3254" spans="4:23" x14ac:dyDescent="0.25">
      <c r="D3254" s="184" t="s">
        <v>2642</v>
      </c>
      <c r="E3254" s="184" t="s">
        <v>2642</v>
      </c>
      <c r="F3254" s="184"/>
      <c r="G3254" s="184"/>
      <c r="H3254" s="185">
        <v>13550</v>
      </c>
      <c r="I3254" t="s">
        <v>3491</v>
      </c>
      <c r="J3254" s="185" t="s">
        <v>36</v>
      </c>
      <c r="K3254" s="185" t="s">
        <v>36</v>
      </c>
      <c r="L3254" s="185" t="s">
        <v>36</v>
      </c>
      <c r="M3254" s="185" t="s">
        <v>37</v>
      </c>
      <c r="N3254" s="185" t="s">
        <v>35</v>
      </c>
      <c r="O3254" s="185" t="s">
        <v>37</v>
      </c>
      <c r="P3254" s="185"/>
      <c r="Q3254" s="184" t="s">
        <v>2642</v>
      </c>
      <c r="R3254" s="185">
        <v>13550</v>
      </c>
      <c r="S3254" s="185" t="s">
        <v>462</v>
      </c>
      <c r="T3254">
        <v>3</v>
      </c>
      <c r="U3254" s="185" t="s">
        <v>37</v>
      </c>
      <c r="V3254" s="185" t="s">
        <v>37</v>
      </c>
      <c r="W3254" t="b">
        <v>1</v>
      </c>
    </row>
    <row r="3255" spans="4:23" x14ac:dyDescent="0.25">
      <c r="D3255" s="184" t="s">
        <v>2643</v>
      </c>
      <c r="E3255" s="184" t="s">
        <v>2643</v>
      </c>
      <c r="F3255" s="184"/>
      <c r="G3255" s="184"/>
      <c r="H3255" s="185">
        <v>16030</v>
      </c>
      <c r="I3255" t="s">
        <v>3496</v>
      </c>
      <c r="J3255" s="185" t="s">
        <v>36</v>
      </c>
      <c r="K3255" s="185" t="s">
        <v>36</v>
      </c>
      <c r="L3255" s="185" t="s">
        <v>36</v>
      </c>
      <c r="M3255" s="185" t="s">
        <v>37</v>
      </c>
      <c r="N3255" s="185" t="s">
        <v>3506</v>
      </c>
      <c r="O3255" s="185" t="s">
        <v>37</v>
      </c>
      <c r="P3255" s="185"/>
      <c r="Q3255" s="184" t="s">
        <v>2643</v>
      </c>
      <c r="R3255" s="185">
        <v>16030</v>
      </c>
      <c r="S3255" s="185" t="s">
        <v>107</v>
      </c>
      <c r="T3255">
        <v>1</v>
      </c>
      <c r="U3255" s="185" t="s">
        <v>37</v>
      </c>
      <c r="V3255" s="185" t="s">
        <v>37</v>
      </c>
      <c r="W3255" t="b">
        <v>1</v>
      </c>
    </row>
    <row r="3256" spans="4:23" x14ac:dyDescent="0.25">
      <c r="D3256" s="184" t="s">
        <v>2644</v>
      </c>
      <c r="E3256" s="184" t="s">
        <v>2644</v>
      </c>
      <c r="F3256" s="184"/>
      <c r="G3256" s="184"/>
      <c r="H3256" s="185">
        <v>11080</v>
      </c>
      <c r="I3256" t="s">
        <v>3491</v>
      </c>
      <c r="J3256" s="185" t="s">
        <v>36</v>
      </c>
      <c r="K3256" s="185" t="s">
        <v>36</v>
      </c>
      <c r="L3256" s="185" t="s">
        <v>36</v>
      </c>
      <c r="M3256" s="185" t="s">
        <v>37</v>
      </c>
      <c r="N3256" s="185" t="s">
        <v>3501</v>
      </c>
      <c r="O3256" s="185" t="s">
        <v>37</v>
      </c>
      <c r="P3256" s="185"/>
      <c r="Q3256" s="184" t="s">
        <v>2644</v>
      </c>
      <c r="R3256" s="185">
        <v>11080</v>
      </c>
      <c r="S3256" s="185" t="s">
        <v>310</v>
      </c>
      <c r="T3256">
        <v>1</v>
      </c>
      <c r="U3256" s="185" t="s">
        <v>37</v>
      </c>
      <c r="V3256" s="185" t="s">
        <v>37</v>
      </c>
      <c r="W3256" t="b">
        <v>1</v>
      </c>
    </row>
    <row r="3257" spans="4:23" x14ac:dyDescent="0.25">
      <c r="D3257" s="184" t="s">
        <v>2645</v>
      </c>
      <c r="E3257" s="184" t="s">
        <v>2645</v>
      </c>
      <c r="F3257" s="184"/>
      <c r="G3257" s="184"/>
      <c r="H3257" s="185">
        <v>15610</v>
      </c>
      <c r="I3257" t="s">
        <v>3496</v>
      </c>
      <c r="J3257" s="185" t="s">
        <v>36</v>
      </c>
      <c r="K3257" s="185" t="s">
        <v>36</v>
      </c>
      <c r="L3257" s="185" t="s">
        <v>36</v>
      </c>
      <c r="M3257" s="185" t="s">
        <v>37</v>
      </c>
      <c r="N3257" s="185" t="s">
        <v>3498</v>
      </c>
      <c r="O3257" s="185" t="s">
        <v>37</v>
      </c>
      <c r="P3257" s="185"/>
      <c r="Q3257" s="184" t="s">
        <v>2645</v>
      </c>
      <c r="R3257" s="185">
        <v>15610</v>
      </c>
      <c r="S3257" s="185" t="s">
        <v>212</v>
      </c>
      <c r="T3257">
        <v>1</v>
      </c>
      <c r="U3257" s="185" t="s">
        <v>37</v>
      </c>
      <c r="V3257" s="185" t="s">
        <v>37</v>
      </c>
      <c r="W3257" t="b">
        <v>1</v>
      </c>
    </row>
    <row r="3258" spans="4:23" x14ac:dyDescent="0.25">
      <c r="D3258" s="184" t="s">
        <v>2646</v>
      </c>
      <c r="E3258" s="184" t="s">
        <v>2646</v>
      </c>
      <c r="F3258" s="184"/>
      <c r="G3258" s="184"/>
      <c r="H3258" s="185">
        <v>11070</v>
      </c>
      <c r="I3258" t="s">
        <v>3491</v>
      </c>
      <c r="J3258" s="185" t="s">
        <v>36</v>
      </c>
      <c r="K3258" s="185" t="s">
        <v>36</v>
      </c>
      <c r="L3258" s="185" t="s">
        <v>36</v>
      </c>
      <c r="M3258" s="185" t="s">
        <v>37</v>
      </c>
      <c r="N3258" s="185" t="s">
        <v>35</v>
      </c>
      <c r="O3258" s="185" t="s">
        <v>37</v>
      </c>
      <c r="P3258" s="185"/>
      <c r="Q3258" s="184" t="s">
        <v>2646</v>
      </c>
      <c r="R3258" s="185">
        <v>11070</v>
      </c>
      <c r="S3258" s="185" t="s">
        <v>806</v>
      </c>
      <c r="T3258">
        <v>3</v>
      </c>
      <c r="U3258" s="185" t="s">
        <v>37</v>
      </c>
      <c r="V3258" s="185" t="s">
        <v>37</v>
      </c>
      <c r="W3258" t="b">
        <v>1</v>
      </c>
    </row>
    <row r="3259" spans="4:23" x14ac:dyDescent="0.25">
      <c r="D3259" s="184" t="s">
        <v>4390</v>
      </c>
      <c r="E3259" s="184" t="s">
        <v>4390</v>
      </c>
      <c r="F3259" s="184"/>
      <c r="G3259" s="184"/>
      <c r="H3259" s="185">
        <v>18101</v>
      </c>
      <c r="I3259" t="s">
        <v>3510</v>
      </c>
      <c r="J3259" s="185" t="s">
        <v>36</v>
      </c>
      <c r="K3259" s="185" t="s">
        <v>36</v>
      </c>
      <c r="L3259" s="185" t="s">
        <v>36</v>
      </c>
      <c r="M3259" s="185" t="s">
        <v>37</v>
      </c>
      <c r="N3259" s="185" t="s">
        <v>3514</v>
      </c>
      <c r="O3259" s="185" t="s">
        <v>37</v>
      </c>
      <c r="P3259" s="185"/>
      <c r="Q3259" s="184" t="s">
        <v>4390</v>
      </c>
      <c r="R3259" s="185">
        <v>18101</v>
      </c>
      <c r="S3259" s="185" t="s">
        <v>3692</v>
      </c>
      <c r="T3259">
        <v>1</v>
      </c>
      <c r="U3259" s="185" t="s">
        <v>37</v>
      </c>
      <c r="V3259" s="185" t="s">
        <v>37</v>
      </c>
      <c r="W3259" t="b">
        <v>1</v>
      </c>
    </row>
    <row r="3260" spans="4:23" x14ac:dyDescent="0.25">
      <c r="D3260" s="184" t="s">
        <v>4391</v>
      </c>
      <c r="E3260" s="184" t="s">
        <v>4391</v>
      </c>
      <c r="F3260" s="184"/>
      <c r="G3260" s="184"/>
      <c r="H3260" s="185">
        <v>18101</v>
      </c>
      <c r="I3260" t="s">
        <v>3510</v>
      </c>
      <c r="J3260" s="185" t="s">
        <v>36</v>
      </c>
      <c r="K3260" s="185" t="s">
        <v>36</v>
      </c>
      <c r="L3260" s="185" t="s">
        <v>36</v>
      </c>
      <c r="M3260" s="185" t="s">
        <v>37</v>
      </c>
      <c r="N3260" s="185" t="s">
        <v>3514</v>
      </c>
      <c r="O3260" s="185" t="s">
        <v>37</v>
      </c>
      <c r="P3260" s="185"/>
      <c r="Q3260" s="184" t="s">
        <v>4391</v>
      </c>
      <c r="R3260" s="185">
        <v>18101</v>
      </c>
      <c r="S3260" s="185" t="s">
        <v>3692</v>
      </c>
      <c r="T3260">
        <v>1</v>
      </c>
      <c r="U3260" s="185" t="s">
        <v>37</v>
      </c>
      <c r="V3260" s="185" t="s">
        <v>37</v>
      </c>
      <c r="W3260" t="b">
        <v>1</v>
      </c>
    </row>
    <row r="3261" spans="4:23" x14ac:dyDescent="0.25">
      <c r="D3261" s="184" t="s">
        <v>4392</v>
      </c>
      <c r="E3261" s="184" t="s">
        <v>4392</v>
      </c>
      <c r="F3261" s="184"/>
      <c r="G3261" s="184"/>
      <c r="H3261" s="185">
        <v>18102</v>
      </c>
      <c r="I3261" t="s">
        <v>3510</v>
      </c>
      <c r="J3261" s="185" t="s">
        <v>36</v>
      </c>
      <c r="K3261" s="185" t="s">
        <v>36</v>
      </c>
      <c r="L3261" s="185" t="s">
        <v>36</v>
      </c>
      <c r="M3261" s="185" t="s">
        <v>37</v>
      </c>
      <c r="N3261" s="185" t="s">
        <v>3514</v>
      </c>
      <c r="O3261" s="185" t="s">
        <v>37</v>
      </c>
      <c r="P3261" s="185"/>
      <c r="Q3261" s="184" t="s">
        <v>4392</v>
      </c>
      <c r="R3261" s="185">
        <v>18102</v>
      </c>
      <c r="S3261" s="185" t="s">
        <v>4166</v>
      </c>
      <c r="T3261">
        <v>1</v>
      </c>
      <c r="U3261" s="185" t="s">
        <v>37</v>
      </c>
      <c r="V3261" s="185" t="s">
        <v>37</v>
      </c>
      <c r="W3261" t="b">
        <v>1</v>
      </c>
    </row>
    <row r="3262" spans="4:23" x14ac:dyDescent="0.25">
      <c r="D3262" s="184" t="s">
        <v>2647</v>
      </c>
      <c r="E3262" s="184" t="s">
        <v>2647</v>
      </c>
      <c r="F3262" s="184"/>
      <c r="G3262" s="184"/>
      <c r="H3262" s="185">
        <v>11070</v>
      </c>
      <c r="I3262" t="s">
        <v>3491</v>
      </c>
      <c r="J3262" s="185" t="s">
        <v>36</v>
      </c>
      <c r="K3262" s="185" t="s">
        <v>36</v>
      </c>
      <c r="L3262" s="185" t="s">
        <v>36</v>
      </c>
      <c r="M3262" s="185" t="s">
        <v>37</v>
      </c>
      <c r="N3262" s="185" t="s">
        <v>35</v>
      </c>
      <c r="O3262" s="185" t="s">
        <v>37</v>
      </c>
      <c r="P3262" s="185"/>
      <c r="Q3262" s="184" t="s">
        <v>2647</v>
      </c>
      <c r="R3262" s="185">
        <v>11070</v>
      </c>
      <c r="S3262" s="185" t="s">
        <v>806</v>
      </c>
      <c r="T3262">
        <v>2</v>
      </c>
      <c r="U3262" s="185" t="s">
        <v>37</v>
      </c>
      <c r="V3262" s="185" t="s">
        <v>37</v>
      </c>
      <c r="W3262" t="b">
        <v>1</v>
      </c>
    </row>
    <row r="3263" spans="4:23" x14ac:dyDescent="0.25">
      <c r="D3263" s="184" t="s">
        <v>2648</v>
      </c>
      <c r="E3263" s="184" t="s">
        <v>2648</v>
      </c>
      <c r="F3263" s="184"/>
      <c r="G3263" s="184"/>
      <c r="H3263" s="185">
        <v>13040</v>
      </c>
      <c r="I3263" t="s">
        <v>3491</v>
      </c>
      <c r="J3263" s="185" t="s">
        <v>36</v>
      </c>
      <c r="K3263" s="185" t="s">
        <v>36</v>
      </c>
      <c r="L3263" s="185" t="s">
        <v>36</v>
      </c>
      <c r="M3263" s="185" t="s">
        <v>37</v>
      </c>
      <c r="N3263" s="185" t="s">
        <v>3501</v>
      </c>
      <c r="O3263" s="185" t="s">
        <v>37</v>
      </c>
      <c r="P3263" s="185"/>
      <c r="Q3263" s="184" t="s">
        <v>2648</v>
      </c>
      <c r="R3263" s="185">
        <v>13040</v>
      </c>
      <c r="S3263" s="185" t="s">
        <v>890</v>
      </c>
      <c r="T3263">
        <v>2</v>
      </c>
      <c r="U3263" s="185" t="s">
        <v>37</v>
      </c>
      <c r="V3263" s="185" t="s">
        <v>37</v>
      </c>
      <c r="W3263" t="b">
        <v>1</v>
      </c>
    </row>
    <row r="3264" spans="4:23" x14ac:dyDescent="0.25">
      <c r="D3264" s="184" t="s">
        <v>2649</v>
      </c>
      <c r="E3264" s="184" t="s">
        <v>2649</v>
      </c>
      <c r="F3264" s="184"/>
      <c r="G3264" s="184"/>
      <c r="H3264" s="185">
        <v>13930</v>
      </c>
      <c r="I3264" t="s">
        <v>3491</v>
      </c>
      <c r="J3264" s="185" t="s">
        <v>36</v>
      </c>
      <c r="K3264" s="185" t="s">
        <v>36</v>
      </c>
      <c r="L3264" s="185" t="s">
        <v>36</v>
      </c>
      <c r="M3264" s="185" t="s">
        <v>37</v>
      </c>
      <c r="N3264" s="185" t="s">
        <v>3501</v>
      </c>
      <c r="O3264" s="185" t="s">
        <v>37</v>
      </c>
      <c r="P3264" s="185"/>
      <c r="Q3264" s="184" t="s">
        <v>2649</v>
      </c>
      <c r="R3264" s="185">
        <v>13930</v>
      </c>
      <c r="S3264" s="185" t="s">
        <v>1285</v>
      </c>
      <c r="T3264">
        <v>2</v>
      </c>
      <c r="U3264" s="185" t="s">
        <v>37</v>
      </c>
      <c r="V3264" s="185" t="s">
        <v>37</v>
      </c>
      <c r="W3264" t="b">
        <v>1</v>
      </c>
    </row>
    <row r="3265" spans="4:23" x14ac:dyDescent="0.25">
      <c r="D3265" s="184" t="s">
        <v>2650</v>
      </c>
      <c r="E3265" s="184" t="s">
        <v>2650</v>
      </c>
      <c r="F3265" s="184"/>
      <c r="G3265" s="184"/>
      <c r="H3265" s="185">
        <v>11040</v>
      </c>
      <c r="I3265" t="s">
        <v>3491</v>
      </c>
      <c r="J3265" s="185" t="s">
        <v>36</v>
      </c>
      <c r="K3265" s="185" t="s">
        <v>36</v>
      </c>
      <c r="L3265" s="185" t="s">
        <v>36</v>
      </c>
      <c r="M3265" s="185" t="s">
        <v>36</v>
      </c>
      <c r="N3265" s="185" t="s">
        <v>35</v>
      </c>
      <c r="O3265" s="185" t="s">
        <v>37</v>
      </c>
      <c r="P3265" s="185"/>
      <c r="Q3265" s="184" t="s">
        <v>2650</v>
      </c>
      <c r="R3265" s="185">
        <v>11040</v>
      </c>
      <c r="S3265" s="185" t="s">
        <v>526</v>
      </c>
      <c r="T3265">
        <v>4</v>
      </c>
      <c r="U3265" s="185" t="s">
        <v>37</v>
      </c>
      <c r="V3265" s="185" t="s">
        <v>37</v>
      </c>
      <c r="W3265" t="b">
        <v>1</v>
      </c>
    </row>
    <row r="3266" spans="4:23" x14ac:dyDescent="0.25">
      <c r="D3266" s="184" t="s">
        <v>2651</v>
      </c>
      <c r="E3266" s="184" t="s">
        <v>2651</v>
      </c>
      <c r="F3266" s="184"/>
      <c r="G3266" s="184"/>
      <c r="H3266" s="185">
        <v>11050</v>
      </c>
      <c r="I3266" t="s">
        <v>3491</v>
      </c>
      <c r="J3266" s="185" t="s">
        <v>36</v>
      </c>
      <c r="K3266" s="185" t="s">
        <v>36</v>
      </c>
      <c r="L3266" s="185" t="s">
        <v>36</v>
      </c>
      <c r="M3266" s="185" t="s">
        <v>37</v>
      </c>
      <c r="N3266" s="185" t="s">
        <v>35</v>
      </c>
      <c r="O3266" s="185" t="s">
        <v>37</v>
      </c>
      <c r="P3266" s="185"/>
      <c r="Q3266" s="184" t="s">
        <v>2651</v>
      </c>
      <c r="R3266" s="185">
        <v>11050</v>
      </c>
      <c r="S3266" s="185" t="s">
        <v>524</v>
      </c>
      <c r="T3266">
        <v>3</v>
      </c>
      <c r="U3266" s="185" t="s">
        <v>37</v>
      </c>
      <c r="V3266" s="185" t="s">
        <v>37</v>
      </c>
      <c r="W3266" t="b">
        <v>1</v>
      </c>
    </row>
    <row r="3267" spans="4:23" x14ac:dyDescent="0.25">
      <c r="D3267" s="184" t="s">
        <v>2652</v>
      </c>
      <c r="E3267" s="184" t="s">
        <v>2652</v>
      </c>
      <c r="F3267" s="184"/>
      <c r="G3267" s="184"/>
      <c r="H3267" s="185">
        <v>11040</v>
      </c>
      <c r="I3267" t="s">
        <v>3491</v>
      </c>
      <c r="J3267" s="185" t="s">
        <v>36</v>
      </c>
      <c r="K3267" s="185" t="s">
        <v>36</v>
      </c>
      <c r="L3267" s="185" t="s">
        <v>36</v>
      </c>
      <c r="M3267" s="185" t="s">
        <v>36</v>
      </c>
      <c r="N3267" s="185" t="s">
        <v>35</v>
      </c>
      <c r="O3267" s="185" t="s">
        <v>37</v>
      </c>
      <c r="P3267" s="185"/>
      <c r="Q3267" s="184" t="s">
        <v>2652</v>
      </c>
      <c r="R3267" s="185">
        <v>11040</v>
      </c>
      <c r="S3267" s="185" t="s">
        <v>526</v>
      </c>
      <c r="T3267">
        <v>4</v>
      </c>
      <c r="U3267" s="185" t="s">
        <v>37</v>
      </c>
      <c r="V3267" s="185" t="s">
        <v>37</v>
      </c>
      <c r="W3267" t="b">
        <v>1</v>
      </c>
    </row>
    <row r="3268" spans="4:23" x14ac:dyDescent="0.25">
      <c r="D3268" s="184" t="s">
        <v>2653</v>
      </c>
      <c r="E3268" s="184" t="s">
        <v>2653</v>
      </c>
      <c r="F3268" s="184"/>
      <c r="G3268" s="184"/>
      <c r="H3268" s="185">
        <v>11080</v>
      </c>
      <c r="I3268" t="s">
        <v>3491</v>
      </c>
      <c r="J3268" s="185" t="s">
        <v>36</v>
      </c>
      <c r="K3268" s="185" t="s">
        <v>36</v>
      </c>
      <c r="L3268" s="185" t="s">
        <v>36</v>
      </c>
      <c r="M3268" s="185" t="s">
        <v>37</v>
      </c>
      <c r="N3268" s="185" t="s">
        <v>3489</v>
      </c>
      <c r="O3268" s="185" t="s">
        <v>37</v>
      </c>
      <c r="P3268" s="185"/>
      <c r="Q3268" s="184" t="s">
        <v>2653</v>
      </c>
      <c r="R3268" s="185">
        <v>11080</v>
      </c>
      <c r="S3268" s="185" t="s">
        <v>310</v>
      </c>
      <c r="T3268">
        <v>1</v>
      </c>
      <c r="U3268" s="185" t="s">
        <v>37</v>
      </c>
      <c r="V3268" s="185" t="s">
        <v>37</v>
      </c>
      <c r="W3268" t="b">
        <v>1</v>
      </c>
    </row>
    <row r="3269" spans="4:23" x14ac:dyDescent="0.25">
      <c r="D3269" s="186" t="s">
        <v>4393</v>
      </c>
      <c r="E3269" s="186" t="s">
        <v>4393</v>
      </c>
      <c r="F3269" s="186"/>
      <c r="G3269" s="186"/>
      <c r="H3269" s="185"/>
      <c r="I3269" s="186" t="s">
        <v>3491</v>
      </c>
      <c r="J3269" s="186" t="s">
        <v>36</v>
      </c>
      <c r="K3269" s="186" t="s">
        <v>36</v>
      </c>
      <c r="L3269" s="186" t="s">
        <v>36</v>
      </c>
      <c r="M3269" s="186" t="s">
        <v>37</v>
      </c>
      <c r="N3269" s="186" t="s">
        <v>3490</v>
      </c>
      <c r="O3269" s="186" t="s">
        <v>37</v>
      </c>
      <c r="P3269" s="186"/>
      <c r="Q3269" s="186" t="s">
        <v>4393</v>
      </c>
      <c r="R3269" s="185"/>
      <c r="S3269" s="185"/>
      <c r="T3269">
        <v>1</v>
      </c>
      <c r="U3269" s="186" t="s">
        <v>37</v>
      </c>
      <c r="V3269" s="186" t="s">
        <v>37</v>
      </c>
      <c r="W3269" t="b">
        <v>1</v>
      </c>
    </row>
    <row r="3270" spans="4:23" x14ac:dyDescent="0.25">
      <c r="D3270" s="186" t="s">
        <v>4394</v>
      </c>
      <c r="E3270" s="186" t="s">
        <v>4394</v>
      </c>
      <c r="F3270" s="186"/>
      <c r="G3270" s="186"/>
      <c r="H3270" s="185"/>
      <c r="I3270" s="186" t="s">
        <v>3493</v>
      </c>
      <c r="J3270" s="186" t="s">
        <v>36</v>
      </c>
      <c r="K3270" s="186" t="s">
        <v>36</v>
      </c>
      <c r="L3270" s="186" t="s">
        <v>36</v>
      </c>
      <c r="M3270" s="186" t="s">
        <v>37</v>
      </c>
      <c r="N3270" s="186" t="s">
        <v>3490</v>
      </c>
      <c r="O3270" s="186" t="s">
        <v>37</v>
      </c>
      <c r="P3270" s="186"/>
      <c r="Q3270" s="186" t="s">
        <v>4394</v>
      </c>
      <c r="R3270" s="185"/>
      <c r="S3270" s="185"/>
      <c r="T3270">
        <v>1</v>
      </c>
      <c r="U3270" s="186" t="s">
        <v>37</v>
      </c>
      <c r="V3270" s="186" t="s">
        <v>37</v>
      </c>
      <c r="W3270" t="b">
        <v>1</v>
      </c>
    </row>
    <row r="3271" spans="4:23" x14ac:dyDescent="0.25">
      <c r="D3271" s="184" t="s">
        <v>2654</v>
      </c>
      <c r="E3271" s="184" t="s">
        <v>2654</v>
      </c>
      <c r="F3271" s="184"/>
      <c r="G3271" s="184"/>
      <c r="H3271" s="185">
        <v>11080</v>
      </c>
      <c r="I3271" t="s">
        <v>3491</v>
      </c>
      <c r="J3271" s="185" t="s">
        <v>36</v>
      </c>
      <c r="K3271" s="185" t="s">
        <v>36</v>
      </c>
      <c r="L3271" s="185" t="s">
        <v>36</v>
      </c>
      <c r="M3271" s="185" t="s">
        <v>37</v>
      </c>
      <c r="N3271" s="185" t="s">
        <v>3501</v>
      </c>
      <c r="O3271" s="185" t="s">
        <v>37</v>
      </c>
      <c r="P3271" s="185"/>
      <c r="Q3271" s="184" t="s">
        <v>2654</v>
      </c>
      <c r="R3271" s="185">
        <v>11080</v>
      </c>
      <c r="S3271" s="185" t="s">
        <v>310</v>
      </c>
      <c r="T3271">
        <v>1</v>
      </c>
      <c r="U3271" s="185" t="s">
        <v>37</v>
      </c>
      <c r="V3271" s="185" t="s">
        <v>37</v>
      </c>
      <c r="W3271" t="b">
        <v>1</v>
      </c>
    </row>
    <row r="3272" spans="4:23" x14ac:dyDescent="0.25">
      <c r="D3272" s="184" t="s">
        <v>2655</v>
      </c>
      <c r="E3272" s="184" t="s">
        <v>2655</v>
      </c>
      <c r="F3272" s="184"/>
      <c r="G3272" s="184"/>
      <c r="H3272" s="185">
        <v>11080</v>
      </c>
      <c r="I3272" t="s">
        <v>3491</v>
      </c>
      <c r="J3272" s="185" t="s">
        <v>36</v>
      </c>
      <c r="K3272" s="185" t="s">
        <v>36</v>
      </c>
      <c r="L3272" s="185" t="s">
        <v>36</v>
      </c>
      <c r="M3272" s="185" t="s">
        <v>37</v>
      </c>
      <c r="N3272" s="185" t="s">
        <v>3501</v>
      </c>
      <c r="O3272" s="185" t="s">
        <v>37</v>
      </c>
      <c r="P3272" s="185"/>
      <c r="Q3272" s="184" t="s">
        <v>2655</v>
      </c>
      <c r="R3272" s="185">
        <v>11080</v>
      </c>
      <c r="S3272" s="185" t="s">
        <v>310</v>
      </c>
      <c r="T3272">
        <v>1</v>
      </c>
      <c r="U3272" s="185" t="s">
        <v>37</v>
      </c>
      <c r="V3272" s="185" t="s">
        <v>37</v>
      </c>
      <c r="W3272" t="b">
        <v>1</v>
      </c>
    </row>
    <row r="3273" spans="4:23" x14ac:dyDescent="0.25">
      <c r="D3273" s="184" t="s">
        <v>2656</v>
      </c>
      <c r="E3273" s="184" t="s">
        <v>2656</v>
      </c>
      <c r="F3273" s="184"/>
      <c r="G3273" s="184"/>
      <c r="H3273" s="185">
        <v>11080</v>
      </c>
      <c r="I3273" t="s">
        <v>3491</v>
      </c>
      <c r="J3273" s="185" t="s">
        <v>36</v>
      </c>
      <c r="K3273" s="185" t="s">
        <v>36</v>
      </c>
      <c r="L3273" s="185" t="s">
        <v>36</v>
      </c>
      <c r="M3273" s="185" t="s">
        <v>37</v>
      </c>
      <c r="N3273" s="185" t="s">
        <v>3501</v>
      </c>
      <c r="O3273" s="185" t="s">
        <v>37</v>
      </c>
      <c r="P3273" s="185"/>
      <c r="Q3273" s="184" t="s">
        <v>2656</v>
      </c>
      <c r="R3273" s="185">
        <v>11080</v>
      </c>
      <c r="S3273" s="185" t="s">
        <v>310</v>
      </c>
      <c r="T3273">
        <v>1</v>
      </c>
      <c r="U3273" s="185" t="s">
        <v>37</v>
      </c>
      <c r="V3273" s="185" t="s">
        <v>37</v>
      </c>
      <c r="W3273" t="b">
        <v>1</v>
      </c>
    </row>
    <row r="3274" spans="4:23" x14ac:dyDescent="0.25">
      <c r="D3274" s="184" t="s">
        <v>2657</v>
      </c>
      <c r="E3274" s="184" t="s">
        <v>2657</v>
      </c>
      <c r="F3274" s="184"/>
      <c r="G3274" s="184"/>
      <c r="H3274" s="185">
        <v>13040</v>
      </c>
      <c r="I3274" t="s">
        <v>3491</v>
      </c>
      <c r="J3274" s="185" t="s">
        <v>36</v>
      </c>
      <c r="K3274" s="185" t="s">
        <v>36</v>
      </c>
      <c r="L3274" s="185" t="s">
        <v>36</v>
      </c>
      <c r="M3274" s="185" t="s">
        <v>37</v>
      </c>
      <c r="N3274" s="185" t="s">
        <v>35</v>
      </c>
      <c r="O3274" s="185" t="s">
        <v>37</v>
      </c>
      <c r="P3274" s="185"/>
      <c r="Q3274" s="184" t="s">
        <v>2657</v>
      </c>
      <c r="R3274" s="185">
        <v>13040</v>
      </c>
      <c r="S3274" s="185" t="s">
        <v>890</v>
      </c>
      <c r="T3274">
        <v>2</v>
      </c>
      <c r="U3274" s="185" t="s">
        <v>37</v>
      </c>
      <c r="V3274" s="185" t="s">
        <v>37</v>
      </c>
      <c r="W3274" t="b">
        <v>1</v>
      </c>
    </row>
    <row r="3275" spans="4:23" x14ac:dyDescent="0.25">
      <c r="D3275" s="184" t="s">
        <v>2658</v>
      </c>
      <c r="E3275" s="184" t="s">
        <v>2658</v>
      </c>
      <c r="F3275" s="184"/>
      <c r="G3275" s="184"/>
      <c r="H3275" s="185">
        <v>13960</v>
      </c>
      <c r="I3275" t="s">
        <v>3491</v>
      </c>
      <c r="J3275" s="185" t="s">
        <v>36</v>
      </c>
      <c r="K3275" s="185" t="s">
        <v>36</v>
      </c>
      <c r="L3275" s="185" t="s">
        <v>36</v>
      </c>
      <c r="M3275" s="185" t="s">
        <v>37</v>
      </c>
      <c r="N3275" s="185" t="s">
        <v>3498</v>
      </c>
      <c r="O3275" s="185" t="s">
        <v>37</v>
      </c>
      <c r="P3275" s="185"/>
      <c r="Q3275" s="184" t="s">
        <v>2658</v>
      </c>
      <c r="R3275" s="185">
        <v>13960</v>
      </c>
      <c r="S3275" s="185" t="s">
        <v>234</v>
      </c>
      <c r="T3275">
        <v>1</v>
      </c>
      <c r="U3275" s="185" t="s">
        <v>37</v>
      </c>
      <c r="V3275" s="185" t="s">
        <v>37</v>
      </c>
      <c r="W3275" t="b">
        <v>1</v>
      </c>
    </row>
    <row r="3276" spans="4:23" x14ac:dyDescent="0.25">
      <c r="D3276" s="184" t="s">
        <v>2659</v>
      </c>
      <c r="E3276" s="184" t="s">
        <v>2659</v>
      </c>
      <c r="F3276" s="184"/>
      <c r="G3276" s="184"/>
      <c r="H3276" s="185">
        <v>13470</v>
      </c>
      <c r="I3276" t="s">
        <v>3491</v>
      </c>
      <c r="J3276" s="185" t="s">
        <v>36</v>
      </c>
      <c r="K3276" s="185" t="s">
        <v>36</v>
      </c>
      <c r="L3276" s="185" t="s">
        <v>36</v>
      </c>
      <c r="M3276" s="185" t="s">
        <v>37</v>
      </c>
      <c r="N3276" s="185" t="s">
        <v>3503</v>
      </c>
      <c r="O3276" s="185" t="s">
        <v>37</v>
      </c>
      <c r="P3276" s="185"/>
      <c r="Q3276" s="184" t="s">
        <v>2659</v>
      </c>
      <c r="R3276" s="185">
        <v>13470</v>
      </c>
      <c r="S3276" s="185" t="s">
        <v>352</v>
      </c>
      <c r="T3276">
        <v>1</v>
      </c>
      <c r="U3276" s="185" t="s">
        <v>37</v>
      </c>
      <c r="V3276" s="185" t="s">
        <v>37</v>
      </c>
      <c r="W3276" t="b">
        <v>1</v>
      </c>
    </row>
    <row r="3277" spans="4:23" x14ac:dyDescent="0.25">
      <c r="D3277" s="184" t="s">
        <v>4395</v>
      </c>
      <c r="E3277" s="184" t="s">
        <v>4395</v>
      </c>
      <c r="F3277" s="184"/>
      <c r="G3277" s="184"/>
      <c r="H3277" s="185">
        <v>18363</v>
      </c>
      <c r="I3277" t="s">
        <v>3510</v>
      </c>
      <c r="J3277" s="185" t="s">
        <v>36</v>
      </c>
      <c r="K3277" s="185" t="s">
        <v>36</v>
      </c>
      <c r="L3277" s="185" t="s">
        <v>36</v>
      </c>
      <c r="M3277" s="185" t="s">
        <v>37</v>
      </c>
      <c r="N3277" s="185" t="s">
        <v>3514</v>
      </c>
      <c r="O3277" s="185" t="s">
        <v>37</v>
      </c>
      <c r="P3277" s="185"/>
      <c r="Q3277" s="184" t="s">
        <v>4395</v>
      </c>
      <c r="R3277" s="185">
        <v>18363</v>
      </c>
      <c r="S3277" s="185" t="s">
        <v>4396</v>
      </c>
      <c r="T3277">
        <v>1</v>
      </c>
      <c r="U3277" s="185" t="s">
        <v>37</v>
      </c>
      <c r="V3277" s="185" t="s">
        <v>37</v>
      </c>
      <c r="W3277" t="b">
        <v>1</v>
      </c>
    </row>
    <row r="3278" spans="4:23" x14ac:dyDescent="0.25">
      <c r="D3278" s="184" t="s">
        <v>4397</v>
      </c>
      <c r="E3278" s="184" t="s">
        <v>4397</v>
      </c>
      <c r="F3278" s="184"/>
      <c r="G3278" s="184"/>
      <c r="H3278" s="185">
        <v>18362</v>
      </c>
      <c r="I3278" t="s">
        <v>3510</v>
      </c>
      <c r="J3278" s="185" t="s">
        <v>36</v>
      </c>
      <c r="K3278" s="185" t="s">
        <v>36</v>
      </c>
      <c r="L3278" s="185" t="s">
        <v>36</v>
      </c>
      <c r="M3278" s="185" t="s">
        <v>37</v>
      </c>
      <c r="N3278" s="185" t="s">
        <v>3514</v>
      </c>
      <c r="O3278" s="185" t="s">
        <v>37</v>
      </c>
      <c r="P3278" s="185"/>
      <c r="Q3278" s="184" t="s">
        <v>4397</v>
      </c>
      <c r="R3278" s="185">
        <v>18362</v>
      </c>
      <c r="S3278" s="185" t="s">
        <v>4398</v>
      </c>
      <c r="T3278">
        <v>1</v>
      </c>
      <c r="U3278" s="185" t="s">
        <v>37</v>
      </c>
      <c r="V3278" s="185" t="s">
        <v>37</v>
      </c>
      <c r="W3278" t="b">
        <v>1</v>
      </c>
    </row>
    <row r="3279" spans="4:23" x14ac:dyDescent="0.25">
      <c r="D3279" s="184" t="s">
        <v>4399</v>
      </c>
      <c r="E3279" s="184" t="s">
        <v>4399</v>
      </c>
      <c r="F3279" s="184"/>
      <c r="G3279" s="184"/>
      <c r="H3279" s="185">
        <v>18363</v>
      </c>
      <c r="I3279" t="s">
        <v>3510</v>
      </c>
      <c r="J3279" s="185" t="s">
        <v>36</v>
      </c>
      <c r="K3279" s="185" t="s">
        <v>36</v>
      </c>
      <c r="L3279" s="185" t="s">
        <v>36</v>
      </c>
      <c r="M3279" s="185" t="s">
        <v>37</v>
      </c>
      <c r="N3279" s="185" t="s">
        <v>3514</v>
      </c>
      <c r="O3279" s="185" t="s">
        <v>37</v>
      </c>
      <c r="P3279" s="185"/>
      <c r="Q3279" s="184" t="s">
        <v>4399</v>
      </c>
      <c r="R3279" s="185">
        <v>18363</v>
      </c>
      <c r="S3279" s="185" t="s">
        <v>4396</v>
      </c>
      <c r="T3279">
        <v>1</v>
      </c>
      <c r="U3279" s="185" t="s">
        <v>37</v>
      </c>
      <c r="V3279" s="185" t="s">
        <v>37</v>
      </c>
      <c r="W3279" t="b">
        <v>1</v>
      </c>
    </row>
    <row r="3280" spans="4:23" x14ac:dyDescent="0.25">
      <c r="D3280" s="184" t="s">
        <v>4400</v>
      </c>
      <c r="E3280" s="184" t="s">
        <v>4400</v>
      </c>
      <c r="F3280" s="184"/>
      <c r="G3280" s="184"/>
      <c r="H3280" s="185">
        <v>18363</v>
      </c>
      <c r="I3280" t="s">
        <v>3510</v>
      </c>
      <c r="J3280" s="185" t="s">
        <v>36</v>
      </c>
      <c r="K3280" s="185" t="s">
        <v>36</v>
      </c>
      <c r="L3280" s="185" t="s">
        <v>36</v>
      </c>
      <c r="M3280" s="185" t="s">
        <v>37</v>
      </c>
      <c r="N3280" s="185" t="s">
        <v>3514</v>
      </c>
      <c r="O3280" s="185" t="s">
        <v>37</v>
      </c>
      <c r="P3280" s="185"/>
      <c r="Q3280" s="184" t="s">
        <v>4400</v>
      </c>
      <c r="R3280" s="185">
        <v>18363</v>
      </c>
      <c r="S3280" s="185" t="s">
        <v>4396</v>
      </c>
      <c r="T3280">
        <v>1</v>
      </c>
      <c r="U3280" s="185" t="s">
        <v>37</v>
      </c>
      <c r="V3280" s="185" t="s">
        <v>37</v>
      </c>
      <c r="W3280" t="b">
        <v>1</v>
      </c>
    </row>
    <row r="3281" spans="4:23" x14ac:dyDescent="0.25">
      <c r="D3281" s="184" t="s">
        <v>4401</v>
      </c>
      <c r="E3281" s="184" t="s">
        <v>4401</v>
      </c>
      <c r="F3281" s="184"/>
      <c r="G3281" s="184"/>
      <c r="H3281" s="185">
        <v>18362</v>
      </c>
      <c r="I3281" t="s">
        <v>3510</v>
      </c>
      <c r="J3281" s="185" t="s">
        <v>36</v>
      </c>
      <c r="K3281" s="185" t="s">
        <v>36</v>
      </c>
      <c r="L3281" s="185" t="s">
        <v>36</v>
      </c>
      <c r="M3281" s="185" t="s">
        <v>37</v>
      </c>
      <c r="N3281" s="185" t="s">
        <v>3514</v>
      </c>
      <c r="O3281" s="185" t="s">
        <v>37</v>
      </c>
      <c r="P3281" s="185"/>
      <c r="Q3281" s="184" t="s">
        <v>4401</v>
      </c>
      <c r="R3281" s="185">
        <v>18362</v>
      </c>
      <c r="S3281" s="185" t="s">
        <v>4398</v>
      </c>
      <c r="T3281">
        <v>1</v>
      </c>
      <c r="U3281" s="185" t="s">
        <v>37</v>
      </c>
      <c r="V3281" s="185" t="s">
        <v>37</v>
      </c>
      <c r="W3281" t="b">
        <v>1</v>
      </c>
    </row>
    <row r="3282" spans="4:23" x14ac:dyDescent="0.25">
      <c r="D3282" s="184" t="s">
        <v>4402</v>
      </c>
      <c r="E3282" s="184" t="s">
        <v>4402</v>
      </c>
      <c r="F3282" s="184"/>
      <c r="G3282" s="184"/>
      <c r="H3282" s="185">
        <v>18361</v>
      </c>
      <c r="I3282" t="s">
        <v>3510</v>
      </c>
      <c r="J3282" s="185" t="s">
        <v>36</v>
      </c>
      <c r="K3282" s="185" t="s">
        <v>36</v>
      </c>
      <c r="L3282" s="185" t="s">
        <v>36</v>
      </c>
      <c r="M3282" s="185" t="s">
        <v>37</v>
      </c>
      <c r="N3282" s="185" t="s">
        <v>3514</v>
      </c>
      <c r="O3282" s="185" t="s">
        <v>37</v>
      </c>
      <c r="P3282" s="185"/>
      <c r="Q3282" s="184" t="s">
        <v>4402</v>
      </c>
      <c r="R3282" s="185">
        <v>18361</v>
      </c>
      <c r="S3282" s="185" t="s">
        <v>4403</v>
      </c>
      <c r="T3282">
        <v>1</v>
      </c>
      <c r="U3282" s="185" t="s">
        <v>37</v>
      </c>
      <c r="V3282" s="185" t="s">
        <v>37</v>
      </c>
      <c r="W3282" t="b">
        <v>1</v>
      </c>
    </row>
    <row r="3283" spans="4:23" x14ac:dyDescent="0.25">
      <c r="D3283" s="184" t="s">
        <v>4404</v>
      </c>
      <c r="E3283" s="184" t="s">
        <v>4404</v>
      </c>
      <c r="F3283" s="184"/>
      <c r="G3283" s="184"/>
      <c r="H3283" s="185">
        <v>18362</v>
      </c>
      <c r="I3283" t="s">
        <v>3510</v>
      </c>
      <c r="J3283" s="185" t="s">
        <v>36</v>
      </c>
      <c r="K3283" s="185" t="s">
        <v>36</v>
      </c>
      <c r="L3283" s="185" t="s">
        <v>36</v>
      </c>
      <c r="M3283" s="185" t="s">
        <v>37</v>
      </c>
      <c r="N3283" s="185" t="s">
        <v>3514</v>
      </c>
      <c r="O3283" s="185" t="s">
        <v>37</v>
      </c>
      <c r="P3283" s="185"/>
      <c r="Q3283" s="184" t="s">
        <v>4404</v>
      </c>
      <c r="R3283" s="185">
        <v>18362</v>
      </c>
      <c r="S3283" s="185" t="s">
        <v>4398</v>
      </c>
      <c r="T3283">
        <v>1</v>
      </c>
      <c r="U3283" s="185" t="s">
        <v>37</v>
      </c>
      <c r="V3283" s="185" t="s">
        <v>37</v>
      </c>
      <c r="W3283" t="b">
        <v>1</v>
      </c>
    </row>
    <row r="3284" spans="4:23" x14ac:dyDescent="0.25">
      <c r="D3284" s="184" t="s">
        <v>4405</v>
      </c>
      <c r="E3284" s="184" t="s">
        <v>4405</v>
      </c>
      <c r="F3284" s="184"/>
      <c r="G3284" s="184"/>
      <c r="H3284" s="185">
        <v>18363</v>
      </c>
      <c r="I3284" t="s">
        <v>3510</v>
      </c>
      <c r="J3284" s="185" t="s">
        <v>36</v>
      </c>
      <c r="K3284" s="185" t="s">
        <v>36</v>
      </c>
      <c r="L3284" s="185" t="s">
        <v>36</v>
      </c>
      <c r="M3284" s="185" t="s">
        <v>37</v>
      </c>
      <c r="N3284" s="185" t="s">
        <v>3514</v>
      </c>
      <c r="O3284" s="185" t="s">
        <v>37</v>
      </c>
      <c r="P3284" s="185"/>
      <c r="Q3284" s="184" t="s">
        <v>4405</v>
      </c>
      <c r="R3284" s="185">
        <v>18363</v>
      </c>
      <c r="S3284" s="185" t="s">
        <v>4396</v>
      </c>
      <c r="T3284">
        <v>1</v>
      </c>
      <c r="U3284" s="185" t="s">
        <v>37</v>
      </c>
      <c r="V3284" s="185" t="s">
        <v>37</v>
      </c>
      <c r="W3284" t="b">
        <v>1</v>
      </c>
    </row>
    <row r="3285" spans="4:23" x14ac:dyDescent="0.25">
      <c r="D3285" s="184" t="s">
        <v>2660</v>
      </c>
      <c r="E3285" s="184" t="s">
        <v>2660</v>
      </c>
      <c r="F3285" s="184"/>
      <c r="G3285" s="184"/>
      <c r="H3285" s="185">
        <v>13690</v>
      </c>
      <c r="I3285" t="s">
        <v>3491</v>
      </c>
      <c r="J3285" s="185" t="s">
        <v>36</v>
      </c>
      <c r="K3285" s="185" t="s">
        <v>36</v>
      </c>
      <c r="L3285" s="185" t="s">
        <v>36</v>
      </c>
      <c r="M3285" s="185" t="s">
        <v>37</v>
      </c>
      <c r="N3285" s="185" t="s">
        <v>3503</v>
      </c>
      <c r="O3285" s="185" t="s">
        <v>37</v>
      </c>
      <c r="P3285" s="185"/>
      <c r="Q3285" s="184" t="s">
        <v>2660</v>
      </c>
      <c r="R3285" s="185">
        <v>13690</v>
      </c>
      <c r="S3285" s="185" t="s">
        <v>430</v>
      </c>
      <c r="T3285">
        <v>1</v>
      </c>
      <c r="U3285" s="185" t="s">
        <v>37</v>
      </c>
      <c r="V3285" s="185" t="s">
        <v>37</v>
      </c>
      <c r="W3285" t="b">
        <v>1</v>
      </c>
    </row>
    <row r="3286" spans="4:23" x14ac:dyDescent="0.25">
      <c r="D3286" s="184" t="s">
        <v>2661</v>
      </c>
      <c r="E3286" s="184" t="s">
        <v>2661</v>
      </c>
      <c r="F3286" s="184"/>
      <c r="G3286" s="184"/>
      <c r="H3286" s="185">
        <v>16710</v>
      </c>
      <c r="I3286" t="s">
        <v>3491</v>
      </c>
      <c r="J3286" s="185" t="s">
        <v>36</v>
      </c>
      <c r="K3286" s="185" t="s">
        <v>36</v>
      </c>
      <c r="L3286" s="185" t="s">
        <v>36</v>
      </c>
      <c r="M3286" s="185" t="s">
        <v>37</v>
      </c>
      <c r="N3286" s="185" t="s">
        <v>3498</v>
      </c>
      <c r="O3286" s="185" t="s">
        <v>37</v>
      </c>
      <c r="P3286" s="185"/>
      <c r="Q3286" s="184" t="s">
        <v>2661</v>
      </c>
      <c r="R3286" s="185">
        <v>16710</v>
      </c>
      <c r="S3286" s="185" t="s">
        <v>138</v>
      </c>
      <c r="T3286">
        <v>1</v>
      </c>
      <c r="U3286" s="185" t="s">
        <v>37</v>
      </c>
      <c r="V3286" s="185" t="s">
        <v>37</v>
      </c>
      <c r="W3286" t="b">
        <v>1</v>
      </c>
    </row>
    <row r="3287" spans="4:23" x14ac:dyDescent="0.25">
      <c r="D3287" s="184" t="s">
        <v>2662</v>
      </c>
      <c r="E3287" s="184" t="s">
        <v>2662</v>
      </c>
      <c r="F3287" s="184"/>
      <c r="G3287" s="184"/>
      <c r="H3287" s="185">
        <v>90371</v>
      </c>
      <c r="I3287" t="s">
        <v>3493</v>
      </c>
      <c r="J3287" s="185" t="s">
        <v>36</v>
      </c>
      <c r="K3287" s="185" t="s">
        <v>36</v>
      </c>
      <c r="L3287" s="185" t="s">
        <v>36</v>
      </c>
      <c r="M3287" s="185" t="s">
        <v>37</v>
      </c>
      <c r="N3287" s="185" t="s">
        <v>3591</v>
      </c>
      <c r="O3287" s="185" t="s">
        <v>37</v>
      </c>
      <c r="P3287" s="185"/>
      <c r="Q3287" s="184" t="s">
        <v>2662</v>
      </c>
      <c r="R3287" s="185">
        <v>90371</v>
      </c>
      <c r="S3287" s="185" t="s">
        <v>148</v>
      </c>
      <c r="T3287">
        <v>1</v>
      </c>
      <c r="U3287" s="185" t="s">
        <v>37</v>
      </c>
      <c r="V3287" s="185" t="s">
        <v>37</v>
      </c>
      <c r="W3287" t="b">
        <v>1</v>
      </c>
    </row>
    <row r="3288" spans="4:23" x14ac:dyDescent="0.25">
      <c r="D3288" s="184" t="s">
        <v>2663</v>
      </c>
      <c r="E3288" s="184" t="s">
        <v>2663</v>
      </c>
      <c r="F3288" s="184"/>
      <c r="G3288" s="184"/>
      <c r="H3288" s="185">
        <v>13670</v>
      </c>
      <c r="I3288" t="s">
        <v>3491</v>
      </c>
      <c r="J3288" s="185" t="s">
        <v>36</v>
      </c>
      <c r="K3288" s="185" t="s">
        <v>36</v>
      </c>
      <c r="L3288" s="185" t="s">
        <v>36</v>
      </c>
      <c r="M3288" s="185" t="s">
        <v>37</v>
      </c>
      <c r="N3288" s="185" t="s">
        <v>3498</v>
      </c>
      <c r="O3288" s="185" t="s">
        <v>37</v>
      </c>
      <c r="P3288" s="185"/>
      <c r="Q3288" s="184" t="s">
        <v>2663</v>
      </c>
      <c r="R3288" s="185">
        <v>13670</v>
      </c>
      <c r="S3288" s="185" t="s">
        <v>1600</v>
      </c>
      <c r="T3288">
        <v>1</v>
      </c>
      <c r="U3288" s="185" t="s">
        <v>37</v>
      </c>
      <c r="V3288" s="185" t="s">
        <v>37</v>
      </c>
      <c r="W3288" t="b">
        <v>1</v>
      </c>
    </row>
    <row r="3289" spans="4:23" x14ac:dyDescent="0.25">
      <c r="D3289" s="184" t="s">
        <v>2664</v>
      </c>
      <c r="E3289" s="184" t="s">
        <v>2664</v>
      </c>
      <c r="F3289" s="184"/>
      <c r="G3289" s="184"/>
      <c r="H3289" s="185">
        <v>12020</v>
      </c>
      <c r="I3289" t="s">
        <v>3491</v>
      </c>
      <c r="J3289" s="185" t="s">
        <v>36</v>
      </c>
      <c r="K3289" s="185" t="s">
        <v>36</v>
      </c>
      <c r="L3289" s="185" t="s">
        <v>36</v>
      </c>
      <c r="M3289" s="185" t="s">
        <v>36</v>
      </c>
      <c r="N3289" s="185" t="s">
        <v>3501</v>
      </c>
      <c r="O3289" s="185" t="s">
        <v>37</v>
      </c>
      <c r="P3289" s="185"/>
      <c r="Q3289" s="184" t="s">
        <v>2664</v>
      </c>
      <c r="R3289" s="185">
        <v>12020</v>
      </c>
      <c r="S3289" s="185" t="s">
        <v>190</v>
      </c>
      <c r="T3289">
        <v>4</v>
      </c>
      <c r="U3289" s="185" t="s">
        <v>37</v>
      </c>
      <c r="V3289" s="185" t="s">
        <v>37</v>
      </c>
      <c r="W3289" t="b">
        <v>1</v>
      </c>
    </row>
    <row r="3290" spans="4:23" x14ac:dyDescent="0.25">
      <c r="D3290" s="184" t="s">
        <v>2665</v>
      </c>
      <c r="E3290" s="184" t="s">
        <v>2665</v>
      </c>
      <c r="F3290" s="184"/>
      <c r="G3290" s="184"/>
      <c r="H3290" s="185">
        <v>15310</v>
      </c>
      <c r="I3290" t="s">
        <v>3496</v>
      </c>
      <c r="J3290" s="185" t="s">
        <v>36</v>
      </c>
      <c r="K3290" s="185" t="s">
        <v>36</v>
      </c>
      <c r="L3290" s="185" t="s">
        <v>36</v>
      </c>
      <c r="M3290" s="185" t="s">
        <v>37</v>
      </c>
      <c r="N3290" s="185" t="s">
        <v>3498</v>
      </c>
      <c r="O3290" s="185" t="s">
        <v>37</v>
      </c>
      <c r="P3290" s="185"/>
      <c r="Q3290" s="184" t="s">
        <v>2665</v>
      </c>
      <c r="R3290" s="185">
        <v>15310</v>
      </c>
      <c r="S3290" s="185" t="s">
        <v>180</v>
      </c>
      <c r="T3290">
        <v>1</v>
      </c>
      <c r="U3290" s="185" t="s">
        <v>37</v>
      </c>
      <c r="V3290" s="185" t="s">
        <v>37</v>
      </c>
      <c r="W3290" t="b">
        <v>1</v>
      </c>
    </row>
    <row r="3291" spans="4:23" x14ac:dyDescent="0.25">
      <c r="D3291" s="184" t="s">
        <v>2666</v>
      </c>
      <c r="E3291" s="184" t="s">
        <v>2666</v>
      </c>
      <c r="F3291" s="184"/>
      <c r="G3291" s="184"/>
      <c r="H3291" s="185">
        <v>13650</v>
      </c>
      <c r="I3291" t="s">
        <v>3491</v>
      </c>
      <c r="J3291" s="185" t="s">
        <v>36</v>
      </c>
      <c r="K3291" s="185" t="s">
        <v>36</v>
      </c>
      <c r="L3291" s="185" t="s">
        <v>36</v>
      </c>
      <c r="M3291" s="185" t="s">
        <v>37</v>
      </c>
      <c r="N3291" s="185" t="s">
        <v>3503</v>
      </c>
      <c r="O3291" s="185" t="s">
        <v>37</v>
      </c>
      <c r="P3291" s="185"/>
      <c r="Q3291" s="184" t="s">
        <v>2666</v>
      </c>
      <c r="R3291" s="185">
        <v>13650</v>
      </c>
      <c r="S3291" s="185" t="s">
        <v>172</v>
      </c>
      <c r="T3291">
        <v>1</v>
      </c>
      <c r="U3291" s="185" t="s">
        <v>37</v>
      </c>
      <c r="V3291" s="185" t="s">
        <v>37</v>
      </c>
      <c r="W3291" t="b">
        <v>1</v>
      </c>
    </row>
    <row r="3292" spans="4:23" x14ac:dyDescent="0.25">
      <c r="D3292" s="184" t="s">
        <v>2667</v>
      </c>
      <c r="E3292" s="184" t="s">
        <v>2667</v>
      </c>
      <c r="F3292" s="184"/>
      <c r="G3292" s="184"/>
      <c r="H3292" s="185">
        <v>17170</v>
      </c>
      <c r="I3292" t="s">
        <v>3502</v>
      </c>
      <c r="J3292" s="185" t="s">
        <v>36</v>
      </c>
      <c r="K3292" s="185" t="s">
        <v>36</v>
      </c>
      <c r="L3292" s="185" t="s">
        <v>36</v>
      </c>
      <c r="M3292" s="185" t="s">
        <v>37</v>
      </c>
      <c r="N3292" s="185" t="s">
        <v>3504</v>
      </c>
      <c r="O3292" s="185" t="s">
        <v>37</v>
      </c>
      <c r="P3292" s="185"/>
      <c r="Q3292" s="184" t="s">
        <v>2667</v>
      </c>
      <c r="R3292" s="185">
        <v>17170</v>
      </c>
      <c r="S3292" s="185" t="s">
        <v>393</v>
      </c>
      <c r="T3292">
        <v>1</v>
      </c>
      <c r="U3292" s="185" t="s">
        <v>37</v>
      </c>
      <c r="V3292" s="185" t="s">
        <v>37</v>
      </c>
      <c r="W3292" t="b">
        <v>1</v>
      </c>
    </row>
    <row r="3293" spans="4:23" x14ac:dyDescent="0.25">
      <c r="D3293" s="184" t="s">
        <v>2668</v>
      </c>
      <c r="E3293" s="184" t="s">
        <v>2668</v>
      </c>
      <c r="F3293" s="184"/>
      <c r="G3293" s="184"/>
      <c r="H3293" s="185">
        <v>13420</v>
      </c>
      <c r="I3293" t="s">
        <v>3491</v>
      </c>
      <c r="J3293" s="185" t="s">
        <v>36</v>
      </c>
      <c r="K3293" s="185" t="s">
        <v>36</v>
      </c>
      <c r="L3293" s="185" t="s">
        <v>36</v>
      </c>
      <c r="M3293" s="185" t="s">
        <v>37</v>
      </c>
      <c r="N3293" s="185" t="s">
        <v>3501</v>
      </c>
      <c r="O3293" s="185" t="s">
        <v>37</v>
      </c>
      <c r="P3293" s="185"/>
      <c r="Q3293" s="184" t="s">
        <v>2668</v>
      </c>
      <c r="R3293" s="185">
        <v>13420</v>
      </c>
      <c r="S3293" s="185" t="s">
        <v>76</v>
      </c>
      <c r="T3293">
        <v>2</v>
      </c>
      <c r="U3293" s="185" t="s">
        <v>37</v>
      </c>
      <c r="V3293" s="185" t="s">
        <v>37</v>
      </c>
      <c r="W3293" t="b">
        <v>1</v>
      </c>
    </row>
    <row r="3294" spans="4:23" x14ac:dyDescent="0.25">
      <c r="D3294" s="184" t="s">
        <v>2669</v>
      </c>
      <c r="E3294" s="184" t="s">
        <v>2669</v>
      </c>
      <c r="F3294" s="184"/>
      <c r="G3294" s="184"/>
      <c r="H3294" s="185">
        <v>16520</v>
      </c>
      <c r="I3294" t="s">
        <v>3510</v>
      </c>
      <c r="J3294" s="185" t="s">
        <v>36</v>
      </c>
      <c r="K3294" s="185" t="s">
        <v>36</v>
      </c>
      <c r="L3294" s="185" t="s">
        <v>36</v>
      </c>
      <c r="M3294" s="185" t="s">
        <v>36</v>
      </c>
      <c r="N3294" s="185" t="s">
        <v>3514</v>
      </c>
      <c r="O3294" s="185" t="s">
        <v>37</v>
      </c>
      <c r="P3294" s="185"/>
      <c r="Q3294" s="184" t="s">
        <v>2669</v>
      </c>
      <c r="R3294" s="185">
        <v>16520</v>
      </c>
      <c r="S3294" s="185" t="s">
        <v>294</v>
      </c>
      <c r="T3294">
        <v>4</v>
      </c>
      <c r="U3294" s="185" t="s">
        <v>37</v>
      </c>
      <c r="V3294" s="185" t="s">
        <v>37</v>
      </c>
      <c r="W3294" t="b">
        <v>1</v>
      </c>
    </row>
    <row r="3295" spans="4:23" x14ac:dyDescent="0.25">
      <c r="D3295" s="184" t="s">
        <v>2670</v>
      </c>
      <c r="E3295" s="184" t="s">
        <v>2670</v>
      </c>
      <c r="F3295" s="184"/>
      <c r="G3295" s="184"/>
      <c r="H3295" s="185">
        <v>10010</v>
      </c>
      <c r="I3295" t="s">
        <v>3486</v>
      </c>
      <c r="J3295" s="185" t="s">
        <v>36</v>
      </c>
      <c r="K3295" s="185" t="s">
        <v>36</v>
      </c>
      <c r="L3295" s="185" t="s">
        <v>36</v>
      </c>
      <c r="M3295" s="185" t="s">
        <v>37</v>
      </c>
      <c r="N3295" s="185" t="s">
        <v>35</v>
      </c>
      <c r="O3295" s="185" t="s">
        <v>37</v>
      </c>
      <c r="P3295" s="185"/>
      <c r="Q3295" s="184" t="s">
        <v>2670</v>
      </c>
      <c r="R3295" s="185">
        <v>10010</v>
      </c>
      <c r="S3295" s="185" t="s">
        <v>38</v>
      </c>
      <c r="T3295">
        <v>1</v>
      </c>
      <c r="U3295" s="185" t="s">
        <v>37</v>
      </c>
      <c r="V3295" s="185" t="s">
        <v>37</v>
      </c>
      <c r="W3295" t="b">
        <v>1</v>
      </c>
    </row>
    <row r="3296" spans="4:23" x14ac:dyDescent="0.25">
      <c r="D3296" s="184" t="s">
        <v>2671</v>
      </c>
      <c r="E3296" s="184" t="s">
        <v>2671</v>
      </c>
      <c r="F3296" s="184"/>
      <c r="G3296" s="184"/>
      <c r="H3296" s="185">
        <v>17530</v>
      </c>
      <c r="I3296" t="s">
        <v>3502</v>
      </c>
      <c r="J3296" s="185" t="s">
        <v>36</v>
      </c>
      <c r="K3296" s="185" t="s">
        <v>36</v>
      </c>
      <c r="L3296" s="185" t="s">
        <v>36</v>
      </c>
      <c r="M3296" s="185" t="s">
        <v>37</v>
      </c>
      <c r="N3296" s="185" t="s">
        <v>35</v>
      </c>
      <c r="O3296" s="185" t="s">
        <v>37</v>
      </c>
      <c r="P3296" s="185"/>
      <c r="Q3296" s="184" t="s">
        <v>2671</v>
      </c>
      <c r="R3296" s="185">
        <v>17530</v>
      </c>
      <c r="S3296" s="185" t="s">
        <v>329</v>
      </c>
      <c r="T3296">
        <v>1</v>
      </c>
      <c r="U3296" s="185" t="s">
        <v>37</v>
      </c>
      <c r="V3296" s="185" t="s">
        <v>37</v>
      </c>
      <c r="W3296" t="b">
        <v>1</v>
      </c>
    </row>
    <row r="3297" spans="4:23" x14ac:dyDescent="0.25">
      <c r="D3297" s="184" t="s">
        <v>2672</v>
      </c>
      <c r="E3297" s="184" t="s">
        <v>2672</v>
      </c>
      <c r="F3297" s="184"/>
      <c r="G3297" s="184"/>
      <c r="H3297" s="185">
        <v>16850</v>
      </c>
      <c r="I3297" t="s">
        <v>3493</v>
      </c>
      <c r="J3297" s="185" t="s">
        <v>36</v>
      </c>
      <c r="K3297" s="185" t="s">
        <v>36</v>
      </c>
      <c r="L3297" s="185" t="s">
        <v>36</v>
      </c>
      <c r="M3297" s="185" t="s">
        <v>37</v>
      </c>
      <c r="N3297" s="185" t="s">
        <v>35</v>
      </c>
      <c r="O3297" s="185" t="s">
        <v>37</v>
      </c>
      <c r="P3297" s="185"/>
      <c r="Q3297" s="184" t="s">
        <v>2672</v>
      </c>
      <c r="R3297" s="185">
        <v>16850</v>
      </c>
      <c r="S3297" s="185" t="s">
        <v>340</v>
      </c>
      <c r="T3297">
        <v>2</v>
      </c>
      <c r="U3297" s="185" t="s">
        <v>37</v>
      </c>
      <c r="V3297" s="185" t="s">
        <v>37</v>
      </c>
      <c r="W3297" t="b">
        <v>1</v>
      </c>
    </row>
    <row r="3298" spans="4:23" x14ac:dyDescent="0.25">
      <c r="D3298" s="186" t="s">
        <v>4406</v>
      </c>
      <c r="E3298" s="186" t="s">
        <v>4406</v>
      </c>
      <c r="F3298" s="186"/>
      <c r="G3298" s="186"/>
      <c r="H3298" s="185"/>
      <c r="I3298" s="186" t="s">
        <v>3486</v>
      </c>
      <c r="J3298" s="186" t="s">
        <v>36</v>
      </c>
      <c r="K3298" s="186" t="s">
        <v>36</v>
      </c>
      <c r="L3298" s="186" t="s">
        <v>36</v>
      </c>
      <c r="M3298" s="186" t="s">
        <v>37</v>
      </c>
      <c r="N3298" s="186" t="s">
        <v>3490</v>
      </c>
      <c r="O3298" s="186" t="s">
        <v>37</v>
      </c>
      <c r="P3298" s="186"/>
      <c r="Q3298" s="186" t="s">
        <v>4406</v>
      </c>
      <c r="R3298" s="185"/>
      <c r="S3298" s="185"/>
      <c r="T3298">
        <v>3</v>
      </c>
      <c r="U3298" s="186" t="s">
        <v>37</v>
      </c>
      <c r="V3298" s="186" t="s">
        <v>37</v>
      </c>
      <c r="W3298" t="b">
        <v>1</v>
      </c>
    </row>
    <row r="3299" spans="4:23" x14ac:dyDescent="0.25">
      <c r="D3299" s="184" t="s">
        <v>2673</v>
      </c>
      <c r="E3299" s="184" t="s">
        <v>2673</v>
      </c>
      <c r="F3299" s="184"/>
      <c r="G3299" s="184"/>
      <c r="H3299" s="185">
        <v>12090</v>
      </c>
      <c r="I3299" t="s">
        <v>3493</v>
      </c>
      <c r="J3299" s="185" t="s">
        <v>36</v>
      </c>
      <c r="K3299" s="185" t="s">
        <v>36</v>
      </c>
      <c r="L3299" s="185" t="s">
        <v>36</v>
      </c>
      <c r="M3299" s="185" t="s">
        <v>37</v>
      </c>
      <c r="N3299" s="185" t="s">
        <v>3490</v>
      </c>
      <c r="O3299" s="185" t="s">
        <v>37</v>
      </c>
      <c r="P3299" s="185"/>
      <c r="Q3299" s="184" t="s">
        <v>2673</v>
      </c>
      <c r="R3299" s="185">
        <v>12090</v>
      </c>
      <c r="S3299" s="185" t="s">
        <v>42</v>
      </c>
      <c r="T3299">
        <v>2</v>
      </c>
      <c r="U3299" s="185" t="s">
        <v>37</v>
      </c>
      <c r="V3299" s="185" t="s">
        <v>37</v>
      </c>
      <c r="W3299" t="b">
        <v>1</v>
      </c>
    </row>
    <row r="3300" spans="4:23" x14ac:dyDescent="0.25">
      <c r="D3300" s="184" t="s">
        <v>2674</v>
      </c>
      <c r="E3300" s="184" t="s">
        <v>2674</v>
      </c>
      <c r="F3300" s="184"/>
      <c r="G3300" s="184"/>
      <c r="H3300" s="185">
        <v>16030</v>
      </c>
      <c r="I3300" t="s">
        <v>3496</v>
      </c>
      <c r="J3300" s="185" t="s">
        <v>36</v>
      </c>
      <c r="K3300" s="185" t="s">
        <v>36</v>
      </c>
      <c r="L3300" s="185" t="s">
        <v>36</v>
      </c>
      <c r="M3300" s="185" t="s">
        <v>37</v>
      </c>
      <c r="N3300" s="185" t="s">
        <v>3506</v>
      </c>
      <c r="O3300" s="185" t="s">
        <v>37</v>
      </c>
      <c r="P3300" s="185"/>
      <c r="Q3300" s="184" t="s">
        <v>2674</v>
      </c>
      <c r="R3300" s="185">
        <v>16030</v>
      </c>
      <c r="S3300" s="185" t="s">
        <v>107</v>
      </c>
      <c r="T3300">
        <v>1</v>
      </c>
      <c r="U3300" s="185" t="s">
        <v>37</v>
      </c>
      <c r="V3300" s="185" t="s">
        <v>37</v>
      </c>
      <c r="W3300" t="b">
        <v>1</v>
      </c>
    </row>
    <row r="3301" spans="4:23" x14ac:dyDescent="0.25">
      <c r="D3301" s="184" t="s">
        <v>2675</v>
      </c>
      <c r="E3301" s="184" t="s">
        <v>2675</v>
      </c>
      <c r="F3301" s="184"/>
      <c r="G3301" s="184"/>
      <c r="H3301" s="185">
        <v>13650</v>
      </c>
      <c r="I3301" t="s">
        <v>3491</v>
      </c>
      <c r="J3301" s="185" t="s">
        <v>36</v>
      </c>
      <c r="K3301" s="185" t="s">
        <v>36</v>
      </c>
      <c r="L3301" s="185" t="s">
        <v>36</v>
      </c>
      <c r="M3301" s="185" t="s">
        <v>37</v>
      </c>
      <c r="N3301" s="185" t="s">
        <v>3503</v>
      </c>
      <c r="O3301" s="185" t="s">
        <v>37</v>
      </c>
      <c r="P3301" s="185"/>
      <c r="Q3301" s="184" t="s">
        <v>2675</v>
      </c>
      <c r="R3301" s="185">
        <v>13650</v>
      </c>
      <c r="S3301" s="185" t="s">
        <v>172</v>
      </c>
      <c r="T3301">
        <v>1</v>
      </c>
      <c r="U3301" s="185" t="s">
        <v>37</v>
      </c>
      <c r="V3301" s="185" t="s">
        <v>37</v>
      </c>
      <c r="W3301" t="b">
        <v>1</v>
      </c>
    </row>
    <row r="3302" spans="4:23" x14ac:dyDescent="0.25">
      <c r="D3302" s="184" t="s">
        <v>2676</v>
      </c>
      <c r="E3302" s="184" t="s">
        <v>2676</v>
      </c>
      <c r="F3302" s="184"/>
      <c r="G3302" s="184"/>
      <c r="H3302" s="185">
        <v>13620</v>
      </c>
      <c r="I3302" t="s">
        <v>3491</v>
      </c>
      <c r="J3302" s="185" t="s">
        <v>36</v>
      </c>
      <c r="K3302" s="185" t="s">
        <v>36</v>
      </c>
      <c r="L3302" s="185" t="s">
        <v>36</v>
      </c>
      <c r="M3302" s="185" t="s">
        <v>37</v>
      </c>
      <c r="N3302" s="185" t="s">
        <v>3503</v>
      </c>
      <c r="O3302" s="185" t="s">
        <v>37</v>
      </c>
      <c r="P3302" s="185"/>
      <c r="Q3302" s="184" t="s">
        <v>2676</v>
      </c>
      <c r="R3302" s="185">
        <v>13620</v>
      </c>
      <c r="S3302" s="185" t="s">
        <v>312</v>
      </c>
      <c r="T3302">
        <v>1</v>
      </c>
      <c r="U3302" s="185" t="s">
        <v>37</v>
      </c>
      <c r="V3302" s="185" t="s">
        <v>37</v>
      </c>
      <c r="W3302" t="b">
        <v>1</v>
      </c>
    </row>
    <row r="3303" spans="4:23" x14ac:dyDescent="0.25">
      <c r="D3303" s="184" t="s">
        <v>2677</v>
      </c>
      <c r="E3303" s="184" t="s">
        <v>2677</v>
      </c>
      <c r="F3303" s="184"/>
      <c r="G3303" s="184"/>
      <c r="H3303" s="185">
        <v>13630</v>
      </c>
      <c r="I3303" t="s">
        <v>3491</v>
      </c>
      <c r="J3303" s="185" t="s">
        <v>36</v>
      </c>
      <c r="K3303" s="185" t="s">
        <v>36</v>
      </c>
      <c r="L3303" s="185" t="s">
        <v>36</v>
      </c>
      <c r="M3303" s="185" t="s">
        <v>37</v>
      </c>
      <c r="N3303" s="185" t="s">
        <v>3503</v>
      </c>
      <c r="O3303" s="185" t="s">
        <v>37</v>
      </c>
      <c r="P3303" s="185"/>
      <c r="Q3303" s="184" t="s">
        <v>2677</v>
      </c>
      <c r="R3303" s="185">
        <v>13630</v>
      </c>
      <c r="S3303" s="185" t="s">
        <v>348</v>
      </c>
      <c r="T3303">
        <v>1</v>
      </c>
      <c r="U3303" s="185" t="s">
        <v>37</v>
      </c>
      <c r="V3303" s="185" t="s">
        <v>37</v>
      </c>
      <c r="W3303" t="b">
        <v>1</v>
      </c>
    </row>
    <row r="3304" spans="4:23" x14ac:dyDescent="0.25">
      <c r="D3304" s="184" t="s">
        <v>2678</v>
      </c>
      <c r="E3304" s="184" t="s">
        <v>2678</v>
      </c>
      <c r="F3304" s="184"/>
      <c r="G3304" s="184"/>
      <c r="H3304" s="185">
        <v>13960</v>
      </c>
      <c r="I3304" t="s">
        <v>3491</v>
      </c>
      <c r="J3304" s="185" t="s">
        <v>36</v>
      </c>
      <c r="K3304" s="185" t="s">
        <v>36</v>
      </c>
      <c r="L3304" s="185" t="s">
        <v>36</v>
      </c>
      <c r="M3304" s="185" t="s">
        <v>37</v>
      </c>
      <c r="N3304" s="185" t="s">
        <v>3501</v>
      </c>
      <c r="O3304" s="185" t="s">
        <v>37</v>
      </c>
      <c r="P3304" s="185"/>
      <c r="Q3304" s="184" t="s">
        <v>2678</v>
      </c>
      <c r="R3304" s="185">
        <v>13960</v>
      </c>
      <c r="S3304" s="185" t="s">
        <v>234</v>
      </c>
      <c r="T3304">
        <v>1</v>
      </c>
      <c r="U3304" s="185" t="s">
        <v>37</v>
      </c>
      <c r="V3304" s="185" t="s">
        <v>37</v>
      </c>
      <c r="W3304" t="b">
        <v>1</v>
      </c>
    </row>
    <row r="3305" spans="4:23" x14ac:dyDescent="0.25">
      <c r="D3305" s="184" t="s">
        <v>2679</v>
      </c>
      <c r="E3305" s="184" t="s">
        <v>2679</v>
      </c>
      <c r="F3305" s="184"/>
      <c r="G3305" s="184"/>
      <c r="H3305" s="185">
        <v>13670</v>
      </c>
      <c r="I3305" t="s">
        <v>3491</v>
      </c>
      <c r="J3305" s="185" t="s">
        <v>36</v>
      </c>
      <c r="K3305" s="185" t="s">
        <v>36</v>
      </c>
      <c r="L3305" s="185" t="s">
        <v>36</v>
      </c>
      <c r="M3305" s="185" t="s">
        <v>37</v>
      </c>
      <c r="N3305" s="185" t="s">
        <v>3503</v>
      </c>
      <c r="O3305" s="185" t="s">
        <v>37</v>
      </c>
      <c r="P3305" s="185"/>
      <c r="Q3305" s="184" t="s">
        <v>2679</v>
      </c>
      <c r="R3305" s="185">
        <v>13670</v>
      </c>
      <c r="S3305" s="185" t="s">
        <v>1600</v>
      </c>
      <c r="T3305">
        <v>1</v>
      </c>
      <c r="U3305" s="185" t="s">
        <v>37</v>
      </c>
      <c r="V3305" s="185" t="s">
        <v>37</v>
      </c>
      <c r="W3305" t="b">
        <v>1</v>
      </c>
    </row>
    <row r="3306" spans="4:23" x14ac:dyDescent="0.25">
      <c r="D3306" s="184" t="s">
        <v>2680</v>
      </c>
      <c r="E3306" s="184" t="s">
        <v>2680</v>
      </c>
      <c r="F3306" s="184"/>
      <c r="G3306" s="184"/>
      <c r="H3306" s="185">
        <v>17330</v>
      </c>
      <c r="I3306" t="s">
        <v>3502</v>
      </c>
      <c r="J3306" s="185" t="s">
        <v>36</v>
      </c>
      <c r="K3306" s="185" t="s">
        <v>36</v>
      </c>
      <c r="L3306" s="185" t="s">
        <v>36</v>
      </c>
      <c r="M3306" s="185" t="s">
        <v>37</v>
      </c>
      <c r="N3306" s="185" t="s">
        <v>3504</v>
      </c>
      <c r="O3306" s="185" t="s">
        <v>37</v>
      </c>
      <c r="P3306" s="185"/>
      <c r="Q3306" s="184" t="s">
        <v>2680</v>
      </c>
      <c r="R3306" s="185">
        <v>17330</v>
      </c>
      <c r="S3306" s="185" t="s">
        <v>397</v>
      </c>
      <c r="T3306">
        <v>1</v>
      </c>
      <c r="U3306" s="185" t="s">
        <v>37</v>
      </c>
      <c r="V3306" s="185" t="s">
        <v>37</v>
      </c>
      <c r="W3306" t="b">
        <v>1</v>
      </c>
    </row>
    <row r="3307" spans="4:23" x14ac:dyDescent="0.25">
      <c r="D3307" s="184" t="s">
        <v>2681</v>
      </c>
      <c r="E3307" s="184" t="s">
        <v>2681</v>
      </c>
      <c r="F3307" s="184"/>
      <c r="G3307" s="184"/>
      <c r="H3307" s="185">
        <v>17110</v>
      </c>
      <c r="I3307" t="s">
        <v>3502</v>
      </c>
      <c r="J3307" s="185" t="s">
        <v>36</v>
      </c>
      <c r="K3307" s="185" t="s">
        <v>36</v>
      </c>
      <c r="L3307" s="185" t="s">
        <v>36</v>
      </c>
      <c r="M3307" s="185" t="s">
        <v>37</v>
      </c>
      <c r="N3307" s="185" t="s">
        <v>3504</v>
      </c>
      <c r="O3307" s="185" t="s">
        <v>37</v>
      </c>
      <c r="P3307" s="185"/>
      <c r="Q3307" s="184" t="s">
        <v>2681</v>
      </c>
      <c r="R3307" s="185">
        <v>17110</v>
      </c>
      <c r="S3307" s="185" t="s">
        <v>176</v>
      </c>
      <c r="T3307">
        <v>1</v>
      </c>
      <c r="U3307" s="185" t="s">
        <v>37</v>
      </c>
      <c r="V3307" s="185" t="s">
        <v>37</v>
      </c>
      <c r="W3307" t="b">
        <v>1</v>
      </c>
    </row>
    <row r="3308" spans="4:23" x14ac:dyDescent="0.25">
      <c r="D3308" s="184" t="s">
        <v>2682</v>
      </c>
      <c r="E3308" s="184" t="s">
        <v>2682</v>
      </c>
      <c r="F3308" s="184"/>
      <c r="G3308" s="184"/>
      <c r="H3308" s="185">
        <v>13670</v>
      </c>
      <c r="I3308" t="s">
        <v>3491</v>
      </c>
      <c r="J3308" s="185" t="s">
        <v>36</v>
      </c>
      <c r="K3308" s="185" t="s">
        <v>36</v>
      </c>
      <c r="L3308" s="185" t="s">
        <v>36</v>
      </c>
      <c r="M3308" s="185" t="s">
        <v>37</v>
      </c>
      <c r="N3308" s="185" t="s">
        <v>3503</v>
      </c>
      <c r="O3308" s="185" t="s">
        <v>37</v>
      </c>
      <c r="P3308" s="185"/>
      <c r="Q3308" s="184" t="s">
        <v>2682</v>
      </c>
      <c r="R3308" s="185">
        <v>13670</v>
      </c>
      <c r="S3308" s="185" t="s">
        <v>1600</v>
      </c>
      <c r="T3308">
        <v>1</v>
      </c>
      <c r="U3308" s="185" t="s">
        <v>37</v>
      </c>
      <c r="V3308" s="185" t="s">
        <v>37</v>
      </c>
      <c r="W3308" t="b">
        <v>1</v>
      </c>
    </row>
    <row r="3309" spans="4:23" x14ac:dyDescent="0.25">
      <c r="D3309" s="184" t="s">
        <v>2683</v>
      </c>
      <c r="E3309" s="184" t="s">
        <v>2683</v>
      </c>
      <c r="F3309" s="184"/>
      <c r="G3309" s="184"/>
      <c r="H3309" s="185">
        <v>17170</v>
      </c>
      <c r="I3309" t="s">
        <v>3502</v>
      </c>
      <c r="J3309" s="185" t="s">
        <v>36</v>
      </c>
      <c r="K3309" s="185" t="s">
        <v>36</v>
      </c>
      <c r="L3309" s="185" t="s">
        <v>36</v>
      </c>
      <c r="M3309" s="185" t="s">
        <v>37</v>
      </c>
      <c r="N3309" s="185" t="s">
        <v>3504</v>
      </c>
      <c r="O3309" s="185" t="s">
        <v>37</v>
      </c>
      <c r="P3309" s="185"/>
      <c r="Q3309" s="184" t="s">
        <v>2683</v>
      </c>
      <c r="R3309" s="185">
        <v>17170</v>
      </c>
      <c r="S3309" s="185" t="s">
        <v>393</v>
      </c>
      <c r="T3309">
        <v>1</v>
      </c>
      <c r="U3309" s="185" t="s">
        <v>37</v>
      </c>
      <c r="V3309" s="185" t="s">
        <v>37</v>
      </c>
      <c r="W3309" t="b">
        <v>1</v>
      </c>
    </row>
    <row r="3310" spans="4:23" x14ac:dyDescent="0.25">
      <c r="D3310" s="184" t="s">
        <v>2684</v>
      </c>
      <c r="E3310" s="184" t="s">
        <v>2684</v>
      </c>
      <c r="F3310" s="184"/>
      <c r="G3310" s="184"/>
      <c r="H3310" s="185">
        <v>16120</v>
      </c>
      <c r="I3310" t="s">
        <v>3496</v>
      </c>
      <c r="J3310" s="185" t="s">
        <v>36</v>
      </c>
      <c r="K3310" s="185" t="s">
        <v>36</v>
      </c>
      <c r="L3310" s="185" t="s">
        <v>36</v>
      </c>
      <c r="M3310" s="185" t="s">
        <v>36</v>
      </c>
      <c r="N3310" s="185" t="s">
        <v>3514</v>
      </c>
      <c r="O3310" s="185" t="s">
        <v>37</v>
      </c>
      <c r="P3310" s="185"/>
      <c r="Q3310" s="184" t="s">
        <v>2684</v>
      </c>
      <c r="R3310" s="185">
        <v>16120</v>
      </c>
      <c r="S3310" s="185" t="s">
        <v>285</v>
      </c>
      <c r="T3310">
        <v>4</v>
      </c>
      <c r="U3310" s="185" t="s">
        <v>37</v>
      </c>
      <c r="V3310" s="185" t="s">
        <v>37</v>
      </c>
      <c r="W3310" t="b">
        <v>1</v>
      </c>
    </row>
    <row r="3311" spans="4:23" x14ac:dyDescent="0.25">
      <c r="D3311" s="184" t="s">
        <v>2685</v>
      </c>
      <c r="E3311" s="184" t="s">
        <v>2685</v>
      </c>
      <c r="F3311" s="184"/>
      <c r="G3311" s="184"/>
      <c r="H3311" s="185">
        <v>13810</v>
      </c>
      <c r="I3311" t="s">
        <v>3491</v>
      </c>
      <c r="J3311" s="185" t="s">
        <v>36</v>
      </c>
      <c r="K3311" s="185" t="s">
        <v>36</v>
      </c>
      <c r="L3311" s="185" t="s">
        <v>36</v>
      </c>
      <c r="M3311" s="185" t="s">
        <v>37</v>
      </c>
      <c r="N3311" s="185" t="s">
        <v>3501</v>
      </c>
      <c r="O3311" s="185" t="s">
        <v>37</v>
      </c>
      <c r="P3311" s="185"/>
      <c r="Q3311" s="184" t="s">
        <v>2685</v>
      </c>
      <c r="R3311" s="185">
        <v>13810</v>
      </c>
      <c r="S3311" s="185" t="s">
        <v>1264</v>
      </c>
      <c r="T3311">
        <v>3</v>
      </c>
      <c r="U3311" s="185" t="s">
        <v>37</v>
      </c>
      <c r="V3311" s="185" t="s">
        <v>37</v>
      </c>
      <c r="W3311" t="b">
        <v>1</v>
      </c>
    </row>
    <row r="3312" spans="4:23" x14ac:dyDescent="0.25">
      <c r="D3312" s="184" t="s">
        <v>2686</v>
      </c>
      <c r="E3312" s="184" t="s">
        <v>2686</v>
      </c>
      <c r="F3312" s="184"/>
      <c r="G3312" s="184"/>
      <c r="H3312" s="185">
        <v>13960</v>
      </c>
      <c r="I3312" t="s">
        <v>3491</v>
      </c>
      <c r="J3312" s="185" t="s">
        <v>36</v>
      </c>
      <c r="K3312" s="185" t="s">
        <v>36</v>
      </c>
      <c r="L3312" s="185" t="s">
        <v>36</v>
      </c>
      <c r="M3312" s="185" t="s">
        <v>37</v>
      </c>
      <c r="N3312" s="185" t="s">
        <v>3498</v>
      </c>
      <c r="O3312" s="185" t="s">
        <v>37</v>
      </c>
      <c r="P3312" s="185"/>
      <c r="Q3312" s="184" t="s">
        <v>2686</v>
      </c>
      <c r="R3312" s="185">
        <v>13960</v>
      </c>
      <c r="S3312" s="185" t="s">
        <v>234</v>
      </c>
      <c r="T3312">
        <v>1</v>
      </c>
      <c r="U3312" s="185" t="s">
        <v>37</v>
      </c>
      <c r="V3312" s="185" t="s">
        <v>37</v>
      </c>
      <c r="W3312" t="b">
        <v>1</v>
      </c>
    </row>
    <row r="3313" spans="4:23" x14ac:dyDescent="0.25">
      <c r="D3313" s="184" t="s">
        <v>2687</v>
      </c>
      <c r="E3313" s="184" t="s">
        <v>2687</v>
      </c>
      <c r="F3313" s="184"/>
      <c r="G3313" s="184"/>
      <c r="H3313" s="185">
        <v>11020</v>
      </c>
      <c r="I3313" t="s">
        <v>3491</v>
      </c>
      <c r="J3313" s="185" t="s">
        <v>36</v>
      </c>
      <c r="K3313" s="185" t="s">
        <v>36</v>
      </c>
      <c r="L3313" s="185" t="s">
        <v>36</v>
      </c>
      <c r="M3313" s="185" t="s">
        <v>37</v>
      </c>
      <c r="N3313" s="185" t="s">
        <v>35</v>
      </c>
      <c r="O3313" s="185" t="s">
        <v>37</v>
      </c>
      <c r="P3313" s="185"/>
      <c r="Q3313" s="184" t="s">
        <v>2687</v>
      </c>
      <c r="R3313" s="185">
        <v>11020</v>
      </c>
      <c r="S3313" s="185" t="s">
        <v>127</v>
      </c>
      <c r="T3313">
        <v>3</v>
      </c>
      <c r="U3313" s="185" t="s">
        <v>37</v>
      </c>
      <c r="V3313" s="185" t="s">
        <v>37</v>
      </c>
      <c r="W3313" t="b">
        <v>1</v>
      </c>
    </row>
    <row r="3314" spans="4:23" x14ac:dyDescent="0.25">
      <c r="D3314" s="184" t="s">
        <v>2688</v>
      </c>
      <c r="E3314" s="184" t="s">
        <v>2688</v>
      </c>
      <c r="F3314" s="184"/>
      <c r="G3314" s="184"/>
      <c r="H3314" s="185">
        <v>17110</v>
      </c>
      <c r="I3314" t="s">
        <v>3502</v>
      </c>
      <c r="J3314" s="185" t="s">
        <v>36</v>
      </c>
      <c r="K3314" s="185" t="s">
        <v>36</v>
      </c>
      <c r="L3314" s="185" t="s">
        <v>36</v>
      </c>
      <c r="M3314" s="185" t="s">
        <v>37</v>
      </c>
      <c r="N3314" s="185" t="s">
        <v>3504</v>
      </c>
      <c r="O3314" s="185" t="s">
        <v>37</v>
      </c>
      <c r="P3314" s="185"/>
      <c r="Q3314" s="184" t="s">
        <v>2688</v>
      </c>
      <c r="R3314" s="185">
        <v>17110</v>
      </c>
      <c r="S3314" s="185" t="s">
        <v>176</v>
      </c>
      <c r="T3314">
        <v>1</v>
      </c>
      <c r="U3314" s="185" t="s">
        <v>37</v>
      </c>
      <c r="V3314" s="185" t="s">
        <v>37</v>
      </c>
      <c r="W3314" t="b">
        <v>1</v>
      </c>
    </row>
    <row r="3315" spans="4:23" x14ac:dyDescent="0.25">
      <c r="D3315" s="184" t="s">
        <v>2689</v>
      </c>
      <c r="E3315" s="184" t="s">
        <v>2689</v>
      </c>
      <c r="F3315" s="184"/>
      <c r="G3315" s="184"/>
      <c r="H3315" s="185">
        <v>13680</v>
      </c>
      <c r="I3315" t="s">
        <v>3491</v>
      </c>
      <c r="J3315" s="185" t="s">
        <v>36</v>
      </c>
      <c r="K3315" s="185" t="s">
        <v>36</v>
      </c>
      <c r="L3315" s="185" t="s">
        <v>36</v>
      </c>
      <c r="M3315" s="185" t="s">
        <v>37</v>
      </c>
      <c r="N3315" s="185" t="s">
        <v>3503</v>
      </c>
      <c r="O3315" s="185" t="s">
        <v>37</v>
      </c>
      <c r="P3315" s="185"/>
      <c r="Q3315" s="184" t="s">
        <v>2689</v>
      </c>
      <c r="R3315" s="185">
        <v>13680</v>
      </c>
      <c r="S3315" s="185" t="s">
        <v>178</v>
      </c>
      <c r="T3315">
        <v>1</v>
      </c>
      <c r="U3315" s="185" t="s">
        <v>37</v>
      </c>
      <c r="V3315" s="185" t="s">
        <v>37</v>
      </c>
      <c r="W3315" t="b">
        <v>1</v>
      </c>
    </row>
    <row r="3316" spans="4:23" x14ac:dyDescent="0.25">
      <c r="D3316" s="186" t="s">
        <v>4407</v>
      </c>
      <c r="E3316" s="186" t="s">
        <v>4407</v>
      </c>
      <c r="F3316" s="186"/>
      <c r="G3316" s="186"/>
      <c r="H3316" s="185"/>
      <c r="I3316" s="186" t="s">
        <v>3486</v>
      </c>
      <c r="J3316" s="186" t="s">
        <v>36</v>
      </c>
      <c r="K3316" s="186" t="s">
        <v>36</v>
      </c>
      <c r="L3316" s="186" t="s">
        <v>36</v>
      </c>
      <c r="M3316" s="186" t="s">
        <v>37</v>
      </c>
      <c r="N3316" s="186" t="s">
        <v>3489</v>
      </c>
      <c r="O3316" s="186" t="s">
        <v>37</v>
      </c>
      <c r="P3316" s="186"/>
      <c r="Q3316" s="186" t="s">
        <v>4407</v>
      </c>
      <c r="R3316" s="185"/>
      <c r="S3316" s="185"/>
      <c r="T3316">
        <v>3</v>
      </c>
      <c r="U3316" s="186" t="s">
        <v>37</v>
      </c>
      <c r="V3316" s="186" t="s">
        <v>37</v>
      </c>
      <c r="W3316" t="b">
        <v>1</v>
      </c>
    </row>
    <row r="3317" spans="4:23" x14ac:dyDescent="0.25">
      <c r="D3317" s="184" t="s">
        <v>2690</v>
      </c>
      <c r="E3317" s="184" t="s">
        <v>2690</v>
      </c>
      <c r="F3317" s="184"/>
      <c r="G3317" s="184"/>
      <c r="H3317" s="185">
        <v>15430</v>
      </c>
      <c r="I3317" t="s">
        <v>3507</v>
      </c>
      <c r="J3317" s="185" t="s">
        <v>36</v>
      </c>
      <c r="K3317" s="185" t="s">
        <v>36</v>
      </c>
      <c r="L3317" s="185" t="s">
        <v>36</v>
      </c>
      <c r="M3317" s="185" t="s">
        <v>37</v>
      </c>
      <c r="N3317" s="185" t="s">
        <v>35</v>
      </c>
      <c r="O3317" s="185" t="s">
        <v>37</v>
      </c>
      <c r="P3317" s="185"/>
      <c r="Q3317" s="184" t="s">
        <v>2690</v>
      </c>
      <c r="R3317" s="185">
        <v>15430</v>
      </c>
      <c r="S3317" s="185" t="s">
        <v>1310</v>
      </c>
      <c r="T3317">
        <v>6</v>
      </c>
      <c r="U3317" s="185" t="s">
        <v>37</v>
      </c>
      <c r="V3317" s="185" t="s">
        <v>37</v>
      </c>
      <c r="W3317" t="b">
        <v>1</v>
      </c>
    </row>
    <row r="3318" spans="4:23" x14ac:dyDescent="0.25">
      <c r="D3318" s="184" t="s">
        <v>2691</v>
      </c>
      <c r="E3318" s="184" t="s">
        <v>2691</v>
      </c>
      <c r="F3318" s="184"/>
      <c r="G3318" s="184"/>
      <c r="H3318" s="185">
        <v>13960</v>
      </c>
      <c r="I3318" t="s">
        <v>3491</v>
      </c>
      <c r="J3318" s="185" t="s">
        <v>36</v>
      </c>
      <c r="K3318" s="185" t="s">
        <v>36</v>
      </c>
      <c r="L3318" s="185" t="s">
        <v>36</v>
      </c>
      <c r="M3318" s="185" t="s">
        <v>37</v>
      </c>
      <c r="N3318" s="185" t="s">
        <v>3498</v>
      </c>
      <c r="O3318" s="185" t="s">
        <v>37</v>
      </c>
      <c r="P3318" s="185"/>
      <c r="Q3318" s="184" t="s">
        <v>2691</v>
      </c>
      <c r="R3318" s="185">
        <v>13960</v>
      </c>
      <c r="S3318" s="185" t="s">
        <v>234</v>
      </c>
      <c r="T3318">
        <v>1</v>
      </c>
      <c r="U3318" s="185" t="s">
        <v>37</v>
      </c>
      <c r="V3318" s="185" t="s">
        <v>37</v>
      </c>
      <c r="W3318" t="b">
        <v>1</v>
      </c>
    </row>
    <row r="3319" spans="4:23" x14ac:dyDescent="0.25">
      <c r="D3319" s="184" t="s">
        <v>2692</v>
      </c>
      <c r="E3319" s="184" t="s">
        <v>2692</v>
      </c>
      <c r="F3319" s="184"/>
      <c r="G3319" s="184"/>
      <c r="H3319" s="185">
        <v>90303</v>
      </c>
      <c r="I3319" t="s">
        <v>3493</v>
      </c>
      <c r="J3319" s="185" t="s">
        <v>36</v>
      </c>
      <c r="K3319" s="185" t="s">
        <v>36</v>
      </c>
      <c r="L3319" s="185" t="s">
        <v>36</v>
      </c>
      <c r="M3319" s="185" t="s">
        <v>37</v>
      </c>
      <c r="N3319" s="185" t="s">
        <v>3498</v>
      </c>
      <c r="O3319" s="185" t="s">
        <v>37</v>
      </c>
      <c r="P3319" s="185"/>
      <c r="Q3319" s="184" t="s">
        <v>2692</v>
      </c>
      <c r="R3319" s="185">
        <v>90303</v>
      </c>
      <c r="S3319" s="185" t="s">
        <v>2692</v>
      </c>
      <c r="T3319">
        <v>1</v>
      </c>
      <c r="U3319" s="185" t="s">
        <v>37</v>
      </c>
      <c r="V3319" s="185" t="s">
        <v>37</v>
      </c>
      <c r="W3319" t="b">
        <v>1</v>
      </c>
    </row>
    <row r="3320" spans="4:23" x14ac:dyDescent="0.25">
      <c r="D3320" s="184" t="s">
        <v>2693</v>
      </c>
      <c r="E3320" s="184" t="s">
        <v>2693</v>
      </c>
      <c r="F3320" s="184"/>
      <c r="G3320" s="184"/>
      <c r="H3320" s="185">
        <v>10080</v>
      </c>
      <c r="I3320" t="s">
        <v>3486</v>
      </c>
      <c r="J3320" s="185" t="s">
        <v>36</v>
      </c>
      <c r="K3320" s="185" t="s">
        <v>36</v>
      </c>
      <c r="L3320" s="185" t="s">
        <v>36</v>
      </c>
      <c r="M3320" s="185" t="s">
        <v>37</v>
      </c>
      <c r="N3320" s="185" t="s">
        <v>3489</v>
      </c>
      <c r="O3320" s="185" t="s">
        <v>37</v>
      </c>
      <c r="P3320" s="185"/>
      <c r="Q3320" s="184" t="s">
        <v>2693</v>
      </c>
      <c r="R3320" s="185">
        <v>10080</v>
      </c>
      <c r="S3320" s="185" t="s">
        <v>86</v>
      </c>
      <c r="T3320">
        <v>3</v>
      </c>
      <c r="U3320" s="185" t="s">
        <v>37</v>
      </c>
      <c r="V3320" s="185" t="s">
        <v>37</v>
      </c>
      <c r="W3320" t="b">
        <v>1</v>
      </c>
    </row>
    <row r="3321" spans="4:23" x14ac:dyDescent="0.25">
      <c r="D3321" s="184" t="s">
        <v>2694</v>
      </c>
      <c r="E3321" s="184" t="s">
        <v>2694</v>
      </c>
      <c r="F3321" s="184"/>
      <c r="G3321" s="184"/>
      <c r="H3321" s="185">
        <v>16120</v>
      </c>
      <c r="I3321" t="s">
        <v>3496</v>
      </c>
      <c r="J3321" s="185" t="s">
        <v>36</v>
      </c>
      <c r="K3321" s="185" t="s">
        <v>36</v>
      </c>
      <c r="L3321" s="185" t="s">
        <v>36</v>
      </c>
      <c r="M3321" s="185" t="s">
        <v>36</v>
      </c>
      <c r="N3321" s="185" t="s">
        <v>3514</v>
      </c>
      <c r="O3321" s="185" t="s">
        <v>37</v>
      </c>
      <c r="P3321" s="185"/>
      <c r="Q3321" s="184" t="s">
        <v>2694</v>
      </c>
      <c r="R3321" s="185">
        <v>16120</v>
      </c>
      <c r="S3321" s="185" t="s">
        <v>285</v>
      </c>
      <c r="T3321">
        <v>4</v>
      </c>
      <c r="U3321" s="185" t="s">
        <v>37</v>
      </c>
      <c r="V3321" s="185" t="s">
        <v>37</v>
      </c>
      <c r="W3321" t="b">
        <v>1</v>
      </c>
    </row>
    <row r="3322" spans="4:23" x14ac:dyDescent="0.25">
      <c r="D3322" s="186" t="s">
        <v>4408</v>
      </c>
      <c r="E3322" s="186" t="s">
        <v>4408</v>
      </c>
      <c r="F3322" s="186"/>
      <c r="G3322" s="186"/>
      <c r="H3322" s="185"/>
      <c r="I3322" s="186" t="s">
        <v>3496</v>
      </c>
      <c r="J3322" s="186" t="s">
        <v>36</v>
      </c>
      <c r="K3322" s="186" t="s">
        <v>36</v>
      </c>
      <c r="L3322" s="186" t="s">
        <v>36</v>
      </c>
      <c r="M3322" s="186" t="s">
        <v>37</v>
      </c>
      <c r="N3322" s="186" t="s">
        <v>3498</v>
      </c>
      <c r="O3322" s="186" t="s">
        <v>37</v>
      </c>
      <c r="P3322" s="186"/>
      <c r="Q3322" s="186" t="s">
        <v>4408</v>
      </c>
      <c r="R3322" s="185"/>
      <c r="S3322" s="185"/>
      <c r="T3322">
        <v>1</v>
      </c>
      <c r="U3322" s="186" t="s">
        <v>37</v>
      </c>
      <c r="V3322" s="186" t="s">
        <v>37</v>
      </c>
      <c r="W3322" t="b">
        <v>1</v>
      </c>
    </row>
    <row r="3323" spans="4:23" x14ac:dyDescent="0.25">
      <c r="D3323" s="184" t="s">
        <v>2695</v>
      </c>
      <c r="E3323" s="184" t="s">
        <v>2695</v>
      </c>
      <c r="F3323" s="184"/>
      <c r="G3323" s="184"/>
      <c r="H3323" s="185">
        <v>17910</v>
      </c>
      <c r="I3323" t="s">
        <v>3502</v>
      </c>
      <c r="J3323" s="185" t="s">
        <v>36</v>
      </c>
      <c r="K3323" s="185" t="s">
        <v>36</v>
      </c>
      <c r="L3323" s="185" t="s">
        <v>36</v>
      </c>
      <c r="M3323" s="185" t="s">
        <v>37</v>
      </c>
      <c r="N3323" s="185" t="s">
        <v>3504</v>
      </c>
      <c r="O3323" s="185" t="s">
        <v>37</v>
      </c>
      <c r="P3323" s="185"/>
      <c r="Q3323" s="184" t="s">
        <v>2695</v>
      </c>
      <c r="R3323" s="185">
        <v>17910</v>
      </c>
      <c r="S3323" s="185" t="s">
        <v>364</v>
      </c>
      <c r="T3323">
        <v>1</v>
      </c>
      <c r="U3323" s="185" t="s">
        <v>37</v>
      </c>
      <c r="V3323" s="185" t="s">
        <v>37</v>
      </c>
      <c r="W3323" t="b">
        <v>1</v>
      </c>
    </row>
    <row r="3324" spans="4:23" x14ac:dyDescent="0.25">
      <c r="D3324" s="184" t="s">
        <v>2696</v>
      </c>
      <c r="E3324" s="184" t="s">
        <v>2696</v>
      </c>
      <c r="F3324" s="184"/>
      <c r="G3324" s="184"/>
      <c r="H3324" s="185">
        <v>17010</v>
      </c>
      <c r="I3324" t="s">
        <v>3502</v>
      </c>
      <c r="J3324" s="185" t="s">
        <v>36</v>
      </c>
      <c r="K3324" s="185" t="s">
        <v>36</v>
      </c>
      <c r="L3324" s="185" t="s">
        <v>36</v>
      </c>
      <c r="M3324" s="185" t="s">
        <v>37</v>
      </c>
      <c r="N3324" s="185" t="s">
        <v>3504</v>
      </c>
      <c r="O3324" s="185" t="s">
        <v>37</v>
      </c>
      <c r="P3324" s="185"/>
      <c r="Q3324" s="184" t="s">
        <v>2696</v>
      </c>
      <c r="R3324" s="185">
        <v>17010</v>
      </c>
      <c r="S3324" s="185" t="s">
        <v>465</v>
      </c>
      <c r="T3324">
        <v>1</v>
      </c>
      <c r="U3324" s="185" t="s">
        <v>37</v>
      </c>
      <c r="V3324" s="185" t="s">
        <v>37</v>
      </c>
      <c r="W3324" t="b">
        <v>1</v>
      </c>
    </row>
    <row r="3325" spans="4:23" x14ac:dyDescent="0.25">
      <c r="D3325" s="184" t="s">
        <v>2697</v>
      </c>
      <c r="E3325" s="184" t="s">
        <v>2697</v>
      </c>
      <c r="F3325" s="184"/>
      <c r="G3325" s="184"/>
      <c r="H3325" s="185">
        <v>17010</v>
      </c>
      <c r="I3325" t="s">
        <v>3502</v>
      </c>
      <c r="J3325" s="185" t="s">
        <v>36</v>
      </c>
      <c r="K3325" s="185" t="s">
        <v>36</v>
      </c>
      <c r="L3325" s="185" t="s">
        <v>36</v>
      </c>
      <c r="M3325" s="185" t="s">
        <v>37</v>
      </c>
      <c r="N3325" s="185" t="s">
        <v>3504</v>
      </c>
      <c r="O3325" s="185" t="s">
        <v>37</v>
      </c>
      <c r="P3325" s="185"/>
      <c r="Q3325" s="184" t="s">
        <v>2697</v>
      </c>
      <c r="R3325" s="185">
        <v>17010</v>
      </c>
      <c r="S3325" s="185" t="s">
        <v>465</v>
      </c>
      <c r="T3325">
        <v>2</v>
      </c>
      <c r="U3325" s="185" t="s">
        <v>37</v>
      </c>
      <c r="V3325" s="185" t="s">
        <v>37</v>
      </c>
      <c r="W3325" t="b">
        <v>1</v>
      </c>
    </row>
    <row r="3326" spans="4:23" x14ac:dyDescent="0.25">
      <c r="D3326" s="184" t="s">
        <v>2698</v>
      </c>
      <c r="E3326" s="184" t="s">
        <v>2698</v>
      </c>
      <c r="F3326" s="184"/>
      <c r="G3326" s="184"/>
      <c r="H3326" s="185">
        <v>17180</v>
      </c>
      <c r="I3326" t="s">
        <v>3502</v>
      </c>
      <c r="J3326" s="185" t="s">
        <v>36</v>
      </c>
      <c r="K3326" s="185" t="s">
        <v>36</v>
      </c>
      <c r="L3326" s="185" t="s">
        <v>36</v>
      </c>
      <c r="M3326" s="185" t="s">
        <v>37</v>
      </c>
      <c r="N3326" s="185" t="s">
        <v>3498</v>
      </c>
      <c r="O3326" s="185" t="s">
        <v>37</v>
      </c>
      <c r="P3326" s="185"/>
      <c r="Q3326" s="184" t="s">
        <v>2698</v>
      </c>
      <c r="R3326" s="185">
        <v>17180</v>
      </c>
      <c r="S3326" s="185" t="s">
        <v>589</v>
      </c>
      <c r="T3326">
        <v>1</v>
      </c>
      <c r="U3326" s="185" t="s">
        <v>37</v>
      </c>
      <c r="V3326" s="185" t="s">
        <v>37</v>
      </c>
      <c r="W3326" t="b">
        <v>1</v>
      </c>
    </row>
    <row r="3327" spans="4:23" x14ac:dyDescent="0.25">
      <c r="D3327" s="184" t="s">
        <v>2699</v>
      </c>
      <c r="E3327" s="184" t="s">
        <v>2699</v>
      </c>
      <c r="F3327" s="184"/>
      <c r="G3327" s="184"/>
      <c r="H3327" s="185">
        <v>17010</v>
      </c>
      <c r="I3327" t="s">
        <v>3502</v>
      </c>
      <c r="J3327" s="185" t="s">
        <v>36</v>
      </c>
      <c r="K3327" s="185" t="s">
        <v>36</v>
      </c>
      <c r="L3327" s="185" t="s">
        <v>36</v>
      </c>
      <c r="M3327" s="185" t="s">
        <v>37</v>
      </c>
      <c r="N3327" s="185" t="s">
        <v>3504</v>
      </c>
      <c r="O3327" s="185" t="s">
        <v>37</v>
      </c>
      <c r="P3327" s="185"/>
      <c r="Q3327" s="184" t="s">
        <v>2699</v>
      </c>
      <c r="R3327" s="185">
        <v>17010</v>
      </c>
      <c r="S3327" s="185" t="s">
        <v>465</v>
      </c>
      <c r="T3327">
        <v>1</v>
      </c>
      <c r="U3327" s="185" t="s">
        <v>37</v>
      </c>
      <c r="V3327" s="185" t="s">
        <v>37</v>
      </c>
      <c r="W3327" t="b">
        <v>1</v>
      </c>
    </row>
    <row r="3328" spans="4:23" x14ac:dyDescent="0.25">
      <c r="D3328" s="184" t="s">
        <v>679</v>
      </c>
      <c r="E3328" s="184" t="s">
        <v>679</v>
      </c>
      <c r="F3328" s="184"/>
      <c r="G3328" s="184"/>
      <c r="H3328" s="185">
        <v>14190</v>
      </c>
      <c r="I3328" t="s">
        <v>3491</v>
      </c>
      <c r="J3328" s="185" t="s">
        <v>36</v>
      </c>
      <c r="K3328" s="185" t="s">
        <v>36</v>
      </c>
      <c r="L3328" s="185" t="s">
        <v>36</v>
      </c>
      <c r="M3328" s="185" t="s">
        <v>37</v>
      </c>
      <c r="N3328" s="185" t="s">
        <v>3505</v>
      </c>
      <c r="O3328" s="185" t="s">
        <v>37</v>
      </c>
      <c r="P3328" s="185"/>
      <c r="Q3328" s="184" t="s">
        <v>679</v>
      </c>
      <c r="R3328" s="185">
        <v>14190</v>
      </c>
      <c r="S3328" s="185" t="s">
        <v>679</v>
      </c>
      <c r="T3328">
        <v>3</v>
      </c>
      <c r="U3328" s="185" t="s">
        <v>37</v>
      </c>
      <c r="V3328" s="185" t="s">
        <v>37</v>
      </c>
      <c r="W3328" t="b">
        <v>1</v>
      </c>
    </row>
    <row r="3329" spans="4:23" x14ac:dyDescent="0.25">
      <c r="D3329" s="184" t="s">
        <v>4409</v>
      </c>
      <c r="E3329" s="184" t="s">
        <v>4409</v>
      </c>
      <c r="F3329" s="184"/>
      <c r="G3329" s="184"/>
      <c r="H3329" s="185">
        <v>15480</v>
      </c>
      <c r="I3329" t="s">
        <v>3493</v>
      </c>
      <c r="J3329" s="185" t="s">
        <v>36</v>
      </c>
      <c r="K3329" s="185" t="s">
        <v>36</v>
      </c>
      <c r="L3329" s="185" t="s">
        <v>36</v>
      </c>
      <c r="M3329" s="185" t="s">
        <v>36</v>
      </c>
      <c r="N3329" s="185" t="s">
        <v>3514</v>
      </c>
      <c r="O3329" s="185" t="s">
        <v>37</v>
      </c>
      <c r="P3329" s="185"/>
      <c r="Q3329" s="184" t="s">
        <v>4409</v>
      </c>
      <c r="R3329" s="185">
        <v>15480</v>
      </c>
      <c r="S3329" s="185" t="s">
        <v>3985</v>
      </c>
      <c r="T3329">
        <v>4</v>
      </c>
      <c r="U3329" s="185" t="s">
        <v>36</v>
      </c>
      <c r="V3329" s="185" t="s">
        <v>36</v>
      </c>
      <c r="W3329" t="b">
        <v>1</v>
      </c>
    </row>
    <row r="3330" spans="4:23" x14ac:dyDescent="0.25">
      <c r="D3330" s="184" t="s">
        <v>2700</v>
      </c>
      <c r="E3330" s="184" t="s">
        <v>2700</v>
      </c>
      <c r="F3330" s="184"/>
      <c r="G3330" s="184"/>
      <c r="H3330" s="185">
        <v>13470</v>
      </c>
      <c r="I3330" t="s">
        <v>3491</v>
      </c>
      <c r="J3330" s="185" t="s">
        <v>36</v>
      </c>
      <c r="K3330" s="185" t="s">
        <v>36</v>
      </c>
      <c r="L3330" s="185" t="s">
        <v>36</v>
      </c>
      <c r="M3330" s="185" t="s">
        <v>37</v>
      </c>
      <c r="N3330" s="185" t="s">
        <v>3501</v>
      </c>
      <c r="O3330" s="185" t="s">
        <v>37</v>
      </c>
      <c r="P3330" s="185"/>
      <c r="Q3330" s="184" t="s">
        <v>2700</v>
      </c>
      <c r="R3330" s="185">
        <v>13470</v>
      </c>
      <c r="S3330" s="185" t="s">
        <v>352</v>
      </c>
      <c r="T3330">
        <v>3</v>
      </c>
      <c r="U3330" s="185" t="s">
        <v>37</v>
      </c>
      <c r="V3330" s="185" t="s">
        <v>37</v>
      </c>
      <c r="W3330" t="b">
        <v>1</v>
      </c>
    </row>
    <row r="3331" spans="4:23" x14ac:dyDescent="0.25">
      <c r="D3331" s="186" t="s">
        <v>4410</v>
      </c>
      <c r="E3331" s="186" t="s">
        <v>4410</v>
      </c>
      <c r="F3331" s="186"/>
      <c r="G3331" s="186"/>
      <c r="H3331" s="185"/>
      <c r="I3331" s="186" t="s">
        <v>3493</v>
      </c>
      <c r="J3331" s="186" t="s">
        <v>36</v>
      </c>
      <c r="K3331" s="186" t="s">
        <v>36</v>
      </c>
      <c r="L3331" s="186" t="s">
        <v>36</v>
      </c>
      <c r="M3331" s="186" t="s">
        <v>37</v>
      </c>
      <c r="N3331" s="186" t="s">
        <v>3498</v>
      </c>
      <c r="O3331" s="186" t="s">
        <v>37</v>
      </c>
      <c r="P3331" s="186"/>
      <c r="Q3331" s="186" t="s">
        <v>4410</v>
      </c>
      <c r="R3331" s="185"/>
      <c r="S3331" s="185"/>
      <c r="T3331">
        <v>1</v>
      </c>
      <c r="U3331" s="186" t="s">
        <v>37</v>
      </c>
      <c r="V3331" s="186" t="s">
        <v>37</v>
      </c>
      <c r="W3331" t="b">
        <v>1</v>
      </c>
    </row>
    <row r="3332" spans="4:23" x14ac:dyDescent="0.25">
      <c r="D3332" s="184" t="s">
        <v>4411</v>
      </c>
      <c r="E3332" s="184" t="s">
        <v>4411</v>
      </c>
      <c r="F3332" s="184"/>
      <c r="G3332" s="184"/>
      <c r="H3332" s="185">
        <v>18411</v>
      </c>
      <c r="I3332" t="s">
        <v>3510</v>
      </c>
      <c r="J3332" s="185" t="s">
        <v>36</v>
      </c>
      <c r="K3332" s="185" t="s">
        <v>36</v>
      </c>
      <c r="L3332" s="185" t="s">
        <v>36</v>
      </c>
      <c r="M3332" s="185" t="s">
        <v>37</v>
      </c>
      <c r="N3332" s="185" t="s">
        <v>3514</v>
      </c>
      <c r="O3332" s="185" t="s">
        <v>37</v>
      </c>
      <c r="P3332" s="185"/>
      <c r="Q3332" s="184" t="s">
        <v>4411</v>
      </c>
      <c r="R3332" s="185">
        <v>18411</v>
      </c>
      <c r="S3332" s="185" t="s">
        <v>3807</v>
      </c>
      <c r="T3332">
        <v>1</v>
      </c>
      <c r="U3332" s="185" t="s">
        <v>37</v>
      </c>
      <c r="V3332" s="185" t="s">
        <v>37</v>
      </c>
      <c r="W3332" t="b">
        <v>1</v>
      </c>
    </row>
    <row r="3333" spans="4:23" x14ac:dyDescent="0.25">
      <c r="D3333" s="184" t="s">
        <v>4412</v>
      </c>
      <c r="E3333" s="184" t="s">
        <v>4412</v>
      </c>
      <c r="F3333" s="184"/>
      <c r="G3333" s="184"/>
      <c r="H3333" s="185">
        <v>18411</v>
      </c>
      <c r="I3333" t="s">
        <v>3510</v>
      </c>
      <c r="J3333" s="185" t="s">
        <v>36</v>
      </c>
      <c r="K3333" s="185" t="s">
        <v>36</v>
      </c>
      <c r="L3333" s="185" t="s">
        <v>36</v>
      </c>
      <c r="M3333" s="185" t="s">
        <v>37</v>
      </c>
      <c r="N3333" s="185" t="s">
        <v>3514</v>
      </c>
      <c r="O3333" s="185" t="s">
        <v>37</v>
      </c>
      <c r="P3333" s="185"/>
      <c r="Q3333" s="184" t="s">
        <v>4412</v>
      </c>
      <c r="R3333" s="185">
        <v>18411</v>
      </c>
      <c r="S3333" s="185" t="s">
        <v>3807</v>
      </c>
      <c r="T3333">
        <v>1</v>
      </c>
      <c r="U3333" s="185" t="s">
        <v>37</v>
      </c>
      <c r="V3333" s="185" t="s">
        <v>37</v>
      </c>
      <c r="W3333" t="b">
        <v>1</v>
      </c>
    </row>
    <row r="3334" spans="4:23" x14ac:dyDescent="0.25">
      <c r="D3334" s="184" t="s">
        <v>2701</v>
      </c>
      <c r="E3334" s="184" t="s">
        <v>2701</v>
      </c>
      <c r="F3334" s="184"/>
      <c r="G3334" s="184"/>
      <c r="H3334" s="185">
        <v>14260</v>
      </c>
      <c r="I3334" t="s">
        <v>3491</v>
      </c>
      <c r="J3334" s="185" t="s">
        <v>36</v>
      </c>
      <c r="K3334" s="185" t="s">
        <v>36</v>
      </c>
      <c r="L3334" s="185" t="s">
        <v>36</v>
      </c>
      <c r="M3334" s="185" t="s">
        <v>37</v>
      </c>
      <c r="N3334" s="185" t="s">
        <v>35</v>
      </c>
      <c r="O3334" s="185" t="s">
        <v>37</v>
      </c>
      <c r="P3334" s="185"/>
      <c r="Q3334" s="184" t="s">
        <v>2701</v>
      </c>
      <c r="R3334" s="185">
        <v>14260</v>
      </c>
      <c r="S3334" s="185" t="s">
        <v>2702</v>
      </c>
      <c r="T3334">
        <v>3</v>
      </c>
      <c r="U3334" s="185" t="s">
        <v>37</v>
      </c>
      <c r="V3334" s="185" t="s">
        <v>37</v>
      </c>
      <c r="W3334" t="b">
        <v>1</v>
      </c>
    </row>
    <row r="3335" spans="4:23" x14ac:dyDescent="0.25">
      <c r="D3335" s="184" t="s">
        <v>4413</v>
      </c>
      <c r="E3335" s="184" t="s">
        <v>4413</v>
      </c>
      <c r="F3335" s="184"/>
      <c r="G3335" s="184"/>
      <c r="H3335" s="185">
        <v>18412</v>
      </c>
      <c r="I3335" t="s">
        <v>3510</v>
      </c>
      <c r="J3335" s="185" t="s">
        <v>36</v>
      </c>
      <c r="K3335" s="185" t="s">
        <v>36</v>
      </c>
      <c r="L3335" s="185" t="s">
        <v>36</v>
      </c>
      <c r="M3335" s="185" t="s">
        <v>37</v>
      </c>
      <c r="N3335" s="185" t="s">
        <v>3514</v>
      </c>
      <c r="O3335" s="185" t="s">
        <v>37</v>
      </c>
      <c r="P3335" s="185"/>
      <c r="Q3335" s="184" t="s">
        <v>4413</v>
      </c>
      <c r="R3335" s="185">
        <v>18412</v>
      </c>
      <c r="S3335" s="185" t="s">
        <v>3811</v>
      </c>
      <c r="T3335">
        <v>1</v>
      </c>
      <c r="U3335" s="185" t="s">
        <v>37</v>
      </c>
      <c r="V3335" s="185" t="s">
        <v>37</v>
      </c>
      <c r="W3335" t="b">
        <v>1</v>
      </c>
    </row>
    <row r="3336" spans="4:23" x14ac:dyDescent="0.25">
      <c r="D3336" s="184" t="s">
        <v>4414</v>
      </c>
      <c r="E3336" s="184" t="s">
        <v>4414</v>
      </c>
      <c r="F3336" s="184"/>
      <c r="G3336" s="184"/>
      <c r="H3336" s="185">
        <v>18411</v>
      </c>
      <c r="I3336" t="s">
        <v>3510</v>
      </c>
      <c r="J3336" s="185" t="s">
        <v>36</v>
      </c>
      <c r="K3336" s="185" t="s">
        <v>36</v>
      </c>
      <c r="L3336" s="185" t="s">
        <v>36</v>
      </c>
      <c r="M3336" s="185" t="s">
        <v>37</v>
      </c>
      <c r="N3336" s="185" t="s">
        <v>3514</v>
      </c>
      <c r="O3336" s="185" t="s">
        <v>37</v>
      </c>
      <c r="P3336" s="185"/>
      <c r="Q3336" s="184" t="s">
        <v>4414</v>
      </c>
      <c r="R3336" s="185">
        <v>18411</v>
      </c>
      <c r="S3336" s="185" t="s">
        <v>3807</v>
      </c>
      <c r="T3336">
        <v>1</v>
      </c>
      <c r="U3336" s="185" t="s">
        <v>37</v>
      </c>
      <c r="V3336" s="185" t="s">
        <v>37</v>
      </c>
      <c r="W3336" t="b">
        <v>1</v>
      </c>
    </row>
    <row r="3337" spans="4:23" x14ac:dyDescent="0.25">
      <c r="D3337" s="184" t="s">
        <v>4415</v>
      </c>
      <c r="E3337" s="184" t="s">
        <v>4415</v>
      </c>
      <c r="F3337" s="184"/>
      <c r="G3337" s="184"/>
      <c r="H3337" s="185">
        <v>18412</v>
      </c>
      <c r="I3337" t="s">
        <v>3510</v>
      </c>
      <c r="J3337" s="185" t="s">
        <v>36</v>
      </c>
      <c r="K3337" s="185" t="s">
        <v>36</v>
      </c>
      <c r="L3337" s="185" t="s">
        <v>36</v>
      </c>
      <c r="M3337" s="185" t="s">
        <v>37</v>
      </c>
      <c r="N3337" s="185" t="s">
        <v>3514</v>
      </c>
      <c r="O3337" s="185" t="s">
        <v>37</v>
      </c>
      <c r="P3337" s="185"/>
      <c r="Q3337" s="184" t="s">
        <v>4415</v>
      </c>
      <c r="R3337" s="185">
        <v>18412</v>
      </c>
      <c r="S3337" s="185" t="s">
        <v>3811</v>
      </c>
      <c r="T3337">
        <v>1</v>
      </c>
      <c r="U3337" s="185" t="s">
        <v>37</v>
      </c>
      <c r="V3337" s="185" t="s">
        <v>37</v>
      </c>
      <c r="W3337" t="b">
        <v>1</v>
      </c>
    </row>
    <row r="3338" spans="4:23" x14ac:dyDescent="0.25">
      <c r="D3338" s="184" t="s">
        <v>4416</v>
      </c>
      <c r="E3338" s="184" t="s">
        <v>4416</v>
      </c>
      <c r="F3338" s="184"/>
      <c r="G3338" s="184"/>
      <c r="H3338" s="185">
        <v>18413</v>
      </c>
      <c r="I3338" t="s">
        <v>3510</v>
      </c>
      <c r="J3338" s="185" t="s">
        <v>36</v>
      </c>
      <c r="K3338" s="185" t="s">
        <v>36</v>
      </c>
      <c r="L3338" s="185" t="s">
        <v>36</v>
      </c>
      <c r="M3338" s="185" t="s">
        <v>37</v>
      </c>
      <c r="N3338" s="185" t="s">
        <v>3514</v>
      </c>
      <c r="O3338" s="185" t="s">
        <v>37</v>
      </c>
      <c r="P3338" s="185"/>
      <c r="Q3338" s="184" t="s">
        <v>4416</v>
      </c>
      <c r="R3338" s="185">
        <v>18413</v>
      </c>
      <c r="S3338" s="185" t="s">
        <v>3813</v>
      </c>
      <c r="T3338">
        <v>1</v>
      </c>
      <c r="U3338" s="185" t="s">
        <v>37</v>
      </c>
      <c r="V3338" s="185" t="s">
        <v>37</v>
      </c>
      <c r="W3338" t="b">
        <v>1</v>
      </c>
    </row>
    <row r="3339" spans="4:23" x14ac:dyDescent="0.25">
      <c r="D3339" s="184" t="s">
        <v>935</v>
      </c>
      <c r="E3339" s="184" t="s">
        <v>935</v>
      </c>
      <c r="F3339" s="184"/>
      <c r="G3339" s="184"/>
      <c r="H3339" s="185">
        <v>17070</v>
      </c>
      <c r="I3339" t="s">
        <v>3502</v>
      </c>
      <c r="J3339" s="185" t="s">
        <v>36</v>
      </c>
      <c r="K3339" s="185" t="s">
        <v>36</v>
      </c>
      <c r="L3339" s="185" t="s">
        <v>36</v>
      </c>
      <c r="M3339" s="185" t="s">
        <v>37</v>
      </c>
      <c r="N3339" s="185" t="s">
        <v>3504</v>
      </c>
      <c r="O3339" s="185" t="s">
        <v>37</v>
      </c>
      <c r="P3339" s="185"/>
      <c r="Q3339" s="184" t="s">
        <v>935</v>
      </c>
      <c r="R3339" s="185">
        <v>17070</v>
      </c>
      <c r="S3339" s="185" t="s">
        <v>935</v>
      </c>
      <c r="T3339">
        <v>1</v>
      </c>
      <c r="U3339" s="185" t="s">
        <v>37</v>
      </c>
      <c r="V3339" s="185" t="s">
        <v>37</v>
      </c>
      <c r="W3339" t="b">
        <v>1</v>
      </c>
    </row>
    <row r="3340" spans="4:23" x14ac:dyDescent="0.25">
      <c r="D3340" s="184" t="s">
        <v>2702</v>
      </c>
      <c r="E3340" s="184" t="s">
        <v>2702</v>
      </c>
      <c r="F3340" s="184"/>
      <c r="G3340" s="184"/>
      <c r="H3340" s="185">
        <v>14260</v>
      </c>
      <c r="I3340" t="s">
        <v>3491</v>
      </c>
      <c r="J3340" s="185" t="s">
        <v>36</v>
      </c>
      <c r="K3340" s="185" t="s">
        <v>36</v>
      </c>
      <c r="L3340" s="185" t="s">
        <v>36</v>
      </c>
      <c r="M3340" s="185" t="s">
        <v>37</v>
      </c>
      <c r="N3340" s="185" t="s">
        <v>35</v>
      </c>
      <c r="O3340" s="185" t="s">
        <v>37</v>
      </c>
      <c r="P3340" s="185"/>
      <c r="Q3340" s="184" t="s">
        <v>2702</v>
      </c>
      <c r="R3340" s="185">
        <v>14260</v>
      </c>
      <c r="S3340" s="185" t="s">
        <v>2702</v>
      </c>
      <c r="T3340">
        <v>3</v>
      </c>
      <c r="U3340" s="185" t="s">
        <v>37</v>
      </c>
      <c r="V3340" s="185" t="s">
        <v>37</v>
      </c>
      <c r="W3340" t="b">
        <v>1</v>
      </c>
    </row>
    <row r="3341" spans="4:23" x14ac:dyDescent="0.25">
      <c r="D3341" s="184" t="s">
        <v>2703</v>
      </c>
      <c r="E3341" s="184" t="s">
        <v>2703</v>
      </c>
      <c r="F3341" s="184"/>
      <c r="G3341" s="184"/>
      <c r="H3341" s="185">
        <v>16080</v>
      </c>
      <c r="I3341" t="s">
        <v>3496</v>
      </c>
      <c r="J3341" s="185" t="s">
        <v>36</v>
      </c>
      <c r="K3341" s="185" t="s">
        <v>36</v>
      </c>
      <c r="L3341" s="185" t="s">
        <v>36</v>
      </c>
      <c r="M3341" s="185" t="s">
        <v>37</v>
      </c>
      <c r="N3341" s="185" t="s">
        <v>3506</v>
      </c>
      <c r="O3341" s="185" t="s">
        <v>37</v>
      </c>
      <c r="P3341" s="185"/>
      <c r="Q3341" s="184" t="s">
        <v>2703</v>
      </c>
      <c r="R3341" s="185">
        <v>16080</v>
      </c>
      <c r="S3341" s="185" t="s">
        <v>268</v>
      </c>
      <c r="T3341">
        <v>1</v>
      </c>
      <c r="U3341" s="185" t="s">
        <v>37</v>
      </c>
      <c r="V3341" s="185" t="s">
        <v>37</v>
      </c>
      <c r="W3341" t="b">
        <v>1</v>
      </c>
    </row>
    <row r="3342" spans="4:23" x14ac:dyDescent="0.25">
      <c r="D3342" s="184" t="s">
        <v>2704</v>
      </c>
      <c r="E3342" s="184" t="s">
        <v>2704</v>
      </c>
      <c r="F3342" s="184"/>
      <c r="G3342" s="184"/>
      <c r="H3342" s="185">
        <v>12290</v>
      </c>
      <c r="I3342" t="s">
        <v>3491</v>
      </c>
      <c r="J3342" s="185" t="s">
        <v>36</v>
      </c>
      <c r="K3342" s="185" t="s">
        <v>36</v>
      </c>
      <c r="L3342" s="185" t="s">
        <v>36</v>
      </c>
      <c r="M3342" s="185" t="s">
        <v>37</v>
      </c>
      <c r="N3342" s="185" t="s">
        <v>3505</v>
      </c>
      <c r="O3342" s="185" t="s">
        <v>37</v>
      </c>
      <c r="P3342" s="185"/>
      <c r="Q3342" s="184" t="s">
        <v>2704</v>
      </c>
      <c r="R3342" s="185">
        <v>12290</v>
      </c>
      <c r="S3342" s="185" t="s">
        <v>40</v>
      </c>
      <c r="T3342">
        <v>2</v>
      </c>
      <c r="U3342" s="185" t="s">
        <v>37</v>
      </c>
      <c r="V3342" s="185" t="s">
        <v>37</v>
      </c>
      <c r="W3342" t="b">
        <v>1</v>
      </c>
    </row>
    <row r="3343" spans="4:23" x14ac:dyDescent="0.25">
      <c r="D3343" s="184" t="s">
        <v>2705</v>
      </c>
      <c r="E3343" s="184" t="s">
        <v>2705</v>
      </c>
      <c r="F3343" s="184"/>
      <c r="G3343" s="184"/>
      <c r="H3343" s="185">
        <v>13470</v>
      </c>
      <c r="I3343" t="s">
        <v>3491</v>
      </c>
      <c r="J3343" s="185" t="s">
        <v>36</v>
      </c>
      <c r="K3343" s="185" t="s">
        <v>36</v>
      </c>
      <c r="L3343" s="185" t="s">
        <v>36</v>
      </c>
      <c r="M3343" s="185" t="s">
        <v>37</v>
      </c>
      <c r="N3343" s="185" t="s">
        <v>3501</v>
      </c>
      <c r="O3343" s="185" t="s">
        <v>37</v>
      </c>
      <c r="P3343" s="185"/>
      <c r="Q3343" s="184" t="s">
        <v>2705</v>
      </c>
      <c r="R3343" s="185">
        <v>13470</v>
      </c>
      <c r="S3343" s="185" t="s">
        <v>352</v>
      </c>
      <c r="T3343">
        <v>3</v>
      </c>
      <c r="U3343" s="185" t="s">
        <v>37</v>
      </c>
      <c r="V3343" s="185" t="s">
        <v>37</v>
      </c>
      <c r="W3343" t="b">
        <v>1</v>
      </c>
    </row>
    <row r="3344" spans="4:23" x14ac:dyDescent="0.25">
      <c r="D3344" s="184" t="s">
        <v>2706</v>
      </c>
      <c r="E3344" s="184" t="s">
        <v>2706</v>
      </c>
      <c r="F3344" s="184"/>
      <c r="G3344" s="184"/>
      <c r="H3344" s="185">
        <v>13410</v>
      </c>
      <c r="I3344" t="s">
        <v>3491</v>
      </c>
      <c r="J3344" s="185" t="s">
        <v>36</v>
      </c>
      <c r="K3344" s="185" t="s">
        <v>36</v>
      </c>
      <c r="L3344" s="185" t="s">
        <v>36</v>
      </c>
      <c r="M3344" s="185" t="s">
        <v>37</v>
      </c>
      <c r="N3344" s="185" t="s">
        <v>3501</v>
      </c>
      <c r="O3344" s="185" t="s">
        <v>37</v>
      </c>
      <c r="P3344" s="185"/>
      <c r="Q3344" s="184" t="s">
        <v>2706</v>
      </c>
      <c r="R3344" s="185">
        <v>13410</v>
      </c>
      <c r="S3344" s="185" t="s">
        <v>131</v>
      </c>
      <c r="T3344">
        <v>3</v>
      </c>
      <c r="U3344" s="185" t="s">
        <v>37</v>
      </c>
      <c r="V3344" s="185" t="s">
        <v>37</v>
      </c>
      <c r="W3344" t="b">
        <v>1</v>
      </c>
    </row>
    <row r="3345" spans="4:23" x14ac:dyDescent="0.25">
      <c r="D3345" s="184" t="s">
        <v>2707</v>
      </c>
      <c r="E3345" s="184" t="s">
        <v>2707</v>
      </c>
      <c r="F3345" s="184"/>
      <c r="G3345" s="184"/>
      <c r="H3345" s="185">
        <v>13140</v>
      </c>
      <c r="I3345" t="s">
        <v>3491</v>
      </c>
      <c r="J3345" s="185" t="s">
        <v>36</v>
      </c>
      <c r="K3345" s="185" t="s">
        <v>36</v>
      </c>
      <c r="L3345" s="185" t="s">
        <v>36</v>
      </c>
      <c r="M3345" s="185" t="s">
        <v>37</v>
      </c>
      <c r="N3345" s="185" t="s">
        <v>3501</v>
      </c>
      <c r="O3345" s="185" t="s">
        <v>37</v>
      </c>
      <c r="P3345" s="185"/>
      <c r="Q3345" s="184" t="s">
        <v>2707</v>
      </c>
      <c r="R3345" s="185">
        <v>13140</v>
      </c>
      <c r="S3345" s="185" t="s">
        <v>78</v>
      </c>
      <c r="T3345">
        <v>3</v>
      </c>
      <c r="U3345" s="185" t="s">
        <v>37</v>
      </c>
      <c r="V3345" s="185" t="s">
        <v>37</v>
      </c>
      <c r="W3345" t="b">
        <v>1</v>
      </c>
    </row>
    <row r="3346" spans="4:23" x14ac:dyDescent="0.25">
      <c r="D3346" s="184" t="s">
        <v>2708</v>
      </c>
      <c r="E3346" s="184" t="s">
        <v>2708</v>
      </c>
      <c r="F3346" s="184"/>
      <c r="G3346" s="184"/>
      <c r="H3346" s="185">
        <v>16670</v>
      </c>
      <c r="I3346" t="s">
        <v>3493</v>
      </c>
      <c r="J3346" s="185" t="s">
        <v>36</v>
      </c>
      <c r="K3346" s="185" t="s">
        <v>36</v>
      </c>
      <c r="L3346" s="185" t="s">
        <v>36</v>
      </c>
      <c r="M3346" s="185" t="s">
        <v>36</v>
      </c>
      <c r="N3346" s="185" t="s">
        <v>3490</v>
      </c>
      <c r="O3346" s="185" t="s">
        <v>37</v>
      </c>
      <c r="P3346" s="185"/>
      <c r="Q3346" s="184" t="s">
        <v>2708</v>
      </c>
      <c r="R3346" s="185">
        <v>16670</v>
      </c>
      <c r="S3346" s="185" t="s">
        <v>800</v>
      </c>
      <c r="T3346">
        <v>4</v>
      </c>
      <c r="U3346" s="185" t="s">
        <v>37</v>
      </c>
      <c r="V3346" s="185" t="s">
        <v>37</v>
      </c>
      <c r="W3346" t="b">
        <v>1</v>
      </c>
    </row>
    <row r="3347" spans="4:23" x14ac:dyDescent="0.25">
      <c r="D3347" s="184" t="s">
        <v>2709</v>
      </c>
      <c r="E3347" s="184" t="s">
        <v>2709</v>
      </c>
      <c r="F3347" s="184"/>
      <c r="G3347" s="184"/>
      <c r="H3347" s="185">
        <v>16670</v>
      </c>
      <c r="I3347" t="s">
        <v>3493</v>
      </c>
      <c r="J3347" s="185" t="s">
        <v>36</v>
      </c>
      <c r="K3347" s="185" t="s">
        <v>36</v>
      </c>
      <c r="L3347" s="185" t="s">
        <v>36</v>
      </c>
      <c r="M3347" s="185" t="s">
        <v>36</v>
      </c>
      <c r="N3347" s="185" t="s">
        <v>3490</v>
      </c>
      <c r="O3347" s="185" t="s">
        <v>37</v>
      </c>
      <c r="P3347" s="185"/>
      <c r="Q3347" s="184" t="s">
        <v>2709</v>
      </c>
      <c r="R3347" s="185">
        <v>16670</v>
      </c>
      <c r="S3347" s="185" t="s">
        <v>800</v>
      </c>
      <c r="T3347">
        <v>4</v>
      </c>
      <c r="U3347" s="185" t="s">
        <v>37</v>
      </c>
      <c r="V3347" s="185" t="s">
        <v>37</v>
      </c>
      <c r="W3347" t="b">
        <v>1</v>
      </c>
    </row>
    <row r="3348" spans="4:23" x14ac:dyDescent="0.25">
      <c r="D3348" s="184" t="s">
        <v>2710</v>
      </c>
      <c r="E3348" s="184" t="s">
        <v>2710</v>
      </c>
      <c r="F3348" s="184"/>
      <c r="G3348" s="184"/>
      <c r="H3348" s="185">
        <v>17710</v>
      </c>
      <c r="I3348" t="s">
        <v>3502</v>
      </c>
      <c r="J3348" s="185" t="s">
        <v>36</v>
      </c>
      <c r="K3348" s="185" t="s">
        <v>36</v>
      </c>
      <c r="L3348" s="185" t="s">
        <v>36</v>
      </c>
      <c r="M3348" s="185" t="s">
        <v>37</v>
      </c>
      <c r="N3348" s="185" t="s">
        <v>35</v>
      </c>
      <c r="O3348" s="185" t="s">
        <v>37</v>
      </c>
      <c r="P3348" s="185"/>
      <c r="Q3348" s="184" t="s">
        <v>2710</v>
      </c>
      <c r="R3348" s="185">
        <v>17710</v>
      </c>
      <c r="S3348" s="185" t="s">
        <v>2710</v>
      </c>
      <c r="T3348">
        <v>3</v>
      </c>
      <c r="U3348" s="185" t="s">
        <v>37</v>
      </c>
      <c r="V3348" s="185" t="s">
        <v>37</v>
      </c>
      <c r="W3348" t="b">
        <v>1</v>
      </c>
    </row>
    <row r="3349" spans="4:23" x14ac:dyDescent="0.25">
      <c r="D3349" s="184" t="s">
        <v>2711</v>
      </c>
      <c r="E3349" s="184" t="s">
        <v>2711</v>
      </c>
      <c r="F3349" s="184"/>
      <c r="G3349" s="184"/>
      <c r="H3349" s="185">
        <v>90306</v>
      </c>
      <c r="I3349" t="s">
        <v>3496</v>
      </c>
      <c r="J3349" s="185" t="s">
        <v>36</v>
      </c>
      <c r="K3349" s="185" t="s">
        <v>36</v>
      </c>
      <c r="L3349" s="185" t="s">
        <v>36</v>
      </c>
      <c r="M3349" s="185" t="s">
        <v>37</v>
      </c>
      <c r="N3349" s="185" t="s">
        <v>3503</v>
      </c>
      <c r="O3349" s="185" t="s">
        <v>37</v>
      </c>
      <c r="P3349" s="185"/>
      <c r="Q3349" s="184" t="s">
        <v>2711</v>
      </c>
      <c r="R3349" s="185">
        <v>90306</v>
      </c>
      <c r="S3349" s="185" t="s">
        <v>2711</v>
      </c>
      <c r="T3349">
        <v>2</v>
      </c>
      <c r="U3349" s="185" t="s">
        <v>37</v>
      </c>
      <c r="V3349" s="185" t="s">
        <v>37</v>
      </c>
      <c r="W3349" t="b">
        <v>1</v>
      </c>
    </row>
    <row r="3350" spans="4:23" x14ac:dyDescent="0.25">
      <c r="D3350" s="184" t="s">
        <v>2712</v>
      </c>
      <c r="E3350" s="184" t="s">
        <v>2712</v>
      </c>
      <c r="F3350" s="184"/>
      <c r="G3350" s="184"/>
      <c r="H3350" s="185">
        <v>16270</v>
      </c>
      <c r="I3350" t="s">
        <v>3496</v>
      </c>
      <c r="J3350" s="185" t="s">
        <v>36</v>
      </c>
      <c r="K3350" s="185" t="s">
        <v>36</v>
      </c>
      <c r="L3350" s="185" t="s">
        <v>36</v>
      </c>
      <c r="M3350" s="185" t="s">
        <v>37</v>
      </c>
      <c r="N3350" s="185" t="s">
        <v>3498</v>
      </c>
      <c r="O3350" s="185" t="s">
        <v>37</v>
      </c>
      <c r="P3350" s="185"/>
      <c r="Q3350" s="184" t="s">
        <v>2712</v>
      </c>
      <c r="R3350" s="185">
        <v>16270</v>
      </c>
      <c r="S3350" s="185" t="s">
        <v>302</v>
      </c>
      <c r="T3350">
        <v>1</v>
      </c>
      <c r="U3350" s="185" t="s">
        <v>37</v>
      </c>
      <c r="V3350" s="185" t="s">
        <v>37</v>
      </c>
      <c r="W3350" t="b">
        <v>1</v>
      </c>
    </row>
    <row r="3351" spans="4:23" x14ac:dyDescent="0.25">
      <c r="D3351" s="184" t="s">
        <v>2713</v>
      </c>
      <c r="E3351" s="184" t="s">
        <v>2713</v>
      </c>
      <c r="F3351" s="184"/>
      <c r="G3351" s="184"/>
      <c r="H3351" s="185">
        <v>16100</v>
      </c>
      <c r="I3351" t="s">
        <v>3496</v>
      </c>
      <c r="J3351" s="185" t="s">
        <v>36</v>
      </c>
      <c r="K3351" s="185" t="s">
        <v>36</v>
      </c>
      <c r="L3351" s="185" t="s">
        <v>36</v>
      </c>
      <c r="M3351" s="185" t="s">
        <v>37</v>
      </c>
      <c r="N3351" s="185" t="s">
        <v>3506</v>
      </c>
      <c r="O3351" s="185" t="s">
        <v>37</v>
      </c>
      <c r="P3351" s="185"/>
      <c r="Q3351" s="184" t="s">
        <v>2713</v>
      </c>
      <c r="R3351" s="185">
        <v>16100</v>
      </c>
      <c r="S3351" s="185" t="s">
        <v>308</v>
      </c>
      <c r="T3351">
        <v>2</v>
      </c>
      <c r="U3351" s="185" t="s">
        <v>37</v>
      </c>
      <c r="V3351" s="185" t="s">
        <v>37</v>
      </c>
      <c r="W3351" t="b">
        <v>1</v>
      </c>
    </row>
    <row r="3352" spans="4:23" x14ac:dyDescent="0.25">
      <c r="D3352" s="186" t="s">
        <v>4417</v>
      </c>
      <c r="E3352" s="186" t="s">
        <v>4417</v>
      </c>
      <c r="F3352" s="186"/>
      <c r="G3352" s="186"/>
      <c r="H3352" s="185"/>
      <c r="I3352" s="186" t="s">
        <v>3496</v>
      </c>
      <c r="J3352" s="186" t="s">
        <v>36</v>
      </c>
      <c r="K3352" s="186" t="s">
        <v>36</v>
      </c>
      <c r="L3352" s="186" t="s">
        <v>36</v>
      </c>
      <c r="M3352" s="186" t="s">
        <v>37</v>
      </c>
      <c r="N3352" s="186" t="s">
        <v>3498</v>
      </c>
      <c r="O3352" s="186" t="s">
        <v>37</v>
      </c>
      <c r="P3352" s="186"/>
      <c r="Q3352" s="186" t="s">
        <v>4417</v>
      </c>
      <c r="R3352" s="185"/>
      <c r="S3352" s="185"/>
      <c r="T3352">
        <v>1</v>
      </c>
      <c r="U3352" s="186" t="s">
        <v>37</v>
      </c>
      <c r="V3352" s="186" t="s">
        <v>37</v>
      </c>
      <c r="W3352" t="b">
        <v>1</v>
      </c>
    </row>
    <row r="3353" spans="4:23" x14ac:dyDescent="0.25">
      <c r="D3353" s="184" t="s">
        <v>302</v>
      </c>
      <c r="E3353" s="184" t="s">
        <v>302</v>
      </c>
      <c r="F3353" s="184"/>
      <c r="G3353" s="184"/>
      <c r="H3353" s="185">
        <v>16270</v>
      </c>
      <c r="I3353" t="s">
        <v>3496</v>
      </c>
      <c r="J3353" s="185" t="s">
        <v>36</v>
      </c>
      <c r="K3353" s="185" t="s">
        <v>36</v>
      </c>
      <c r="L3353" s="185" t="s">
        <v>36</v>
      </c>
      <c r="M3353" s="185" t="s">
        <v>37</v>
      </c>
      <c r="N3353" s="185" t="s">
        <v>3498</v>
      </c>
      <c r="O3353" s="185" t="s">
        <v>37</v>
      </c>
      <c r="P3353" s="185"/>
      <c r="Q3353" s="184" t="s">
        <v>302</v>
      </c>
      <c r="R3353" s="185">
        <v>16270</v>
      </c>
      <c r="S3353" s="185" t="s">
        <v>302</v>
      </c>
      <c r="T3353">
        <v>1</v>
      </c>
      <c r="U3353" s="185" t="s">
        <v>37</v>
      </c>
      <c r="V3353" s="185" t="s">
        <v>37</v>
      </c>
      <c r="W3353" t="b">
        <v>1</v>
      </c>
    </row>
    <row r="3354" spans="4:23" x14ac:dyDescent="0.25">
      <c r="D3354" s="184" t="s">
        <v>2714</v>
      </c>
      <c r="E3354" s="184" t="s">
        <v>2714</v>
      </c>
      <c r="F3354" s="184"/>
      <c r="G3354" s="184"/>
      <c r="H3354" s="185">
        <v>17650</v>
      </c>
      <c r="I3354" t="s">
        <v>3502</v>
      </c>
      <c r="J3354" s="185" t="s">
        <v>36</v>
      </c>
      <c r="K3354" s="185" t="s">
        <v>36</v>
      </c>
      <c r="L3354" s="185" t="s">
        <v>36</v>
      </c>
      <c r="M3354" s="185" t="s">
        <v>37</v>
      </c>
      <c r="N3354" s="185" t="s">
        <v>3504</v>
      </c>
      <c r="O3354" s="185" t="s">
        <v>37</v>
      </c>
      <c r="P3354" s="185"/>
      <c r="Q3354" s="184" t="s">
        <v>2714</v>
      </c>
      <c r="R3354" s="185">
        <v>17650</v>
      </c>
      <c r="S3354" s="185" t="s">
        <v>881</v>
      </c>
      <c r="T3354">
        <v>1</v>
      </c>
      <c r="U3354" s="185" t="s">
        <v>37</v>
      </c>
      <c r="V3354" s="185" t="s">
        <v>37</v>
      </c>
      <c r="W3354" t="b">
        <v>1</v>
      </c>
    </row>
    <row r="3355" spans="4:23" x14ac:dyDescent="0.25">
      <c r="D3355" s="184" t="s">
        <v>2715</v>
      </c>
      <c r="E3355" s="184" t="s">
        <v>2715</v>
      </c>
      <c r="F3355" s="184"/>
      <c r="G3355" s="184"/>
      <c r="H3355" s="185">
        <v>13820</v>
      </c>
      <c r="I3355" t="s">
        <v>3491</v>
      </c>
      <c r="J3355" s="185" t="s">
        <v>36</v>
      </c>
      <c r="K3355" s="185" t="s">
        <v>36</v>
      </c>
      <c r="L3355" s="185" t="s">
        <v>36</v>
      </c>
      <c r="M3355" s="185" t="s">
        <v>37</v>
      </c>
      <c r="N3355" s="185" t="s">
        <v>3501</v>
      </c>
      <c r="O3355" s="185" t="s">
        <v>37</v>
      </c>
      <c r="P3355" s="185"/>
      <c r="Q3355" s="184" t="s">
        <v>2715</v>
      </c>
      <c r="R3355" s="185">
        <v>13820</v>
      </c>
      <c r="S3355" s="185" t="s">
        <v>469</v>
      </c>
      <c r="T3355">
        <v>2</v>
      </c>
      <c r="U3355" s="185" t="s">
        <v>37</v>
      </c>
      <c r="V3355" s="185" t="s">
        <v>37</v>
      </c>
      <c r="W3355" t="b">
        <v>1</v>
      </c>
    </row>
    <row r="3356" spans="4:23" x14ac:dyDescent="0.25">
      <c r="D3356" s="184" t="s">
        <v>2716</v>
      </c>
      <c r="E3356" s="184" t="s">
        <v>2716</v>
      </c>
      <c r="F3356" s="184"/>
      <c r="G3356" s="184"/>
      <c r="H3356" s="185">
        <v>10060</v>
      </c>
      <c r="I3356" t="s">
        <v>3486</v>
      </c>
      <c r="J3356" s="185" t="s">
        <v>36</v>
      </c>
      <c r="K3356" s="185" t="s">
        <v>36</v>
      </c>
      <c r="L3356" s="185" t="s">
        <v>36</v>
      </c>
      <c r="M3356" s="185" t="s">
        <v>37</v>
      </c>
      <c r="N3356" s="185" t="s">
        <v>3489</v>
      </c>
      <c r="O3356" s="185" t="s">
        <v>37</v>
      </c>
      <c r="P3356" s="185"/>
      <c r="Q3356" s="184" t="s">
        <v>2716</v>
      </c>
      <c r="R3356" s="185">
        <v>10060</v>
      </c>
      <c r="S3356" s="185" t="s">
        <v>154</v>
      </c>
      <c r="T3356">
        <v>1</v>
      </c>
      <c r="U3356" s="185" t="s">
        <v>37</v>
      </c>
      <c r="V3356" s="185" t="s">
        <v>37</v>
      </c>
      <c r="W3356" t="b">
        <v>1</v>
      </c>
    </row>
    <row r="3357" spans="4:23" x14ac:dyDescent="0.25">
      <c r="D3357" s="184" t="s">
        <v>2717</v>
      </c>
      <c r="E3357" s="184" t="s">
        <v>2717</v>
      </c>
      <c r="F3357" s="184"/>
      <c r="G3357" s="184"/>
      <c r="H3357" s="185">
        <v>17170</v>
      </c>
      <c r="I3357" t="s">
        <v>3502</v>
      </c>
      <c r="J3357" s="185" t="s">
        <v>36</v>
      </c>
      <c r="K3357" s="185" t="s">
        <v>36</v>
      </c>
      <c r="L3357" s="185" t="s">
        <v>36</v>
      </c>
      <c r="M3357" s="185" t="s">
        <v>37</v>
      </c>
      <c r="N3357" s="185" t="s">
        <v>3504</v>
      </c>
      <c r="O3357" s="185" t="s">
        <v>37</v>
      </c>
      <c r="P3357" s="185"/>
      <c r="Q3357" s="184" t="s">
        <v>2717</v>
      </c>
      <c r="R3357" s="185">
        <v>17170</v>
      </c>
      <c r="S3357" s="185" t="s">
        <v>393</v>
      </c>
      <c r="T3357">
        <v>1</v>
      </c>
      <c r="U3357" s="185" t="s">
        <v>37</v>
      </c>
      <c r="V3357" s="185" t="s">
        <v>37</v>
      </c>
      <c r="W3357" t="b">
        <v>1</v>
      </c>
    </row>
    <row r="3358" spans="4:23" x14ac:dyDescent="0.25">
      <c r="D3358" s="184" t="s">
        <v>2718</v>
      </c>
      <c r="E3358" s="184" t="s">
        <v>2718</v>
      </c>
      <c r="F3358" s="184"/>
      <c r="G3358" s="184"/>
      <c r="H3358" s="185">
        <v>13670</v>
      </c>
      <c r="I3358" t="s">
        <v>3491</v>
      </c>
      <c r="J3358" s="185" t="s">
        <v>36</v>
      </c>
      <c r="K3358" s="185" t="s">
        <v>36</v>
      </c>
      <c r="L3358" s="185" t="s">
        <v>36</v>
      </c>
      <c r="M3358" s="185" t="s">
        <v>37</v>
      </c>
      <c r="N3358" s="185" t="s">
        <v>3503</v>
      </c>
      <c r="O3358" s="185" t="s">
        <v>37</v>
      </c>
      <c r="P3358" s="185"/>
      <c r="Q3358" s="184" t="s">
        <v>2718</v>
      </c>
      <c r="R3358" s="185">
        <v>13670</v>
      </c>
      <c r="S3358" s="185" t="s">
        <v>1600</v>
      </c>
      <c r="T3358">
        <v>1</v>
      </c>
      <c r="U3358" s="185" t="s">
        <v>37</v>
      </c>
      <c r="V3358" s="185" t="s">
        <v>37</v>
      </c>
      <c r="W3358" t="b">
        <v>1</v>
      </c>
    </row>
    <row r="3359" spans="4:23" x14ac:dyDescent="0.25">
      <c r="D3359" s="184" t="s">
        <v>2719</v>
      </c>
      <c r="E3359" s="184" t="s">
        <v>2719</v>
      </c>
      <c r="F3359" s="184"/>
      <c r="G3359" s="184"/>
      <c r="H3359" s="185">
        <v>90308</v>
      </c>
      <c r="I3359" t="s">
        <v>3502</v>
      </c>
      <c r="J3359" s="185" t="s">
        <v>36</v>
      </c>
      <c r="K3359" s="185" t="s">
        <v>36</v>
      </c>
      <c r="L3359" s="185" t="s">
        <v>36</v>
      </c>
      <c r="M3359" s="185" t="s">
        <v>37</v>
      </c>
      <c r="N3359" s="185" t="s">
        <v>3504</v>
      </c>
      <c r="O3359" s="185" t="s">
        <v>37</v>
      </c>
      <c r="P3359" s="185"/>
      <c r="Q3359" s="184" t="s">
        <v>2719</v>
      </c>
      <c r="R3359" s="185">
        <v>90308</v>
      </c>
      <c r="S3359" s="185" t="s">
        <v>2719</v>
      </c>
      <c r="T3359">
        <v>1</v>
      </c>
      <c r="U3359" s="185" t="s">
        <v>37</v>
      </c>
      <c r="V3359" s="185" t="s">
        <v>37</v>
      </c>
      <c r="W3359" t="b">
        <v>1</v>
      </c>
    </row>
    <row r="3360" spans="4:23" x14ac:dyDescent="0.25">
      <c r="D3360" s="184" t="s">
        <v>2720</v>
      </c>
      <c r="E3360" s="184" t="s">
        <v>2720</v>
      </c>
      <c r="F3360" s="184"/>
      <c r="G3360" s="184"/>
      <c r="H3360" s="185">
        <v>90418</v>
      </c>
      <c r="I3360" t="s">
        <v>3493</v>
      </c>
      <c r="J3360" s="185" t="s">
        <v>36</v>
      </c>
      <c r="K3360" s="185" t="s">
        <v>36</v>
      </c>
      <c r="L3360" s="185" t="s">
        <v>36</v>
      </c>
      <c r="M3360" s="185" t="s">
        <v>36</v>
      </c>
      <c r="N3360" s="185" t="s">
        <v>35</v>
      </c>
      <c r="O3360" s="185" t="s">
        <v>37</v>
      </c>
      <c r="P3360" s="185"/>
      <c r="Q3360" s="184" t="s">
        <v>2720</v>
      </c>
      <c r="R3360" s="185">
        <v>90418</v>
      </c>
      <c r="S3360" s="185" t="s">
        <v>2191</v>
      </c>
      <c r="T3360">
        <v>4</v>
      </c>
      <c r="U3360" s="185" t="s">
        <v>37</v>
      </c>
      <c r="V3360" s="185" t="s">
        <v>37</v>
      </c>
      <c r="W3360" t="b">
        <v>1</v>
      </c>
    </row>
    <row r="3361" spans="4:23" x14ac:dyDescent="0.25">
      <c r="D3361" s="184" t="s">
        <v>2721</v>
      </c>
      <c r="E3361" s="184" t="s">
        <v>2721</v>
      </c>
      <c r="F3361" s="184"/>
      <c r="G3361" s="184"/>
      <c r="H3361" s="185">
        <v>90418</v>
      </c>
      <c r="I3361" t="s">
        <v>3493</v>
      </c>
      <c r="J3361" s="185" t="s">
        <v>36</v>
      </c>
      <c r="K3361" s="185" t="s">
        <v>36</v>
      </c>
      <c r="L3361" s="185" t="s">
        <v>36</v>
      </c>
      <c r="M3361" s="185" t="s">
        <v>36</v>
      </c>
      <c r="N3361" s="185" t="s">
        <v>35</v>
      </c>
      <c r="O3361" s="185" t="s">
        <v>37</v>
      </c>
      <c r="P3361" s="185"/>
      <c r="Q3361" s="184" t="s">
        <v>2721</v>
      </c>
      <c r="R3361" s="185">
        <v>90418</v>
      </c>
      <c r="S3361" s="185" t="s">
        <v>2191</v>
      </c>
      <c r="T3361">
        <v>4</v>
      </c>
      <c r="U3361" s="185" t="s">
        <v>37</v>
      </c>
      <c r="V3361" s="185" t="s">
        <v>37</v>
      </c>
      <c r="W3361" t="b">
        <v>1</v>
      </c>
    </row>
    <row r="3362" spans="4:23" x14ac:dyDescent="0.25">
      <c r="D3362" s="184" t="s">
        <v>2722</v>
      </c>
      <c r="E3362" s="184" t="s">
        <v>2722</v>
      </c>
      <c r="F3362" s="184"/>
      <c r="G3362" s="184"/>
      <c r="H3362" s="185">
        <v>17180</v>
      </c>
      <c r="I3362" t="s">
        <v>3502</v>
      </c>
      <c r="J3362" s="185" t="s">
        <v>36</v>
      </c>
      <c r="K3362" s="185" t="s">
        <v>36</v>
      </c>
      <c r="L3362" s="185" t="s">
        <v>36</v>
      </c>
      <c r="M3362" s="185" t="s">
        <v>37</v>
      </c>
      <c r="N3362" s="185" t="s">
        <v>3498</v>
      </c>
      <c r="O3362" s="185" t="s">
        <v>37</v>
      </c>
      <c r="P3362" s="185"/>
      <c r="Q3362" s="184" t="s">
        <v>2722</v>
      </c>
      <c r="R3362" s="185">
        <v>17180</v>
      </c>
      <c r="S3362" s="185" t="s">
        <v>589</v>
      </c>
      <c r="T3362">
        <v>3</v>
      </c>
      <c r="U3362" s="185" t="s">
        <v>37</v>
      </c>
      <c r="V3362" s="185" t="s">
        <v>37</v>
      </c>
      <c r="W3362" t="b">
        <v>1</v>
      </c>
    </row>
    <row r="3363" spans="4:23" x14ac:dyDescent="0.25">
      <c r="D3363" s="184" t="s">
        <v>2723</v>
      </c>
      <c r="E3363" s="184" t="s">
        <v>2723</v>
      </c>
      <c r="F3363" s="184"/>
      <c r="G3363" s="184"/>
      <c r="H3363" s="185">
        <v>17180</v>
      </c>
      <c r="I3363" t="s">
        <v>3502</v>
      </c>
      <c r="J3363" s="185" t="s">
        <v>36</v>
      </c>
      <c r="K3363" s="185" t="s">
        <v>36</v>
      </c>
      <c r="L3363" s="185" t="s">
        <v>36</v>
      </c>
      <c r="M3363" s="185" t="s">
        <v>37</v>
      </c>
      <c r="N3363" s="185" t="s">
        <v>3504</v>
      </c>
      <c r="O3363" s="185" t="s">
        <v>37</v>
      </c>
      <c r="P3363" s="185"/>
      <c r="Q3363" s="184" t="s">
        <v>2723</v>
      </c>
      <c r="R3363" s="185">
        <v>17180</v>
      </c>
      <c r="S3363" s="185" t="s">
        <v>589</v>
      </c>
      <c r="T3363">
        <v>1</v>
      </c>
      <c r="U3363" s="185" t="s">
        <v>37</v>
      </c>
      <c r="V3363" s="185" t="s">
        <v>37</v>
      </c>
      <c r="W3363" t="b">
        <v>1</v>
      </c>
    </row>
    <row r="3364" spans="4:23" x14ac:dyDescent="0.25">
      <c r="D3364" s="184" t="s">
        <v>4418</v>
      </c>
      <c r="E3364" s="184" t="s">
        <v>4418</v>
      </c>
      <c r="F3364" s="184"/>
      <c r="G3364" s="184"/>
      <c r="H3364" s="185">
        <v>16070</v>
      </c>
      <c r="I3364" t="s">
        <v>3496</v>
      </c>
      <c r="J3364" s="185" t="s">
        <v>36</v>
      </c>
      <c r="K3364" s="185" t="s">
        <v>36</v>
      </c>
      <c r="L3364" s="185" t="s">
        <v>36</v>
      </c>
      <c r="M3364" s="185" t="s">
        <v>37</v>
      </c>
      <c r="N3364" s="185" t="s">
        <v>35</v>
      </c>
      <c r="O3364" s="185" t="s">
        <v>37</v>
      </c>
      <c r="P3364" s="185"/>
      <c r="Q3364" s="184" t="s">
        <v>4418</v>
      </c>
      <c r="R3364" s="185">
        <v>16070</v>
      </c>
      <c r="S3364" s="185" t="s">
        <v>3524</v>
      </c>
      <c r="T3364">
        <v>1</v>
      </c>
      <c r="U3364" s="185" t="s">
        <v>37</v>
      </c>
      <c r="V3364" s="185" t="s">
        <v>37</v>
      </c>
      <c r="W3364" t="b">
        <v>1</v>
      </c>
    </row>
    <row r="3365" spans="4:23" x14ac:dyDescent="0.25">
      <c r="D3365" s="184" t="s">
        <v>4419</v>
      </c>
      <c r="E3365" s="184" t="s">
        <v>4419</v>
      </c>
      <c r="F3365" s="184"/>
      <c r="G3365" s="184"/>
      <c r="H3365" s="185">
        <v>15500</v>
      </c>
      <c r="I3365" t="s">
        <v>3496</v>
      </c>
      <c r="J3365" s="185" t="s">
        <v>36</v>
      </c>
      <c r="K3365" s="185" t="s">
        <v>36</v>
      </c>
      <c r="L3365" s="185" t="s">
        <v>36</v>
      </c>
      <c r="M3365" s="185" t="s">
        <v>37</v>
      </c>
      <c r="N3365" s="185" t="s">
        <v>35</v>
      </c>
      <c r="O3365" s="185" t="s">
        <v>37</v>
      </c>
      <c r="P3365" s="185"/>
      <c r="Q3365" s="184" t="s">
        <v>4419</v>
      </c>
      <c r="R3365" s="185">
        <v>15500</v>
      </c>
      <c r="S3365" s="185" t="s">
        <v>3526</v>
      </c>
      <c r="T3365">
        <v>1</v>
      </c>
      <c r="U3365" s="185" t="s">
        <v>37</v>
      </c>
      <c r="V3365" s="185" t="s">
        <v>37</v>
      </c>
      <c r="W3365" t="b">
        <v>1</v>
      </c>
    </row>
    <row r="3366" spans="4:23" x14ac:dyDescent="0.25">
      <c r="D3366" s="184" t="s">
        <v>2724</v>
      </c>
      <c r="E3366" s="184" t="s">
        <v>2724</v>
      </c>
      <c r="F3366" s="184"/>
      <c r="G3366" s="184"/>
      <c r="H3366" s="185">
        <v>17940</v>
      </c>
      <c r="I3366" t="s">
        <v>3502</v>
      </c>
      <c r="J3366" s="185" t="s">
        <v>36</v>
      </c>
      <c r="K3366" s="185" t="s">
        <v>36</v>
      </c>
      <c r="L3366" s="185" t="s">
        <v>36</v>
      </c>
      <c r="M3366" s="185" t="s">
        <v>37</v>
      </c>
      <c r="N3366" s="185" t="s">
        <v>3504</v>
      </c>
      <c r="O3366" s="185" t="s">
        <v>37</v>
      </c>
      <c r="P3366" s="185"/>
      <c r="Q3366" s="184" t="s">
        <v>2724</v>
      </c>
      <c r="R3366" s="185">
        <v>17940</v>
      </c>
      <c r="S3366" s="185" t="s">
        <v>133</v>
      </c>
      <c r="T3366">
        <v>1</v>
      </c>
      <c r="U3366" s="185" t="s">
        <v>37</v>
      </c>
      <c r="V3366" s="185" t="s">
        <v>37</v>
      </c>
      <c r="W3366" t="b">
        <v>1</v>
      </c>
    </row>
    <row r="3367" spans="4:23" x14ac:dyDescent="0.25">
      <c r="D3367" s="184" t="s">
        <v>2725</v>
      </c>
      <c r="E3367" s="184" t="s">
        <v>2725</v>
      </c>
      <c r="F3367" s="184"/>
      <c r="G3367" s="184"/>
      <c r="H3367" s="185">
        <v>17160</v>
      </c>
      <c r="I3367" t="s">
        <v>3502</v>
      </c>
      <c r="J3367" s="185" t="s">
        <v>36</v>
      </c>
      <c r="K3367" s="185" t="s">
        <v>36</v>
      </c>
      <c r="L3367" s="185" t="s">
        <v>36</v>
      </c>
      <c r="M3367" s="185" t="s">
        <v>37</v>
      </c>
      <c r="N3367" s="185" t="s">
        <v>3504</v>
      </c>
      <c r="O3367" s="185" t="s">
        <v>37</v>
      </c>
      <c r="P3367" s="185"/>
      <c r="Q3367" s="184" t="s">
        <v>2725</v>
      </c>
      <c r="R3367" s="185">
        <v>17160</v>
      </c>
      <c r="S3367" s="185" t="s">
        <v>1117</v>
      </c>
      <c r="T3367">
        <v>1</v>
      </c>
      <c r="U3367" s="185" t="s">
        <v>37</v>
      </c>
      <c r="V3367" s="185" t="s">
        <v>37</v>
      </c>
      <c r="W3367" t="b">
        <v>1</v>
      </c>
    </row>
    <row r="3368" spans="4:23" x14ac:dyDescent="0.25">
      <c r="D3368" s="184" t="s">
        <v>2726</v>
      </c>
      <c r="E3368" s="184" t="s">
        <v>2726</v>
      </c>
      <c r="F3368" s="184"/>
      <c r="G3368" s="184"/>
      <c r="H3368" s="185">
        <v>90400</v>
      </c>
      <c r="I3368" t="s">
        <v>3510</v>
      </c>
      <c r="J3368" s="185" t="s">
        <v>36</v>
      </c>
      <c r="K3368" s="185" t="s">
        <v>36</v>
      </c>
      <c r="L3368" s="185" t="s">
        <v>36</v>
      </c>
      <c r="M3368" s="185" t="s">
        <v>37</v>
      </c>
      <c r="N3368" s="185" t="s">
        <v>3610</v>
      </c>
      <c r="O3368" s="185" t="s">
        <v>36</v>
      </c>
      <c r="P3368" s="185"/>
      <c r="Q3368" s="184" t="s">
        <v>2726</v>
      </c>
      <c r="R3368" s="185">
        <v>90400</v>
      </c>
      <c r="S3368" s="185" t="s">
        <v>262</v>
      </c>
      <c r="T3368">
        <v>3</v>
      </c>
      <c r="U3368" s="185" t="s">
        <v>37</v>
      </c>
      <c r="V3368" s="185" t="s">
        <v>37</v>
      </c>
      <c r="W3368" t="b">
        <v>0</v>
      </c>
    </row>
    <row r="3369" spans="4:23" x14ac:dyDescent="0.25">
      <c r="D3369" s="184" t="s">
        <v>2727</v>
      </c>
      <c r="E3369" s="184" t="s">
        <v>2727</v>
      </c>
      <c r="F3369" s="184"/>
      <c r="G3369" s="184"/>
      <c r="H3369" s="185">
        <v>15210</v>
      </c>
      <c r="I3369" t="s">
        <v>3493</v>
      </c>
      <c r="J3369" s="185" t="s">
        <v>36</v>
      </c>
      <c r="K3369" s="185" t="s">
        <v>36</v>
      </c>
      <c r="L3369" s="185" t="s">
        <v>36</v>
      </c>
      <c r="M3369" s="185" t="s">
        <v>37</v>
      </c>
      <c r="N3369" s="185" t="s">
        <v>3522</v>
      </c>
      <c r="O3369" s="185" t="s">
        <v>37</v>
      </c>
      <c r="P3369" s="185"/>
      <c r="Q3369" s="184" t="s">
        <v>2727</v>
      </c>
      <c r="R3369" s="185">
        <v>15210</v>
      </c>
      <c r="S3369" s="185" t="s">
        <v>186</v>
      </c>
      <c r="T3369">
        <v>1</v>
      </c>
      <c r="U3369" s="185" t="s">
        <v>37</v>
      </c>
      <c r="V3369" s="185" t="s">
        <v>37</v>
      </c>
      <c r="W3369" t="b">
        <v>0</v>
      </c>
    </row>
    <row r="3370" spans="4:23" x14ac:dyDescent="0.25">
      <c r="D3370" s="184" t="s">
        <v>2728</v>
      </c>
      <c r="E3370" s="184" t="s">
        <v>2728</v>
      </c>
      <c r="F3370" s="184"/>
      <c r="G3370" s="184"/>
      <c r="H3370" s="185">
        <v>15450</v>
      </c>
      <c r="I3370" t="s">
        <v>3496</v>
      </c>
      <c r="J3370" s="185" t="s">
        <v>36</v>
      </c>
      <c r="K3370" s="185" t="s">
        <v>36</v>
      </c>
      <c r="L3370" s="185" t="s">
        <v>36</v>
      </c>
      <c r="M3370" s="185" t="s">
        <v>37</v>
      </c>
      <c r="N3370" s="185" t="s">
        <v>35</v>
      </c>
      <c r="O3370" s="185" t="s">
        <v>37</v>
      </c>
      <c r="P3370" s="185"/>
      <c r="Q3370" s="184" t="s">
        <v>2728</v>
      </c>
      <c r="R3370" s="185">
        <v>15450</v>
      </c>
      <c r="S3370" s="185" t="s">
        <v>80</v>
      </c>
      <c r="T3370">
        <v>1</v>
      </c>
      <c r="U3370" s="185" t="s">
        <v>37</v>
      </c>
      <c r="V3370" s="185" t="s">
        <v>37</v>
      </c>
      <c r="W3370" t="b">
        <v>1</v>
      </c>
    </row>
    <row r="3371" spans="4:23" x14ac:dyDescent="0.25">
      <c r="D3371" s="184" t="s">
        <v>2729</v>
      </c>
      <c r="E3371" s="184" t="s">
        <v>2729</v>
      </c>
      <c r="F3371" s="184"/>
      <c r="G3371" s="184"/>
      <c r="H3371" s="185">
        <v>17730</v>
      </c>
      <c r="I3371" t="s">
        <v>3502</v>
      </c>
      <c r="J3371" s="185" t="s">
        <v>36</v>
      </c>
      <c r="K3371" s="185" t="s">
        <v>36</v>
      </c>
      <c r="L3371" s="185" t="s">
        <v>36</v>
      </c>
      <c r="M3371" s="185" t="s">
        <v>37</v>
      </c>
      <c r="N3371" s="185" t="s">
        <v>3528</v>
      </c>
      <c r="O3371" s="185" t="s">
        <v>37</v>
      </c>
      <c r="P3371" s="185"/>
      <c r="Q3371" s="184" t="s">
        <v>2729</v>
      </c>
      <c r="R3371" s="185">
        <v>17730</v>
      </c>
      <c r="S3371" s="185" t="s">
        <v>603</v>
      </c>
      <c r="T3371">
        <v>3</v>
      </c>
      <c r="U3371" s="185" t="s">
        <v>37</v>
      </c>
      <c r="V3371" s="185" t="s">
        <v>37</v>
      </c>
      <c r="W3371" t="b">
        <v>1</v>
      </c>
    </row>
    <row r="3372" spans="4:23" x14ac:dyDescent="0.25">
      <c r="D3372" s="186" t="s">
        <v>4420</v>
      </c>
      <c r="E3372" s="186" t="s">
        <v>4420</v>
      </c>
      <c r="F3372" s="186"/>
      <c r="G3372" s="186"/>
      <c r="H3372" s="185"/>
      <c r="I3372" s="186" t="s">
        <v>3493</v>
      </c>
      <c r="J3372" s="186" t="s">
        <v>36</v>
      </c>
      <c r="K3372" s="186" t="s">
        <v>36</v>
      </c>
      <c r="L3372" s="186" t="s">
        <v>36</v>
      </c>
      <c r="M3372" s="186" t="s">
        <v>36</v>
      </c>
      <c r="N3372" s="186" t="s">
        <v>35</v>
      </c>
      <c r="O3372" s="186" t="s">
        <v>37</v>
      </c>
      <c r="P3372" s="186"/>
      <c r="Q3372" s="186" t="s">
        <v>4420</v>
      </c>
      <c r="R3372" s="185"/>
      <c r="S3372" s="185"/>
      <c r="T3372">
        <v>1</v>
      </c>
      <c r="U3372" s="186" t="s">
        <v>37</v>
      </c>
      <c r="V3372" s="186" t="s">
        <v>37</v>
      </c>
      <c r="W3372" t="b">
        <v>1</v>
      </c>
    </row>
    <row r="3373" spans="4:23" x14ac:dyDescent="0.25">
      <c r="D3373" s="186" t="s">
        <v>4421</v>
      </c>
      <c r="E3373" s="186" t="s">
        <v>4421</v>
      </c>
      <c r="F3373" s="186"/>
      <c r="G3373" s="186"/>
      <c r="H3373" s="185"/>
      <c r="I3373" s="186" t="s">
        <v>3493</v>
      </c>
      <c r="J3373" s="186" t="s">
        <v>36</v>
      </c>
      <c r="K3373" s="186" t="s">
        <v>36</v>
      </c>
      <c r="L3373" s="186" t="s">
        <v>36</v>
      </c>
      <c r="M3373" s="186" t="s">
        <v>37</v>
      </c>
      <c r="N3373" s="186" t="s">
        <v>3498</v>
      </c>
      <c r="O3373" s="186" t="s">
        <v>37</v>
      </c>
      <c r="P3373" s="186"/>
      <c r="Q3373" s="186" t="s">
        <v>4421</v>
      </c>
      <c r="R3373" s="185"/>
      <c r="S3373" s="185"/>
      <c r="T3373">
        <v>1</v>
      </c>
      <c r="U3373" s="186" t="s">
        <v>37</v>
      </c>
      <c r="V3373" s="186" t="s">
        <v>37</v>
      </c>
      <c r="W3373" t="b">
        <v>1</v>
      </c>
    </row>
    <row r="3374" spans="4:23" x14ac:dyDescent="0.25">
      <c r="D3374" s="184" t="s">
        <v>4422</v>
      </c>
      <c r="E3374" s="184" t="s">
        <v>4422</v>
      </c>
      <c r="F3374" s="184"/>
      <c r="G3374" s="184"/>
      <c r="H3374" s="185">
        <v>18412</v>
      </c>
      <c r="I3374" t="s">
        <v>3510</v>
      </c>
      <c r="J3374" s="185" t="s">
        <v>36</v>
      </c>
      <c r="K3374" s="185" t="s">
        <v>36</v>
      </c>
      <c r="L3374" s="185" t="s">
        <v>36</v>
      </c>
      <c r="M3374" s="185" t="s">
        <v>37</v>
      </c>
      <c r="N3374" s="185" t="s">
        <v>3514</v>
      </c>
      <c r="O3374" s="185" t="s">
        <v>37</v>
      </c>
      <c r="P3374" s="185"/>
      <c r="Q3374" s="184" t="s">
        <v>4422</v>
      </c>
      <c r="R3374" s="185">
        <v>18412</v>
      </c>
      <c r="S3374" s="185" t="s">
        <v>3811</v>
      </c>
      <c r="T3374">
        <v>1</v>
      </c>
      <c r="U3374" s="185" t="s">
        <v>37</v>
      </c>
      <c r="V3374" s="185" t="s">
        <v>37</v>
      </c>
      <c r="W3374" t="b">
        <v>1</v>
      </c>
    </row>
    <row r="3375" spans="4:23" x14ac:dyDescent="0.25">
      <c r="D3375" s="184" t="s">
        <v>4423</v>
      </c>
      <c r="E3375" s="184" t="s">
        <v>4423</v>
      </c>
      <c r="F3375" s="184"/>
      <c r="G3375" s="184"/>
      <c r="H3375" s="185">
        <v>18411</v>
      </c>
      <c r="I3375" t="s">
        <v>3510</v>
      </c>
      <c r="J3375" s="185" t="s">
        <v>36</v>
      </c>
      <c r="K3375" s="185" t="s">
        <v>36</v>
      </c>
      <c r="L3375" s="185" t="s">
        <v>36</v>
      </c>
      <c r="M3375" s="185" t="s">
        <v>37</v>
      </c>
      <c r="N3375" s="185" t="s">
        <v>3514</v>
      </c>
      <c r="O3375" s="185" t="s">
        <v>37</v>
      </c>
      <c r="P3375" s="185"/>
      <c r="Q3375" s="184" t="s">
        <v>4423</v>
      </c>
      <c r="R3375" s="185">
        <v>18411</v>
      </c>
      <c r="S3375" s="185" t="s">
        <v>3807</v>
      </c>
      <c r="T3375">
        <v>1</v>
      </c>
      <c r="U3375" s="185" t="s">
        <v>37</v>
      </c>
      <c r="V3375" s="185" t="s">
        <v>37</v>
      </c>
      <c r="W3375" t="b">
        <v>1</v>
      </c>
    </row>
    <row r="3376" spans="4:23" x14ac:dyDescent="0.25">
      <c r="D3376" s="184" t="s">
        <v>4424</v>
      </c>
      <c r="E3376" s="184" t="s">
        <v>4424</v>
      </c>
      <c r="F3376" s="184"/>
      <c r="G3376" s="184"/>
      <c r="H3376" s="185">
        <v>18412</v>
      </c>
      <c r="I3376" t="s">
        <v>3510</v>
      </c>
      <c r="J3376" s="185" t="s">
        <v>36</v>
      </c>
      <c r="K3376" s="185" t="s">
        <v>36</v>
      </c>
      <c r="L3376" s="185" t="s">
        <v>36</v>
      </c>
      <c r="M3376" s="185" t="s">
        <v>37</v>
      </c>
      <c r="N3376" s="185" t="s">
        <v>3514</v>
      </c>
      <c r="O3376" s="185" t="s">
        <v>37</v>
      </c>
      <c r="P3376" s="185"/>
      <c r="Q3376" s="184" t="s">
        <v>4424</v>
      </c>
      <c r="R3376" s="185">
        <v>18412</v>
      </c>
      <c r="S3376" s="185" t="s">
        <v>3811</v>
      </c>
      <c r="T3376">
        <v>1</v>
      </c>
      <c r="U3376" s="185" t="s">
        <v>37</v>
      </c>
      <c r="V3376" s="185" t="s">
        <v>37</v>
      </c>
      <c r="W3376" t="b">
        <v>1</v>
      </c>
    </row>
    <row r="3377" spans="4:23" x14ac:dyDescent="0.25">
      <c r="D3377" s="184" t="s">
        <v>4425</v>
      </c>
      <c r="E3377" s="184" t="s">
        <v>4425</v>
      </c>
      <c r="F3377" s="184"/>
      <c r="G3377" s="184"/>
      <c r="H3377" s="185">
        <v>18413</v>
      </c>
      <c r="I3377" t="s">
        <v>3510</v>
      </c>
      <c r="J3377" s="185" t="s">
        <v>36</v>
      </c>
      <c r="K3377" s="185" t="s">
        <v>36</v>
      </c>
      <c r="L3377" s="185" t="s">
        <v>36</v>
      </c>
      <c r="M3377" s="185" t="s">
        <v>37</v>
      </c>
      <c r="N3377" s="185" t="s">
        <v>3514</v>
      </c>
      <c r="O3377" s="185" t="s">
        <v>37</v>
      </c>
      <c r="P3377" s="185"/>
      <c r="Q3377" s="184" t="s">
        <v>4425</v>
      </c>
      <c r="R3377" s="185">
        <v>18413</v>
      </c>
      <c r="S3377" s="185" t="s">
        <v>3813</v>
      </c>
      <c r="T3377">
        <v>1</v>
      </c>
      <c r="U3377" s="185" t="s">
        <v>37</v>
      </c>
      <c r="V3377" s="185" t="s">
        <v>37</v>
      </c>
      <c r="W3377" t="b">
        <v>1</v>
      </c>
    </row>
    <row r="3378" spans="4:23" x14ac:dyDescent="0.25">
      <c r="D3378" s="184" t="s">
        <v>4426</v>
      </c>
      <c r="E3378" s="184" t="s">
        <v>4426</v>
      </c>
      <c r="F3378" s="184"/>
      <c r="G3378" s="184"/>
      <c r="H3378" s="185">
        <v>18411</v>
      </c>
      <c r="I3378" t="s">
        <v>3510</v>
      </c>
      <c r="J3378" s="185" t="s">
        <v>36</v>
      </c>
      <c r="K3378" s="185" t="s">
        <v>36</v>
      </c>
      <c r="L3378" s="185" t="s">
        <v>36</v>
      </c>
      <c r="M3378" s="185" t="s">
        <v>37</v>
      </c>
      <c r="N3378" s="185" t="s">
        <v>3514</v>
      </c>
      <c r="O3378" s="185" t="s">
        <v>37</v>
      </c>
      <c r="P3378" s="185"/>
      <c r="Q3378" s="184" t="s">
        <v>4426</v>
      </c>
      <c r="R3378" s="185">
        <v>18411</v>
      </c>
      <c r="S3378" s="185" t="s">
        <v>3807</v>
      </c>
      <c r="T3378">
        <v>1</v>
      </c>
      <c r="U3378" s="185" t="s">
        <v>37</v>
      </c>
      <c r="V3378" s="185" t="s">
        <v>37</v>
      </c>
      <c r="W3378" t="b">
        <v>1</v>
      </c>
    </row>
    <row r="3379" spans="4:23" x14ac:dyDescent="0.25">
      <c r="D3379" s="184" t="s">
        <v>4427</v>
      </c>
      <c r="E3379" s="184" t="s">
        <v>4427</v>
      </c>
      <c r="F3379" s="184"/>
      <c r="G3379" s="184"/>
      <c r="H3379" s="185">
        <v>18412</v>
      </c>
      <c r="I3379" t="s">
        <v>3510</v>
      </c>
      <c r="J3379" s="185" t="s">
        <v>36</v>
      </c>
      <c r="K3379" s="185" t="s">
        <v>36</v>
      </c>
      <c r="L3379" s="185" t="s">
        <v>36</v>
      </c>
      <c r="M3379" s="185" t="s">
        <v>37</v>
      </c>
      <c r="N3379" s="185" t="s">
        <v>3514</v>
      </c>
      <c r="O3379" s="185" t="s">
        <v>37</v>
      </c>
      <c r="P3379" s="185"/>
      <c r="Q3379" s="184" t="s">
        <v>4427</v>
      </c>
      <c r="R3379" s="185">
        <v>18412</v>
      </c>
      <c r="S3379" s="185" t="s">
        <v>3811</v>
      </c>
      <c r="T3379">
        <v>1</v>
      </c>
      <c r="U3379" s="185" t="s">
        <v>37</v>
      </c>
      <c r="V3379" s="185" t="s">
        <v>37</v>
      </c>
      <c r="W3379" t="b">
        <v>1</v>
      </c>
    </row>
    <row r="3380" spans="4:23" x14ac:dyDescent="0.25">
      <c r="D3380" s="184" t="s">
        <v>2730</v>
      </c>
      <c r="E3380" s="184" t="s">
        <v>2730</v>
      </c>
      <c r="F3380" s="184"/>
      <c r="G3380" s="184"/>
      <c r="H3380" s="185">
        <v>17010</v>
      </c>
      <c r="I3380" t="s">
        <v>3502</v>
      </c>
      <c r="J3380" s="185" t="s">
        <v>36</v>
      </c>
      <c r="K3380" s="185" t="s">
        <v>36</v>
      </c>
      <c r="L3380" s="185" t="s">
        <v>36</v>
      </c>
      <c r="M3380" s="185" t="s">
        <v>37</v>
      </c>
      <c r="N3380" s="185" t="s">
        <v>3504</v>
      </c>
      <c r="O3380" s="185" t="s">
        <v>37</v>
      </c>
      <c r="P3380" s="185"/>
      <c r="Q3380" s="184" t="s">
        <v>2730</v>
      </c>
      <c r="R3380" s="185">
        <v>17010</v>
      </c>
      <c r="S3380" s="185" t="s">
        <v>465</v>
      </c>
      <c r="T3380">
        <v>1</v>
      </c>
      <c r="U3380" s="185" t="s">
        <v>37</v>
      </c>
      <c r="V3380" s="185" t="s">
        <v>37</v>
      </c>
      <c r="W3380" t="b">
        <v>1</v>
      </c>
    </row>
    <row r="3381" spans="4:23" x14ac:dyDescent="0.25">
      <c r="D3381" s="184" t="s">
        <v>2731</v>
      </c>
      <c r="E3381" s="184" t="s">
        <v>2731</v>
      </c>
      <c r="F3381" s="184"/>
      <c r="G3381" s="184"/>
      <c r="H3381" s="185">
        <v>14230</v>
      </c>
      <c r="I3381" t="s">
        <v>3491</v>
      </c>
      <c r="J3381" s="185" t="s">
        <v>36</v>
      </c>
      <c r="K3381" s="185" t="s">
        <v>36</v>
      </c>
      <c r="L3381" s="185" t="s">
        <v>36</v>
      </c>
      <c r="M3381" s="185" t="s">
        <v>37</v>
      </c>
      <c r="N3381" s="185" t="s">
        <v>3505</v>
      </c>
      <c r="O3381" s="185" t="s">
        <v>37</v>
      </c>
      <c r="P3381" s="185"/>
      <c r="Q3381" s="184" t="s">
        <v>2731</v>
      </c>
      <c r="R3381" s="185">
        <v>14230</v>
      </c>
      <c r="S3381" s="185" t="s">
        <v>822</v>
      </c>
      <c r="T3381">
        <v>2</v>
      </c>
      <c r="U3381" s="185" t="s">
        <v>37</v>
      </c>
      <c r="V3381" s="185" t="s">
        <v>37</v>
      </c>
      <c r="W3381" t="b">
        <v>1</v>
      </c>
    </row>
    <row r="3382" spans="4:23" x14ac:dyDescent="0.25">
      <c r="D3382" s="184" t="s">
        <v>2732</v>
      </c>
      <c r="E3382" s="184" t="s">
        <v>2732</v>
      </c>
      <c r="F3382" s="184"/>
      <c r="G3382" s="184"/>
      <c r="H3382" s="185">
        <v>13510</v>
      </c>
      <c r="I3382" t="s">
        <v>3491</v>
      </c>
      <c r="J3382" s="185" t="s">
        <v>36</v>
      </c>
      <c r="K3382" s="185" t="s">
        <v>36</v>
      </c>
      <c r="L3382" s="185" t="s">
        <v>36</v>
      </c>
      <c r="M3382" s="185" t="s">
        <v>37</v>
      </c>
      <c r="N3382" s="185" t="s">
        <v>3501</v>
      </c>
      <c r="O3382" s="185" t="s">
        <v>37</v>
      </c>
      <c r="P3382" s="185"/>
      <c r="Q3382" s="184" t="s">
        <v>2732</v>
      </c>
      <c r="R3382" s="185">
        <v>13510</v>
      </c>
      <c r="S3382" s="185" t="s">
        <v>103</v>
      </c>
      <c r="T3382">
        <v>3</v>
      </c>
      <c r="U3382" s="185" t="s">
        <v>37</v>
      </c>
      <c r="V3382" s="185" t="s">
        <v>37</v>
      </c>
      <c r="W3382" t="b">
        <v>1</v>
      </c>
    </row>
    <row r="3383" spans="4:23" x14ac:dyDescent="0.25">
      <c r="D3383" s="184" t="s">
        <v>2733</v>
      </c>
      <c r="E3383" s="184" t="s">
        <v>2733</v>
      </c>
      <c r="F3383" s="184"/>
      <c r="G3383" s="184"/>
      <c r="H3383" s="185">
        <v>11100</v>
      </c>
      <c r="I3383" t="s">
        <v>3491</v>
      </c>
      <c r="J3383" s="185" t="s">
        <v>36</v>
      </c>
      <c r="K3383" s="185" t="s">
        <v>36</v>
      </c>
      <c r="L3383" s="185" t="s">
        <v>36</v>
      </c>
      <c r="M3383" s="185" t="s">
        <v>37</v>
      </c>
      <c r="N3383" s="185" t="s">
        <v>3501</v>
      </c>
      <c r="O3383" s="185" t="s">
        <v>37</v>
      </c>
      <c r="P3383" s="185"/>
      <c r="Q3383" s="184" t="s">
        <v>2733</v>
      </c>
      <c r="R3383" s="185">
        <v>11100</v>
      </c>
      <c r="S3383" s="185" t="s">
        <v>208</v>
      </c>
      <c r="T3383">
        <v>2</v>
      </c>
      <c r="U3383" s="185" t="s">
        <v>37</v>
      </c>
      <c r="V3383" s="185" t="s">
        <v>37</v>
      </c>
      <c r="W3383" t="b">
        <v>1</v>
      </c>
    </row>
    <row r="3384" spans="4:23" x14ac:dyDescent="0.25">
      <c r="D3384" s="184" t="s">
        <v>2734</v>
      </c>
      <c r="E3384" s="184" t="s">
        <v>2734</v>
      </c>
      <c r="F3384" s="184"/>
      <c r="G3384" s="184"/>
      <c r="H3384" s="185">
        <v>16080</v>
      </c>
      <c r="I3384" t="s">
        <v>3496</v>
      </c>
      <c r="J3384" s="185" t="s">
        <v>36</v>
      </c>
      <c r="K3384" s="185" t="s">
        <v>36</v>
      </c>
      <c r="L3384" s="185" t="s">
        <v>36</v>
      </c>
      <c r="M3384" s="185" t="s">
        <v>37</v>
      </c>
      <c r="N3384" s="185" t="s">
        <v>3506</v>
      </c>
      <c r="O3384" s="185" t="s">
        <v>37</v>
      </c>
      <c r="P3384" s="185"/>
      <c r="Q3384" s="184" t="s">
        <v>2734</v>
      </c>
      <c r="R3384" s="185">
        <v>16080</v>
      </c>
      <c r="S3384" s="185" t="s">
        <v>268</v>
      </c>
      <c r="T3384">
        <v>1</v>
      </c>
      <c r="U3384" s="185" t="s">
        <v>37</v>
      </c>
      <c r="V3384" s="185" t="s">
        <v>37</v>
      </c>
      <c r="W3384" t="b">
        <v>1</v>
      </c>
    </row>
    <row r="3385" spans="4:23" x14ac:dyDescent="0.25">
      <c r="D3385" s="184" t="s">
        <v>2735</v>
      </c>
      <c r="E3385" s="184" t="s">
        <v>2735</v>
      </c>
      <c r="F3385" s="184"/>
      <c r="G3385" s="184"/>
      <c r="H3385" s="185">
        <v>90088</v>
      </c>
      <c r="I3385" t="s">
        <v>3500</v>
      </c>
      <c r="J3385" s="185" t="s">
        <v>36</v>
      </c>
      <c r="K3385" s="185" t="s">
        <v>36</v>
      </c>
      <c r="L3385" s="185" t="s">
        <v>37</v>
      </c>
      <c r="M3385" s="185" t="s">
        <v>37</v>
      </c>
      <c r="N3385" s="185" t="s">
        <v>35</v>
      </c>
      <c r="O3385" s="185" t="s">
        <v>37</v>
      </c>
      <c r="P3385" s="185"/>
      <c r="Q3385" s="184" t="s">
        <v>2735</v>
      </c>
      <c r="R3385" s="185">
        <v>90088</v>
      </c>
      <c r="S3385" s="185" t="s">
        <v>1027</v>
      </c>
      <c r="T3385">
        <v>1</v>
      </c>
      <c r="U3385" s="185" t="s">
        <v>37</v>
      </c>
      <c r="V3385" s="185" t="s">
        <v>37</v>
      </c>
      <c r="W3385" t="b">
        <v>1</v>
      </c>
    </row>
    <row r="3386" spans="4:23" x14ac:dyDescent="0.25">
      <c r="D3386" s="184" t="s">
        <v>4428</v>
      </c>
      <c r="E3386" s="184" t="s">
        <v>4428</v>
      </c>
      <c r="F3386" s="184"/>
      <c r="G3386" s="184"/>
      <c r="H3386" s="185">
        <v>18411</v>
      </c>
      <c r="I3386" t="s">
        <v>3510</v>
      </c>
      <c r="J3386" s="185" t="s">
        <v>36</v>
      </c>
      <c r="K3386" s="185" t="s">
        <v>36</v>
      </c>
      <c r="L3386" s="185" t="s">
        <v>36</v>
      </c>
      <c r="M3386" s="185" t="s">
        <v>37</v>
      </c>
      <c r="N3386" s="185" t="s">
        <v>3514</v>
      </c>
      <c r="O3386" s="185" t="s">
        <v>37</v>
      </c>
      <c r="P3386" s="185"/>
      <c r="Q3386" s="184" t="s">
        <v>4428</v>
      </c>
      <c r="R3386" s="185">
        <v>18411</v>
      </c>
      <c r="S3386" s="185" t="s">
        <v>3807</v>
      </c>
      <c r="T3386">
        <v>1</v>
      </c>
      <c r="U3386" s="185" t="s">
        <v>37</v>
      </c>
      <c r="V3386" s="185" t="s">
        <v>37</v>
      </c>
      <c r="W3386" t="b">
        <v>1</v>
      </c>
    </row>
    <row r="3387" spans="4:23" x14ac:dyDescent="0.25">
      <c r="D3387" s="184" t="s">
        <v>4429</v>
      </c>
      <c r="E3387" s="184" t="s">
        <v>4429</v>
      </c>
      <c r="F3387" s="184"/>
      <c r="G3387" s="184"/>
      <c r="H3387" s="185">
        <v>18411</v>
      </c>
      <c r="I3387" t="s">
        <v>3510</v>
      </c>
      <c r="J3387" s="185" t="s">
        <v>36</v>
      </c>
      <c r="K3387" s="185" t="s">
        <v>36</v>
      </c>
      <c r="L3387" s="185" t="s">
        <v>36</v>
      </c>
      <c r="M3387" s="185" t="s">
        <v>37</v>
      </c>
      <c r="N3387" s="185" t="s">
        <v>3514</v>
      </c>
      <c r="O3387" s="185" t="s">
        <v>37</v>
      </c>
      <c r="P3387" s="185"/>
      <c r="Q3387" s="184" t="s">
        <v>4429</v>
      </c>
      <c r="R3387" s="185">
        <v>18411</v>
      </c>
      <c r="S3387" s="185" t="s">
        <v>3807</v>
      </c>
      <c r="T3387">
        <v>1</v>
      </c>
      <c r="U3387" s="185" t="s">
        <v>37</v>
      </c>
      <c r="V3387" s="185" t="s">
        <v>37</v>
      </c>
      <c r="W3387" t="b">
        <v>1</v>
      </c>
    </row>
    <row r="3388" spans="4:23" x14ac:dyDescent="0.25">
      <c r="D3388" s="184" t="s">
        <v>4430</v>
      </c>
      <c r="E3388" s="184" t="s">
        <v>4430</v>
      </c>
      <c r="F3388" s="184"/>
      <c r="G3388" s="184"/>
      <c r="H3388" s="185">
        <v>18412</v>
      </c>
      <c r="I3388" t="s">
        <v>3510</v>
      </c>
      <c r="J3388" s="185" t="s">
        <v>36</v>
      </c>
      <c r="K3388" s="185" t="s">
        <v>36</v>
      </c>
      <c r="L3388" s="185" t="s">
        <v>36</v>
      </c>
      <c r="M3388" s="185" t="s">
        <v>37</v>
      </c>
      <c r="N3388" s="185" t="s">
        <v>3514</v>
      </c>
      <c r="O3388" s="185" t="s">
        <v>37</v>
      </c>
      <c r="P3388" s="185"/>
      <c r="Q3388" s="184" t="s">
        <v>4430</v>
      </c>
      <c r="R3388" s="185">
        <v>18412</v>
      </c>
      <c r="S3388" s="185" t="s">
        <v>3811</v>
      </c>
      <c r="T3388">
        <v>1</v>
      </c>
      <c r="U3388" s="185" t="s">
        <v>37</v>
      </c>
      <c r="V3388" s="185" t="s">
        <v>37</v>
      </c>
      <c r="W3388" t="b">
        <v>1</v>
      </c>
    </row>
    <row r="3389" spans="4:23" x14ac:dyDescent="0.25">
      <c r="D3389" s="184" t="s">
        <v>4431</v>
      </c>
      <c r="E3389" s="184" t="s">
        <v>4431</v>
      </c>
      <c r="F3389" s="184"/>
      <c r="G3389" s="184"/>
      <c r="H3389" s="185">
        <v>18413</v>
      </c>
      <c r="I3389" t="s">
        <v>3510</v>
      </c>
      <c r="J3389" s="185" t="s">
        <v>36</v>
      </c>
      <c r="K3389" s="185" t="s">
        <v>36</v>
      </c>
      <c r="L3389" s="185" t="s">
        <v>36</v>
      </c>
      <c r="M3389" s="185" t="s">
        <v>37</v>
      </c>
      <c r="N3389" s="185" t="s">
        <v>3514</v>
      </c>
      <c r="O3389" s="185" t="s">
        <v>37</v>
      </c>
      <c r="P3389" s="185"/>
      <c r="Q3389" s="184" t="s">
        <v>4431</v>
      </c>
      <c r="R3389" s="185">
        <v>18413</v>
      </c>
      <c r="S3389" s="185" t="s">
        <v>3813</v>
      </c>
      <c r="T3389">
        <v>1</v>
      </c>
      <c r="U3389" s="185" t="s">
        <v>37</v>
      </c>
      <c r="V3389" s="185" t="s">
        <v>37</v>
      </c>
      <c r="W3389" t="b">
        <v>1</v>
      </c>
    </row>
    <row r="3390" spans="4:23" x14ac:dyDescent="0.25">
      <c r="D3390" s="184" t="s">
        <v>2076</v>
      </c>
      <c r="E3390" s="184" t="s">
        <v>2076</v>
      </c>
      <c r="F3390" s="184"/>
      <c r="G3390" s="184"/>
      <c r="H3390" s="185">
        <v>14180</v>
      </c>
      <c r="I3390" t="s">
        <v>3491</v>
      </c>
      <c r="J3390" s="185" t="s">
        <v>36</v>
      </c>
      <c r="K3390" s="185" t="s">
        <v>36</v>
      </c>
      <c r="L3390" s="185" t="s">
        <v>36</v>
      </c>
      <c r="M3390" s="185" t="s">
        <v>37</v>
      </c>
      <c r="N3390" s="185" t="s">
        <v>3505</v>
      </c>
      <c r="O3390" s="185" t="s">
        <v>37</v>
      </c>
      <c r="P3390" s="185"/>
      <c r="Q3390" s="184" t="s">
        <v>2076</v>
      </c>
      <c r="R3390" s="185">
        <v>14180</v>
      </c>
      <c r="S3390" s="185" t="s">
        <v>2076</v>
      </c>
      <c r="T3390">
        <v>3</v>
      </c>
      <c r="U3390" s="185" t="s">
        <v>37</v>
      </c>
      <c r="V3390" s="185" t="s">
        <v>37</v>
      </c>
      <c r="W3390" t="b">
        <v>1</v>
      </c>
    </row>
    <row r="3391" spans="4:23" x14ac:dyDescent="0.25">
      <c r="D3391" s="184" t="s">
        <v>2736</v>
      </c>
      <c r="E3391" s="184" t="s">
        <v>2736</v>
      </c>
      <c r="F3391" s="184"/>
      <c r="G3391" s="184"/>
      <c r="H3391" s="185">
        <v>17310</v>
      </c>
      <c r="I3391" t="s">
        <v>3502</v>
      </c>
      <c r="J3391" s="185" t="s">
        <v>36</v>
      </c>
      <c r="K3391" s="185" t="s">
        <v>36</v>
      </c>
      <c r="L3391" s="185" t="s">
        <v>36</v>
      </c>
      <c r="M3391" s="185" t="s">
        <v>37</v>
      </c>
      <c r="N3391" s="185" t="s">
        <v>3504</v>
      </c>
      <c r="O3391" s="185" t="s">
        <v>37</v>
      </c>
      <c r="P3391" s="185"/>
      <c r="Q3391" s="184" t="s">
        <v>2736</v>
      </c>
      <c r="R3391" s="185">
        <v>17310</v>
      </c>
      <c r="S3391" s="185" t="s">
        <v>258</v>
      </c>
      <c r="T3391">
        <v>1</v>
      </c>
      <c r="U3391" s="185" t="s">
        <v>37</v>
      </c>
      <c r="V3391" s="185" t="s">
        <v>37</v>
      </c>
      <c r="W3391" t="b">
        <v>1</v>
      </c>
    </row>
    <row r="3392" spans="4:23" x14ac:dyDescent="0.25">
      <c r="D3392" s="184" t="s">
        <v>2737</v>
      </c>
      <c r="E3392" s="184" t="s">
        <v>2737</v>
      </c>
      <c r="F3392" s="184"/>
      <c r="G3392" s="184"/>
      <c r="H3392" s="185">
        <v>13230</v>
      </c>
      <c r="I3392" t="s">
        <v>3491</v>
      </c>
      <c r="J3392" s="185" t="s">
        <v>36</v>
      </c>
      <c r="K3392" s="185" t="s">
        <v>36</v>
      </c>
      <c r="L3392" s="185" t="s">
        <v>36</v>
      </c>
      <c r="M3392" s="185" t="s">
        <v>37</v>
      </c>
      <c r="N3392" s="185" t="s">
        <v>3503</v>
      </c>
      <c r="O3392" s="185" t="s">
        <v>37</v>
      </c>
      <c r="P3392" s="185"/>
      <c r="Q3392" s="184" t="s">
        <v>2737</v>
      </c>
      <c r="R3392" s="185">
        <v>13230</v>
      </c>
      <c r="S3392" s="185" t="s">
        <v>570</v>
      </c>
      <c r="T3392">
        <v>1</v>
      </c>
      <c r="U3392" s="185" t="s">
        <v>37</v>
      </c>
      <c r="V3392" s="185" t="s">
        <v>37</v>
      </c>
      <c r="W3392" t="b">
        <v>1</v>
      </c>
    </row>
    <row r="3393" spans="4:23" x14ac:dyDescent="0.25">
      <c r="D3393" s="184" t="s">
        <v>2738</v>
      </c>
      <c r="E3393" s="184" t="s">
        <v>2738</v>
      </c>
      <c r="F3393" s="184"/>
      <c r="G3393" s="184"/>
      <c r="H3393" s="185">
        <v>17820</v>
      </c>
      <c r="I3393" t="s">
        <v>3502</v>
      </c>
      <c r="J3393" s="185" t="s">
        <v>36</v>
      </c>
      <c r="K3393" s="185" t="s">
        <v>36</v>
      </c>
      <c r="L3393" s="185" t="s">
        <v>36</v>
      </c>
      <c r="M3393" s="185" t="s">
        <v>37</v>
      </c>
      <c r="N3393" s="185" t="s">
        <v>3504</v>
      </c>
      <c r="O3393" s="185" t="s">
        <v>37</v>
      </c>
      <c r="P3393" s="185"/>
      <c r="Q3393" s="184" t="s">
        <v>2738</v>
      </c>
      <c r="R3393" s="185">
        <v>17820</v>
      </c>
      <c r="S3393" s="185" t="s">
        <v>536</v>
      </c>
      <c r="T3393">
        <v>1</v>
      </c>
      <c r="U3393" s="185" t="s">
        <v>37</v>
      </c>
      <c r="V3393" s="185" t="s">
        <v>37</v>
      </c>
      <c r="W3393" t="b">
        <v>1</v>
      </c>
    </row>
    <row r="3394" spans="4:23" x14ac:dyDescent="0.25">
      <c r="D3394" s="184" t="s">
        <v>2739</v>
      </c>
      <c r="E3394" s="184" t="s">
        <v>2739</v>
      </c>
      <c r="F3394" s="184"/>
      <c r="G3394" s="184"/>
      <c r="H3394" s="185">
        <v>17310</v>
      </c>
      <c r="I3394" t="s">
        <v>3502</v>
      </c>
      <c r="J3394" s="185" t="s">
        <v>36</v>
      </c>
      <c r="K3394" s="185" t="s">
        <v>36</v>
      </c>
      <c r="L3394" s="185" t="s">
        <v>36</v>
      </c>
      <c r="M3394" s="185" t="s">
        <v>37</v>
      </c>
      <c r="N3394" s="185" t="s">
        <v>3504</v>
      </c>
      <c r="O3394" s="185" t="s">
        <v>37</v>
      </c>
      <c r="P3394" s="185"/>
      <c r="Q3394" s="184" t="s">
        <v>2739</v>
      </c>
      <c r="R3394" s="185">
        <v>17310</v>
      </c>
      <c r="S3394" s="185" t="s">
        <v>258</v>
      </c>
      <c r="T3394">
        <v>1</v>
      </c>
      <c r="U3394" s="185" t="s">
        <v>37</v>
      </c>
      <c r="V3394" s="185" t="s">
        <v>37</v>
      </c>
      <c r="W3394" t="b">
        <v>1</v>
      </c>
    </row>
    <row r="3395" spans="4:23" x14ac:dyDescent="0.25">
      <c r="D3395" s="184" t="s">
        <v>4432</v>
      </c>
      <c r="E3395" s="184" t="s">
        <v>4432</v>
      </c>
      <c r="F3395" s="184"/>
      <c r="G3395" s="184"/>
      <c r="H3395" s="185">
        <v>17310</v>
      </c>
      <c r="I3395" t="s">
        <v>3502</v>
      </c>
      <c r="J3395" s="185" t="s">
        <v>36</v>
      </c>
      <c r="K3395" s="185" t="s">
        <v>36</v>
      </c>
      <c r="L3395" s="185" t="s">
        <v>36</v>
      </c>
      <c r="M3395" s="185" t="s">
        <v>37</v>
      </c>
      <c r="N3395" s="185" t="s">
        <v>3504</v>
      </c>
      <c r="O3395" s="185" t="s">
        <v>37</v>
      </c>
      <c r="P3395" s="185"/>
      <c r="Q3395" s="184" t="s">
        <v>4432</v>
      </c>
      <c r="R3395" s="185">
        <v>17310</v>
      </c>
      <c r="S3395" s="185" t="s">
        <v>258</v>
      </c>
      <c r="T3395">
        <v>1</v>
      </c>
      <c r="U3395" s="185" t="s">
        <v>37</v>
      </c>
      <c r="V3395" s="185" t="s">
        <v>37</v>
      </c>
      <c r="W3395" t="b">
        <v>1</v>
      </c>
    </row>
    <row r="3396" spans="4:23" x14ac:dyDescent="0.25">
      <c r="D3396" s="184" t="s">
        <v>2740</v>
      </c>
      <c r="E3396" s="184" t="s">
        <v>2740</v>
      </c>
      <c r="F3396" s="184"/>
      <c r="G3396" s="184"/>
      <c r="H3396" s="185">
        <v>17310</v>
      </c>
      <c r="I3396" t="s">
        <v>3502</v>
      </c>
      <c r="J3396" s="185" t="s">
        <v>36</v>
      </c>
      <c r="K3396" s="185" t="s">
        <v>36</v>
      </c>
      <c r="L3396" s="185" t="s">
        <v>36</v>
      </c>
      <c r="M3396" s="185" t="s">
        <v>37</v>
      </c>
      <c r="N3396" s="185" t="s">
        <v>3504</v>
      </c>
      <c r="O3396" s="185" t="s">
        <v>37</v>
      </c>
      <c r="P3396" s="185"/>
      <c r="Q3396" s="184" t="s">
        <v>2740</v>
      </c>
      <c r="R3396" s="185">
        <v>17310</v>
      </c>
      <c r="S3396" s="185" t="s">
        <v>258</v>
      </c>
      <c r="T3396">
        <v>1</v>
      </c>
      <c r="U3396" s="185" t="s">
        <v>37</v>
      </c>
      <c r="V3396" s="185" t="s">
        <v>37</v>
      </c>
      <c r="W3396" t="b">
        <v>1</v>
      </c>
    </row>
    <row r="3397" spans="4:23" x14ac:dyDescent="0.25">
      <c r="D3397" s="184" t="s">
        <v>2741</v>
      </c>
      <c r="E3397" s="184" t="s">
        <v>2741</v>
      </c>
      <c r="F3397" s="184"/>
      <c r="G3397" s="184"/>
      <c r="H3397" s="185">
        <v>15290</v>
      </c>
      <c r="I3397" t="s">
        <v>3493</v>
      </c>
      <c r="J3397" s="185" t="s">
        <v>36</v>
      </c>
      <c r="K3397" s="185" t="s">
        <v>36</v>
      </c>
      <c r="L3397" s="185" t="s">
        <v>36</v>
      </c>
      <c r="M3397" s="185" t="s">
        <v>37</v>
      </c>
      <c r="N3397" s="185" t="s">
        <v>35</v>
      </c>
      <c r="O3397" s="185" t="s">
        <v>37</v>
      </c>
      <c r="P3397" s="185"/>
      <c r="Q3397" s="184" t="s">
        <v>2741</v>
      </c>
      <c r="R3397" s="185">
        <v>15290</v>
      </c>
      <c r="S3397" s="185" t="s">
        <v>654</v>
      </c>
      <c r="T3397">
        <v>2</v>
      </c>
      <c r="U3397" s="185" t="s">
        <v>37</v>
      </c>
      <c r="V3397" s="185" t="s">
        <v>37</v>
      </c>
      <c r="W3397" t="b">
        <v>1</v>
      </c>
    </row>
    <row r="3398" spans="4:23" x14ac:dyDescent="0.25">
      <c r="D3398" s="184" t="s">
        <v>2742</v>
      </c>
      <c r="E3398" s="184" t="s">
        <v>2742</v>
      </c>
      <c r="F3398" s="184"/>
      <c r="G3398" s="184"/>
      <c r="H3398" s="185">
        <v>15290</v>
      </c>
      <c r="I3398" t="s">
        <v>3493</v>
      </c>
      <c r="J3398" s="185" t="s">
        <v>36</v>
      </c>
      <c r="K3398" s="185" t="s">
        <v>36</v>
      </c>
      <c r="L3398" s="185" t="s">
        <v>36</v>
      </c>
      <c r="M3398" s="185" t="s">
        <v>37</v>
      </c>
      <c r="N3398" s="185" t="s">
        <v>35</v>
      </c>
      <c r="O3398" s="185" t="s">
        <v>37</v>
      </c>
      <c r="P3398" s="185"/>
      <c r="Q3398" s="184" t="s">
        <v>2742</v>
      </c>
      <c r="R3398" s="185">
        <v>15290</v>
      </c>
      <c r="S3398" s="185" t="s">
        <v>654</v>
      </c>
      <c r="T3398">
        <v>2</v>
      </c>
      <c r="U3398" s="185" t="s">
        <v>37</v>
      </c>
      <c r="V3398" s="185" t="s">
        <v>37</v>
      </c>
      <c r="W3398" t="b">
        <v>1</v>
      </c>
    </row>
    <row r="3399" spans="4:23" x14ac:dyDescent="0.25">
      <c r="D3399" s="184" t="s">
        <v>2743</v>
      </c>
      <c r="E3399" s="184" t="s">
        <v>2743</v>
      </c>
      <c r="F3399" s="184"/>
      <c r="G3399" s="184"/>
      <c r="H3399" s="185">
        <v>15050</v>
      </c>
      <c r="I3399" t="s">
        <v>113</v>
      </c>
      <c r="J3399" s="185" t="s">
        <v>36</v>
      </c>
      <c r="K3399" s="185" t="s">
        <v>36</v>
      </c>
      <c r="L3399" s="185" t="s">
        <v>36</v>
      </c>
      <c r="M3399" s="185" t="s">
        <v>37</v>
      </c>
      <c r="N3399" s="185" t="s">
        <v>113</v>
      </c>
      <c r="O3399" s="185" t="s">
        <v>37</v>
      </c>
      <c r="P3399" s="185"/>
      <c r="Q3399" s="184" t="s">
        <v>2743</v>
      </c>
      <c r="R3399" s="185">
        <v>15050</v>
      </c>
      <c r="S3399" s="185" t="s">
        <v>114</v>
      </c>
      <c r="T3399">
        <v>5</v>
      </c>
      <c r="U3399" s="185" t="s">
        <v>37</v>
      </c>
      <c r="V3399" s="185" t="s">
        <v>37</v>
      </c>
      <c r="W3399" t="b">
        <v>0</v>
      </c>
    </row>
    <row r="3400" spans="4:23" x14ac:dyDescent="0.25">
      <c r="D3400" s="184" t="s">
        <v>2744</v>
      </c>
      <c r="E3400" s="184" t="s">
        <v>2744</v>
      </c>
      <c r="F3400" s="184"/>
      <c r="G3400" s="184"/>
      <c r="H3400" s="185">
        <v>16340</v>
      </c>
      <c r="I3400" t="s">
        <v>3493</v>
      </c>
      <c r="J3400" s="185" t="s">
        <v>36</v>
      </c>
      <c r="K3400" s="185" t="s">
        <v>36</v>
      </c>
      <c r="L3400" s="185" t="s">
        <v>36</v>
      </c>
      <c r="M3400" s="185" t="s">
        <v>37</v>
      </c>
      <c r="N3400" s="185" t="s">
        <v>3498</v>
      </c>
      <c r="O3400" s="185" t="s">
        <v>37</v>
      </c>
      <c r="P3400" s="185"/>
      <c r="Q3400" s="184" t="s">
        <v>2744</v>
      </c>
      <c r="R3400" s="185">
        <v>16340</v>
      </c>
      <c r="S3400" s="185" t="s">
        <v>597</v>
      </c>
      <c r="T3400">
        <v>1</v>
      </c>
      <c r="U3400" s="185" t="s">
        <v>37</v>
      </c>
      <c r="V3400" s="185" t="s">
        <v>37</v>
      </c>
      <c r="W3400" t="b">
        <v>1</v>
      </c>
    </row>
    <row r="3401" spans="4:23" x14ac:dyDescent="0.25">
      <c r="D3401" s="184" t="s">
        <v>2745</v>
      </c>
      <c r="E3401" s="184" t="s">
        <v>2745</v>
      </c>
      <c r="F3401" s="184"/>
      <c r="G3401" s="184"/>
      <c r="H3401" s="185">
        <v>16220</v>
      </c>
      <c r="I3401" t="s">
        <v>3496</v>
      </c>
      <c r="J3401" s="185" t="s">
        <v>36</v>
      </c>
      <c r="K3401" s="185" t="s">
        <v>36</v>
      </c>
      <c r="L3401" s="185" t="s">
        <v>36</v>
      </c>
      <c r="M3401" s="185" t="s">
        <v>37</v>
      </c>
      <c r="N3401" s="185" t="s">
        <v>3498</v>
      </c>
      <c r="O3401" s="185" t="s">
        <v>37</v>
      </c>
      <c r="P3401" s="185"/>
      <c r="Q3401" s="184" t="s">
        <v>2745</v>
      </c>
      <c r="R3401" s="185">
        <v>16220</v>
      </c>
      <c r="S3401" s="185" t="s">
        <v>289</v>
      </c>
      <c r="T3401">
        <v>1</v>
      </c>
      <c r="U3401" s="185" t="s">
        <v>37</v>
      </c>
      <c r="V3401" s="185" t="s">
        <v>37</v>
      </c>
      <c r="W3401" t="b">
        <v>1</v>
      </c>
    </row>
    <row r="3402" spans="4:23" x14ac:dyDescent="0.25">
      <c r="D3402" s="184" t="s">
        <v>2746</v>
      </c>
      <c r="E3402" s="184" t="s">
        <v>2746</v>
      </c>
      <c r="F3402" s="184"/>
      <c r="G3402" s="184"/>
      <c r="H3402" s="185">
        <v>16220</v>
      </c>
      <c r="I3402" t="s">
        <v>3496</v>
      </c>
      <c r="J3402" s="185" t="s">
        <v>36</v>
      </c>
      <c r="K3402" s="185" t="s">
        <v>36</v>
      </c>
      <c r="L3402" s="185" t="s">
        <v>36</v>
      </c>
      <c r="M3402" s="185" t="s">
        <v>37</v>
      </c>
      <c r="N3402" s="185" t="s">
        <v>3498</v>
      </c>
      <c r="O3402" s="185" t="s">
        <v>37</v>
      </c>
      <c r="P3402" s="185"/>
      <c r="Q3402" s="184" t="s">
        <v>2746</v>
      </c>
      <c r="R3402" s="185">
        <v>16220</v>
      </c>
      <c r="S3402" s="185" t="s">
        <v>289</v>
      </c>
      <c r="T3402">
        <v>1</v>
      </c>
      <c r="U3402" s="185" t="s">
        <v>37</v>
      </c>
      <c r="V3402" s="185" t="s">
        <v>37</v>
      </c>
      <c r="W3402" t="b">
        <v>1</v>
      </c>
    </row>
    <row r="3403" spans="4:23" x14ac:dyDescent="0.25">
      <c r="D3403" s="184" t="s">
        <v>2747</v>
      </c>
      <c r="E3403" s="184" t="s">
        <v>2747</v>
      </c>
      <c r="F3403" s="184"/>
      <c r="G3403" s="184"/>
      <c r="H3403" s="185">
        <v>16220</v>
      </c>
      <c r="I3403" t="s">
        <v>3496</v>
      </c>
      <c r="J3403" s="185" t="s">
        <v>36</v>
      </c>
      <c r="K3403" s="185" t="s">
        <v>36</v>
      </c>
      <c r="L3403" s="185" t="s">
        <v>36</v>
      </c>
      <c r="M3403" s="185" t="s">
        <v>37</v>
      </c>
      <c r="N3403" s="185" t="s">
        <v>3498</v>
      </c>
      <c r="O3403" s="185" t="s">
        <v>37</v>
      </c>
      <c r="P3403" s="185"/>
      <c r="Q3403" s="184" t="s">
        <v>2747</v>
      </c>
      <c r="R3403" s="185">
        <v>16220</v>
      </c>
      <c r="S3403" s="185" t="s">
        <v>289</v>
      </c>
      <c r="T3403">
        <v>1</v>
      </c>
      <c r="U3403" s="185" t="s">
        <v>37</v>
      </c>
      <c r="V3403" s="185" t="s">
        <v>37</v>
      </c>
      <c r="W3403" t="b">
        <v>1</v>
      </c>
    </row>
    <row r="3404" spans="4:23" x14ac:dyDescent="0.25">
      <c r="D3404" s="184" t="s">
        <v>4433</v>
      </c>
      <c r="E3404" s="184" t="s">
        <v>4433</v>
      </c>
      <c r="F3404" s="184"/>
      <c r="G3404" s="184"/>
      <c r="H3404" s="185">
        <v>18363</v>
      </c>
      <c r="I3404" t="s">
        <v>3510</v>
      </c>
      <c r="J3404" s="185" t="s">
        <v>36</v>
      </c>
      <c r="K3404" s="185" t="s">
        <v>36</v>
      </c>
      <c r="L3404" s="185" t="s">
        <v>36</v>
      </c>
      <c r="M3404" s="185" t="s">
        <v>37</v>
      </c>
      <c r="N3404" s="185" t="s">
        <v>3514</v>
      </c>
      <c r="O3404" s="185" t="s">
        <v>37</v>
      </c>
      <c r="P3404" s="185"/>
      <c r="Q3404" s="184" t="s">
        <v>4433</v>
      </c>
      <c r="R3404" s="185">
        <v>18363</v>
      </c>
      <c r="S3404" s="185" t="s">
        <v>4396</v>
      </c>
      <c r="T3404">
        <v>1</v>
      </c>
      <c r="U3404" s="185" t="s">
        <v>37</v>
      </c>
      <c r="V3404" s="185" t="s">
        <v>37</v>
      </c>
      <c r="W3404" t="b">
        <v>1</v>
      </c>
    </row>
    <row r="3405" spans="4:23" x14ac:dyDescent="0.25">
      <c r="D3405" s="184" t="s">
        <v>4434</v>
      </c>
      <c r="E3405" s="184" t="s">
        <v>4434</v>
      </c>
      <c r="F3405" s="184"/>
      <c r="G3405" s="184"/>
      <c r="H3405" s="185">
        <v>18362</v>
      </c>
      <c r="I3405" t="s">
        <v>3510</v>
      </c>
      <c r="J3405" s="185" t="s">
        <v>36</v>
      </c>
      <c r="K3405" s="185" t="s">
        <v>36</v>
      </c>
      <c r="L3405" s="185" t="s">
        <v>36</v>
      </c>
      <c r="M3405" s="185" t="s">
        <v>37</v>
      </c>
      <c r="N3405" s="185" t="s">
        <v>3514</v>
      </c>
      <c r="O3405" s="185" t="s">
        <v>37</v>
      </c>
      <c r="P3405" s="185"/>
      <c r="Q3405" s="184" t="s">
        <v>4434</v>
      </c>
      <c r="R3405" s="185">
        <v>18362</v>
      </c>
      <c r="S3405" s="185" t="s">
        <v>4398</v>
      </c>
      <c r="T3405">
        <v>1</v>
      </c>
      <c r="U3405" s="185" t="s">
        <v>37</v>
      </c>
      <c r="V3405" s="185" t="s">
        <v>37</v>
      </c>
      <c r="W3405" t="b">
        <v>1</v>
      </c>
    </row>
    <row r="3406" spans="4:23" x14ac:dyDescent="0.25">
      <c r="D3406" s="184" t="s">
        <v>4435</v>
      </c>
      <c r="E3406" s="184" t="s">
        <v>4435</v>
      </c>
      <c r="F3406" s="184"/>
      <c r="G3406" s="184"/>
      <c r="H3406" s="185">
        <v>18363</v>
      </c>
      <c r="I3406" t="s">
        <v>3510</v>
      </c>
      <c r="J3406" s="185" t="s">
        <v>36</v>
      </c>
      <c r="K3406" s="185" t="s">
        <v>36</v>
      </c>
      <c r="L3406" s="185" t="s">
        <v>36</v>
      </c>
      <c r="M3406" s="185" t="s">
        <v>37</v>
      </c>
      <c r="N3406" s="185" t="s">
        <v>3514</v>
      </c>
      <c r="O3406" s="185" t="s">
        <v>37</v>
      </c>
      <c r="P3406" s="185"/>
      <c r="Q3406" s="184" t="s">
        <v>4435</v>
      </c>
      <c r="R3406" s="185">
        <v>18363</v>
      </c>
      <c r="S3406" s="185" t="s">
        <v>4396</v>
      </c>
      <c r="T3406">
        <v>1</v>
      </c>
      <c r="U3406" s="185" t="s">
        <v>37</v>
      </c>
      <c r="V3406" s="185" t="s">
        <v>37</v>
      </c>
      <c r="W3406" t="b">
        <v>1</v>
      </c>
    </row>
    <row r="3407" spans="4:23" x14ac:dyDescent="0.25">
      <c r="D3407" s="184" t="s">
        <v>4436</v>
      </c>
      <c r="E3407" s="184" t="s">
        <v>4436</v>
      </c>
      <c r="F3407" s="184"/>
      <c r="G3407" s="184"/>
      <c r="H3407" s="185">
        <v>18363</v>
      </c>
      <c r="I3407" t="s">
        <v>3510</v>
      </c>
      <c r="J3407" s="185" t="s">
        <v>36</v>
      </c>
      <c r="K3407" s="185" t="s">
        <v>36</v>
      </c>
      <c r="L3407" s="185" t="s">
        <v>36</v>
      </c>
      <c r="M3407" s="185" t="s">
        <v>37</v>
      </c>
      <c r="N3407" s="185" t="s">
        <v>3514</v>
      </c>
      <c r="O3407" s="185" t="s">
        <v>37</v>
      </c>
      <c r="P3407" s="185"/>
      <c r="Q3407" s="184" t="s">
        <v>4436</v>
      </c>
      <c r="R3407" s="185">
        <v>18363</v>
      </c>
      <c r="S3407" s="185" t="s">
        <v>4396</v>
      </c>
      <c r="T3407">
        <v>1</v>
      </c>
      <c r="U3407" s="185" t="s">
        <v>37</v>
      </c>
      <c r="V3407" s="185" t="s">
        <v>37</v>
      </c>
      <c r="W3407" t="b">
        <v>1</v>
      </c>
    </row>
    <row r="3408" spans="4:23" x14ac:dyDescent="0.25">
      <c r="D3408" s="184" t="s">
        <v>4437</v>
      </c>
      <c r="E3408" s="184" t="s">
        <v>4437</v>
      </c>
      <c r="F3408" s="184"/>
      <c r="G3408" s="184"/>
      <c r="H3408" s="185">
        <v>18362</v>
      </c>
      <c r="I3408" t="s">
        <v>3510</v>
      </c>
      <c r="J3408" s="185" t="s">
        <v>36</v>
      </c>
      <c r="K3408" s="185" t="s">
        <v>36</v>
      </c>
      <c r="L3408" s="185" t="s">
        <v>36</v>
      </c>
      <c r="M3408" s="185" t="s">
        <v>37</v>
      </c>
      <c r="N3408" s="185" t="s">
        <v>3514</v>
      </c>
      <c r="O3408" s="185" t="s">
        <v>37</v>
      </c>
      <c r="P3408" s="185"/>
      <c r="Q3408" s="184" t="s">
        <v>4437</v>
      </c>
      <c r="R3408" s="185">
        <v>18362</v>
      </c>
      <c r="S3408" s="185" t="s">
        <v>4398</v>
      </c>
      <c r="T3408">
        <v>1</v>
      </c>
      <c r="U3408" s="185" t="s">
        <v>37</v>
      </c>
      <c r="V3408" s="185" t="s">
        <v>37</v>
      </c>
      <c r="W3408" t="b">
        <v>1</v>
      </c>
    </row>
    <row r="3409" spans="4:23" x14ac:dyDescent="0.25">
      <c r="D3409" s="184" t="s">
        <v>4438</v>
      </c>
      <c r="E3409" s="184" t="s">
        <v>4438</v>
      </c>
      <c r="F3409" s="184"/>
      <c r="G3409" s="184"/>
      <c r="H3409" s="185">
        <v>18361</v>
      </c>
      <c r="I3409" t="s">
        <v>3510</v>
      </c>
      <c r="J3409" s="185" t="s">
        <v>36</v>
      </c>
      <c r="K3409" s="185" t="s">
        <v>36</v>
      </c>
      <c r="L3409" s="185" t="s">
        <v>36</v>
      </c>
      <c r="M3409" s="185" t="s">
        <v>37</v>
      </c>
      <c r="N3409" s="185" t="s">
        <v>3514</v>
      </c>
      <c r="O3409" s="185" t="s">
        <v>37</v>
      </c>
      <c r="P3409" s="185"/>
      <c r="Q3409" s="184" t="s">
        <v>4438</v>
      </c>
      <c r="R3409" s="185">
        <v>18361</v>
      </c>
      <c r="S3409" s="185" t="s">
        <v>4403</v>
      </c>
      <c r="T3409">
        <v>1</v>
      </c>
      <c r="U3409" s="185" t="s">
        <v>37</v>
      </c>
      <c r="V3409" s="185" t="s">
        <v>37</v>
      </c>
      <c r="W3409" t="b">
        <v>1</v>
      </c>
    </row>
    <row r="3410" spans="4:23" x14ac:dyDescent="0.25">
      <c r="D3410" s="184" t="s">
        <v>4439</v>
      </c>
      <c r="E3410" s="184" t="s">
        <v>4439</v>
      </c>
      <c r="F3410" s="184"/>
      <c r="G3410" s="184"/>
      <c r="H3410" s="185">
        <v>18362</v>
      </c>
      <c r="I3410" t="s">
        <v>3510</v>
      </c>
      <c r="J3410" s="185" t="s">
        <v>36</v>
      </c>
      <c r="K3410" s="185" t="s">
        <v>36</v>
      </c>
      <c r="L3410" s="185" t="s">
        <v>36</v>
      </c>
      <c r="M3410" s="185" t="s">
        <v>37</v>
      </c>
      <c r="N3410" s="185" t="s">
        <v>3514</v>
      </c>
      <c r="O3410" s="185" t="s">
        <v>37</v>
      </c>
      <c r="P3410" s="185"/>
      <c r="Q3410" s="184" t="s">
        <v>4439</v>
      </c>
      <c r="R3410" s="185">
        <v>18362</v>
      </c>
      <c r="S3410" s="185" t="s">
        <v>4398</v>
      </c>
      <c r="T3410">
        <v>1</v>
      </c>
      <c r="U3410" s="185" t="s">
        <v>37</v>
      </c>
      <c r="V3410" s="185" t="s">
        <v>37</v>
      </c>
      <c r="W3410" t="b">
        <v>1</v>
      </c>
    </row>
    <row r="3411" spans="4:23" x14ac:dyDescent="0.25">
      <c r="D3411" s="184" t="s">
        <v>4440</v>
      </c>
      <c r="E3411" s="184" t="s">
        <v>4440</v>
      </c>
      <c r="F3411" s="184"/>
      <c r="G3411" s="184"/>
      <c r="H3411" s="185">
        <v>18363</v>
      </c>
      <c r="I3411" t="s">
        <v>3510</v>
      </c>
      <c r="J3411" s="185" t="s">
        <v>36</v>
      </c>
      <c r="K3411" s="185" t="s">
        <v>36</v>
      </c>
      <c r="L3411" s="185" t="s">
        <v>36</v>
      </c>
      <c r="M3411" s="185" t="s">
        <v>37</v>
      </c>
      <c r="N3411" s="185" t="s">
        <v>3514</v>
      </c>
      <c r="O3411" s="185" t="s">
        <v>37</v>
      </c>
      <c r="P3411" s="185"/>
      <c r="Q3411" s="184" t="s">
        <v>4440</v>
      </c>
      <c r="R3411" s="185">
        <v>18363</v>
      </c>
      <c r="S3411" s="185" t="s">
        <v>4396</v>
      </c>
      <c r="T3411">
        <v>1</v>
      </c>
      <c r="U3411" s="185" t="s">
        <v>37</v>
      </c>
      <c r="V3411" s="185" t="s">
        <v>37</v>
      </c>
      <c r="W3411" t="b">
        <v>1</v>
      </c>
    </row>
    <row r="3412" spans="4:23" x14ac:dyDescent="0.25">
      <c r="D3412" s="184" t="s">
        <v>4441</v>
      </c>
      <c r="E3412" s="184" t="s">
        <v>4441</v>
      </c>
      <c r="F3412" s="184"/>
      <c r="G3412" s="184"/>
      <c r="H3412" s="185">
        <v>17240</v>
      </c>
      <c r="I3412" t="s">
        <v>3502</v>
      </c>
      <c r="J3412" s="185" t="s">
        <v>36</v>
      </c>
      <c r="K3412" s="185" t="s">
        <v>36</v>
      </c>
      <c r="L3412" s="185" t="s">
        <v>36</v>
      </c>
      <c r="M3412" s="185" t="s">
        <v>37</v>
      </c>
      <c r="N3412" s="185" t="s">
        <v>3514</v>
      </c>
      <c r="O3412" s="185" t="s">
        <v>37</v>
      </c>
      <c r="P3412" s="185"/>
      <c r="Q3412" s="184" t="s">
        <v>4441</v>
      </c>
      <c r="R3412" s="185">
        <v>17240</v>
      </c>
      <c r="S3412" s="185" t="s">
        <v>492</v>
      </c>
      <c r="T3412">
        <v>1</v>
      </c>
      <c r="U3412" s="185" t="s">
        <v>37</v>
      </c>
      <c r="V3412" s="185" t="s">
        <v>37</v>
      </c>
      <c r="W3412" t="b">
        <v>1</v>
      </c>
    </row>
    <row r="3413" spans="4:23" x14ac:dyDescent="0.25">
      <c r="D3413" s="184" t="s">
        <v>2748</v>
      </c>
      <c r="E3413" s="184" t="s">
        <v>2748</v>
      </c>
      <c r="F3413" s="184"/>
      <c r="G3413" s="184"/>
      <c r="H3413" s="185">
        <v>17240</v>
      </c>
      <c r="I3413" t="s">
        <v>3502</v>
      </c>
      <c r="J3413" s="185" t="s">
        <v>36</v>
      </c>
      <c r="K3413" s="185" t="s">
        <v>36</v>
      </c>
      <c r="L3413" s="185" t="s">
        <v>36</v>
      </c>
      <c r="M3413" s="185" t="s">
        <v>37</v>
      </c>
      <c r="N3413" s="185" t="s">
        <v>3504</v>
      </c>
      <c r="O3413" s="185" t="s">
        <v>37</v>
      </c>
      <c r="P3413" s="185"/>
      <c r="Q3413" s="184" t="s">
        <v>2748</v>
      </c>
      <c r="R3413" s="185">
        <v>17240</v>
      </c>
      <c r="S3413" s="185" t="s">
        <v>492</v>
      </c>
      <c r="T3413">
        <v>1</v>
      </c>
      <c r="U3413" s="185" t="s">
        <v>37</v>
      </c>
      <c r="V3413" s="185" t="s">
        <v>37</v>
      </c>
      <c r="W3413" t="b">
        <v>1</v>
      </c>
    </row>
    <row r="3414" spans="4:23" x14ac:dyDescent="0.25">
      <c r="D3414" s="184" t="s">
        <v>2749</v>
      </c>
      <c r="E3414" s="184" t="s">
        <v>2749</v>
      </c>
      <c r="F3414" s="184"/>
      <c r="G3414" s="184"/>
      <c r="H3414" s="185">
        <v>17250</v>
      </c>
      <c r="I3414" t="s">
        <v>3502</v>
      </c>
      <c r="J3414" s="185" t="s">
        <v>36</v>
      </c>
      <c r="K3414" s="185" t="s">
        <v>36</v>
      </c>
      <c r="L3414" s="185" t="s">
        <v>36</v>
      </c>
      <c r="M3414" s="185" t="s">
        <v>37</v>
      </c>
      <c r="N3414" s="185" t="s">
        <v>3504</v>
      </c>
      <c r="O3414" s="185" t="s">
        <v>37</v>
      </c>
      <c r="P3414" s="185"/>
      <c r="Q3414" s="184" t="s">
        <v>2749</v>
      </c>
      <c r="R3414" s="185">
        <v>17250</v>
      </c>
      <c r="S3414" s="185" t="s">
        <v>423</v>
      </c>
      <c r="T3414">
        <v>1</v>
      </c>
      <c r="U3414" s="185" t="s">
        <v>37</v>
      </c>
      <c r="V3414" s="185" t="s">
        <v>37</v>
      </c>
      <c r="W3414" t="b">
        <v>1</v>
      </c>
    </row>
    <row r="3415" spans="4:23" x14ac:dyDescent="0.25">
      <c r="D3415" s="184" t="s">
        <v>2750</v>
      </c>
      <c r="E3415" s="184" t="s">
        <v>2750</v>
      </c>
      <c r="F3415" s="184"/>
      <c r="G3415" s="184"/>
      <c r="H3415" s="185">
        <v>13640</v>
      </c>
      <c r="I3415" t="s">
        <v>3491</v>
      </c>
      <c r="J3415" s="185" t="s">
        <v>36</v>
      </c>
      <c r="K3415" s="185" t="s">
        <v>36</v>
      </c>
      <c r="L3415" s="185" t="s">
        <v>36</v>
      </c>
      <c r="M3415" s="185" t="s">
        <v>37</v>
      </c>
      <c r="N3415" s="185" t="s">
        <v>3503</v>
      </c>
      <c r="O3415" s="185" t="s">
        <v>37</v>
      </c>
      <c r="P3415" s="185"/>
      <c r="Q3415" s="184" t="s">
        <v>2750</v>
      </c>
      <c r="R3415" s="185">
        <v>13640</v>
      </c>
      <c r="S3415" s="185" t="s">
        <v>989</v>
      </c>
      <c r="T3415">
        <v>1</v>
      </c>
      <c r="U3415" s="185" t="s">
        <v>37</v>
      </c>
      <c r="V3415" s="185" t="s">
        <v>37</v>
      </c>
      <c r="W3415" t="b">
        <v>1</v>
      </c>
    </row>
    <row r="3416" spans="4:23" x14ac:dyDescent="0.25">
      <c r="D3416" s="184" t="s">
        <v>2751</v>
      </c>
      <c r="E3416" s="184" t="s">
        <v>2751</v>
      </c>
      <c r="F3416" s="184"/>
      <c r="G3416" s="184"/>
      <c r="H3416" s="185">
        <v>16680</v>
      </c>
      <c r="I3416" t="s">
        <v>3493</v>
      </c>
      <c r="J3416" s="185" t="s">
        <v>36</v>
      </c>
      <c r="K3416" s="185" t="s">
        <v>36</v>
      </c>
      <c r="L3416" s="185" t="s">
        <v>36</v>
      </c>
      <c r="M3416" s="185" t="s">
        <v>37</v>
      </c>
      <c r="N3416" s="185" t="s">
        <v>3498</v>
      </c>
      <c r="O3416" s="185" t="s">
        <v>37</v>
      </c>
      <c r="P3416" s="185"/>
      <c r="Q3416" s="184" t="s">
        <v>2751</v>
      </c>
      <c r="R3416" s="185">
        <v>16680</v>
      </c>
      <c r="S3416" s="185" t="s">
        <v>425</v>
      </c>
      <c r="T3416">
        <v>2</v>
      </c>
      <c r="U3416" s="185" t="s">
        <v>37</v>
      </c>
      <c r="V3416" s="185" t="s">
        <v>37</v>
      </c>
      <c r="W3416" t="b">
        <v>1</v>
      </c>
    </row>
    <row r="3417" spans="4:23" x14ac:dyDescent="0.25">
      <c r="D3417" s="184" t="s">
        <v>2752</v>
      </c>
      <c r="E3417" s="184" t="s">
        <v>2752</v>
      </c>
      <c r="F3417" s="184"/>
      <c r="G3417" s="184"/>
      <c r="H3417" s="185">
        <v>10070</v>
      </c>
      <c r="I3417" t="s">
        <v>3486</v>
      </c>
      <c r="J3417" s="185" t="s">
        <v>36</v>
      </c>
      <c r="K3417" s="185" t="s">
        <v>36</v>
      </c>
      <c r="L3417" s="185" t="s">
        <v>36</v>
      </c>
      <c r="M3417" s="185" t="s">
        <v>37</v>
      </c>
      <c r="N3417" s="185" t="s">
        <v>3489</v>
      </c>
      <c r="O3417" s="185" t="s">
        <v>37</v>
      </c>
      <c r="P3417" s="185"/>
      <c r="Q3417" s="184" t="s">
        <v>2752</v>
      </c>
      <c r="R3417" s="185">
        <v>10070</v>
      </c>
      <c r="S3417" s="185" t="s">
        <v>490</v>
      </c>
      <c r="T3417">
        <v>1</v>
      </c>
      <c r="U3417" s="185" t="s">
        <v>37</v>
      </c>
      <c r="V3417" s="185" t="s">
        <v>37</v>
      </c>
      <c r="W3417" t="b">
        <v>1</v>
      </c>
    </row>
    <row r="3418" spans="4:23" x14ac:dyDescent="0.25">
      <c r="D3418" s="184" t="s">
        <v>2753</v>
      </c>
      <c r="E3418" s="184" t="s">
        <v>2753</v>
      </c>
      <c r="F3418" s="184"/>
      <c r="G3418" s="184"/>
      <c r="H3418" s="185">
        <v>13640</v>
      </c>
      <c r="I3418" t="s">
        <v>3491</v>
      </c>
      <c r="J3418" s="185" t="s">
        <v>36</v>
      </c>
      <c r="K3418" s="185" t="s">
        <v>36</v>
      </c>
      <c r="L3418" s="185" t="s">
        <v>36</v>
      </c>
      <c r="M3418" s="185" t="s">
        <v>37</v>
      </c>
      <c r="N3418" s="185" t="s">
        <v>3503</v>
      </c>
      <c r="O3418" s="185" t="s">
        <v>37</v>
      </c>
      <c r="P3418" s="185"/>
      <c r="Q3418" s="184" t="s">
        <v>2753</v>
      </c>
      <c r="R3418" s="185">
        <v>13640</v>
      </c>
      <c r="S3418" s="185" t="s">
        <v>989</v>
      </c>
      <c r="T3418">
        <v>1</v>
      </c>
      <c r="U3418" s="185" t="s">
        <v>37</v>
      </c>
      <c r="V3418" s="185" t="s">
        <v>37</v>
      </c>
      <c r="W3418" t="b">
        <v>1</v>
      </c>
    </row>
    <row r="3419" spans="4:23" x14ac:dyDescent="0.25">
      <c r="D3419" s="184" t="s">
        <v>2754</v>
      </c>
      <c r="E3419" s="184" t="s">
        <v>2754</v>
      </c>
      <c r="F3419" s="184"/>
      <c r="G3419" s="184"/>
      <c r="H3419" s="185">
        <v>90371</v>
      </c>
      <c r="I3419" t="s">
        <v>3493</v>
      </c>
      <c r="J3419" s="185" t="s">
        <v>36</v>
      </c>
      <c r="K3419" s="185" t="s">
        <v>36</v>
      </c>
      <c r="L3419" s="185" t="s">
        <v>36</v>
      </c>
      <c r="M3419" s="185" t="s">
        <v>37</v>
      </c>
      <c r="N3419" s="185" t="s">
        <v>3514</v>
      </c>
      <c r="O3419" s="185" t="s">
        <v>37</v>
      </c>
      <c r="P3419" s="185"/>
      <c r="Q3419" s="184" t="s">
        <v>2754</v>
      </c>
      <c r="R3419" s="185">
        <v>90371</v>
      </c>
      <c r="S3419" s="185" t="s">
        <v>148</v>
      </c>
      <c r="T3419">
        <v>1</v>
      </c>
      <c r="U3419" s="185" t="s">
        <v>37</v>
      </c>
      <c r="V3419" s="185" t="s">
        <v>37</v>
      </c>
      <c r="W3419" t="b">
        <v>1</v>
      </c>
    </row>
    <row r="3420" spans="4:23" x14ac:dyDescent="0.25">
      <c r="D3420" s="186" t="s">
        <v>4442</v>
      </c>
      <c r="E3420" s="186" t="s">
        <v>4442</v>
      </c>
      <c r="F3420" s="186"/>
      <c r="G3420" s="186"/>
      <c r="H3420" s="185"/>
      <c r="I3420" s="186" t="s">
        <v>3493</v>
      </c>
      <c r="J3420" s="186" t="s">
        <v>36</v>
      </c>
      <c r="K3420" s="186" t="s">
        <v>36</v>
      </c>
      <c r="L3420" s="186" t="s">
        <v>36</v>
      </c>
      <c r="M3420" s="186" t="s">
        <v>37</v>
      </c>
      <c r="N3420" s="186" t="s">
        <v>3498</v>
      </c>
      <c r="O3420" s="186" t="s">
        <v>37</v>
      </c>
      <c r="P3420" s="186"/>
      <c r="Q3420" s="186" t="s">
        <v>4442</v>
      </c>
      <c r="R3420" s="185"/>
      <c r="S3420" s="185"/>
      <c r="T3420">
        <v>1</v>
      </c>
      <c r="U3420" s="186" t="s">
        <v>37</v>
      </c>
      <c r="V3420" s="186" t="s">
        <v>37</v>
      </c>
      <c r="W3420" t="b">
        <v>1</v>
      </c>
    </row>
    <row r="3421" spans="4:23" x14ac:dyDescent="0.25">
      <c r="D3421" s="184" t="s">
        <v>2755</v>
      </c>
      <c r="E3421" s="184" t="s">
        <v>2755</v>
      </c>
      <c r="F3421" s="184"/>
      <c r="G3421" s="184"/>
      <c r="H3421" s="185">
        <v>12250</v>
      </c>
      <c r="I3421" t="s">
        <v>3487</v>
      </c>
      <c r="J3421" s="185" t="s">
        <v>36</v>
      </c>
      <c r="K3421" s="185" t="s">
        <v>36</v>
      </c>
      <c r="L3421" s="185" t="s">
        <v>36</v>
      </c>
      <c r="M3421" s="185" t="s">
        <v>36</v>
      </c>
      <c r="N3421" s="185" t="s">
        <v>35</v>
      </c>
      <c r="O3421" s="185" t="s">
        <v>37</v>
      </c>
      <c r="P3421" s="185"/>
      <c r="Q3421" s="184" t="s">
        <v>2755</v>
      </c>
      <c r="R3421" s="185">
        <v>12250</v>
      </c>
      <c r="S3421" s="185" t="s">
        <v>56</v>
      </c>
      <c r="T3421">
        <v>4</v>
      </c>
      <c r="U3421" s="185" t="s">
        <v>37</v>
      </c>
      <c r="V3421" s="185" t="s">
        <v>37</v>
      </c>
      <c r="W3421" t="b">
        <v>1</v>
      </c>
    </row>
    <row r="3422" spans="4:23" x14ac:dyDescent="0.25">
      <c r="D3422" s="184" t="s">
        <v>2756</v>
      </c>
      <c r="E3422" s="184" t="s">
        <v>2756</v>
      </c>
      <c r="F3422" s="184"/>
      <c r="G3422" s="184"/>
      <c r="H3422" s="185">
        <v>13650</v>
      </c>
      <c r="I3422" t="s">
        <v>3491</v>
      </c>
      <c r="J3422" s="185" t="s">
        <v>36</v>
      </c>
      <c r="K3422" s="185" t="s">
        <v>36</v>
      </c>
      <c r="L3422" s="185" t="s">
        <v>36</v>
      </c>
      <c r="M3422" s="185" t="s">
        <v>37</v>
      </c>
      <c r="N3422" s="185" t="s">
        <v>3503</v>
      </c>
      <c r="O3422" s="185" t="s">
        <v>37</v>
      </c>
      <c r="P3422" s="185"/>
      <c r="Q3422" s="184" t="s">
        <v>2756</v>
      </c>
      <c r="R3422" s="185">
        <v>13650</v>
      </c>
      <c r="S3422" s="185" t="s">
        <v>172</v>
      </c>
      <c r="T3422">
        <v>3</v>
      </c>
      <c r="U3422" s="185" t="s">
        <v>37</v>
      </c>
      <c r="V3422" s="185" t="s">
        <v>37</v>
      </c>
      <c r="W3422" t="b">
        <v>1</v>
      </c>
    </row>
    <row r="3423" spans="4:23" x14ac:dyDescent="0.25">
      <c r="D3423" s="184" t="s">
        <v>2757</v>
      </c>
      <c r="E3423" s="184" t="s">
        <v>2757</v>
      </c>
      <c r="F3423" s="184"/>
      <c r="G3423" s="184"/>
      <c r="H3423" s="185">
        <v>13650</v>
      </c>
      <c r="I3423" t="s">
        <v>3491</v>
      </c>
      <c r="J3423" s="185" t="s">
        <v>36</v>
      </c>
      <c r="K3423" s="185" t="s">
        <v>36</v>
      </c>
      <c r="L3423" s="185" t="s">
        <v>36</v>
      </c>
      <c r="M3423" s="185" t="s">
        <v>37</v>
      </c>
      <c r="N3423" s="185" t="s">
        <v>3503</v>
      </c>
      <c r="O3423" s="185" t="s">
        <v>37</v>
      </c>
      <c r="P3423" s="185"/>
      <c r="Q3423" s="184" t="s">
        <v>2757</v>
      </c>
      <c r="R3423" s="185">
        <v>13650</v>
      </c>
      <c r="S3423" s="185" t="s">
        <v>172</v>
      </c>
      <c r="T3423">
        <v>1</v>
      </c>
      <c r="U3423" s="185" t="s">
        <v>37</v>
      </c>
      <c r="V3423" s="185" t="s">
        <v>37</v>
      </c>
      <c r="W3423" t="b">
        <v>1</v>
      </c>
    </row>
    <row r="3424" spans="4:23" x14ac:dyDescent="0.25">
      <c r="D3424" s="184" t="s">
        <v>2758</v>
      </c>
      <c r="E3424" s="184" t="s">
        <v>2758</v>
      </c>
      <c r="F3424" s="184"/>
      <c r="G3424" s="184"/>
      <c r="H3424" s="185">
        <v>13650</v>
      </c>
      <c r="I3424" t="s">
        <v>3491</v>
      </c>
      <c r="J3424" s="185" t="s">
        <v>36</v>
      </c>
      <c r="K3424" s="185" t="s">
        <v>36</v>
      </c>
      <c r="L3424" s="185" t="s">
        <v>36</v>
      </c>
      <c r="M3424" s="185" t="s">
        <v>37</v>
      </c>
      <c r="N3424" s="185" t="s">
        <v>3503</v>
      </c>
      <c r="O3424" s="185" t="s">
        <v>37</v>
      </c>
      <c r="P3424" s="185"/>
      <c r="Q3424" s="184" t="s">
        <v>2758</v>
      </c>
      <c r="R3424" s="185">
        <v>13650</v>
      </c>
      <c r="S3424" s="185" t="s">
        <v>172</v>
      </c>
      <c r="T3424">
        <v>1</v>
      </c>
      <c r="U3424" s="185" t="s">
        <v>37</v>
      </c>
      <c r="V3424" s="185" t="s">
        <v>37</v>
      </c>
      <c r="W3424" t="b">
        <v>1</v>
      </c>
    </row>
    <row r="3425" spans="4:23" x14ac:dyDescent="0.25">
      <c r="D3425" s="184" t="s">
        <v>4443</v>
      </c>
      <c r="E3425" s="184" t="s">
        <v>4443</v>
      </c>
      <c r="F3425" s="184"/>
      <c r="G3425" s="184"/>
      <c r="H3425" s="185">
        <v>18999</v>
      </c>
      <c r="I3425" t="s">
        <v>3510</v>
      </c>
      <c r="J3425" s="185" t="s">
        <v>36</v>
      </c>
      <c r="K3425" s="185" t="s">
        <v>36</v>
      </c>
      <c r="L3425" s="185" t="s">
        <v>36</v>
      </c>
      <c r="M3425" s="185" t="s">
        <v>36</v>
      </c>
      <c r="N3425" s="185" t="s">
        <v>3514</v>
      </c>
      <c r="O3425" s="185" t="s">
        <v>37</v>
      </c>
      <c r="P3425" s="185"/>
      <c r="Q3425" s="184" t="s">
        <v>4443</v>
      </c>
      <c r="R3425" s="185">
        <v>18999</v>
      </c>
      <c r="S3425" s="185" t="s">
        <v>3944</v>
      </c>
      <c r="T3425">
        <v>0</v>
      </c>
      <c r="U3425" s="185" t="s">
        <v>36</v>
      </c>
      <c r="V3425" s="185" t="s">
        <v>36</v>
      </c>
      <c r="W3425" t="b">
        <v>1</v>
      </c>
    </row>
    <row r="3426" spans="4:23" x14ac:dyDescent="0.25">
      <c r="D3426" s="184" t="s">
        <v>4444</v>
      </c>
      <c r="E3426" s="184" t="s">
        <v>4444</v>
      </c>
      <c r="F3426" s="184"/>
      <c r="G3426" s="184"/>
      <c r="H3426" s="185">
        <v>18363</v>
      </c>
      <c r="I3426" t="s">
        <v>3510</v>
      </c>
      <c r="J3426" s="185" t="s">
        <v>36</v>
      </c>
      <c r="K3426" s="185" t="s">
        <v>36</v>
      </c>
      <c r="L3426" s="185" t="s">
        <v>36</v>
      </c>
      <c r="M3426" s="185" t="s">
        <v>37</v>
      </c>
      <c r="N3426" s="185" t="s">
        <v>3514</v>
      </c>
      <c r="O3426" s="185" t="s">
        <v>37</v>
      </c>
      <c r="P3426" s="185"/>
      <c r="Q3426" s="184" t="s">
        <v>4444</v>
      </c>
      <c r="R3426" s="185">
        <v>18363</v>
      </c>
      <c r="S3426" s="185" t="s">
        <v>4396</v>
      </c>
      <c r="T3426">
        <v>1</v>
      </c>
      <c r="U3426" s="185" t="s">
        <v>37</v>
      </c>
      <c r="V3426" s="185" t="s">
        <v>37</v>
      </c>
      <c r="W3426" t="b">
        <v>1</v>
      </c>
    </row>
    <row r="3427" spans="4:23" x14ac:dyDescent="0.25">
      <c r="D3427" s="184" t="s">
        <v>4445</v>
      </c>
      <c r="E3427" s="184" t="s">
        <v>4445</v>
      </c>
      <c r="F3427" s="184"/>
      <c r="G3427" s="184"/>
      <c r="H3427" s="185">
        <v>18363</v>
      </c>
      <c r="I3427" t="s">
        <v>3510</v>
      </c>
      <c r="J3427" s="185" t="s">
        <v>36</v>
      </c>
      <c r="K3427" s="185" t="s">
        <v>36</v>
      </c>
      <c r="L3427" s="185" t="s">
        <v>36</v>
      </c>
      <c r="M3427" s="185" t="s">
        <v>37</v>
      </c>
      <c r="N3427" s="185" t="s">
        <v>3514</v>
      </c>
      <c r="O3427" s="185" t="s">
        <v>37</v>
      </c>
      <c r="P3427" s="185"/>
      <c r="Q3427" s="184" t="s">
        <v>4445</v>
      </c>
      <c r="R3427" s="185">
        <v>18363</v>
      </c>
      <c r="S3427" s="185" t="s">
        <v>4396</v>
      </c>
      <c r="T3427">
        <v>1</v>
      </c>
      <c r="U3427" s="185" t="s">
        <v>37</v>
      </c>
      <c r="V3427" s="185" t="s">
        <v>37</v>
      </c>
      <c r="W3427" t="b">
        <v>1</v>
      </c>
    </row>
    <row r="3428" spans="4:23" x14ac:dyDescent="0.25">
      <c r="D3428" s="184" t="s">
        <v>4446</v>
      </c>
      <c r="E3428" s="184" t="s">
        <v>4446</v>
      </c>
      <c r="F3428" s="184"/>
      <c r="G3428" s="184"/>
      <c r="H3428" s="185">
        <v>18363</v>
      </c>
      <c r="I3428" t="s">
        <v>3510</v>
      </c>
      <c r="J3428" s="185" t="s">
        <v>36</v>
      </c>
      <c r="K3428" s="185" t="s">
        <v>36</v>
      </c>
      <c r="L3428" s="185" t="s">
        <v>36</v>
      </c>
      <c r="M3428" s="185" t="s">
        <v>37</v>
      </c>
      <c r="N3428" s="185" t="s">
        <v>3514</v>
      </c>
      <c r="O3428" s="185" t="s">
        <v>37</v>
      </c>
      <c r="P3428" s="185"/>
      <c r="Q3428" s="184" t="s">
        <v>4446</v>
      </c>
      <c r="R3428" s="185">
        <v>18363</v>
      </c>
      <c r="S3428" s="185" t="s">
        <v>4396</v>
      </c>
      <c r="T3428">
        <v>1</v>
      </c>
      <c r="U3428" s="185" t="s">
        <v>37</v>
      </c>
      <c r="V3428" s="185" t="s">
        <v>37</v>
      </c>
      <c r="W3428" t="b">
        <v>1</v>
      </c>
    </row>
    <row r="3429" spans="4:23" x14ac:dyDescent="0.25">
      <c r="D3429" s="184" t="s">
        <v>4447</v>
      </c>
      <c r="E3429" s="184" t="s">
        <v>4447</v>
      </c>
      <c r="F3429" s="184"/>
      <c r="G3429" s="184"/>
      <c r="H3429" s="185">
        <v>18363</v>
      </c>
      <c r="I3429" t="s">
        <v>3510</v>
      </c>
      <c r="J3429" s="185" t="s">
        <v>36</v>
      </c>
      <c r="K3429" s="185" t="s">
        <v>36</v>
      </c>
      <c r="L3429" s="185" t="s">
        <v>36</v>
      </c>
      <c r="M3429" s="185" t="s">
        <v>37</v>
      </c>
      <c r="N3429" s="185" t="s">
        <v>3514</v>
      </c>
      <c r="O3429" s="185" t="s">
        <v>37</v>
      </c>
      <c r="P3429" s="185"/>
      <c r="Q3429" s="184" t="s">
        <v>4447</v>
      </c>
      <c r="R3429" s="185">
        <v>18363</v>
      </c>
      <c r="S3429" s="185" t="s">
        <v>4396</v>
      </c>
      <c r="T3429">
        <v>1</v>
      </c>
      <c r="U3429" s="185" t="s">
        <v>37</v>
      </c>
      <c r="V3429" s="185" t="s">
        <v>37</v>
      </c>
      <c r="W3429" t="b">
        <v>1</v>
      </c>
    </row>
    <row r="3430" spans="4:23" x14ac:dyDescent="0.25">
      <c r="D3430" s="184" t="s">
        <v>4448</v>
      </c>
      <c r="E3430" s="184" t="s">
        <v>4448</v>
      </c>
      <c r="F3430" s="184"/>
      <c r="G3430" s="184"/>
      <c r="H3430" s="185">
        <v>18362</v>
      </c>
      <c r="I3430" t="s">
        <v>3510</v>
      </c>
      <c r="J3430" s="185" t="s">
        <v>36</v>
      </c>
      <c r="K3430" s="185" t="s">
        <v>36</v>
      </c>
      <c r="L3430" s="185" t="s">
        <v>36</v>
      </c>
      <c r="M3430" s="185" t="s">
        <v>37</v>
      </c>
      <c r="N3430" s="185" t="s">
        <v>3514</v>
      </c>
      <c r="O3430" s="185" t="s">
        <v>37</v>
      </c>
      <c r="P3430" s="185"/>
      <c r="Q3430" s="184" t="s">
        <v>4448</v>
      </c>
      <c r="R3430" s="185">
        <v>18362</v>
      </c>
      <c r="S3430" s="185" t="s">
        <v>4398</v>
      </c>
      <c r="T3430">
        <v>1</v>
      </c>
      <c r="U3430" s="185" t="s">
        <v>37</v>
      </c>
      <c r="V3430" s="185" t="s">
        <v>37</v>
      </c>
      <c r="W3430" t="b">
        <v>1</v>
      </c>
    </row>
    <row r="3431" spans="4:23" x14ac:dyDescent="0.25">
      <c r="D3431" s="184" t="s">
        <v>4449</v>
      </c>
      <c r="E3431" s="184" t="s">
        <v>4449</v>
      </c>
      <c r="F3431" s="184"/>
      <c r="G3431" s="184"/>
      <c r="H3431" s="185">
        <v>18361</v>
      </c>
      <c r="I3431" t="s">
        <v>3510</v>
      </c>
      <c r="J3431" s="185" t="s">
        <v>36</v>
      </c>
      <c r="K3431" s="185" t="s">
        <v>36</v>
      </c>
      <c r="L3431" s="185" t="s">
        <v>36</v>
      </c>
      <c r="M3431" s="185" t="s">
        <v>37</v>
      </c>
      <c r="N3431" s="185" t="s">
        <v>3514</v>
      </c>
      <c r="O3431" s="185" t="s">
        <v>37</v>
      </c>
      <c r="P3431" s="185"/>
      <c r="Q3431" s="184" t="s">
        <v>4449</v>
      </c>
      <c r="R3431" s="185">
        <v>18361</v>
      </c>
      <c r="S3431" s="185" t="s">
        <v>4403</v>
      </c>
      <c r="T3431">
        <v>1</v>
      </c>
      <c r="U3431" s="185" t="s">
        <v>37</v>
      </c>
      <c r="V3431" s="185" t="s">
        <v>37</v>
      </c>
      <c r="W3431" t="b">
        <v>1</v>
      </c>
    </row>
    <row r="3432" spans="4:23" x14ac:dyDescent="0.25">
      <c r="D3432" s="184" t="s">
        <v>4450</v>
      </c>
      <c r="E3432" s="184" t="s">
        <v>4450</v>
      </c>
      <c r="F3432" s="184"/>
      <c r="G3432" s="184"/>
      <c r="H3432" s="185">
        <v>18362</v>
      </c>
      <c r="I3432" t="s">
        <v>3510</v>
      </c>
      <c r="J3432" s="185" t="s">
        <v>36</v>
      </c>
      <c r="K3432" s="185" t="s">
        <v>36</v>
      </c>
      <c r="L3432" s="185" t="s">
        <v>36</v>
      </c>
      <c r="M3432" s="185" t="s">
        <v>37</v>
      </c>
      <c r="N3432" s="185" t="s">
        <v>3514</v>
      </c>
      <c r="O3432" s="185" t="s">
        <v>37</v>
      </c>
      <c r="P3432" s="185"/>
      <c r="Q3432" s="184" t="s">
        <v>4450</v>
      </c>
      <c r="R3432" s="185">
        <v>18362</v>
      </c>
      <c r="S3432" s="185" t="s">
        <v>4398</v>
      </c>
      <c r="T3432">
        <v>1</v>
      </c>
      <c r="U3432" s="185" t="s">
        <v>37</v>
      </c>
      <c r="V3432" s="185" t="s">
        <v>37</v>
      </c>
      <c r="W3432" t="b">
        <v>1</v>
      </c>
    </row>
    <row r="3433" spans="4:23" x14ac:dyDescent="0.25">
      <c r="D3433" s="184" t="s">
        <v>4451</v>
      </c>
      <c r="E3433" s="184" t="s">
        <v>4451</v>
      </c>
      <c r="F3433" s="184"/>
      <c r="G3433" s="184"/>
      <c r="H3433" s="185">
        <v>18361</v>
      </c>
      <c r="I3433" t="s">
        <v>3510</v>
      </c>
      <c r="J3433" s="185" t="s">
        <v>36</v>
      </c>
      <c r="K3433" s="185" t="s">
        <v>36</v>
      </c>
      <c r="L3433" s="185" t="s">
        <v>36</v>
      </c>
      <c r="M3433" s="185" t="s">
        <v>37</v>
      </c>
      <c r="N3433" s="185" t="s">
        <v>3514</v>
      </c>
      <c r="O3433" s="185" t="s">
        <v>37</v>
      </c>
      <c r="P3433" s="185"/>
      <c r="Q3433" s="184" t="s">
        <v>4451</v>
      </c>
      <c r="R3433" s="185">
        <v>18361</v>
      </c>
      <c r="S3433" s="185" t="s">
        <v>4403</v>
      </c>
      <c r="T3433">
        <v>1</v>
      </c>
      <c r="U3433" s="185" t="s">
        <v>37</v>
      </c>
      <c r="V3433" s="185" t="s">
        <v>37</v>
      </c>
      <c r="W3433" t="b">
        <v>1</v>
      </c>
    </row>
    <row r="3434" spans="4:23" x14ac:dyDescent="0.25">
      <c r="D3434" s="184" t="s">
        <v>4452</v>
      </c>
      <c r="E3434" s="184" t="s">
        <v>4452</v>
      </c>
      <c r="F3434" s="184"/>
      <c r="G3434" s="184"/>
      <c r="H3434" s="185">
        <v>18361</v>
      </c>
      <c r="I3434" t="s">
        <v>3510</v>
      </c>
      <c r="J3434" s="185" t="s">
        <v>36</v>
      </c>
      <c r="K3434" s="185" t="s">
        <v>36</v>
      </c>
      <c r="L3434" s="185" t="s">
        <v>36</v>
      </c>
      <c r="M3434" s="185" t="s">
        <v>37</v>
      </c>
      <c r="N3434" s="185" t="s">
        <v>3514</v>
      </c>
      <c r="O3434" s="185" t="s">
        <v>37</v>
      </c>
      <c r="P3434" s="185"/>
      <c r="Q3434" s="184" t="s">
        <v>4452</v>
      </c>
      <c r="R3434" s="185">
        <v>18361</v>
      </c>
      <c r="S3434" s="185" t="s">
        <v>4403</v>
      </c>
      <c r="T3434">
        <v>1</v>
      </c>
      <c r="U3434" s="185" t="s">
        <v>37</v>
      </c>
      <c r="V3434" s="185" t="s">
        <v>37</v>
      </c>
      <c r="W3434" t="b">
        <v>1</v>
      </c>
    </row>
    <row r="3435" spans="4:23" x14ac:dyDescent="0.25">
      <c r="D3435" s="184" t="s">
        <v>4453</v>
      </c>
      <c r="E3435" s="184" t="s">
        <v>4453</v>
      </c>
      <c r="F3435" s="184"/>
      <c r="G3435" s="184"/>
      <c r="H3435" s="185">
        <v>18362</v>
      </c>
      <c r="I3435" t="s">
        <v>3510</v>
      </c>
      <c r="J3435" s="185" t="s">
        <v>36</v>
      </c>
      <c r="K3435" s="185" t="s">
        <v>36</v>
      </c>
      <c r="L3435" s="185" t="s">
        <v>36</v>
      </c>
      <c r="M3435" s="185" t="s">
        <v>37</v>
      </c>
      <c r="N3435" s="185" t="s">
        <v>3514</v>
      </c>
      <c r="O3435" s="185" t="s">
        <v>37</v>
      </c>
      <c r="P3435" s="185"/>
      <c r="Q3435" s="184" t="s">
        <v>4453</v>
      </c>
      <c r="R3435" s="185">
        <v>18362</v>
      </c>
      <c r="S3435" s="185" t="s">
        <v>4398</v>
      </c>
      <c r="T3435">
        <v>1</v>
      </c>
      <c r="U3435" s="185" t="s">
        <v>37</v>
      </c>
      <c r="V3435" s="185" t="s">
        <v>37</v>
      </c>
      <c r="W3435" t="b">
        <v>1</v>
      </c>
    </row>
    <row r="3436" spans="4:23" x14ac:dyDescent="0.25">
      <c r="D3436" s="184" t="s">
        <v>2759</v>
      </c>
      <c r="E3436" s="184" t="s">
        <v>2759</v>
      </c>
      <c r="F3436" s="184"/>
      <c r="G3436" s="184"/>
      <c r="H3436" s="185">
        <v>13640</v>
      </c>
      <c r="I3436" t="s">
        <v>3491</v>
      </c>
      <c r="J3436" s="185" t="s">
        <v>36</v>
      </c>
      <c r="K3436" s="185" t="s">
        <v>36</v>
      </c>
      <c r="L3436" s="185" t="s">
        <v>36</v>
      </c>
      <c r="M3436" s="185" t="s">
        <v>37</v>
      </c>
      <c r="N3436" s="185" t="s">
        <v>3503</v>
      </c>
      <c r="O3436" s="185" t="s">
        <v>37</v>
      </c>
      <c r="P3436" s="185"/>
      <c r="Q3436" s="184" t="s">
        <v>2759</v>
      </c>
      <c r="R3436" s="185">
        <v>13640</v>
      </c>
      <c r="S3436" s="185" t="s">
        <v>989</v>
      </c>
      <c r="T3436">
        <v>1</v>
      </c>
      <c r="U3436" s="185" t="s">
        <v>37</v>
      </c>
      <c r="V3436" s="185" t="s">
        <v>37</v>
      </c>
      <c r="W3436" t="b">
        <v>1</v>
      </c>
    </row>
    <row r="3437" spans="4:23" x14ac:dyDescent="0.25">
      <c r="D3437" s="184" t="s">
        <v>4454</v>
      </c>
      <c r="E3437" s="184" t="s">
        <v>4454</v>
      </c>
      <c r="F3437" s="184"/>
      <c r="G3437" s="184"/>
      <c r="H3437" s="185">
        <v>18363</v>
      </c>
      <c r="I3437" t="s">
        <v>3510</v>
      </c>
      <c r="J3437" s="185" t="s">
        <v>36</v>
      </c>
      <c r="K3437" s="185" t="s">
        <v>36</v>
      </c>
      <c r="L3437" s="185" t="s">
        <v>36</v>
      </c>
      <c r="M3437" s="185" t="s">
        <v>37</v>
      </c>
      <c r="N3437" s="185" t="s">
        <v>3514</v>
      </c>
      <c r="O3437" s="185" t="s">
        <v>37</v>
      </c>
      <c r="P3437" s="185"/>
      <c r="Q3437" s="184" t="s">
        <v>4454</v>
      </c>
      <c r="R3437" s="185">
        <v>18363</v>
      </c>
      <c r="S3437" s="185" t="s">
        <v>4396</v>
      </c>
      <c r="T3437">
        <v>1</v>
      </c>
      <c r="U3437" s="185" t="s">
        <v>37</v>
      </c>
      <c r="V3437" s="185" t="s">
        <v>37</v>
      </c>
      <c r="W3437" t="b">
        <v>1</v>
      </c>
    </row>
    <row r="3438" spans="4:23" x14ac:dyDescent="0.25">
      <c r="D3438" s="184" t="s">
        <v>4455</v>
      </c>
      <c r="E3438" s="184" t="s">
        <v>4455</v>
      </c>
      <c r="F3438" s="184"/>
      <c r="G3438" s="184"/>
      <c r="H3438" s="185">
        <v>18362</v>
      </c>
      <c r="I3438" t="s">
        <v>3510</v>
      </c>
      <c r="J3438" s="185" t="s">
        <v>36</v>
      </c>
      <c r="K3438" s="185" t="s">
        <v>36</v>
      </c>
      <c r="L3438" s="185" t="s">
        <v>36</v>
      </c>
      <c r="M3438" s="185" t="s">
        <v>37</v>
      </c>
      <c r="N3438" s="185" t="s">
        <v>3514</v>
      </c>
      <c r="O3438" s="185" t="s">
        <v>37</v>
      </c>
      <c r="P3438" s="185"/>
      <c r="Q3438" s="184" t="s">
        <v>4455</v>
      </c>
      <c r="R3438" s="185">
        <v>18362</v>
      </c>
      <c r="S3438" s="185" t="s">
        <v>4398</v>
      </c>
      <c r="T3438">
        <v>1</v>
      </c>
      <c r="U3438" s="185" t="s">
        <v>37</v>
      </c>
      <c r="V3438" s="185" t="s">
        <v>37</v>
      </c>
      <c r="W3438" t="b">
        <v>1</v>
      </c>
    </row>
    <row r="3439" spans="4:23" x14ac:dyDescent="0.25">
      <c r="D3439" s="184" t="s">
        <v>4456</v>
      </c>
      <c r="E3439" s="184" t="s">
        <v>4456</v>
      </c>
      <c r="F3439" s="184"/>
      <c r="G3439" s="184"/>
      <c r="H3439" s="185">
        <v>18363</v>
      </c>
      <c r="I3439" t="s">
        <v>3510</v>
      </c>
      <c r="J3439" s="185" t="s">
        <v>36</v>
      </c>
      <c r="K3439" s="185" t="s">
        <v>36</v>
      </c>
      <c r="L3439" s="185" t="s">
        <v>36</v>
      </c>
      <c r="M3439" s="185" t="s">
        <v>37</v>
      </c>
      <c r="N3439" s="185" t="s">
        <v>3514</v>
      </c>
      <c r="O3439" s="185" t="s">
        <v>37</v>
      </c>
      <c r="P3439" s="185"/>
      <c r="Q3439" s="184" t="s">
        <v>4456</v>
      </c>
      <c r="R3439" s="185">
        <v>18363</v>
      </c>
      <c r="S3439" s="185" t="s">
        <v>4396</v>
      </c>
      <c r="T3439">
        <v>1</v>
      </c>
      <c r="U3439" s="185" t="s">
        <v>37</v>
      </c>
      <c r="V3439" s="185" t="s">
        <v>37</v>
      </c>
      <c r="W3439" t="b">
        <v>1</v>
      </c>
    </row>
    <row r="3440" spans="4:23" x14ac:dyDescent="0.25">
      <c r="D3440" s="184" t="s">
        <v>4457</v>
      </c>
      <c r="E3440" s="184" t="s">
        <v>4457</v>
      </c>
      <c r="F3440" s="184"/>
      <c r="G3440" s="184"/>
      <c r="H3440" s="185">
        <v>18363</v>
      </c>
      <c r="I3440" t="s">
        <v>3510</v>
      </c>
      <c r="J3440" s="185" t="s">
        <v>36</v>
      </c>
      <c r="K3440" s="185" t="s">
        <v>36</v>
      </c>
      <c r="L3440" s="185" t="s">
        <v>36</v>
      </c>
      <c r="M3440" s="185" t="s">
        <v>37</v>
      </c>
      <c r="N3440" s="185" t="s">
        <v>3514</v>
      </c>
      <c r="O3440" s="185" t="s">
        <v>37</v>
      </c>
      <c r="P3440" s="185"/>
      <c r="Q3440" s="184" t="s">
        <v>4457</v>
      </c>
      <c r="R3440" s="185">
        <v>18363</v>
      </c>
      <c r="S3440" s="185" t="s">
        <v>4396</v>
      </c>
      <c r="T3440">
        <v>1</v>
      </c>
      <c r="U3440" s="185" t="s">
        <v>37</v>
      </c>
      <c r="V3440" s="185" t="s">
        <v>37</v>
      </c>
      <c r="W3440" t="b">
        <v>1</v>
      </c>
    </row>
    <row r="3441" spans="4:23" x14ac:dyDescent="0.25">
      <c r="D3441" s="184" t="s">
        <v>4458</v>
      </c>
      <c r="E3441" s="184" t="s">
        <v>4458</v>
      </c>
      <c r="F3441" s="184"/>
      <c r="G3441" s="184"/>
      <c r="H3441" s="185">
        <v>18362</v>
      </c>
      <c r="I3441" t="s">
        <v>3510</v>
      </c>
      <c r="J3441" s="185" t="s">
        <v>36</v>
      </c>
      <c r="K3441" s="185" t="s">
        <v>36</v>
      </c>
      <c r="L3441" s="185" t="s">
        <v>36</v>
      </c>
      <c r="M3441" s="185" t="s">
        <v>37</v>
      </c>
      <c r="N3441" s="185" t="s">
        <v>3514</v>
      </c>
      <c r="O3441" s="185" t="s">
        <v>37</v>
      </c>
      <c r="P3441" s="185"/>
      <c r="Q3441" s="184" t="s">
        <v>4458</v>
      </c>
      <c r="R3441" s="185">
        <v>18362</v>
      </c>
      <c r="S3441" s="185" t="s">
        <v>4398</v>
      </c>
      <c r="T3441">
        <v>1</v>
      </c>
      <c r="U3441" s="185" t="s">
        <v>37</v>
      </c>
      <c r="V3441" s="185" t="s">
        <v>37</v>
      </c>
      <c r="W3441" t="b">
        <v>1</v>
      </c>
    </row>
    <row r="3442" spans="4:23" x14ac:dyDescent="0.25">
      <c r="D3442" s="184" t="s">
        <v>4459</v>
      </c>
      <c r="E3442" s="184" t="s">
        <v>4459</v>
      </c>
      <c r="F3442" s="184"/>
      <c r="G3442" s="184"/>
      <c r="H3442" s="185">
        <v>18361</v>
      </c>
      <c r="I3442" t="s">
        <v>3510</v>
      </c>
      <c r="J3442" s="185" t="s">
        <v>36</v>
      </c>
      <c r="K3442" s="185" t="s">
        <v>36</v>
      </c>
      <c r="L3442" s="185" t="s">
        <v>36</v>
      </c>
      <c r="M3442" s="185" t="s">
        <v>37</v>
      </c>
      <c r="N3442" s="185" t="s">
        <v>3514</v>
      </c>
      <c r="O3442" s="185" t="s">
        <v>37</v>
      </c>
      <c r="P3442" s="185"/>
      <c r="Q3442" s="184" t="s">
        <v>4459</v>
      </c>
      <c r="R3442" s="185">
        <v>18361</v>
      </c>
      <c r="S3442" s="185" t="s">
        <v>4403</v>
      </c>
      <c r="T3442">
        <v>1</v>
      </c>
      <c r="U3442" s="185" t="s">
        <v>37</v>
      </c>
      <c r="V3442" s="185" t="s">
        <v>37</v>
      </c>
      <c r="W3442" t="b">
        <v>1</v>
      </c>
    </row>
    <row r="3443" spans="4:23" x14ac:dyDescent="0.25">
      <c r="D3443" s="184" t="s">
        <v>4460</v>
      </c>
      <c r="E3443" s="184" t="s">
        <v>4460</v>
      </c>
      <c r="F3443" s="184"/>
      <c r="G3443" s="184"/>
      <c r="H3443" s="185">
        <v>18362</v>
      </c>
      <c r="I3443" t="s">
        <v>3510</v>
      </c>
      <c r="J3443" s="185" t="s">
        <v>36</v>
      </c>
      <c r="K3443" s="185" t="s">
        <v>36</v>
      </c>
      <c r="L3443" s="185" t="s">
        <v>36</v>
      </c>
      <c r="M3443" s="185" t="s">
        <v>37</v>
      </c>
      <c r="N3443" s="185" t="s">
        <v>3514</v>
      </c>
      <c r="O3443" s="185" t="s">
        <v>37</v>
      </c>
      <c r="P3443" s="185"/>
      <c r="Q3443" s="184" t="s">
        <v>4460</v>
      </c>
      <c r="R3443" s="185">
        <v>18362</v>
      </c>
      <c r="S3443" s="185" t="s">
        <v>4398</v>
      </c>
      <c r="T3443">
        <v>1</v>
      </c>
      <c r="U3443" s="185" t="s">
        <v>37</v>
      </c>
      <c r="V3443" s="185" t="s">
        <v>37</v>
      </c>
      <c r="W3443" t="b">
        <v>1</v>
      </c>
    </row>
    <row r="3444" spans="4:23" x14ac:dyDescent="0.25">
      <c r="D3444" s="184" t="s">
        <v>4461</v>
      </c>
      <c r="E3444" s="184" t="s">
        <v>4461</v>
      </c>
      <c r="F3444" s="184"/>
      <c r="G3444" s="184"/>
      <c r="H3444" s="185">
        <v>18363</v>
      </c>
      <c r="I3444" t="s">
        <v>3510</v>
      </c>
      <c r="J3444" s="185" t="s">
        <v>36</v>
      </c>
      <c r="K3444" s="185" t="s">
        <v>36</v>
      </c>
      <c r="L3444" s="185" t="s">
        <v>36</v>
      </c>
      <c r="M3444" s="185" t="s">
        <v>37</v>
      </c>
      <c r="N3444" s="185" t="s">
        <v>3514</v>
      </c>
      <c r="O3444" s="185" t="s">
        <v>37</v>
      </c>
      <c r="P3444" s="185"/>
      <c r="Q3444" s="184" t="s">
        <v>4461</v>
      </c>
      <c r="R3444" s="185">
        <v>18363</v>
      </c>
      <c r="S3444" s="185" t="s">
        <v>4396</v>
      </c>
      <c r="T3444">
        <v>1</v>
      </c>
      <c r="U3444" s="185" t="s">
        <v>37</v>
      </c>
      <c r="V3444" s="185" t="s">
        <v>37</v>
      </c>
      <c r="W3444" t="b">
        <v>1</v>
      </c>
    </row>
    <row r="3445" spans="4:23" x14ac:dyDescent="0.25">
      <c r="D3445" s="184" t="s">
        <v>4462</v>
      </c>
      <c r="E3445" s="184" t="s">
        <v>4462</v>
      </c>
      <c r="F3445" s="184"/>
      <c r="G3445" s="184"/>
      <c r="H3445" s="185">
        <v>80014</v>
      </c>
      <c r="I3445" t="s">
        <v>3491</v>
      </c>
      <c r="J3445" s="185" t="s">
        <v>36</v>
      </c>
      <c r="K3445" s="185" t="s">
        <v>36</v>
      </c>
      <c r="L3445" s="185" t="s">
        <v>36</v>
      </c>
      <c r="M3445" s="185" t="s">
        <v>37</v>
      </c>
      <c r="N3445" s="185" t="s">
        <v>3503</v>
      </c>
      <c r="O3445" s="185" t="s">
        <v>37</v>
      </c>
      <c r="P3445" s="185"/>
      <c r="Q3445" s="184" t="s">
        <v>4462</v>
      </c>
      <c r="R3445" s="185">
        <v>80014</v>
      </c>
      <c r="S3445" s="185" t="s">
        <v>4463</v>
      </c>
      <c r="T3445">
        <v>1</v>
      </c>
      <c r="U3445" s="185" t="s">
        <v>37</v>
      </c>
      <c r="V3445" s="185" t="s">
        <v>37</v>
      </c>
      <c r="W3445" t="b">
        <v>1</v>
      </c>
    </row>
    <row r="3446" spans="4:23" x14ac:dyDescent="0.25">
      <c r="D3446" s="184" t="s">
        <v>2760</v>
      </c>
      <c r="E3446" s="184" t="s">
        <v>2760</v>
      </c>
      <c r="F3446" s="184"/>
      <c r="G3446" s="184"/>
      <c r="H3446" s="185">
        <v>13650</v>
      </c>
      <c r="I3446" t="s">
        <v>3491</v>
      </c>
      <c r="J3446" s="185" t="s">
        <v>36</v>
      </c>
      <c r="K3446" s="185" t="s">
        <v>36</v>
      </c>
      <c r="L3446" s="185" t="s">
        <v>36</v>
      </c>
      <c r="M3446" s="185" t="s">
        <v>37</v>
      </c>
      <c r="N3446" s="185" t="s">
        <v>3503</v>
      </c>
      <c r="O3446" s="185" t="s">
        <v>37</v>
      </c>
      <c r="P3446" s="185"/>
      <c r="Q3446" s="184" t="s">
        <v>2760</v>
      </c>
      <c r="R3446" s="185">
        <v>13650</v>
      </c>
      <c r="S3446" s="185" t="s">
        <v>172</v>
      </c>
      <c r="T3446">
        <v>1</v>
      </c>
      <c r="U3446" s="185" t="s">
        <v>37</v>
      </c>
      <c r="V3446" s="185" t="s">
        <v>37</v>
      </c>
      <c r="W3446" t="b">
        <v>1</v>
      </c>
    </row>
    <row r="3447" spans="4:23" x14ac:dyDescent="0.25">
      <c r="D3447" s="184" t="s">
        <v>2761</v>
      </c>
      <c r="E3447" s="184" t="s">
        <v>2761</v>
      </c>
      <c r="F3447" s="184"/>
      <c r="G3447" s="184"/>
      <c r="H3447" s="185">
        <v>17110</v>
      </c>
      <c r="I3447" t="s">
        <v>3502</v>
      </c>
      <c r="J3447" s="185" t="s">
        <v>36</v>
      </c>
      <c r="K3447" s="185" t="s">
        <v>36</v>
      </c>
      <c r="L3447" s="185" t="s">
        <v>36</v>
      </c>
      <c r="M3447" s="185" t="s">
        <v>37</v>
      </c>
      <c r="N3447" s="185" t="s">
        <v>3504</v>
      </c>
      <c r="O3447" s="185" t="s">
        <v>37</v>
      </c>
      <c r="P3447" s="185"/>
      <c r="Q3447" s="184" t="s">
        <v>2761</v>
      </c>
      <c r="R3447" s="185">
        <v>17110</v>
      </c>
      <c r="S3447" s="185" t="s">
        <v>176</v>
      </c>
      <c r="T3447">
        <v>1</v>
      </c>
      <c r="U3447" s="185" t="s">
        <v>37</v>
      </c>
      <c r="V3447" s="185" t="s">
        <v>37</v>
      </c>
      <c r="W3447" t="b">
        <v>1</v>
      </c>
    </row>
    <row r="3448" spans="4:23" x14ac:dyDescent="0.25">
      <c r="D3448" s="184" t="s">
        <v>56</v>
      </c>
      <c r="E3448" s="184" t="s">
        <v>56</v>
      </c>
      <c r="F3448" s="184"/>
      <c r="G3448" s="184"/>
      <c r="H3448" s="185">
        <v>12250</v>
      </c>
      <c r="I3448" t="s">
        <v>3487</v>
      </c>
      <c r="J3448" s="185" t="s">
        <v>36</v>
      </c>
      <c r="K3448" s="185" t="s">
        <v>36</v>
      </c>
      <c r="L3448" s="185" t="s">
        <v>36</v>
      </c>
      <c r="M3448" s="185" t="s">
        <v>36</v>
      </c>
      <c r="N3448" s="185" t="s">
        <v>35</v>
      </c>
      <c r="O3448" s="185" t="s">
        <v>37</v>
      </c>
      <c r="P3448" s="185"/>
      <c r="Q3448" s="184" t="s">
        <v>56</v>
      </c>
      <c r="R3448" s="185">
        <v>12250</v>
      </c>
      <c r="S3448" s="185" t="s">
        <v>56</v>
      </c>
      <c r="T3448">
        <v>4</v>
      </c>
      <c r="U3448" s="185" t="s">
        <v>37</v>
      </c>
      <c r="V3448" s="185" t="s">
        <v>37</v>
      </c>
      <c r="W3448" t="b">
        <v>1</v>
      </c>
    </row>
    <row r="3449" spans="4:23" x14ac:dyDescent="0.25">
      <c r="D3449" s="184" t="s">
        <v>2762</v>
      </c>
      <c r="E3449" s="184" t="s">
        <v>2762</v>
      </c>
      <c r="F3449" s="184"/>
      <c r="G3449" s="184"/>
      <c r="H3449" s="185">
        <v>16680</v>
      </c>
      <c r="I3449" t="s">
        <v>3493</v>
      </c>
      <c r="J3449" s="185" t="s">
        <v>36</v>
      </c>
      <c r="K3449" s="185" t="s">
        <v>36</v>
      </c>
      <c r="L3449" s="185" t="s">
        <v>36</v>
      </c>
      <c r="M3449" s="185" t="s">
        <v>37</v>
      </c>
      <c r="N3449" s="185" t="s">
        <v>3498</v>
      </c>
      <c r="O3449" s="185" t="s">
        <v>37</v>
      </c>
      <c r="P3449" s="185"/>
      <c r="Q3449" s="184" t="s">
        <v>2762</v>
      </c>
      <c r="R3449" s="185">
        <v>16680</v>
      </c>
      <c r="S3449" s="185" t="s">
        <v>425</v>
      </c>
      <c r="T3449">
        <v>2</v>
      </c>
      <c r="U3449" s="185" t="s">
        <v>37</v>
      </c>
      <c r="V3449" s="185" t="s">
        <v>37</v>
      </c>
      <c r="W3449" t="b">
        <v>1</v>
      </c>
    </row>
    <row r="3450" spans="4:23" x14ac:dyDescent="0.25">
      <c r="D3450" s="184" t="s">
        <v>2763</v>
      </c>
      <c r="E3450" s="184" t="s">
        <v>2763</v>
      </c>
      <c r="F3450" s="184"/>
      <c r="G3450" s="184"/>
      <c r="H3450" s="185">
        <v>13650</v>
      </c>
      <c r="I3450" t="s">
        <v>3491</v>
      </c>
      <c r="J3450" s="185" t="s">
        <v>36</v>
      </c>
      <c r="K3450" s="185" t="s">
        <v>36</v>
      </c>
      <c r="L3450" s="185" t="s">
        <v>36</v>
      </c>
      <c r="M3450" s="185" t="s">
        <v>37</v>
      </c>
      <c r="N3450" s="185" t="s">
        <v>3503</v>
      </c>
      <c r="O3450" s="185" t="s">
        <v>37</v>
      </c>
      <c r="P3450" s="185"/>
      <c r="Q3450" s="184" t="s">
        <v>2763</v>
      </c>
      <c r="R3450" s="185">
        <v>13650</v>
      </c>
      <c r="S3450" s="185" t="s">
        <v>172</v>
      </c>
      <c r="T3450">
        <v>3</v>
      </c>
      <c r="U3450" s="185" t="s">
        <v>37</v>
      </c>
      <c r="V3450" s="185" t="s">
        <v>37</v>
      </c>
      <c r="W3450" t="b">
        <v>1</v>
      </c>
    </row>
    <row r="3451" spans="4:23" x14ac:dyDescent="0.25">
      <c r="D3451" s="184" t="s">
        <v>2764</v>
      </c>
      <c r="E3451" s="184" t="s">
        <v>2764</v>
      </c>
      <c r="F3451" s="184"/>
      <c r="G3451" s="184"/>
      <c r="H3451" s="185">
        <v>17110</v>
      </c>
      <c r="I3451" t="s">
        <v>3502</v>
      </c>
      <c r="J3451" s="185" t="s">
        <v>36</v>
      </c>
      <c r="K3451" s="185" t="s">
        <v>36</v>
      </c>
      <c r="L3451" s="185" t="s">
        <v>36</v>
      </c>
      <c r="M3451" s="185" t="s">
        <v>37</v>
      </c>
      <c r="N3451" s="185" t="s">
        <v>3504</v>
      </c>
      <c r="O3451" s="185" t="s">
        <v>37</v>
      </c>
      <c r="P3451" s="185"/>
      <c r="Q3451" s="184" t="s">
        <v>2764</v>
      </c>
      <c r="R3451" s="185">
        <v>17110</v>
      </c>
      <c r="S3451" s="185" t="s">
        <v>176</v>
      </c>
      <c r="T3451">
        <v>1</v>
      </c>
      <c r="U3451" s="185" t="s">
        <v>37</v>
      </c>
      <c r="V3451" s="185" t="s">
        <v>37</v>
      </c>
      <c r="W3451" t="b">
        <v>1</v>
      </c>
    </row>
    <row r="3452" spans="4:23" x14ac:dyDescent="0.25">
      <c r="D3452" s="184" t="s">
        <v>2765</v>
      </c>
      <c r="E3452" s="184" t="s">
        <v>2765</v>
      </c>
      <c r="F3452" s="184"/>
      <c r="G3452" s="184"/>
      <c r="H3452" s="185">
        <v>17130</v>
      </c>
      <c r="I3452" t="s">
        <v>3491</v>
      </c>
      <c r="J3452" s="185" t="s">
        <v>36</v>
      </c>
      <c r="K3452" s="185" t="s">
        <v>36</v>
      </c>
      <c r="L3452" s="185" t="s">
        <v>36</v>
      </c>
      <c r="M3452" s="185" t="s">
        <v>37</v>
      </c>
      <c r="N3452" s="185" t="s">
        <v>3504</v>
      </c>
      <c r="O3452" s="185" t="s">
        <v>37</v>
      </c>
      <c r="P3452" s="185"/>
      <c r="Q3452" s="184" t="s">
        <v>2765</v>
      </c>
      <c r="R3452" s="185">
        <v>17130</v>
      </c>
      <c r="S3452" s="185" t="s">
        <v>98</v>
      </c>
      <c r="T3452">
        <v>1</v>
      </c>
      <c r="U3452" s="185" t="s">
        <v>37</v>
      </c>
      <c r="V3452" s="185" t="s">
        <v>37</v>
      </c>
      <c r="W3452" t="b">
        <v>1</v>
      </c>
    </row>
    <row r="3453" spans="4:23" x14ac:dyDescent="0.25">
      <c r="D3453" s="184" t="s">
        <v>2766</v>
      </c>
      <c r="E3453" s="184" t="s">
        <v>2766</v>
      </c>
      <c r="F3453" s="184"/>
      <c r="G3453" s="184"/>
      <c r="H3453" s="185">
        <v>13690</v>
      </c>
      <c r="I3453" t="s">
        <v>3491</v>
      </c>
      <c r="J3453" s="185" t="s">
        <v>36</v>
      </c>
      <c r="K3453" s="185" t="s">
        <v>36</v>
      </c>
      <c r="L3453" s="185" t="s">
        <v>36</v>
      </c>
      <c r="M3453" s="185" t="s">
        <v>37</v>
      </c>
      <c r="N3453" s="185" t="s">
        <v>3503</v>
      </c>
      <c r="O3453" s="185" t="s">
        <v>37</v>
      </c>
      <c r="P3453" s="185"/>
      <c r="Q3453" s="184" t="s">
        <v>2766</v>
      </c>
      <c r="R3453" s="185">
        <v>13690</v>
      </c>
      <c r="S3453" s="185" t="s">
        <v>430</v>
      </c>
      <c r="T3453">
        <v>1</v>
      </c>
      <c r="U3453" s="185" t="s">
        <v>37</v>
      </c>
      <c r="V3453" s="185" t="s">
        <v>37</v>
      </c>
      <c r="W3453" t="b">
        <v>1</v>
      </c>
    </row>
    <row r="3454" spans="4:23" x14ac:dyDescent="0.25">
      <c r="D3454" s="184" t="s">
        <v>2767</v>
      </c>
      <c r="E3454" s="184" t="s">
        <v>2767</v>
      </c>
      <c r="F3454" s="184"/>
      <c r="G3454" s="184"/>
      <c r="H3454" s="185">
        <v>13680</v>
      </c>
      <c r="I3454" t="s">
        <v>3491</v>
      </c>
      <c r="J3454" s="185" t="s">
        <v>36</v>
      </c>
      <c r="K3454" s="185" t="s">
        <v>36</v>
      </c>
      <c r="L3454" s="185" t="s">
        <v>36</v>
      </c>
      <c r="M3454" s="185" t="s">
        <v>37</v>
      </c>
      <c r="N3454" s="185" t="s">
        <v>3503</v>
      </c>
      <c r="O3454" s="185" t="s">
        <v>37</v>
      </c>
      <c r="P3454" s="185"/>
      <c r="Q3454" s="184" t="s">
        <v>2767</v>
      </c>
      <c r="R3454" s="185">
        <v>13680</v>
      </c>
      <c r="S3454" s="185" t="s">
        <v>178</v>
      </c>
      <c r="T3454">
        <v>1</v>
      </c>
      <c r="U3454" s="185" t="s">
        <v>37</v>
      </c>
      <c r="V3454" s="185" t="s">
        <v>37</v>
      </c>
      <c r="W3454" t="b">
        <v>1</v>
      </c>
    </row>
    <row r="3455" spans="4:23" x14ac:dyDescent="0.25">
      <c r="D3455" s="184" t="s">
        <v>2768</v>
      </c>
      <c r="E3455" s="184" t="s">
        <v>2768</v>
      </c>
      <c r="F3455" s="184"/>
      <c r="G3455" s="184"/>
      <c r="H3455" s="185">
        <v>16310</v>
      </c>
      <c r="I3455" t="s">
        <v>3496</v>
      </c>
      <c r="J3455" s="185" t="s">
        <v>36</v>
      </c>
      <c r="K3455" s="185" t="s">
        <v>36</v>
      </c>
      <c r="L3455" s="185" t="s">
        <v>36</v>
      </c>
      <c r="M3455" s="185" t="s">
        <v>37</v>
      </c>
      <c r="N3455" s="185" t="s">
        <v>35</v>
      </c>
      <c r="O3455" s="185" t="s">
        <v>37</v>
      </c>
      <c r="P3455" s="185"/>
      <c r="Q3455" s="184" t="s">
        <v>2768</v>
      </c>
      <c r="R3455" s="185">
        <v>16310</v>
      </c>
      <c r="S3455" s="185" t="s">
        <v>1449</v>
      </c>
      <c r="T3455">
        <v>1</v>
      </c>
      <c r="U3455" s="185" t="s">
        <v>37</v>
      </c>
      <c r="V3455" s="185" t="s">
        <v>37</v>
      </c>
      <c r="W3455" t="b">
        <v>1</v>
      </c>
    </row>
    <row r="3456" spans="4:23" x14ac:dyDescent="0.25">
      <c r="D3456" s="186" t="s">
        <v>4464</v>
      </c>
      <c r="E3456" s="186" t="s">
        <v>4464</v>
      </c>
      <c r="F3456" s="186"/>
      <c r="G3456" s="186"/>
      <c r="H3456" s="185"/>
      <c r="I3456" s="186" t="s">
        <v>3493</v>
      </c>
      <c r="J3456" s="186" t="s">
        <v>36</v>
      </c>
      <c r="K3456" s="186" t="s">
        <v>36</v>
      </c>
      <c r="L3456" s="186" t="s">
        <v>36</v>
      </c>
      <c r="M3456" s="186" t="s">
        <v>37</v>
      </c>
      <c r="N3456" s="186" t="s">
        <v>35</v>
      </c>
      <c r="O3456" s="186" t="s">
        <v>37</v>
      </c>
      <c r="P3456" s="186"/>
      <c r="Q3456" s="186" t="s">
        <v>4464</v>
      </c>
      <c r="R3456" s="185"/>
      <c r="S3456" s="185"/>
      <c r="T3456">
        <v>1</v>
      </c>
      <c r="U3456" s="186" t="s">
        <v>37</v>
      </c>
      <c r="V3456" s="186" t="s">
        <v>37</v>
      </c>
      <c r="W3456" t="b">
        <v>1</v>
      </c>
    </row>
    <row r="3457" spans="4:23" x14ac:dyDescent="0.25">
      <c r="D3457" s="184" t="s">
        <v>4465</v>
      </c>
      <c r="E3457" s="184" t="s">
        <v>4465</v>
      </c>
      <c r="F3457" s="184"/>
      <c r="G3457" s="184"/>
      <c r="H3457" s="185">
        <v>16070</v>
      </c>
      <c r="I3457" t="s">
        <v>3493</v>
      </c>
      <c r="J3457" s="185" t="s">
        <v>36</v>
      </c>
      <c r="K3457" s="185" t="s">
        <v>36</v>
      </c>
      <c r="L3457" s="185" t="s">
        <v>36</v>
      </c>
      <c r="M3457" s="185" t="s">
        <v>37</v>
      </c>
      <c r="N3457" s="185" t="s">
        <v>35</v>
      </c>
      <c r="O3457" s="185" t="s">
        <v>37</v>
      </c>
      <c r="P3457" s="185"/>
      <c r="Q3457" s="184" t="s">
        <v>4465</v>
      </c>
      <c r="R3457" s="185">
        <v>16070</v>
      </c>
      <c r="S3457" s="185" t="s">
        <v>3524</v>
      </c>
      <c r="T3457">
        <v>1</v>
      </c>
      <c r="U3457" s="185" t="s">
        <v>37</v>
      </c>
      <c r="V3457" s="185" t="s">
        <v>37</v>
      </c>
      <c r="W3457" t="b">
        <v>1</v>
      </c>
    </row>
    <row r="3458" spans="4:23" x14ac:dyDescent="0.25">
      <c r="D3458" s="184" t="s">
        <v>4466</v>
      </c>
      <c r="E3458" s="184" t="s">
        <v>4466</v>
      </c>
      <c r="F3458" s="184"/>
      <c r="G3458" s="184"/>
      <c r="H3458" s="185">
        <v>15500</v>
      </c>
      <c r="I3458" t="s">
        <v>3493</v>
      </c>
      <c r="J3458" s="185" t="s">
        <v>36</v>
      </c>
      <c r="K3458" s="185" t="s">
        <v>36</v>
      </c>
      <c r="L3458" s="185" t="s">
        <v>36</v>
      </c>
      <c r="M3458" s="185" t="s">
        <v>37</v>
      </c>
      <c r="N3458" s="185" t="s">
        <v>35</v>
      </c>
      <c r="O3458" s="185" t="s">
        <v>37</v>
      </c>
      <c r="P3458" s="185"/>
      <c r="Q3458" s="184" t="s">
        <v>4466</v>
      </c>
      <c r="R3458" s="185">
        <v>15500</v>
      </c>
      <c r="S3458" s="185" t="s">
        <v>3526</v>
      </c>
      <c r="T3458">
        <v>1</v>
      </c>
      <c r="U3458" s="185" t="s">
        <v>37</v>
      </c>
      <c r="V3458" s="185" t="s">
        <v>37</v>
      </c>
      <c r="W3458" t="b">
        <v>1</v>
      </c>
    </row>
    <row r="3459" spans="4:23" x14ac:dyDescent="0.25">
      <c r="D3459" s="184" t="s">
        <v>2769</v>
      </c>
      <c r="E3459" s="184" t="s">
        <v>2769</v>
      </c>
      <c r="F3459" s="184"/>
      <c r="G3459" s="184"/>
      <c r="H3459" s="185">
        <v>13820</v>
      </c>
      <c r="I3459" t="s">
        <v>3491</v>
      </c>
      <c r="J3459" s="185" t="s">
        <v>36</v>
      </c>
      <c r="K3459" s="185" t="s">
        <v>36</v>
      </c>
      <c r="L3459" s="185" t="s">
        <v>36</v>
      </c>
      <c r="M3459" s="185" t="s">
        <v>37</v>
      </c>
      <c r="N3459" s="185" t="s">
        <v>3501</v>
      </c>
      <c r="O3459" s="185" t="s">
        <v>37</v>
      </c>
      <c r="P3459" s="185"/>
      <c r="Q3459" s="184" t="s">
        <v>2769</v>
      </c>
      <c r="R3459" s="185">
        <v>13820</v>
      </c>
      <c r="S3459" s="185" t="s">
        <v>469</v>
      </c>
      <c r="T3459">
        <v>2</v>
      </c>
      <c r="U3459" s="185" t="s">
        <v>37</v>
      </c>
      <c r="V3459" s="185" t="s">
        <v>37</v>
      </c>
      <c r="W3459" t="b">
        <v>1</v>
      </c>
    </row>
    <row r="3460" spans="4:23" x14ac:dyDescent="0.25">
      <c r="D3460" s="184" t="s">
        <v>2770</v>
      </c>
      <c r="E3460" s="184" t="s">
        <v>2770</v>
      </c>
      <c r="F3460" s="184"/>
      <c r="G3460" s="184"/>
      <c r="H3460" s="185">
        <v>13420</v>
      </c>
      <c r="I3460" t="s">
        <v>3491</v>
      </c>
      <c r="J3460" s="185" t="s">
        <v>36</v>
      </c>
      <c r="K3460" s="185" t="s">
        <v>36</v>
      </c>
      <c r="L3460" s="185" t="s">
        <v>36</v>
      </c>
      <c r="M3460" s="185" t="s">
        <v>37</v>
      </c>
      <c r="N3460" s="185" t="s">
        <v>3501</v>
      </c>
      <c r="O3460" s="185" t="s">
        <v>37</v>
      </c>
      <c r="P3460" s="185"/>
      <c r="Q3460" s="184" t="s">
        <v>2770</v>
      </c>
      <c r="R3460" s="185">
        <v>13420</v>
      </c>
      <c r="S3460" s="185" t="s">
        <v>76</v>
      </c>
      <c r="T3460">
        <v>2</v>
      </c>
      <c r="U3460" s="185" t="s">
        <v>37</v>
      </c>
      <c r="V3460" s="185" t="s">
        <v>37</v>
      </c>
      <c r="W3460" t="b">
        <v>1</v>
      </c>
    </row>
    <row r="3461" spans="4:23" x14ac:dyDescent="0.25">
      <c r="D3461" s="184" t="s">
        <v>2771</v>
      </c>
      <c r="E3461" s="184" t="s">
        <v>2771</v>
      </c>
      <c r="F3461" s="184"/>
      <c r="G3461" s="184"/>
      <c r="H3461" s="185">
        <v>10010</v>
      </c>
      <c r="I3461" t="s">
        <v>3486</v>
      </c>
      <c r="J3461" s="185" t="s">
        <v>36</v>
      </c>
      <c r="K3461" s="185" t="s">
        <v>36</v>
      </c>
      <c r="L3461" s="185" t="s">
        <v>36</v>
      </c>
      <c r="M3461" s="185" t="s">
        <v>37</v>
      </c>
      <c r="N3461" s="185" t="s">
        <v>35</v>
      </c>
      <c r="O3461" s="185" t="s">
        <v>37</v>
      </c>
      <c r="P3461" s="185"/>
      <c r="Q3461" s="184" t="s">
        <v>2771</v>
      </c>
      <c r="R3461" s="185">
        <v>10010</v>
      </c>
      <c r="S3461" s="185" t="s">
        <v>38</v>
      </c>
      <c r="T3461">
        <v>1</v>
      </c>
      <c r="U3461" s="185" t="s">
        <v>37</v>
      </c>
      <c r="V3461" s="185" t="s">
        <v>37</v>
      </c>
      <c r="W3461" t="b">
        <v>1</v>
      </c>
    </row>
    <row r="3462" spans="4:23" x14ac:dyDescent="0.25">
      <c r="D3462" s="184" t="s">
        <v>2772</v>
      </c>
      <c r="E3462" s="184" t="s">
        <v>2772</v>
      </c>
      <c r="F3462" s="184"/>
      <c r="G3462" s="184"/>
      <c r="H3462" s="185">
        <v>16570</v>
      </c>
      <c r="I3462" t="s">
        <v>3510</v>
      </c>
      <c r="J3462" s="185" t="s">
        <v>36</v>
      </c>
      <c r="K3462" s="185" t="s">
        <v>36</v>
      </c>
      <c r="L3462" s="185" t="s">
        <v>36</v>
      </c>
      <c r="M3462" s="185" t="s">
        <v>37</v>
      </c>
      <c r="N3462" s="185" t="s">
        <v>35</v>
      </c>
      <c r="O3462" s="185" t="s">
        <v>37</v>
      </c>
      <c r="P3462" s="185"/>
      <c r="Q3462" s="184" t="s">
        <v>2772</v>
      </c>
      <c r="R3462" s="185">
        <v>16570</v>
      </c>
      <c r="S3462" s="185" t="s">
        <v>736</v>
      </c>
      <c r="T3462">
        <v>1</v>
      </c>
      <c r="U3462" s="185" t="s">
        <v>37</v>
      </c>
      <c r="V3462" s="185" t="s">
        <v>37</v>
      </c>
      <c r="W3462" t="b">
        <v>1</v>
      </c>
    </row>
    <row r="3463" spans="4:23" x14ac:dyDescent="0.25">
      <c r="D3463" s="184" t="s">
        <v>2773</v>
      </c>
      <c r="E3463" s="184" t="s">
        <v>2773</v>
      </c>
      <c r="F3463" s="184"/>
      <c r="G3463" s="184"/>
      <c r="H3463" s="185">
        <v>14210</v>
      </c>
      <c r="I3463" t="s">
        <v>3491</v>
      </c>
      <c r="J3463" s="185" t="s">
        <v>36</v>
      </c>
      <c r="K3463" s="185" t="s">
        <v>36</v>
      </c>
      <c r="L3463" s="185" t="s">
        <v>36</v>
      </c>
      <c r="M3463" s="185" t="s">
        <v>37</v>
      </c>
      <c r="N3463" s="185" t="s">
        <v>35</v>
      </c>
      <c r="O3463" s="185" t="s">
        <v>37</v>
      </c>
      <c r="P3463" s="185"/>
      <c r="Q3463" s="184" t="s">
        <v>2773</v>
      </c>
      <c r="R3463" s="185">
        <v>14210</v>
      </c>
      <c r="S3463" s="185" t="s">
        <v>665</v>
      </c>
      <c r="T3463">
        <v>3</v>
      </c>
      <c r="U3463" s="185" t="s">
        <v>37</v>
      </c>
      <c r="V3463" s="185" t="s">
        <v>37</v>
      </c>
      <c r="W3463" t="b">
        <v>1</v>
      </c>
    </row>
    <row r="3464" spans="4:23" x14ac:dyDescent="0.25">
      <c r="D3464" s="184" t="s">
        <v>2774</v>
      </c>
      <c r="E3464" s="184" t="s">
        <v>2774</v>
      </c>
      <c r="F3464" s="184"/>
      <c r="G3464" s="184"/>
      <c r="H3464" s="185">
        <v>14200</v>
      </c>
      <c r="I3464" t="s">
        <v>3491</v>
      </c>
      <c r="J3464" s="185" t="s">
        <v>36</v>
      </c>
      <c r="K3464" s="185" t="s">
        <v>36</v>
      </c>
      <c r="L3464" s="185" t="s">
        <v>36</v>
      </c>
      <c r="M3464" s="185" t="s">
        <v>37</v>
      </c>
      <c r="N3464" s="185" t="s">
        <v>3505</v>
      </c>
      <c r="O3464" s="185" t="s">
        <v>37</v>
      </c>
      <c r="P3464" s="185"/>
      <c r="Q3464" s="184" t="s">
        <v>2774</v>
      </c>
      <c r="R3464" s="185">
        <v>14200</v>
      </c>
      <c r="S3464" s="185" t="s">
        <v>276</v>
      </c>
      <c r="T3464">
        <v>3</v>
      </c>
      <c r="U3464" s="185" t="s">
        <v>37</v>
      </c>
      <c r="V3464" s="185" t="s">
        <v>37</v>
      </c>
      <c r="W3464" t="b">
        <v>1</v>
      </c>
    </row>
    <row r="3465" spans="4:23" x14ac:dyDescent="0.25">
      <c r="D3465" s="184" t="s">
        <v>405</v>
      </c>
      <c r="E3465" s="184" t="s">
        <v>405</v>
      </c>
      <c r="F3465" s="184"/>
      <c r="G3465" s="184"/>
      <c r="H3465" s="185">
        <v>15060</v>
      </c>
      <c r="I3465" t="s">
        <v>113</v>
      </c>
      <c r="J3465" s="185" t="s">
        <v>36</v>
      </c>
      <c r="K3465" s="185" t="s">
        <v>36</v>
      </c>
      <c r="L3465" s="185" t="s">
        <v>36</v>
      </c>
      <c r="M3465" s="185" t="s">
        <v>37</v>
      </c>
      <c r="N3465" s="185" t="s">
        <v>113</v>
      </c>
      <c r="O3465" s="185" t="s">
        <v>37</v>
      </c>
      <c r="P3465" s="185"/>
      <c r="Q3465" s="184" t="s">
        <v>405</v>
      </c>
      <c r="R3465" s="185">
        <v>15060</v>
      </c>
      <c r="S3465" s="185" t="s">
        <v>405</v>
      </c>
      <c r="T3465">
        <v>5</v>
      </c>
      <c r="U3465" s="185" t="s">
        <v>37</v>
      </c>
      <c r="V3465" s="185" t="s">
        <v>37</v>
      </c>
      <c r="W3465" t="b">
        <v>0</v>
      </c>
    </row>
    <row r="3466" spans="4:23" x14ac:dyDescent="0.25">
      <c r="D3466" s="186" t="s">
        <v>4467</v>
      </c>
      <c r="E3466" s="186" t="s">
        <v>4467</v>
      </c>
      <c r="F3466" s="186"/>
      <c r="G3466" s="186"/>
      <c r="H3466" s="185"/>
      <c r="I3466" s="186" t="s">
        <v>3493</v>
      </c>
      <c r="J3466" s="186" t="s">
        <v>36</v>
      </c>
      <c r="K3466" s="186" t="s">
        <v>36</v>
      </c>
      <c r="L3466" s="186" t="s">
        <v>36</v>
      </c>
      <c r="M3466" s="186" t="s">
        <v>37</v>
      </c>
      <c r="N3466" s="186" t="s">
        <v>3498</v>
      </c>
      <c r="O3466" s="186" t="s">
        <v>37</v>
      </c>
      <c r="P3466" s="186"/>
      <c r="Q3466" s="186" t="s">
        <v>4467</v>
      </c>
      <c r="R3466" s="185"/>
      <c r="S3466" s="185"/>
      <c r="T3466">
        <v>1</v>
      </c>
      <c r="U3466" s="186" t="s">
        <v>37</v>
      </c>
      <c r="V3466" s="186" t="s">
        <v>37</v>
      </c>
      <c r="W3466" t="b">
        <v>1</v>
      </c>
    </row>
    <row r="3467" spans="4:23" x14ac:dyDescent="0.25">
      <c r="D3467" s="184" t="s">
        <v>2775</v>
      </c>
      <c r="E3467" s="184" t="s">
        <v>2775</v>
      </c>
      <c r="F3467" s="184"/>
      <c r="G3467" s="184"/>
      <c r="H3467" s="185">
        <v>16380</v>
      </c>
      <c r="I3467" t="s">
        <v>3500</v>
      </c>
      <c r="J3467" s="185" t="s">
        <v>36</v>
      </c>
      <c r="K3467" s="185" t="s">
        <v>36</v>
      </c>
      <c r="L3467" s="185" t="s">
        <v>36</v>
      </c>
      <c r="M3467" s="185" t="s">
        <v>37</v>
      </c>
      <c r="N3467" s="185" t="s">
        <v>35</v>
      </c>
      <c r="O3467" s="185" t="s">
        <v>37</v>
      </c>
      <c r="P3467" s="185"/>
      <c r="Q3467" s="184" t="s">
        <v>2775</v>
      </c>
      <c r="R3467" s="185">
        <v>16380</v>
      </c>
      <c r="S3467" s="185" t="s">
        <v>174</v>
      </c>
      <c r="T3467">
        <v>3</v>
      </c>
      <c r="U3467" s="185" t="s">
        <v>37</v>
      </c>
      <c r="V3467" s="185" t="s">
        <v>37</v>
      </c>
      <c r="W3467" t="b">
        <v>1</v>
      </c>
    </row>
    <row r="3468" spans="4:23" x14ac:dyDescent="0.25">
      <c r="D3468" s="186" t="s">
        <v>4468</v>
      </c>
      <c r="E3468" s="186" t="s">
        <v>4468</v>
      </c>
      <c r="F3468" s="186"/>
      <c r="G3468" s="186"/>
      <c r="H3468" s="185"/>
      <c r="I3468" s="186" t="s">
        <v>3493</v>
      </c>
      <c r="J3468" s="186" t="s">
        <v>36</v>
      </c>
      <c r="K3468" s="186" t="s">
        <v>36</v>
      </c>
      <c r="L3468" s="186" t="s">
        <v>36</v>
      </c>
      <c r="M3468" s="186" t="s">
        <v>37</v>
      </c>
      <c r="N3468" s="186" t="s">
        <v>3498</v>
      </c>
      <c r="O3468" s="186" t="s">
        <v>37</v>
      </c>
      <c r="P3468" s="186"/>
      <c r="Q3468" s="186" t="s">
        <v>4468</v>
      </c>
      <c r="R3468" s="185"/>
      <c r="S3468" s="185"/>
      <c r="T3468">
        <v>2</v>
      </c>
      <c r="U3468" s="186" t="s">
        <v>37</v>
      </c>
      <c r="V3468" s="186" t="s">
        <v>37</v>
      </c>
      <c r="W3468" t="b">
        <v>1</v>
      </c>
    </row>
    <row r="3469" spans="4:23" x14ac:dyDescent="0.25">
      <c r="D3469" s="184" t="s">
        <v>4469</v>
      </c>
      <c r="E3469" s="184" t="s">
        <v>4469</v>
      </c>
      <c r="F3469" s="184"/>
      <c r="G3469" s="184"/>
      <c r="H3469" s="185">
        <v>90123</v>
      </c>
      <c r="I3469" t="s">
        <v>3502</v>
      </c>
      <c r="J3469" s="185" t="s">
        <v>36</v>
      </c>
      <c r="K3469" s="185" t="s">
        <v>36</v>
      </c>
      <c r="L3469" s="185" t="s">
        <v>36</v>
      </c>
      <c r="M3469" s="185" t="s">
        <v>37</v>
      </c>
      <c r="N3469" s="185" t="s">
        <v>3528</v>
      </c>
      <c r="O3469" s="185" t="s">
        <v>37</v>
      </c>
      <c r="P3469" s="185"/>
      <c r="Q3469" s="184" t="s">
        <v>4469</v>
      </c>
      <c r="R3469" s="185">
        <v>90123</v>
      </c>
      <c r="S3469" s="185" t="s">
        <v>1230</v>
      </c>
      <c r="T3469">
        <v>3</v>
      </c>
      <c r="U3469" s="185" t="s">
        <v>37</v>
      </c>
      <c r="V3469" s="185" t="s">
        <v>37</v>
      </c>
      <c r="W3469" t="b">
        <v>1</v>
      </c>
    </row>
    <row r="3470" spans="4:23" x14ac:dyDescent="0.25">
      <c r="D3470" s="184" t="s">
        <v>2776</v>
      </c>
      <c r="E3470" s="184" t="s">
        <v>2776</v>
      </c>
      <c r="F3470" s="184"/>
      <c r="G3470" s="184"/>
      <c r="H3470" s="185">
        <v>17860</v>
      </c>
      <c r="I3470" t="s">
        <v>3502</v>
      </c>
      <c r="J3470" s="185" t="s">
        <v>36</v>
      </c>
      <c r="K3470" s="185" t="s">
        <v>36</v>
      </c>
      <c r="L3470" s="185" t="s">
        <v>36</v>
      </c>
      <c r="M3470" s="185" t="s">
        <v>37</v>
      </c>
      <c r="N3470" s="185" t="s">
        <v>3504</v>
      </c>
      <c r="O3470" s="185" t="s">
        <v>37</v>
      </c>
      <c r="P3470" s="185"/>
      <c r="Q3470" s="184" t="s">
        <v>2776</v>
      </c>
      <c r="R3470" s="185">
        <v>17860</v>
      </c>
      <c r="S3470" s="185" t="s">
        <v>2777</v>
      </c>
      <c r="T3470">
        <v>1</v>
      </c>
      <c r="U3470" s="185" t="s">
        <v>37</v>
      </c>
      <c r="V3470" s="185" t="s">
        <v>37</v>
      </c>
      <c r="W3470" t="b">
        <v>1</v>
      </c>
    </row>
    <row r="3471" spans="4:23" x14ac:dyDescent="0.25">
      <c r="D3471" s="184" t="s">
        <v>2778</v>
      </c>
      <c r="E3471" s="184" t="s">
        <v>2778</v>
      </c>
      <c r="F3471" s="184"/>
      <c r="G3471" s="184"/>
      <c r="H3471" s="185">
        <v>15060</v>
      </c>
      <c r="I3471" t="s">
        <v>113</v>
      </c>
      <c r="J3471" s="185" t="s">
        <v>36</v>
      </c>
      <c r="K3471" s="185" t="s">
        <v>36</v>
      </c>
      <c r="L3471" s="185" t="s">
        <v>36</v>
      </c>
      <c r="M3471" s="185" t="s">
        <v>37</v>
      </c>
      <c r="N3471" s="185" t="s">
        <v>113</v>
      </c>
      <c r="O3471" s="185" t="s">
        <v>37</v>
      </c>
      <c r="P3471" s="185"/>
      <c r="Q3471" s="184" t="s">
        <v>2778</v>
      </c>
      <c r="R3471" s="185">
        <v>15060</v>
      </c>
      <c r="S3471" s="185" t="s">
        <v>405</v>
      </c>
      <c r="T3471">
        <v>5</v>
      </c>
      <c r="U3471" s="185" t="s">
        <v>37</v>
      </c>
      <c r="V3471" s="185" t="s">
        <v>37</v>
      </c>
      <c r="W3471" t="b">
        <v>0</v>
      </c>
    </row>
    <row r="3472" spans="4:23" x14ac:dyDescent="0.25">
      <c r="D3472" s="184" t="s">
        <v>2779</v>
      </c>
      <c r="E3472" s="184" t="s">
        <v>2779</v>
      </c>
      <c r="F3472" s="184"/>
      <c r="G3472" s="184"/>
      <c r="H3472" s="185">
        <v>16380</v>
      </c>
      <c r="I3472" t="s">
        <v>3500</v>
      </c>
      <c r="J3472" s="185" t="s">
        <v>36</v>
      </c>
      <c r="K3472" s="185" t="s">
        <v>36</v>
      </c>
      <c r="L3472" s="185" t="s">
        <v>36</v>
      </c>
      <c r="M3472" s="185" t="s">
        <v>37</v>
      </c>
      <c r="N3472" s="185" t="s">
        <v>35</v>
      </c>
      <c r="O3472" s="185" t="s">
        <v>37</v>
      </c>
      <c r="P3472" s="185"/>
      <c r="Q3472" s="184" t="s">
        <v>2779</v>
      </c>
      <c r="R3472" s="185">
        <v>16380</v>
      </c>
      <c r="S3472" s="185" t="s">
        <v>174</v>
      </c>
      <c r="T3472">
        <v>1</v>
      </c>
      <c r="U3472" s="185" t="s">
        <v>37</v>
      </c>
      <c r="V3472" s="185" t="s">
        <v>37</v>
      </c>
      <c r="W3472" t="b">
        <v>1</v>
      </c>
    </row>
    <row r="3473" spans="4:23" x14ac:dyDescent="0.25">
      <c r="D3473" s="184" t="s">
        <v>2780</v>
      </c>
      <c r="E3473" s="184" t="s">
        <v>2780</v>
      </c>
      <c r="F3473" s="184"/>
      <c r="G3473" s="184"/>
      <c r="H3473" s="185">
        <v>15060</v>
      </c>
      <c r="I3473" t="s">
        <v>113</v>
      </c>
      <c r="J3473" s="185" t="s">
        <v>36</v>
      </c>
      <c r="K3473" s="185" t="s">
        <v>36</v>
      </c>
      <c r="L3473" s="185" t="s">
        <v>36</v>
      </c>
      <c r="M3473" s="185" t="s">
        <v>37</v>
      </c>
      <c r="N3473" s="185" t="s">
        <v>113</v>
      </c>
      <c r="O3473" s="185" t="s">
        <v>37</v>
      </c>
      <c r="P3473" s="185"/>
      <c r="Q3473" s="184" t="s">
        <v>2780</v>
      </c>
      <c r="R3473" s="185">
        <v>15060</v>
      </c>
      <c r="S3473" s="185" t="s">
        <v>405</v>
      </c>
      <c r="T3473">
        <v>5</v>
      </c>
      <c r="U3473" s="185" t="s">
        <v>37</v>
      </c>
      <c r="V3473" s="185" t="s">
        <v>37</v>
      </c>
      <c r="W3473" t="b">
        <v>0</v>
      </c>
    </row>
    <row r="3474" spans="4:23" x14ac:dyDescent="0.25">
      <c r="D3474" s="184" t="s">
        <v>40</v>
      </c>
      <c r="E3474" s="184" t="s">
        <v>40</v>
      </c>
      <c r="F3474" s="184"/>
      <c r="G3474" s="184"/>
      <c r="H3474" s="185">
        <v>12290</v>
      </c>
      <c r="I3474" t="s">
        <v>3487</v>
      </c>
      <c r="J3474" s="185" t="s">
        <v>36</v>
      </c>
      <c r="K3474" s="185" t="s">
        <v>36</v>
      </c>
      <c r="L3474" s="185" t="s">
        <v>36</v>
      </c>
      <c r="M3474" s="185" t="s">
        <v>36</v>
      </c>
      <c r="N3474" s="185" t="s">
        <v>35</v>
      </c>
      <c r="O3474" s="185" t="s">
        <v>37</v>
      </c>
      <c r="P3474" s="185"/>
      <c r="Q3474" s="184" t="s">
        <v>40</v>
      </c>
      <c r="R3474" s="185">
        <v>12290</v>
      </c>
      <c r="S3474" s="185" t="s">
        <v>40</v>
      </c>
      <c r="T3474">
        <v>4</v>
      </c>
      <c r="U3474" s="185" t="s">
        <v>37</v>
      </c>
      <c r="V3474" s="185" t="s">
        <v>37</v>
      </c>
      <c r="W3474" t="b">
        <v>1</v>
      </c>
    </row>
    <row r="3475" spans="4:23" x14ac:dyDescent="0.25">
      <c r="D3475" s="184" t="s">
        <v>2781</v>
      </c>
      <c r="E3475" s="184" t="s">
        <v>2781</v>
      </c>
      <c r="F3475" s="184"/>
      <c r="G3475" s="184"/>
      <c r="H3475" s="185">
        <v>16380</v>
      </c>
      <c r="I3475" t="s">
        <v>3500</v>
      </c>
      <c r="J3475" s="185" t="s">
        <v>36</v>
      </c>
      <c r="K3475" s="185" t="s">
        <v>36</v>
      </c>
      <c r="L3475" s="185" t="s">
        <v>36</v>
      </c>
      <c r="M3475" s="185" t="s">
        <v>37</v>
      </c>
      <c r="N3475" s="185" t="s">
        <v>3498</v>
      </c>
      <c r="O3475" s="185" t="s">
        <v>37</v>
      </c>
      <c r="P3475" s="185"/>
      <c r="Q3475" s="184" t="s">
        <v>2781</v>
      </c>
      <c r="R3475" s="185">
        <v>16380</v>
      </c>
      <c r="S3475" s="185" t="s">
        <v>174</v>
      </c>
      <c r="T3475">
        <v>1</v>
      </c>
      <c r="U3475" s="185" t="s">
        <v>37</v>
      </c>
      <c r="V3475" s="185" t="s">
        <v>37</v>
      </c>
      <c r="W3475" t="b">
        <v>1</v>
      </c>
    </row>
    <row r="3476" spans="4:23" x14ac:dyDescent="0.25">
      <c r="D3476" s="184" t="s">
        <v>2782</v>
      </c>
      <c r="E3476" s="184" t="s">
        <v>2782</v>
      </c>
      <c r="F3476" s="184"/>
      <c r="G3476" s="184"/>
      <c r="H3476" s="185">
        <v>90316</v>
      </c>
      <c r="I3476" t="s">
        <v>3493</v>
      </c>
      <c r="J3476" s="185" t="s">
        <v>36</v>
      </c>
      <c r="K3476" s="185" t="s">
        <v>36</v>
      </c>
      <c r="L3476" s="185" t="s">
        <v>36</v>
      </c>
      <c r="M3476" s="185" t="s">
        <v>36</v>
      </c>
      <c r="N3476" s="185" t="s">
        <v>35</v>
      </c>
      <c r="O3476" s="185" t="s">
        <v>37</v>
      </c>
      <c r="P3476" s="185"/>
      <c r="Q3476" s="184" t="s">
        <v>2782</v>
      </c>
      <c r="R3476" s="185">
        <v>90316</v>
      </c>
      <c r="S3476" s="185" t="s">
        <v>2782</v>
      </c>
      <c r="T3476">
        <v>1</v>
      </c>
      <c r="U3476" s="185" t="s">
        <v>37</v>
      </c>
      <c r="V3476" s="185" t="s">
        <v>37</v>
      </c>
      <c r="W3476" t="b">
        <v>1</v>
      </c>
    </row>
    <row r="3477" spans="4:23" x14ac:dyDescent="0.25">
      <c r="D3477" s="184" t="s">
        <v>2783</v>
      </c>
      <c r="E3477" s="184" t="s">
        <v>2783</v>
      </c>
      <c r="F3477" s="184"/>
      <c r="G3477" s="184"/>
      <c r="H3477" s="185">
        <v>15060</v>
      </c>
      <c r="I3477" t="s">
        <v>113</v>
      </c>
      <c r="J3477" s="185" t="s">
        <v>36</v>
      </c>
      <c r="K3477" s="185" t="s">
        <v>36</v>
      </c>
      <c r="L3477" s="185" t="s">
        <v>36</v>
      </c>
      <c r="M3477" s="185" t="s">
        <v>37</v>
      </c>
      <c r="N3477" s="185" t="s">
        <v>113</v>
      </c>
      <c r="O3477" s="185" t="s">
        <v>37</v>
      </c>
      <c r="P3477" s="185"/>
      <c r="Q3477" s="184" t="s">
        <v>2783</v>
      </c>
      <c r="R3477" s="185">
        <v>15060</v>
      </c>
      <c r="S3477" s="185" t="s">
        <v>405</v>
      </c>
      <c r="T3477">
        <v>5</v>
      </c>
      <c r="U3477" s="185" t="s">
        <v>37</v>
      </c>
      <c r="V3477" s="185" t="s">
        <v>37</v>
      </c>
      <c r="W3477" t="b">
        <v>0</v>
      </c>
    </row>
    <row r="3478" spans="4:23" x14ac:dyDescent="0.25">
      <c r="D3478" s="184" t="s">
        <v>2784</v>
      </c>
      <c r="E3478" s="184" t="s">
        <v>2784</v>
      </c>
      <c r="F3478" s="184"/>
      <c r="G3478" s="184"/>
      <c r="H3478" s="185">
        <v>15060</v>
      </c>
      <c r="I3478" t="s">
        <v>113</v>
      </c>
      <c r="J3478" s="185" t="s">
        <v>36</v>
      </c>
      <c r="K3478" s="185" t="s">
        <v>36</v>
      </c>
      <c r="L3478" s="185" t="s">
        <v>36</v>
      </c>
      <c r="M3478" s="185" t="s">
        <v>37</v>
      </c>
      <c r="N3478" s="185" t="s">
        <v>113</v>
      </c>
      <c r="O3478" s="185" t="s">
        <v>37</v>
      </c>
      <c r="P3478" s="185"/>
      <c r="Q3478" s="184" t="s">
        <v>2784</v>
      </c>
      <c r="R3478" s="185">
        <v>15060</v>
      </c>
      <c r="S3478" s="185" t="s">
        <v>405</v>
      </c>
      <c r="T3478">
        <v>5</v>
      </c>
      <c r="U3478" s="185" t="s">
        <v>37</v>
      </c>
      <c r="V3478" s="185" t="s">
        <v>37</v>
      </c>
      <c r="W3478" t="b">
        <v>0</v>
      </c>
    </row>
    <row r="3479" spans="4:23" x14ac:dyDescent="0.25">
      <c r="D3479" s="186" t="s">
        <v>4470</v>
      </c>
      <c r="E3479" s="186" t="s">
        <v>4470</v>
      </c>
      <c r="F3479" s="186"/>
      <c r="G3479" s="186"/>
      <c r="H3479" s="185"/>
      <c r="I3479" s="186" t="s">
        <v>3493</v>
      </c>
      <c r="J3479" s="186" t="s">
        <v>36</v>
      </c>
      <c r="K3479" s="186" t="s">
        <v>36</v>
      </c>
      <c r="L3479" s="186" t="s">
        <v>36</v>
      </c>
      <c r="M3479" s="186" t="s">
        <v>37</v>
      </c>
      <c r="N3479" s="186" t="s">
        <v>3498</v>
      </c>
      <c r="O3479" s="186" t="s">
        <v>37</v>
      </c>
      <c r="P3479" s="186"/>
      <c r="Q3479" s="186" t="s">
        <v>4470</v>
      </c>
      <c r="R3479" s="185"/>
      <c r="S3479" s="185"/>
      <c r="T3479">
        <v>2</v>
      </c>
      <c r="U3479" s="186" t="s">
        <v>37</v>
      </c>
      <c r="V3479" s="186" t="s">
        <v>37</v>
      </c>
      <c r="W3479" t="b">
        <v>1</v>
      </c>
    </row>
    <row r="3480" spans="4:23" x14ac:dyDescent="0.25">
      <c r="D3480" s="186" t="s">
        <v>4471</v>
      </c>
      <c r="E3480" s="186" t="s">
        <v>4471</v>
      </c>
      <c r="F3480" s="186"/>
      <c r="G3480" s="186"/>
      <c r="H3480" s="185"/>
      <c r="I3480" s="186" t="s">
        <v>3493</v>
      </c>
      <c r="J3480" s="186" t="s">
        <v>36</v>
      </c>
      <c r="K3480" s="186" t="s">
        <v>36</v>
      </c>
      <c r="L3480" s="186" t="s">
        <v>36</v>
      </c>
      <c r="M3480" s="186" t="s">
        <v>37</v>
      </c>
      <c r="N3480" s="186" t="s">
        <v>3498</v>
      </c>
      <c r="O3480" s="186" t="s">
        <v>37</v>
      </c>
      <c r="P3480" s="186"/>
      <c r="Q3480" s="186" t="s">
        <v>4471</v>
      </c>
      <c r="R3480" s="185"/>
      <c r="S3480" s="185"/>
      <c r="T3480">
        <v>2</v>
      </c>
      <c r="U3480" s="186" t="s">
        <v>37</v>
      </c>
      <c r="V3480" s="186" t="s">
        <v>37</v>
      </c>
      <c r="W3480" t="b">
        <v>1</v>
      </c>
    </row>
    <row r="3481" spans="4:23" x14ac:dyDescent="0.25">
      <c r="D3481" s="184" t="s">
        <v>4472</v>
      </c>
      <c r="E3481" s="184" t="s">
        <v>4472</v>
      </c>
      <c r="F3481" s="184"/>
      <c r="G3481" s="184"/>
      <c r="H3481" s="185">
        <v>16510</v>
      </c>
      <c r="I3481" t="s">
        <v>3494</v>
      </c>
      <c r="J3481" s="185" t="s">
        <v>36</v>
      </c>
      <c r="K3481" s="185" t="s">
        <v>37</v>
      </c>
      <c r="L3481" s="185" t="s">
        <v>36</v>
      </c>
      <c r="M3481" s="185" t="s">
        <v>37</v>
      </c>
      <c r="N3481" s="185" t="s">
        <v>3514</v>
      </c>
      <c r="O3481" s="185" t="s">
        <v>36</v>
      </c>
      <c r="P3481" s="185"/>
      <c r="Q3481" s="184" t="s">
        <v>4472</v>
      </c>
      <c r="R3481" s="185">
        <v>16510</v>
      </c>
      <c r="S3481" s="185" t="s">
        <v>64</v>
      </c>
      <c r="T3481">
        <v>3</v>
      </c>
      <c r="U3481" s="185" t="s">
        <v>37</v>
      </c>
      <c r="V3481" s="185" t="s">
        <v>37</v>
      </c>
      <c r="W3481" t="b">
        <v>0</v>
      </c>
    </row>
    <row r="3482" spans="4:23" x14ac:dyDescent="0.25">
      <c r="D3482" s="184" t="s">
        <v>2785</v>
      </c>
      <c r="E3482" s="184" t="s">
        <v>2785</v>
      </c>
      <c r="F3482" s="184"/>
      <c r="G3482" s="184"/>
      <c r="H3482" s="185">
        <v>90317</v>
      </c>
      <c r="I3482" t="s">
        <v>3500</v>
      </c>
      <c r="J3482" s="185" t="s">
        <v>36</v>
      </c>
      <c r="K3482" s="185" t="s">
        <v>36</v>
      </c>
      <c r="L3482" s="185" t="s">
        <v>36</v>
      </c>
      <c r="M3482" s="185" t="s">
        <v>37</v>
      </c>
      <c r="N3482" s="185" t="s">
        <v>35</v>
      </c>
      <c r="O3482" s="185" t="s">
        <v>37</v>
      </c>
      <c r="P3482" s="185"/>
      <c r="Q3482" s="184" t="s">
        <v>2785</v>
      </c>
      <c r="R3482" s="185">
        <v>90317</v>
      </c>
      <c r="S3482" s="185" t="s">
        <v>2785</v>
      </c>
      <c r="T3482">
        <v>1</v>
      </c>
      <c r="U3482" s="185" t="s">
        <v>37</v>
      </c>
      <c r="V3482" s="185" t="s">
        <v>37</v>
      </c>
      <c r="W3482" t="b">
        <v>1</v>
      </c>
    </row>
    <row r="3483" spans="4:23" x14ac:dyDescent="0.25">
      <c r="D3483" s="184" t="s">
        <v>2786</v>
      </c>
      <c r="E3483" s="184" t="s">
        <v>2786</v>
      </c>
      <c r="F3483" s="184"/>
      <c r="G3483" s="184"/>
      <c r="H3483" s="185">
        <v>90318</v>
      </c>
      <c r="I3483" t="s">
        <v>3500</v>
      </c>
      <c r="J3483" s="185" t="s">
        <v>36</v>
      </c>
      <c r="K3483" s="185" t="s">
        <v>36</v>
      </c>
      <c r="L3483" s="185" t="s">
        <v>36</v>
      </c>
      <c r="M3483" s="185" t="s">
        <v>36</v>
      </c>
      <c r="N3483" s="185" t="s">
        <v>35</v>
      </c>
      <c r="O3483" s="185" t="s">
        <v>37</v>
      </c>
      <c r="P3483" s="185"/>
      <c r="Q3483" s="184" t="s">
        <v>2786</v>
      </c>
      <c r="R3483" s="185">
        <v>90318</v>
      </c>
      <c r="S3483" s="185" t="s">
        <v>2786</v>
      </c>
      <c r="T3483">
        <v>4</v>
      </c>
      <c r="U3483" s="185" t="s">
        <v>37</v>
      </c>
      <c r="V3483" s="185" t="s">
        <v>37</v>
      </c>
      <c r="W3483" t="b">
        <v>1</v>
      </c>
    </row>
    <row r="3484" spans="4:23" x14ac:dyDescent="0.25">
      <c r="D3484" s="184" t="s">
        <v>2787</v>
      </c>
      <c r="E3484" s="184" t="s">
        <v>2787</v>
      </c>
      <c r="F3484" s="184"/>
      <c r="G3484" s="184"/>
      <c r="H3484" s="185">
        <v>90319</v>
      </c>
      <c r="I3484" t="s">
        <v>3500</v>
      </c>
      <c r="J3484" s="185" t="s">
        <v>36</v>
      </c>
      <c r="K3484" s="185" t="s">
        <v>36</v>
      </c>
      <c r="L3484" s="185" t="s">
        <v>37</v>
      </c>
      <c r="M3484" s="185" t="s">
        <v>37</v>
      </c>
      <c r="N3484" s="185" t="s">
        <v>35</v>
      </c>
      <c r="O3484" s="185" t="s">
        <v>37</v>
      </c>
      <c r="P3484" s="185"/>
      <c r="Q3484" s="184" t="s">
        <v>2787</v>
      </c>
      <c r="R3484" s="185">
        <v>90319</v>
      </c>
      <c r="S3484" s="185" t="s">
        <v>2787</v>
      </c>
      <c r="T3484">
        <v>1</v>
      </c>
      <c r="U3484" s="185" t="s">
        <v>37</v>
      </c>
      <c r="V3484" s="185" t="s">
        <v>37</v>
      </c>
      <c r="W3484" t="b">
        <v>1</v>
      </c>
    </row>
    <row r="3485" spans="4:23" x14ac:dyDescent="0.25">
      <c r="D3485" s="184" t="s">
        <v>2788</v>
      </c>
      <c r="E3485" s="184" t="s">
        <v>2788</v>
      </c>
      <c r="F3485" s="184"/>
      <c r="G3485" s="184"/>
      <c r="H3485" s="185">
        <v>13510</v>
      </c>
      <c r="I3485" t="s">
        <v>3491</v>
      </c>
      <c r="J3485" s="185" t="s">
        <v>36</v>
      </c>
      <c r="K3485" s="185" t="s">
        <v>36</v>
      </c>
      <c r="L3485" s="185" t="s">
        <v>36</v>
      </c>
      <c r="M3485" s="185" t="s">
        <v>37</v>
      </c>
      <c r="N3485" s="185" t="s">
        <v>3501</v>
      </c>
      <c r="O3485" s="185" t="s">
        <v>37</v>
      </c>
      <c r="P3485" s="185"/>
      <c r="Q3485" s="184" t="s">
        <v>2788</v>
      </c>
      <c r="R3485" s="185">
        <v>13510</v>
      </c>
      <c r="S3485" s="185" t="s">
        <v>103</v>
      </c>
      <c r="T3485">
        <v>3</v>
      </c>
      <c r="U3485" s="185" t="s">
        <v>37</v>
      </c>
      <c r="V3485" s="185" t="s">
        <v>37</v>
      </c>
      <c r="W3485" t="b">
        <v>1</v>
      </c>
    </row>
    <row r="3486" spans="4:23" x14ac:dyDescent="0.25">
      <c r="D3486" s="184" t="s">
        <v>2789</v>
      </c>
      <c r="E3486" s="184" t="s">
        <v>2789</v>
      </c>
      <c r="F3486" s="184"/>
      <c r="G3486" s="184"/>
      <c r="H3486" s="185">
        <v>13960</v>
      </c>
      <c r="I3486" t="s">
        <v>3491</v>
      </c>
      <c r="J3486" s="185" t="s">
        <v>36</v>
      </c>
      <c r="K3486" s="185" t="s">
        <v>36</v>
      </c>
      <c r="L3486" s="185" t="s">
        <v>36</v>
      </c>
      <c r="M3486" s="185" t="s">
        <v>37</v>
      </c>
      <c r="N3486" s="185" t="s">
        <v>3489</v>
      </c>
      <c r="O3486" s="185" t="s">
        <v>37</v>
      </c>
      <c r="P3486" s="185"/>
      <c r="Q3486" s="184" t="s">
        <v>2789</v>
      </c>
      <c r="R3486" s="185">
        <v>13960</v>
      </c>
      <c r="S3486" s="185" t="s">
        <v>234</v>
      </c>
      <c r="T3486">
        <v>1</v>
      </c>
      <c r="U3486" s="185" t="s">
        <v>37</v>
      </c>
      <c r="V3486" s="185" t="s">
        <v>37</v>
      </c>
      <c r="W3486" t="b">
        <v>1</v>
      </c>
    </row>
    <row r="3487" spans="4:23" x14ac:dyDescent="0.25">
      <c r="D3487" s="184" t="s">
        <v>2790</v>
      </c>
      <c r="E3487" s="184" t="s">
        <v>2790</v>
      </c>
      <c r="F3487" s="184"/>
      <c r="G3487" s="184"/>
      <c r="H3487" s="185">
        <v>13920</v>
      </c>
      <c r="I3487" t="s">
        <v>3491</v>
      </c>
      <c r="J3487" s="185" t="s">
        <v>36</v>
      </c>
      <c r="K3487" s="185" t="s">
        <v>36</v>
      </c>
      <c r="L3487" s="185" t="s">
        <v>36</v>
      </c>
      <c r="M3487" s="185" t="s">
        <v>37</v>
      </c>
      <c r="N3487" s="185" t="s">
        <v>3501</v>
      </c>
      <c r="O3487" s="185" t="s">
        <v>37</v>
      </c>
      <c r="P3487" s="185"/>
      <c r="Q3487" s="184" t="s">
        <v>2790</v>
      </c>
      <c r="R3487" s="185">
        <v>13920</v>
      </c>
      <c r="S3487" s="185" t="s">
        <v>925</v>
      </c>
      <c r="T3487">
        <v>2</v>
      </c>
      <c r="U3487" s="185" t="s">
        <v>37</v>
      </c>
      <c r="V3487" s="185" t="s">
        <v>37</v>
      </c>
      <c r="W3487" t="b">
        <v>1</v>
      </c>
    </row>
    <row r="3488" spans="4:23" x14ac:dyDescent="0.25">
      <c r="D3488" s="184" t="s">
        <v>2791</v>
      </c>
      <c r="E3488" s="184" t="s">
        <v>2791</v>
      </c>
      <c r="F3488" s="184"/>
      <c r="G3488" s="184"/>
      <c r="H3488" s="185">
        <v>11020</v>
      </c>
      <c r="I3488" t="s">
        <v>3491</v>
      </c>
      <c r="J3488" s="185" t="s">
        <v>36</v>
      </c>
      <c r="K3488" s="185" t="s">
        <v>36</v>
      </c>
      <c r="L3488" s="185" t="s">
        <v>36</v>
      </c>
      <c r="M3488" s="185" t="s">
        <v>37</v>
      </c>
      <c r="N3488" s="185" t="s">
        <v>35</v>
      </c>
      <c r="O3488" s="185" t="s">
        <v>37</v>
      </c>
      <c r="P3488" s="185"/>
      <c r="Q3488" s="184" t="s">
        <v>2791</v>
      </c>
      <c r="R3488" s="185">
        <v>11020</v>
      </c>
      <c r="S3488" s="185" t="s">
        <v>127</v>
      </c>
      <c r="T3488">
        <v>3</v>
      </c>
      <c r="U3488" s="185" t="s">
        <v>37</v>
      </c>
      <c r="V3488" s="185" t="s">
        <v>37</v>
      </c>
      <c r="W3488" t="b">
        <v>1</v>
      </c>
    </row>
    <row r="3489" spans="4:23" x14ac:dyDescent="0.25">
      <c r="D3489" s="184" t="s">
        <v>2792</v>
      </c>
      <c r="E3489" s="184" t="s">
        <v>2792</v>
      </c>
      <c r="F3489" s="184"/>
      <c r="G3489" s="184"/>
      <c r="H3489" s="185">
        <v>11070</v>
      </c>
      <c r="I3489" t="s">
        <v>3491</v>
      </c>
      <c r="J3489" s="185" t="s">
        <v>36</v>
      </c>
      <c r="K3489" s="185" t="s">
        <v>36</v>
      </c>
      <c r="L3489" s="185" t="s">
        <v>36</v>
      </c>
      <c r="M3489" s="185" t="s">
        <v>37</v>
      </c>
      <c r="N3489" s="185" t="s">
        <v>35</v>
      </c>
      <c r="O3489" s="185" t="s">
        <v>37</v>
      </c>
      <c r="P3489" s="185"/>
      <c r="Q3489" s="184" t="s">
        <v>2792</v>
      </c>
      <c r="R3489" s="185">
        <v>11070</v>
      </c>
      <c r="S3489" s="185" t="s">
        <v>806</v>
      </c>
      <c r="T3489">
        <v>1</v>
      </c>
      <c r="U3489" s="185" t="s">
        <v>37</v>
      </c>
      <c r="V3489" s="185" t="s">
        <v>37</v>
      </c>
      <c r="W3489" t="b">
        <v>1</v>
      </c>
    </row>
    <row r="3490" spans="4:23" x14ac:dyDescent="0.25">
      <c r="D3490" s="184" t="s">
        <v>2793</v>
      </c>
      <c r="E3490" s="184" t="s">
        <v>2793</v>
      </c>
      <c r="F3490" s="184"/>
      <c r="G3490" s="184"/>
      <c r="H3490" s="185">
        <v>11070</v>
      </c>
      <c r="I3490" t="s">
        <v>3491</v>
      </c>
      <c r="J3490" s="185" t="s">
        <v>36</v>
      </c>
      <c r="K3490" s="185" t="s">
        <v>36</v>
      </c>
      <c r="L3490" s="185" t="s">
        <v>36</v>
      </c>
      <c r="M3490" s="185" t="s">
        <v>37</v>
      </c>
      <c r="N3490" s="185" t="s">
        <v>35</v>
      </c>
      <c r="O3490" s="185" t="s">
        <v>37</v>
      </c>
      <c r="P3490" s="185"/>
      <c r="Q3490" s="184" t="s">
        <v>2793</v>
      </c>
      <c r="R3490" s="185">
        <v>11070</v>
      </c>
      <c r="S3490" s="185" t="s">
        <v>806</v>
      </c>
      <c r="T3490">
        <v>2</v>
      </c>
      <c r="U3490" s="185" t="s">
        <v>37</v>
      </c>
      <c r="V3490" s="185" t="s">
        <v>37</v>
      </c>
      <c r="W3490" t="b">
        <v>1</v>
      </c>
    </row>
    <row r="3491" spans="4:23" x14ac:dyDescent="0.25">
      <c r="D3491" s="184" t="s">
        <v>2794</v>
      </c>
      <c r="E3491" s="184" t="s">
        <v>2794</v>
      </c>
      <c r="F3491" s="184"/>
      <c r="G3491" s="184"/>
      <c r="H3491" s="185">
        <v>16330</v>
      </c>
      <c r="I3491" t="s">
        <v>3493</v>
      </c>
      <c r="J3491" s="185" t="s">
        <v>36</v>
      </c>
      <c r="K3491" s="185" t="s">
        <v>36</v>
      </c>
      <c r="L3491" s="185" t="s">
        <v>36</v>
      </c>
      <c r="M3491" s="185" t="s">
        <v>37</v>
      </c>
      <c r="N3491" s="185" t="s">
        <v>3498</v>
      </c>
      <c r="O3491" s="185" t="s">
        <v>37</v>
      </c>
      <c r="P3491" s="185"/>
      <c r="Q3491" s="184" t="s">
        <v>2794</v>
      </c>
      <c r="R3491" s="185">
        <v>16330</v>
      </c>
      <c r="S3491" s="185" t="s">
        <v>223</v>
      </c>
      <c r="T3491">
        <v>1</v>
      </c>
      <c r="U3491" s="185" t="s">
        <v>37</v>
      </c>
      <c r="V3491" s="185" t="s">
        <v>37</v>
      </c>
      <c r="W3491" t="b">
        <v>1</v>
      </c>
    </row>
    <row r="3492" spans="4:23" x14ac:dyDescent="0.25">
      <c r="D3492" s="184" t="s">
        <v>2795</v>
      </c>
      <c r="E3492" s="184" t="s">
        <v>2795</v>
      </c>
      <c r="F3492" s="184"/>
      <c r="G3492" s="184"/>
      <c r="H3492" s="185">
        <v>17340</v>
      </c>
      <c r="I3492" t="s">
        <v>3502</v>
      </c>
      <c r="J3492" s="185" t="s">
        <v>36</v>
      </c>
      <c r="K3492" s="185" t="s">
        <v>36</v>
      </c>
      <c r="L3492" s="185" t="s">
        <v>36</v>
      </c>
      <c r="M3492" s="185" t="s">
        <v>37</v>
      </c>
      <c r="N3492" s="185" t="s">
        <v>3504</v>
      </c>
      <c r="O3492" s="185" t="s">
        <v>37</v>
      </c>
      <c r="P3492" s="185"/>
      <c r="Q3492" s="184" t="s">
        <v>2795</v>
      </c>
      <c r="R3492" s="185">
        <v>17340</v>
      </c>
      <c r="S3492" s="185" t="s">
        <v>594</v>
      </c>
      <c r="T3492">
        <v>1</v>
      </c>
      <c r="U3492" s="185" t="s">
        <v>37</v>
      </c>
      <c r="V3492" s="185" t="s">
        <v>37</v>
      </c>
      <c r="W3492" t="b">
        <v>1</v>
      </c>
    </row>
    <row r="3493" spans="4:23" x14ac:dyDescent="0.25">
      <c r="D3493" s="184" t="s">
        <v>2796</v>
      </c>
      <c r="E3493" s="184" t="s">
        <v>2796</v>
      </c>
      <c r="F3493" s="184"/>
      <c r="G3493" s="184"/>
      <c r="H3493" s="185">
        <v>13850</v>
      </c>
      <c r="I3493" t="s">
        <v>3493</v>
      </c>
      <c r="J3493" s="185" t="s">
        <v>36</v>
      </c>
      <c r="K3493" s="185" t="s">
        <v>36</v>
      </c>
      <c r="L3493" s="185" t="s">
        <v>36</v>
      </c>
      <c r="M3493" s="185" t="s">
        <v>37</v>
      </c>
      <c r="N3493" s="185" t="s">
        <v>35</v>
      </c>
      <c r="O3493" s="185" t="s">
        <v>37</v>
      </c>
      <c r="P3493" s="185"/>
      <c r="Q3493" s="184" t="s">
        <v>2796</v>
      </c>
      <c r="R3493" s="185">
        <v>13850</v>
      </c>
      <c r="S3493" s="185" t="s">
        <v>74</v>
      </c>
      <c r="T3493">
        <v>1</v>
      </c>
      <c r="U3493" s="185" t="s">
        <v>37</v>
      </c>
      <c r="V3493" s="185" t="s">
        <v>37</v>
      </c>
      <c r="W3493" t="b">
        <v>1</v>
      </c>
    </row>
    <row r="3494" spans="4:23" x14ac:dyDescent="0.25">
      <c r="D3494" s="184" t="s">
        <v>4473</v>
      </c>
      <c r="E3494" s="184" t="s">
        <v>4473</v>
      </c>
      <c r="F3494" s="184"/>
      <c r="G3494" s="184"/>
      <c r="H3494" s="185">
        <v>18301</v>
      </c>
      <c r="I3494" t="s">
        <v>3510</v>
      </c>
      <c r="J3494" s="185" t="s">
        <v>36</v>
      </c>
      <c r="K3494" s="185" t="s">
        <v>36</v>
      </c>
      <c r="L3494" s="185" t="s">
        <v>36</v>
      </c>
      <c r="M3494" s="185" t="s">
        <v>37</v>
      </c>
      <c r="N3494" s="185" t="s">
        <v>3514</v>
      </c>
      <c r="O3494" s="185" t="s">
        <v>37</v>
      </c>
      <c r="P3494" s="185"/>
      <c r="Q3494" s="184" t="s">
        <v>4473</v>
      </c>
      <c r="R3494" s="185">
        <v>18301</v>
      </c>
      <c r="S3494" s="185" t="s">
        <v>3736</v>
      </c>
      <c r="T3494">
        <v>1</v>
      </c>
      <c r="U3494" s="185" t="s">
        <v>37</v>
      </c>
      <c r="V3494" s="185" t="s">
        <v>37</v>
      </c>
      <c r="W3494" t="b">
        <v>1</v>
      </c>
    </row>
    <row r="3495" spans="4:23" x14ac:dyDescent="0.25">
      <c r="D3495" s="184" t="s">
        <v>4474</v>
      </c>
      <c r="E3495" s="184" t="s">
        <v>4474</v>
      </c>
      <c r="F3495" s="184"/>
      <c r="G3495" s="184"/>
      <c r="H3495" s="185">
        <v>18301</v>
      </c>
      <c r="I3495" t="s">
        <v>3510</v>
      </c>
      <c r="J3495" s="185" t="s">
        <v>36</v>
      </c>
      <c r="K3495" s="185" t="s">
        <v>36</v>
      </c>
      <c r="L3495" s="185" t="s">
        <v>36</v>
      </c>
      <c r="M3495" s="185" t="s">
        <v>37</v>
      </c>
      <c r="N3495" s="185" t="s">
        <v>3514</v>
      </c>
      <c r="O3495" s="185" t="s">
        <v>37</v>
      </c>
      <c r="P3495" s="185"/>
      <c r="Q3495" s="184" t="s">
        <v>4474</v>
      </c>
      <c r="R3495" s="185">
        <v>18301</v>
      </c>
      <c r="S3495" s="185" t="s">
        <v>3736</v>
      </c>
      <c r="T3495">
        <v>1</v>
      </c>
      <c r="U3495" s="185" t="s">
        <v>37</v>
      </c>
      <c r="V3495" s="185" t="s">
        <v>37</v>
      </c>
      <c r="W3495" t="b">
        <v>1</v>
      </c>
    </row>
    <row r="3496" spans="4:23" x14ac:dyDescent="0.25">
      <c r="D3496" s="184" t="s">
        <v>4475</v>
      </c>
      <c r="E3496" s="184" t="s">
        <v>4475</v>
      </c>
      <c r="F3496" s="184"/>
      <c r="G3496" s="184"/>
      <c r="H3496" s="185">
        <v>18302</v>
      </c>
      <c r="I3496" t="s">
        <v>3510</v>
      </c>
      <c r="J3496" s="185" t="s">
        <v>36</v>
      </c>
      <c r="K3496" s="185" t="s">
        <v>36</v>
      </c>
      <c r="L3496" s="185" t="s">
        <v>36</v>
      </c>
      <c r="M3496" s="185" t="s">
        <v>37</v>
      </c>
      <c r="N3496" s="185" t="s">
        <v>3514</v>
      </c>
      <c r="O3496" s="185" t="s">
        <v>37</v>
      </c>
      <c r="P3496" s="185"/>
      <c r="Q3496" s="184" t="s">
        <v>4475</v>
      </c>
      <c r="R3496" s="185">
        <v>18302</v>
      </c>
      <c r="S3496" s="185" t="s">
        <v>3739</v>
      </c>
      <c r="T3496">
        <v>1</v>
      </c>
      <c r="U3496" s="185" t="s">
        <v>37</v>
      </c>
      <c r="V3496" s="185" t="s">
        <v>37</v>
      </c>
      <c r="W3496" t="b">
        <v>1</v>
      </c>
    </row>
    <row r="3497" spans="4:23" x14ac:dyDescent="0.25">
      <c r="D3497" s="184" t="s">
        <v>4476</v>
      </c>
      <c r="E3497" s="184" t="s">
        <v>4476</v>
      </c>
      <c r="F3497" s="184"/>
      <c r="G3497" s="184"/>
      <c r="H3497" s="185">
        <v>18303</v>
      </c>
      <c r="I3497" t="s">
        <v>3510</v>
      </c>
      <c r="J3497" s="185" t="s">
        <v>36</v>
      </c>
      <c r="K3497" s="185" t="s">
        <v>36</v>
      </c>
      <c r="L3497" s="185" t="s">
        <v>36</v>
      </c>
      <c r="M3497" s="185" t="s">
        <v>37</v>
      </c>
      <c r="N3497" s="185" t="s">
        <v>3514</v>
      </c>
      <c r="O3497" s="185" t="s">
        <v>37</v>
      </c>
      <c r="P3497" s="185"/>
      <c r="Q3497" s="184" t="s">
        <v>4476</v>
      </c>
      <c r="R3497" s="185">
        <v>18303</v>
      </c>
      <c r="S3497" s="185" t="s">
        <v>3741</v>
      </c>
      <c r="T3497">
        <v>1</v>
      </c>
      <c r="U3497" s="185" t="s">
        <v>37</v>
      </c>
      <c r="V3497" s="185" t="s">
        <v>37</v>
      </c>
      <c r="W3497" t="b">
        <v>1</v>
      </c>
    </row>
    <row r="3498" spans="4:23" x14ac:dyDescent="0.25">
      <c r="D3498" s="184" t="s">
        <v>4477</v>
      </c>
      <c r="E3498" s="184" t="s">
        <v>4477</v>
      </c>
      <c r="F3498" s="184"/>
      <c r="G3498" s="184"/>
      <c r="H3498" s="185">
        <v>18303</v>
      </c>
      <c r="I3498" t="s">
        <v>3510</v>
      </c>
      <c r="J3498" s="185" t="s">
        <v>36</v>
      </c>
      <c r="K3498" s="185" t="s">
        <v>36</v>
      </c>
      <c r="L3498" s="185" t="s">
        <v>36</v>
      </c>
      <c r="M3498" s="185" t="s">
        <v>37</v>
      </c>
      <c r="N3498" s="185" t="s">
        <v>3514</v>
      </c>
      <c r="O3498" s="185" t="s">
        <v>37</v>
      </c>
      <c r="P3498" s="185"/>
      <c r="Q3498" s="184" t="s">
        <v>4477</v>
      </c>
      <c r="R3498" s="185">
        <v>18303</v>
      </c>
      <c r="S3498" s="185" t="s">
        <v>3741</v>
      </c>
      <c r="T3498">
        <v>1</v>
      </c>
      <c r="U3498" s="185" t="s">
        <v>37</v>
      </c>
      <c r="V3498" s="185" t="s">
        <v>37</v>
      </c>
      <c r="W3498" t="b">
        <v>1</v>
      </c>
    </row>
    <row r="3499" spans="4:23" x14ac:dyDescent="0.25">
      <c r="D3499" s="184" t="s">
        <v>4478</v>
      </c>
      <c r="E3499" s="184" t="s">
        <v>4478</v>
      </c>
      <c r="F3499" s="184"/>
      <c r="G3499" s="184"/>
      <c r="H3499" s="185">
        <v>18301</v>
      </c>
      <c r="I3499" t="s">
        <v>3510</v>
      </c>
      <c r="J3499" s="185" t="s">
        <v>36</v>
      </c>
      <c r="K3499" s="185" t="s">
        <v>36</v>
      </c>
      <c r="L3499" s="185" t="s">
        <v>36</v>
      </c>
      <c r="M3499" s="185" t="s">
        <v>37</v>
      </c>
      <c r="N3499" s="185" t="s">
        <v>3514</v>
      </c>
      <c r="O3499" s="185" t="s">
        <v>37</v>
      </c>
      <c r="P3499" s="185"/>
      <c r="Q3499" s="184" t="s">
        <v>4478</v>
      </c>
      <c r="R3499" s="185">
        <v>18301</v>
      </c>
      <c r="S3499" s="185" t="s">
        <v>3736</v>
      </c>
      <c r="T3499">
        <v>1</v>
      </c>
      <c r="U3499" s="185" t="s">
        <v>37</v>
      </c>
      <c r="V3499" s="185" t="s">
        <v>37</v>
      </c>
      <c r="W3499" t="b">
        <v>1</v>
      </c>
    </row>
    <row r="3500" spans="4:23" x14ac:dyDescent="0.25">
      <c r="D3500" s="184" t="s">
        <v>4479</v>
      </c>
      <c r="E3500" s="184" t="s">
        <v>4479</v>
      </c>
      <c r="F3500" s="184"/>
      <c r="G3500" s="184"/>
      <c r="H3500" s="185">
        <v>18301</v>
      </c>
      <c r="I3500" t="s">
        <v>3510</v>
      </c>
      <c r="J3500" s="185" t="s">
        <v>36</v>
      </c>
      <c r="K3500" s="185" t="s">
        <v>36</v>
      </c>
      <c r="L3500" s="185" t="s">
        <v>36</v>
      </c>
      <c r="M3500" s="185" t="s">
        <v>37</v>
      </c>
      <c r="N3500" s="185" t="s">
        <v>3514</v>
      </c>
      <c r="O3500" s="185" t="s">
        <v>37</v>
      </c>
      <c r="P3500" s="185"/>
      <c r="Q3500" s="184" t="s">
        <v>4479</v>
      </c>
      <c r="R3500" s="185">
        <v>18301</v>
      </c>
      <c r="S3500" s="185" t="s">
        <v>3736</v>
      </c>
      <c r="T3500">
        <v>1</v>
      </c>
      <c r="U3500" s="185" t="s">
        <v>37</v>
      </c>
      <c r="V3500" s="185" t="s">
        <v>37</v>
      </c>
      <c r="W3500" t="b">
        <v>1</v>
      </c>
    </row>
    <row r="3501" spans="4:23" x14ac:dyDescent="0.25">
      <c r="D3501" s="184" t="s">
        <v>4480</v>
      </c>
      <c r="E3501" s="184" t="s">
        <v>4480</v>
      </c>
      <c r="F3501" s="184"/>
      <c r="G3501" s="184"/>
      <c r="H3501" s="185">
        <v>18302</v>
      </c>
      <c r="I3501" t="s">
        <v>3510</v>
      </c>
      <c r="J3501" s="185" t="s">
        <v>36</v>
      </c>
      <c r="K3501" s="185" t="s">
        <v>36</v>
      </c>
      <c r="L3501" s="185" t="s">
        <v>36</v>
      </c>
      <c r="M3501" s="185" t="s">
        <v>37</v>
      </c>
      <c r="N3501" s="185" t="s">
        <v>3514</v>
      </c>
      <c r="O3501" s="185" t="s">
        <v>37</v>
      </c>
      <c r="P3501" s="185"/>
      <c r="Q3501" s="184" t="s">
        <v>4480</v>
      </c>
      <c r="R3501" s="185">
        <v>18302</v>
      </c>
      <c r="S3501" s="185" t="s">
        <v>3739</v>
      </c>
      <c r="T3501">
        <v>1</v>
      </c>
      <c r="U3501" s="185" t="s">
        <v>37</v>
      </c>
      <c r="V3501" s="185" t="s">
        <v>37</v>
      </c>
      <c r="W3501" t="b">
        <v>1</v>
      </c>
    </row>
    <row r="3502" spans="4:23" x14ac:dyDescent="0.25">
      <c r="D3502" s="184" t="s">
        <v>4481</v>
      </c>
      <c r="E3502" s="184" t="s">
        <v>4481</v>
      </c>
      <c r="F3502" s="184"/>
      <c r="G3502" s="184"/>
      <c r="H3502" s="185">
        <v>18303</v>
      </c>
      <c r="I3502" t="s">
        <v>3510</v>
      </c>
      <c r="J3502" s="185" t="s">
        <v>36</v>
      </c>
      <c r="K3502" s="185" t="s">
        <v>36</v>
      </c>
      <c r="L3502" s="185" t="s">
        <v>36</v>
      </c>
      <c r="M3502" s="185" t="s">
        <v>37</v>
      </c>
      <c r="N3502" s="185" t="s">
        <v>3514</v>
      </c>
      <c r="O3502" s="185" t="s">
        <v>37</v>
      </c>
      <c r="P3502" s="185"/>
      <c r="Q3502" s="184" t="s">
        <v>4481</v>
      </c>
      <c r="R3502" s="185">
        <v>18303</v>
      </c>
      <c r="S3502" s="185" t="s">
        <v>3741</v>
      </c>
      <c r="T3502">
        <v>1</v>
      </c>
      <c r="U3502" s="185" t="s">
        <v>37</v>
      </c>
      <c r="V3502" s="185" t="s">
        <v>37</v>
      </c>
      <c r="W3502" t="b">
        <v>1</v>
      </c>
    </row>
    <row r="3503" spans="4:23" x14ac:dyDescent="0.25">
      <c r="D3503" s="184" t="s">
        <v>2797</v>
      </c>
      <c r="E3503" s="184" t="s">
        <v>2797</v>
      </c>
      <c r="F3503" s="184"/>
      <c r="G3503" s="184"/>
      <c r="H3503" s="185">
        <v>90320</v>
      </c>
      <c r="I3503" t="s">
        <v>3491</v>
      </c>
      <c r="J3503" s="185" t="s">
        <v>36</v>
      </c>
      <c r="K3503" s="185" t="s">
        <v>36</v>
      </c>
      <c r="L3503" s="185" t="s">
        <v>36</v>
      </c>
      <c r="M3503" s="185" t="s">
        <v>37</v>
      </c>
      <c r="N3503" s="185" t="s">
        <v>3498</v>
      </c>
      <c r="O3503" s="185" t="s">
        <v>37</v>
      </c>
      <c r="P3503" s="185"/>
      <c r="Q3503" s="184" t="s">
        <v>2797</v>
      </c>
      <c r="R3503" s="185">
        <v>90320</v>
      </c>
      <c r="S3503" s="185" t="s">
        <v>2797</v>
      </c>
      <c r="T3503">
        <v>1</v>
      </c>
      <c r="U3503" s="185" t="s">
        <v>37</v>
      </c>
      <c r="V3503" s="185" t="s">
        <v>37</v>
      </c>
      <c r="W3503" t="b">
        <v>1</v>
      </c>
    </row>
    <row r="3504" spans="4:23" x14ac:dyDescent="0.25">
      <c r="D3504" s="184" t="s">
        <v>2798</v>
      </c>
      <c r="E3504" s="184" t="s">
        <v>2798</v>
      </c>
      <c r="F3504" s="184"/>
      <c r="G3504" s="184"/>
      <c r="H3504" s="185">
        <v>17260</v>
      </c>
      <c r="I3504" t="s">
        <v>3502</v>
      </c>
      <c r="J3504" s="185" t="s">
        <v>36</v>
      </c>
      <c r="K3504" s="185" t="s">
        <v>36</v>
      </c>
      <c r="L3504" s="185" t="s">
        <v>36</v>
      </c>
      <c r="M3504" s="185" t="s">
        <v>37</v>
      </c>
      <c r="N3504" s="185" t="s">
        <v>3504</v>
      </c>
      <c r="O3504" s="185" t="s">
        <v>37</v>
      </c>
      <c r="P3504" s="185"/>
      <c r="Q3504" s="184" t="s">
        <v>2798</v>
      </c>
      <c r="R3504" s="185">
        <v>17260</v>
      </c>
      <c r="S3504" s="185" t="s">
        <v>410</v>
      </c>
      <c r="T3504">
        <v>1</v>
      </c>
      <c r="U3504" s="185" t="s">
        <v>37</v>
      </c>
      <c r="V3504" s="185" t="s">
        <v>37</v>
      </c>
      <c r="W3504" t="b">
        <v>1</v>
      </c>
    </row>
    <row r="3505" spans="4:23" x14ac:dyDescent="0.25">
      <c r="D3505" s="184" t="s">
        <v>2799</v>
      </c>
      <c r="E3505" s="184" t="s">
        <v>2799</v>
      </c>
      <c r="F3505" s="184"/>
      <c r="G3505" s="184"/>
      <c r="H3505" s="185">
        <v>13040</v>
      </c>
      <c r="I3505" t="s">
        <v>3491</v>
      </c>
      <c r="J3505" s="185" t="s">
        <v>36</v>
      </c>
      <c r="K3505" s="185" t="s">
        <v>36</v>
      </c>
      <c r="L3505" s="185" t="s">
        <v>36</v>
      </c>
      <c r="M3505" s="185" t="s">
        <v>37</v>
      </c>
      <c r="N3505" s="185" t="s">
        <v>3503</v>
      </c>
      <c r="O3505" s="185" t="s">
        <v>37</v>
      </c>
      <c r="P3505" s="185"/>
      <c r="Q3505" s="184" t="s">
        <v>2799</v>
      </c>
      <c r="R3505" s="185">
        <v>13040</v>
      </c>
      <c r="S3505" s="185" t="s">
        <v>890</v>
      </c>
      <c r="T3505">
        <v>2</v>
      </c>
      <c r="U3505" s="185" t="s">
        <v>37</v>
      </c>
      <c r="V3505" s="185" t="s">
        <v>37</v>
      </c>
      <c r="W3505" t="b">
        <v>1</v>
      </c>
    </row>
    <row r="3506" spans="4:23" x14ac:dyDescent="0.25">
      <c r="D3506" s="184" t="s">
        <v>4482</v>
      </c>
      <c r="E3506" s="184" t="s">
        <v>4482</v>
      </c>
      <c r="F3506" s="184"/>
      <c r="G3506" s="184"/>
      <c r="H3506" s="185">
        <v>18999</v>
      </c>
      <c r="I3506" t="s">
        <v>3510</v>
      </c>
      <c r="J3506" s="185" t="s">
        <v>36</v>
      </c>
      <c r="K3506" s="185" t="s">
        <v>36</v>
      </c>
      <c r="L3506" s="185" t="s">
        <v>36</v>
      </c>
      <c r="M3506" s="185" t="s">
        <v>36</v>
      </c>
      <c r="N3506" s="185" t="s">
        <v>3514</v>
      </c>
      <c r="O3506" s="185" t="s">
        <v>37</v>
      </c>
      <c r="P3506" s="185"/>
      <c r="Q3506" s="184" t="s">
        <v>4482</v>
      </c>
      <c r="R3506" s="185">
        <v>18999</v>
      </c>
      <c r="S3506" s="185" t="s">
        <v>3944</v>
      </c>
      <c r="T3506">
        <v>0</v>
      </c>
      <c r="U3506" s="185" t="s">
        <v>36</v>
      </c>
      <c r="V3506" s="185" t="s">
        <v>36</v>
      </c>
      <c r="W3506" t="b">
        <v>1</v>
      </c>
    </row>
    <row r="3507" spans="4:23" x14ac:dyDescent="0.25">
      <c r="D3507" s="184" t="s">
        <v>539</v>
      </c>
      <c r="E3507" s="184" t="s">
        <v>539</v>
      </c>
      <c r="F3507" s="184"/>
      <c r="G3507" s="184"/>
      <c r="H3507" s="185">
        <v>11110</v>
      </c>
      <c r="I3507" t="s">
        <v>3491</v>
      </c>
      <c r="J3507" s="185" t="s">
        <v>36</v>
      </c>
      <c r="K3507" s="185" t="s">
        <v>36</v>
      </c>
      <c r="L3507" s="185" t="s">
        <v>36</v>
      </c>
      <c r="M3507" s="185" t="s">
        <v>37</v>
      </c>
      <c r="N3507" s="185" t="s">
        <v>35</v>
      </c>
      <c r="O3507" s="185" t="s">
        <v>37</v>
      </c>
      <c r="P3507" s="185"/>
      <c r="Q3507" s="184" t="s">
        <v>539</v>
      </c>
      <c r="R3507" s="185">
        <v>11110</v>
      </c>
      <c r="S3507" s="185" t="s">
        <v>539</v>
      </c>
      <c r="T3507">
        <v>1</v>
      </c>
      <c r="U3507" s="185" t="s">
        <v>37</v>
      </c>
      <c r="V3507" s="185" t="s">
        <v>37</v>
      </c>
      <c r="W3507" t="b">
        <v>1</v>
      </c>
    </row>
    <row r="3508" spans="4:23" x14ac:dyDescent="0.25">
      <c r="D3508" s="184" t="s">
        <v>2800</v>
      </c>
      <c r="E3508" s="184" t="s">
        <v>2800</v>
      </c>
      <c r="F3508" s="184"/>
      <c r="G3508" s="184"/>
      <c r="H3508" s="185">
        <v>11110</v>
      </c>
      <c r="I3508" t="s">
        <v>3491</v>
      </c>
      <c r="J3508" s="185" t="s">
        <v>36</v>
      </c>
      <c r="K3508" s="185" t="s">
        <v>36</v>
      </c>
      <c r="L3508" s="185" t="s">
        <v>36</v>
      </c>
      <c r="M3508" s="185" t="s">
        <v>37</v>
      </c>
      <c r="N3508" s="185" t="s">
        <v>35</v>
      </c>
      <c r="O3508" s="185" t="s">
        <v>37</v>
      </c>
      <c r="P3508" s="185"/>
      <c r="Q3508" s="184" t="s">
        <v>2800</v>
      </c>
      <c r="R3508" s="185">
        <v>11110</v>
      </c>
      <c r="S3508" s="185" t="s">
        <v>539</v>
      </c>
      <c r="T3508">
        <v>1</v>
      </c>
      <c r="U3508" s="185" t="s">
        <v>37</v>
      </c>
      <c r="V3508" s="185" t="s">
        <v>37</v>
      </c>
      <c r="W3508" t="b">
        <v>1</v>
      </c>
    </row>
    <row r="3509" spans="4:23" x14ac:dyDescent="0.25">
      <c r="D3509" s="184" t="s">
        <v>2801</v>
      </c>
      <c r="E3509" s="184" t="s">
        <v>2801</v>
      </c>
      <c r="F3509" s="184"/>
      <c r="G3509" s="184"/>
      <c r="H3509" s="185">
        <v>11110</v>
      </c>
      <c r="I3509" t="s">
        <v>3491</v>
      </c>
      <c r="J3509" s="185" t="s">
        <v>36</v>
      </c>
      <c r="K3509" s="185" t="s">
        <v>36</v>
      </c>
      <c r="L3509" s="185" t="s">
        <v>36</v>
      </c>
      <c r="M3509" s="185" t="s">
        <v>37</v>
      </c>
      <c r="N3509" s="185" t="s">
        <v>35</v>
      </c>
      <c r="O3509" s="185" t="s">
        <v>37</v>
      </c>
      <c r="P3509" s="185"/>
      <c r="Q3509" s="184" t="s">
        <v>2801</v>
      </c>
      <c r="R3509" s="185">
        <v>11110</v>
      </c>
      <c r="S3509" s="185" t="s">
        <v>539</v>
      </c>
      <c r="T3509">
        <v>1</v>
      </c>
      <c r="U3509" s="185" t="s">
        <v>37</v>
      </c>
      <c r="V3509" s="185" t="s">
        <v>37</v>
      </c>
      <c r="W3509" t="b">
        <v>1</v>
      </c>
    </row>
    <row r="3510" spans="4:23" x14ac:dyDescent="0.25">
      <c r="D3510" s="184" t="s">
        <v>2802</v>
      </c>
      <c r="E3510" s="184" t="s">
        <v>2802</v>
      </c>
      <c r="F3510" s="184"/>
      <c r="G3510" s="184"/>
      <c r="H3510" s="185">
        <v>17110</v>
      </c>
      <c r="I3510" t="s">
        <v>3502</v>
      </c>
      <c r="J3510" s="185" t="s">
        <v>36</v>
      </c>
      <c r="K3510" s="185" t="s">
        <v>36</v>
      </c>
      <c r="L3510" s="185" t="s">
        <v>36</v>
      </c>
      <c r="M3510" s="185" t="s">
        <v>37</v>
      </c>
      <c r="N3510" s="185" t="s">
        <v>3504</v>
      </c>
      <c r="O3510" s="185" t="s">
        <v>37</v>
      </c>
      <c r="P3510" s="185"/>
      <c r="Q3510" s="184" t="s">
        <v>2802</v>
      </c>
      <c r="R3510" s="185">
        <v>17110</v>
      </c>
      <c r="S3510" s="185" t="s">
        <v>176</v>
      </c>
      <c r="T3510">
        <v>1</v>
      </c>
      <c r="U3510" s="185" t="s">
        <v>37</v>
      </c>
      <c r="V3510" s="185" t="s">
        <v>37</v>
      </c>
      <c r="W3510" t="b">
        <v>1</v>
      </c>
    </row>
    <row r="3511" spans="4:23" x14ac:dyDescent="0.25">
      <c r="D3511" s="186" t="s">
        <v>4483</v>
      </c>
      <c r="E3511" s="186" t="s">
        <v>4483</v>
      </c>
      <c r="F3511" s="186"/>
      <c r="G3511" s="186"/>
      <c r="H3511" s="185"/>
      <c r="I3511" s="186" t="s">
        <v>3493</v>
      </c>
      <c r="J3511" s="186" t="s">
        <v>36</v>
      </c>
      <c r="K3511" s="186" t="s">
        <v>36</v>
      </c>
      <c r="L3511" s="186" t="s">
        <v>36</v>
      </c>
      <c r="M3511" s="186" t="s">
        <v>37</v>
      </c>
      <c r="N3511" s="186" t="s">
        <v>35</v>
      </c>
      <c r="O3511" s="186" t="s">
        <v>37</v>
      </c>
      <c r="P3511" s="186"/>
      <c r="Q3511" s="186" t="s">
        <v>4483</v>
      </c>
      <c r="R3511" s="185"/>
      <c r="S3511" s="185"/>
      <c r="T3511">
        <v>4</v>
      </c>
      <c r="U3511" s="186" t="s">
        <v>37</v>
      </c>
      <c r="V3511" s="186" t="s">
        <v>37</v>
      </c>
      <c r="W3511" t="b">
        <v>1</v>
      </c>
    </row>
    <row r="3512" spans="4:23" x14ac:dyDescent="0.25">
      <c r="D3512" s="184" t="s">
        <v>2803</v>
      </c>
      <c r="E3512" s="184" t="s">
        <v>2803</v>
      </c>
      <c r="F3512" s="184"/>
      <c r="G3512" s="184"/>
      <c r="H3512" s="185">
        <v>15210</v>
      </c>
      <c r="I3512" t="s">
        <v>3493</v>
      </c>
      <c r="J3512" s="185" t="s">
        <v>36</v>
      </c>
      <c r="K3512" s="185" t="s">
        <v>36</v>
      </c>
      <c r="L3512" s="185" t="s">
        <v>36</v>
      </c>
      <c r="M3512" s="185" t="s">
        <v>37</v>
      </c>
      <c r="N3512" s="185" t="s">
        <v>3522</v>
      </c>
      <c r="O3512" s="185" t="s">
        <v>37</v>
      </c>
      <c r="P3512" s="185"/>
      <c r="Q3512" s="184" t="s">
        <v>2803</v>
      </c>
      <c r="R3512" s="185">
        <v>15210</v>
      </c>
      <c r="S3512" s="185" t="s">
        <v>186</v>
      </c>
      <c r="T3512">
        <v>1</v>
      </c>
      <c r="U3512" s="185" t="s">
        <v>37</v>
      </c>
      <c r="V3512" s="185" t="s">
        <v>37</v>
      </c>
      <c r="W3512" t="b">
        <v>0</v>
      </c>
    </row>
    <row r="3513" spans="4:23" x14ac:dyDescent="0.25">
      <c r="D3513" s="184" t="s">
        <v>4484</v>
      </c>
      <c r="E3513" s="184" t="s">
        <v>4484</v>
      </c>
      <c r="F3513" s="184"/>
      <c r="G3513" s="184"/>
      <c r="H3513" s="185">
        <v>12040</v>
      </c>
      <c r="I3513" t="s">
        <v>3491</v>
      </c>
      <c r="J3513" s="185" t="s">
        <v>36</v>
      </c>
      <c r="K3513" s="185" t="s">
        <v>36</v>
      </c>
      <c r="L3513" s="185" t="s">
        <v>36</v>
      </c>
      <c r="M3513" s="185" t="s">
        <v>36</v>
      </c>
      <c r="N3513" s="185" t="s">
        <v>3514</v>
      </c>
      <c r="O3513" s="185" t="s">
        <v>37</v>
      </c>
      <c r="P3513" s="185"/>
      <c r="Q3513" s="184" t="s">
        <v>4484</v>
      </c>
      <c r="R3513" s="185">
        <v>12040</v>
      </c>
      <c r="S3513" s="185" t="s">
        <v>3793</v>
      </c>
      <c r="T3513">
        <v>0</v>
      </c>
      <c r="U3513" s="185" t="s">
        <v>36</v>
      </c>
      <c r="V3513" s="185" t="s">
        <v>36</v>
      </c>
      <c r="W3513" t="b">
        <v>1</v>
      </c>
    </row>
    <row r="3514" spans="4:23" x14ac:dyDescent="0.25">
      <c r="D3514" s="184" t="s">
        <v>2804</v>
      </c>
      <c r="E3514" s="184" t="s">
        <v>2804</v>
      </c>
      <c r="F3514" s="184"/>
      <c r="G3514" s="184"/>
      <c r="H3514" s="185">
        <v>13240</v>
      </c>
      <c r="I3514" t="s">
        <v>3491</v>
      </c>
      <c r="J3514" s="185" t="s">
        <v>36</v>
      </c>
      <c r="K3514" s="185" t="s">
        <v>36</v>
      </c>
      <c r="L3514" s="185" t="s">
        <v>36</v>
      </c>
      <c r="M3514" s="185" t="s">
        <v>37</v>
      </c>
      <c r="N3514" s="185" t="s">
        <v>3501</v>
      </c>
      <c r="O3514" s="185" t="s">
        <v>37</v>
      </c>
      <c r="P3514" s="185"/>
      <c r="Q3514" s="184" t="s">
        <v>2804</v>
      </c>
      <c r="R3514" s="185">
        <v>13240</v>
      </c>
      <c r="S3514" s="185" t="s">
        <v>146</v>
      </c>
      <c r="T3514">
        <v>2</v>
      </c>
      <c r="U3514" s="185" t="s">
        <v>37</v>
      </c>
      <c r="V3514" s="185" t="s">
        <v>37</v>
      </c>
      <c r="W3514" t="b">
        <v>1</v>
      </c>
    </row>
    <row r="3515" spans="4:23" x14ac:dyDescent="0.25">
      <c r="D3515" s="184" t="s">
        <v>2805</v>
      </c>
      <c r="E3515" s="184" t="s">
        <v>2805</v>
      </c>
      <c r="F3515" s="184"/>
      <c r="G3515" s="184"/>
      <c r="H3515" s="185">
        <v>90004</v>
      </c>
      <c r="I3515" t="s">
        <v>3494</v>
      </c>
      <c r="J3515" s="185" t="s">
        <v>36</v>
      </c>
      <c r="K3515" s="185" t="s">
        <v>37</v>
      </c>
      <c r="L3515" s="185" t="s">
        <v>36</v>
      </c>
      <c r="M3515" s="185" t="s">
        <v>36</v>
      </c>
      <c r="N3515" s="185" t="s">
        <v>3495</v>
      </c>
      <c r="O3515" s="185" t="s">
        <v>36</v>
      </c>
      <c r="P3515" s="185"/>
      <c r="Q3515" s="184" t="s">
        <v>2805</v>
      </c>
      <c r="R3515" s="185">
        <v>90004</v>
      </c>
      <c r="S3515" s="185" t="s">
        <v>853</v>
      </c>
      <c r="T3515">
        <v>3</v>
      </c>
      <c r="U3515" s="185" t="s">
        <v>37</v>
      </c>
      <c r="V3515" s="185" t="s">
        <v>37</v>
      </c>
      <c r="W3515" t="b">
        <v>0</v>
      </c>
    </row>
    <row r="3516" spans="4:23" x14ac:dyDescent="0.25">
      <c r="D3516" s="184" t="s">
        <v>2806</v>
      </c>
      <c r="E3516" s="184" t="s">
        <v>2806</v>
      </c>
      <c r="F3516" s="184"/>
      <c r="G3516" s="184"/>
      <c r="H3516" s="185">
        <v>90005</v>
      </c>
      <c r="I3516" t="s">
        <v>3494</v>
      </c>
      <c r="J3516" s="185" t="s">
        <v>36</v>
      </c>
      <c r="K3516" s="185" t="s">
        <v>37</v>
      </c>
      <c r="L3516" s="185" t="s">
        <v>36</v>
      </c>
      <c r="M3516" s="185" t="s">
        <v>37</v>
      </c>
      <c r="N3516" s="185" t="s">
        <v>3495</v>
      </c>
      <c r="O3516" s="185" t="s">
        <v>37</v>
      </c>
      <c r="P3516" s="185"/>
      <c r="Q3516" s="184" t="s">
        <v>2806</v>
      </c>
      <c r="R3516" s="185">
        <v>90005</v>
      </c>
      <c r="S3516" s="185" t="s">
        <v>855</v>
      </c>
      <c r="T3516">
        <v>3</v>
      </c>
      <c r="U3516" s="185" t="s">
        <v>37</v>
      </c>
      <c r="V3516" s="185" t="s">
        <v>37</v>
      </c>
      <c r="W3516" t="b">
        <v>0</v>
      </c>
    </row>
    <row r="3517" spans="4:23" x14ac:dyDescent="0.25">
      <c r="D3517" s="184" t="s">
        <v>2807</v>
      </c>
      <c r="E3517" s="184" t="s">
        <v>2807</v>
      </c>
      <c r="F3517" s="184"/>
      <c r="G3517" s="184"/>
      <c r="H3517" s="185">
        <v>13020</v>
      </c>
      <c r="I3517" t="s">
        <v>3491</v>
      </c>
      <c r="J3517" s="185" t="s">
        <v>36</v>
      </c>
      <c r="K3517" s="185" t="s">
        <v>36</v>
      </c>
      <c r="L3517" s="185" t="s">
        <v>36</v>
      </c>
      <c r="M3517" s="185" t="s">
        <v>37</v>
      </c>
      <c r="N3517" s="185" t="s">
        <v>35</v>
      </c>
      <c r="O3517" s="185" t="s">
        <v>37</v>
      </c>
      <c r="P3517" s="185"/>
      <c r="Q3517" s="184" t="s">
        <v>2807</v>
      </c>
      <c r="R3517" s="185">
        <v>13020</v>
      </c>
      <c r="S3517" s="185" t="s">
        <v>90</v>
      </c>
      <c r="T3517">
        <v>1</v>
      </c>
      <c r="U3517" s="185" t="s">
        <v>37</v>
      </c>
      <c r="V3517" s="185" t="s">
        <v>37</v>
      </c>
      <c r="W3517" t="b">
        <v>1</v>
      </c>
    </row>
    <row r="3518" spans="4:23" x14ac:dyDescent="0.25">
      <c r="D3518" s="184" t="s">
        <v>2808</v>
      </c>
      <c r="E3518" s="184" t="s">
        <v>2808</v>
      </c>
      <c r="F3518" s="184"/>
      <c r="G3518" s="184"/>
      <c r="H3518" s="185">
        <v>14190</v>
      </c>
      <c r="I3518" t="s">
        <v>3491</v>
      </c>
      <c r="J3518" s="185" t="s">
        <v>36</v>
      </c>
      <c r="K3518" s="185" t="s">
        <v>36</v>
      </c>
      <c r="L3518" s="185" t="s">
        <v>36</v>
      </c>
      <c r="M3518" s="185" t="s">
        <v>37</v>
      </c>
      <c r="N3518" s="185" t="s">
        <v>3505</v>
      </c>
      <c r="O3518" s="185" t="s">
        <v>37</v>
      </c>
      <c r="P3518" s="185"/>
      <c r="Q3518" s="184" t="s">
        <v>2808</v>
      </c>
      <c r="R3518" s="185">
        <v>14190</v>
      </c>
      <c r="S3518" s="185" t="s">
        <v>679</v>
      </c>
      <c r="T3518">
        <v>3</v>
      </c>
      <c r="U3518" s="185" t="s">
        <v>37</v>
      </c>
      <c r="V3518" s="185" t="s">
        <v>37</v>
      </c>
      <c r="W3518" t="b">
        <v>1</v>
      </c>
    </row>
    <row r="3519" spans="4:23" x14ac:dyDescent="0.25">
      <c r="D3519" s="186" t="s">
        <v>4485</v>
      </c>
      <c r="E3519" s="186" t="s">
        <v>4485</v>
      </c>
      <c r="F3519" s="186"/>
      <c r="G3519" s="186"/>
      <c r="H3519" s="185"/>
      <c r="I3519" s="186" t="s">
        <v>3493</v>
      </c>
      <c r="J3519" s="186" t="s">
        <v>36</v>
      </c>
      <c r="K3519" s="186" t="s">
        <v>36</v>
      </c>
      <c r="L3519" s="186" t="s">
        <v>36</v>
      </c>
      <c r="M3519" s="186" t="s">
        <v>37</v>
      </c>
      <c r="N3519" s="186" t="s">
        <v>3498</v>
      </c>
      <c r="O3519" s="186" t="s">
        <v>37</v>
      </c>
      <c r="P3519" s="186"/>
      <c r="Q3519" s="186" t="s">
        <v>4485</v>
      </c>
      <c r="R3519" s="185"/>
      <c r="S3519" s="185"/>
      <c r="T3519">
        <v>1</v>
      </c>
      <c r="U3519" s="186" t="s">
        <v>37</v>
      </c>
      <c r="V3519" s="186" t="s">
        <v>37</v>
      </c>
      <c r="W3519" t="b">
        <v>1</v>
      </c>
    </row>
    <row r="3520" spans="4:23" x14ac:dyDescent="0.25">
      <c r="D3520" s="184" t="s">
        <v>2809</v>
      </c>
      <c r="E3520" s="184" t="s">
        <v>2809</v>
      </c>
      <c r="F3520" s="184"/>
      <c r="G3520" s="184"/>
      <c r="H3520" s="185">
        <v>17720</v>
      </c>
      <c r="I3520" t="s">
        <v>3502</v>
      </c>
      <c r="J3520" s="185" t="s">
        <v>36</v>
      </c>
      <c r="K3520" s="185" t="s">
        <v>36</v>
      </c>
      <c r="L3520" s="185" t="s">
        <v>36</v>
      </c>
      <c r="M3520" s="185" t="s">
        <v>37</v>
      </c>
      <c r="N3520" s="185" t="s">
        <v>3528</v>
      </c>
      <c r="O3520" s="185" t="s">
        <v>37</v>
      </c>
      <c r="P3520" s="185"/>
      <c r="Q3520" s="184" t="s">
        <v>2809</v>
      </c>
      <c r="R3520" s="185">
        <v>17720</v>
      </c>
      <c r="S3520" s="185" t="s">
        <v>533</v>
      </c>
      <c r="T3520">
        <v>3</v>
      </c>
      <c r="U3520" s="185" t="s">
        <v>37</v>
      </c>
      <c r="V3520" s="185" t="s">
        <v>37</v>
      </c>
      <c r="W3520" t="b">
        <v>1</v>
      </c>
    </row>
    <row r="3521" spans="4:23" x14ac:dyDescent="0.25">
      <c r="D3521" s="184" t="s">
        <v>2810</v>
      </c>
      <c r="E3521" s="184" t="s">
        <v>2810</v>
      </c>
      <c r="F3521" s="184"/>
      <c r="G3521" s="184"/>
      <c r="H3521" s="185">
        <v>17680</v>
      </c>
      <c r="I3521" t="s">
        <v>3502</v>
      </c>
      <c r="J3521" s="185" t="s">
        <v>36</v>
      </c>
      <c r="K3521" s="185" t="s">
        <v>36</v>
      </c>
      <c r="L3521" s="185" t="s">
        <v>37</v>
      </c>
      <c r="M3521" s="185" t="s">
        <v>37</v>
      </c>
      <c r="N3521" s="185" t="s">
        <v>3498</v>
      </c>
      <c r="O3521" s="185" t="s">
        <v>37</v>
      </c>
      <c r="P3521" s="185"/>
      <c r="Q3521" s="184" t="s">
        <v>2810</v>
      </c>
      <c r="R3521" s="185">
        <v>17680</v>
      </c>
      <c r="S3521" s="185" t="s">
        <v>1057</v>
      </c>
      <c r="T3521">
        <v>1</v>
      </c>
      <c r="U3521" s="185" t="s">
        <v>37</v>
      </c>
      <c r="V3521" s="185" t="s">
        <v>37</v>
      </c>
      <c r="W3521" t="b">
        <v>1</v>
      </c>
    </row>
    <row r="3522" spans="4:23" x14ac:dyDescent="0.25">
      <c r="D3522" s="184" t="s">
        <v>2811</v>
      </c>
      <c r="E3522" s="184" t="s">
        <v>2811</v>
      </c>
      <c r="F3522" s="184"/>
      <c r="G3522" s="184"/>
      <c r="H3522" s="185">
        <v>17720</v>
      </c>
      <c r="I3522" t="s">
        <v>3502</v>
      </c>
      <c r="J3522" s="185" t="s">
        <v>36</v>
      </c>
      <c r="K3522" s="185" t="s">
        <v>36</v>
      </c>
      <c r="L3522" s="185" t="s">
        <v>36</v>
      </c>
      <c r="M3522" s="185" t="s">
        <v>37</v>
      </c>
      <c r="N3522" s="185" t="s">
        <v>3528</v>
      </c>
      <c r="O3522" s="185" t="s">
        <v>37</v>
      </c>
      <c r="P3522" s="185"/>
      <c r="Q3522" s="184" t="s">
        <v>2811</v>
      </c>
      <c r="R3522" s="185">
        <v>17720</v>
      </c>
      <c r="S3522" s="185" t="s">
        <v>533</v>
      </c>
      <c r="T3522">
        <v>3</v>
      </c>
      <c r="U3522" s="185" t="s">
        <v>37</v>
      </c>
      <c r="V3522" s="185" t="s">
        <v>37</v>
      </c>
      <c r="W3522" t="b">
        <v>1</v>
      </c>
    </row>
    <row r="3523" spans="4:23" x14ac:dyDescent="0.25">
      <c r="D3523" s="184" t="s">
        <v>2812</v>
      </c>
      <c r="E3523" s="184" t="s">
        <v>2812</v>
      </c>
      <c r="F3523" s="184"/>
      <c r="G3523" s="184"/>
      <c r="H3523" s="185">
        <v>12270</v>
      </c>
      <c r="I3523" t="s">
        <v>3487</v>
      </c>
      <c r="J3523" s="185" t="s">
        <v>36</v>
      </c>
      <c r="K3523" s="185" t="s">
        <v>36</v>
      </c>
      <c r="L3523" s="185" t="s">
        <v>36</v>
      </c>
      <c r="M3523" s="185" t="s">
        <v>36</v>
      </c>
      <c r="N3523" s="185" t="s">
        <v>35</v>
      </c>
      <c r="O3523" s="185" t="s">
        <v>37</v>
      </c>
      <c r="P3523" s="185"/>
      <c r="Q3523" s="184" t="s">
        <v>2812</v>
      </c>
      <c r="R3523" s="185">
        <v>12270</v>
      </c>
      <c r="S3523" s="185" t="s">
        <v>58</v>
      </c>
      <c r="T3523">
        <v>4</v>
      </c>
      <c r="U3523" s="185" t="s">
        <v>37</v>
      </c>
      <c r="V3523" s="185" t="s">
        <v>37</v>
      </c>
      <c r="W3523" t="b">
        <v>1</v>
      </c>
    </row>
    <row r="3524" spans="4:23" x14ac:dyDescent="0.25">
      <c r="D3524" s="184" t="s">
        <v>4486</v>
      </c>
      <c r="E3524" s="184" t="s">
        <v>4486</v>
      </c>
      <c r="F3524" s="184"/>
      <c r="G3524" s="184"/>
      <c r="H3524" s="185">
        <v>10080</v>
      </c>
      <c r="I3524" t="s">
        <v>3486</v>
      </c>
      <c r="J3524" s="185" t="s">
        <v>36</v>
      </c>
      <c r="K3524" s="185" t="s">
        <v>36</v>
      </c>
      <c r="L3524" s="185" t="s">
        <v>36</v>
      </c>
      <c r="M3524" s="185" t="s">
        <v>37</v>
      </c>
      <c r="N3524" s="185" t="s">
        <v>3489</v>
      </c>
      <c r="O3524" s="185" t="s">
        <v>37</v>
      </c>
      <c r="P3524" s="185"/>
      <c r="Q3524" s="184" t="s">
        <v>4486</v>
      </c>
      <c r="R3524" s="185">
        <v>10080</v>
      </c>
      <c r="S3524" s="185" t="s">
        <v>86</v>
      </c>
      <c r="T3524">
        <v>1</v>
      </c>
      <c r="U3524" s="185" t="s">
        <v>37</v>
      </c>
      <c r="V3524" s="185" t="s">
        <v>37</v>
      </c>
      <c r="W3524" t="b">
        <v>1</v>
      </c>
    </row>
    <row r="3525" spans="4:23" x14ac:dyDescent="0.25">
      <c r="D3525" s="184" t="s">
        <v>2813</v>
      </c>
      <c r="E3525" s="184" t="s">
        <v>2813</v>
      </c>
      <c r="F3525" s="184"/>
      <c r="G3525" s="184"/>
      <c r="H3525" s="185">
        <v>13140</v>
      </c>
      <c r="I3525" t="s">
        <v>3491</v>
      </c>
      <c r="J3525" s="185" t="s">
        <v>36</v>
      </c>
      <c r="K3525" s="185" t="s">
        <v>36</v>
      </c>
      <c r="L3525" s="185" t="s">
        <v>36</v>
      </c>
      <c r="M3525" s="185" t="s">
        <v>37</v>
      </c>
      <c r="N3525" s="185" t="s">
        <v>35</v>
      </c>
      <c r="O3525" s="185" t="s">
        <v>37</v>
      </c>
      <c r="P3525" s="185"/>
      <c r="Q3525" s="184" t="s">
        <v>2813</v>
      </c>
      <c r="R3525" s="185">
        <v>13140</v>
      </c>
      <c r="S3525" s="185" t="s">
        <v>78</v>
      </c>
      <c r="T3525">
        <v>1</v>
      </c>
      <c r="U3525" s="185" t="s">
        <v>37</v>
      </c>
      <c r="V3525" s="185" t="s">
        <v>37</v>
      </c>
      <c r="W3525" t="b">
        <v>1</v>
      </c>
    </row>
    <row r="3526" spans="4:23" x14ac:dyDescent="0.25">
      <c r="D3526" s="184" t="s">
        <v>2814</v>
      </c>
      <c r="E3526" s="184" t="s">
        <v>2814</v>
      </c>
      <c r="F3526" s="184"/>
      <c r="G3526" s="184"/>
      <c r="H3526" s="185">
        <v>13960</v>
      </c>
      <c r="I3526" t="s">
        <v>3491</v>
      </c>
      <c r="J3526" s="185" t="s">
        <v>36</v>
      </c>
      <c r="K3526" s="185" t="s">
        <v>36</v>
      </c>
      <c r="L3526" s="185" t="s">
        <v>36</v>
      </c>
      <c r="M3526" s="185" t="s">
        <v>37</v>
      </c>
      <c r="N3526" s="185" t="s">
        <v>3501</v>
      </c>
      <c r="O3526" s="185" t="s">
        <v>37</v>
      </c>
      <c r="P3526" s="185"/>
      <c r="Q3526" s="184" t="s">
        <v>2814</v>
      </c>
      <c r="R3526" s="185">
        <v>13960</v>
      </c>
      <c r="S3526" s="185" t="s">
        <v>234</v>
      </c>
      <c r="T3526">
        <v>2</v>
      </c>
      <c r="U3526" s="185" t="s">
        <v>37</v>
      </c>
      <c r="V3526" s="185" t="s">
        <v>37</v>
      </c>
      <c r="W3526" t="b">
        <v>1</v>
      </c>
    </row>
    <row r="3527" spans="4:23" x14ac:dyDescent="0.25">
      <c r="D3527" s="184" t="s">
        <v>2815</v>
      </c>
      <c r="E3527" s="184" t="s">
        <v>2815</v>
      </c>
      <c r="F3527" s="184"/>
      <c r="G3527" s="184"/>
      <c r="H3527" s="185">
        <v>13680</v>
      </c>
      <c r="I3527" t="s">
        <v>3491</v>
      </c>
      <c r="J3527" s="185" t="s">
        <v>36</v>
      </c>
      <c r="K3527" s="185" t="s">
        <v>36</v>
      </c>
      <c r="L3527" s="185" t="s">
        <v>36</v>
      </c>
      <c r="M3527" s="185" t="s">
        <v>37</v>
      </c>
      <c r="N3527" s="185" t="s">
        <v>3503</v>
      </c>
      <c r="O3527" s="185" t="s">
        <v>37</v>
      </c>
      <c r="P3527" s="185"/>
      <c r="Q3527" s="184" t="s">
        <v>2815</v>
      </c>
      <c r="R3527" s="185">
        <v>13680</v>
      </c>
      <c r="S3527" s="185" t="s">
        <v>178</v>
      </c>
      <c r="T3527">
        <v>1</v>
      </c>
      <c r="U3527" s="185" t="s">
        <v>37</v>
      </c>
      <c r="V3527" s="185" t="s">
        <v>37</v>
      </c>
      <c r="W3527" t="b">
        <v>1</v>
      </c>
    </row>
    <row r="3528" spans="4:23" x14ac:dyDescent="0.25">
      <c r="D3528" s="184" t="s">
        <v>2816</v>
      </c>
      <c r="E3528" s="184" t="s">
        <v>2816</v>
      </c>
      <c r="F3528" s="184"/>
      <c r="G3528" s="184"/>
      <c r="H3528" s="185">
        <v>16040</v>
      </c>
      <c r="I3528" t="s">
        <v>3496</v>
      </c>
      <c r="J3528" s="185" t="s">
        <v>36</v>
      </c>
      <c r="K3528" s="185" t="s">
        <v>36</v>
      </c>
      <c r="L3528" s="185" t="s">
        <v>36</v>
      </c>
      <c r="M3528" s="185" t="s">
        <v>37</v>
      </c>
      <c r="N3528" s="185" t="s">
        <v>3504</v>
      </c>
      <c r="O3528" s="185" t="s">
        <v>37</v>
      </c>
      <c r="P3528" s="185"/>
      <c r="Q3528" s="184" t="s">
        <v>2816</v>
      </c>
      <c r="R3528" s="185">
        <v>16040</v>
      </c>
      <c r="S3528" s="185" t="s">
        <v>960</v>
      </c>
      <c r="T3528">
        <v>1</v>
      </c>
      <c r="U3528" s="185" t="s">
        <v>37</v>
      </c>
      <c r="V3528" s="185" t="s">
        <v>37</v>
      </c>
      <c r="W3528" t="b">
        <v>1</v>
      </c>
    </row>
    <row r="3529" spans="4:23" x14ac:dyDescent="0.25">
      <c r="D3529" s="184" t="s">
        <v>2817</v>
      </c>
      <c r="E3529" s="184" t="s">
        <v>2817</v>
      </c>
      <c r="F3529" s="184"/>
      <c r="G3529" s="184"/>
      <c r="H3529" s="185">
        <v>10080</v>
      </c>
      <c r="I3529" t="s">
        <v>3486</v>
      </c>
      <c r="J3529" s="185" t="s">
        <v>36</v>
      </c>
      <c r="K3529" s="185" t="s">
        <v>36</v>
      </c>
      <c r="L3529" s="185" t="s">
        <v>36</v>
      </c>
      <c r="M3529" s="185" t="s">
        <v>37</v>
      </c>
      <c r="N3529" s="185" t="s">
        <v>3489</v>
      </c>
      <c r="O3529" s="185" t="s">
        <v>37</v>
      </c>
      <c r="P3529" s="185"/>
      <c r="Q3529" s="184" t="s">
        <v>2817</v>
      </c>
      <c r="R3529" s="185">
        <v>10080</v>
      </c>
      <c r="S3529" s="185" t="s">
        <v>86</v>
      </c>
      <c r="T3529">
        <v>1</v>
      </c>
      <c r="U3529" s="185" t="s">
        <v>37</v>
      </c>
      <c r="V3529" s="185" t="s">
        <v>37</v>
      </c>
      <c r="W3529" t="b">
        <v>1</v>
      </c>
    </row>
    <row r="3530" spans="4:23" x14ac:dyDescent="0.25">
      <c r="D3530" s="184" t="s">
        <v>4487</v>
      </c>
      <c r="E3530" s="184" t="s">
        <v>4487</v>
      </c>
      <c r="F3530" s="184"/>
      <c r="G3530" s="184"/>
      <c r="H3530" s="185">
        <v>10080</v>
      </c>
      <c r="I3530" t="s">
        <v>3486</v>
      </c>
      <c r="J3530" s="185" t="s">
        <v>36</v>
      </c>
      <c r="K3530" s="185" t="s">
        <v>36</v>
      </c>
      <c r="L3530" s="185" t="s">
        <v>36</v>
      </c>
      <c r="M3530" s="185" t="s">
        <v>37</v>
      </c>
      <c r="N3530" s="185" t="s">
        <v>3490</v>
      </c>
      <c r="O3530" s="185" t="s">
        <v>37</v>
      </c>
      <c r="P3530" s="185"/>
      <c r="Q3530" s="184" t="s">
        <v>4487</v>
      </c>
      <c r="R3530" s="185">
        <v>10080</v>
      </c>
      <c r="S3530" s="185" t="s">
        <v>86</v>
      </c>
      <c r="T3530">
        <v>1</v>
      </c>
      <c r="U3530" s="185" t="s">
        <v>37</v>
      </c>
      <c r="V3530" s="185" t="s">
        <v>37</v>
      </c>
      <c r="W3530" t="b">
        <v>1</v>
      </c>
    </row>
    <row r="3531" spans="4:23" x14ac:dyDescent="0.25">
      <c r="D3531" s="184" t="s">
        <v>267</v>
      </c>
      <c r="E3531" s="184" t="s">
        <v>267</v>
      </c>
      <c r="F3531" s="184"/>
      <c r="G3531" s="184"/>
      <c r="H3531" s="185">
        <v>14140</v>
      </c>
      <c r="I3531" t="s">
        <v>3491</v>
      </c>
      <c r="J3531" s="185" t="s">
        <v>36</v>
      </c>
      <c r="K3531" s="185" t="s">
        <v>36</v>
      </c>
      <c r="L3531" s="185" t="s">
        <v>36</v>
      </c>
      <c r="M3531" s="185" t="s">
        <v>37</v>
      </c>
      <c r="N3531" s="185" t="s">
        <v>3505</v>
      </c>
      <c r="O3531" s="185" t="s">
        <v>37</v>
      </c>
      <c r="P3531" s="185"/>
      <c r="Q3531" s="184" t="s">
        <v>267</v>
      </c>
      <c r="R3531" s="185">
        <v>14140</v>
      </c>
      <c r="S3531" s="185" t="s">
        <v>267</v>
      </c>
      <c r="T3531">
        <v>3</v>
      </c>
      <c r="U3531" s="185" t="s">
        <v>37</v>
      </c>
      <c r="V3531" s="185" t="s">
        <v>37</v>
      </c>
      <c r="W3531" t="b">
        <v>1</v>
      </c>
    </row>
    <row r="3532" spans="4:23" x14ac:dyDescent="0.25">
      <c r="D3532" s="184" t="s">
        <v>2818</v>
      </c>
      <c r="E3532" s="184" t="s">
        <v>2818</v>
      </c>
      <c r="F3532" s="184"/>
      <c r="G3532" s="184"/>
      <c r="H3532" s="185">
        <v>14220</v>
      </c>
      <c r="I3532" t="s">
        <v>3491</v>
      </c>
      <c r="J3532" s="185" t="s">
        <v>36</v>
      </c>
      <c r="K3532" s="185" t="s">
        <v>36</v>
      </c>
      <c r="L3532" s="185" t="s">
        <v>36</v>
      </c>
      <c r="M3532" s="185" t="s">
        <v>37</v>
      </c>
      <c r="N3532" s="185" t="s">
        <v>3505</v>
      </c>
      <c r="O3532" s="185" t="s">
        <v>37</v>
      </c>
      <c r="P3532" s="185"/>
      <c r="Q3532" s="184" t="s">
        <v>2818</v>
      </c>
      <c r="R3532" s="185">
        <v>14220</v>
      </c>
      <c r="S3532" s="185" t="s">
        <v>1509</v>
      </c>
      <c r="T3532">
        <v>3</v>
      </c>
      <c r="U3532" s="185" t="s">
        <v>37</v>
      </c>
      <c r="V3532" s="185" t="s">
        <v>37</v>
      </c>
      <c r="W3532" t="b">
        <v>1</v>
      </c>
    </row>
    <row r="3533" spans="4:23" x14ac:dyDescent="0.25">
      <c r="D3533" s="184" t="s">
        <v>2819</v>
      </c>
      <c r="E3533" s="184" t="s">
        <v>2819</v>
      </c>
      <c r="F3533" s="184"/>
      <c r="G3533" s="184"/>
      <c r="H3533" s="185">
        <v>14140</v>
      </c>
      <c r="I3533" t="s">
        <v>3491</v>
      </c>
      <c r="J3533" s="185" t="s">
        <v>36</v>
      </c>
      <c r="K3533" s="185" t="s">
        <v>36</v>
      </c>
      <c r="L3533" s="185" t="s">
        <v>36</v>
      </c>
      <c r="M3533" s="185" t="s">
        <v>37</v>
      </c>
      <c r="N3533" s="185" t="s">
        <v>3505</v>
      </c>
      <c r="O3533" s="185" t="s">
        <v>37</v>
      </c>
      <c r="P3533" s="185"/>
      <c r="Q3533" s="184" t="s">
        <v>2819</v>
      </c>
      <c r="R3533" s="185">
        <v>14140</v>
      </c>
      <c r="S3533" s="185" t="s">
        <v>267</v>
      </c>
      <c r="T3533">
        <v>3</v>
      </c>
      <c r="U3533" s="185" t="s">
        <v>37</v>
      </c>
      <c r="V3533" s="185" t="s">
        <v>37</v>
      </c>
      <c r="W3533" t="b">
        <v>1</v>
      </c>
    </row>
    <row r="3534" spans="4:23" x14ac:dyDescent="0.25">
      <c r="D3534" s="184" t="s">
        <v>2820</v>
      </c>
      <c r="E3534" s="184" t="s">
        <v>2820</v>
      </c>
      <c r="F3534" s="184"/>
      <c r="G3534" s="184"/>
      <c r="H3534" s="185">
        <v>14200</v>
      </c>
      <c r="I3534" t="s">
        <v>3491</v>
      </c>
      <c r="J3534" s="185" t="s">
        <v>36</v>
      </c>
      <c r="K3534" s="185" t="s">
        <v>36</v>
      </c>
      <c r="L3534" s="185" t="s">
        <v>36</v>
      </c>
      <c r="M3534" s="185" t="s">
        <v>37</v>
      </c>
      <c r="N3534" s="185" t="s">
        <v>3505</v>
      </c>
      <c r="O3534" s="185" t="s">
        <v>37</v>
      </c>
      <c r="P3534" s="185"/>
      <c r="Q3534" s="184" t="s">
        <v>2820</v>
      </c>
      <c r="R3534" s="185">
        <v>14200</v>
      </c>
      <c r="S3534" s="185" t="s">
        <v>276</v>
      </c>
      <c r="T3534">
        <v>3</v>
      </c>
      <c r="U3534" s="185" t="s">
        <v>37</v>
      </c>
      <c r="V3534" s="185" t="s">
        <v>37</v>
      </c>
      <c r="W3534" t="b">
        <v>1</v>
      </c>
    </row>
    <row r="3535" spans="4:23" x14ac:dyDescent="0.25">
      <c r="D3535" s="184" t="s">
        <v>2821</v>
      </c>
      <c r="E3535" s="184" t="s">
        <v>2821</v>
      </c>
      <c r="F3535" s="184"/>
      <c r="G3535" s="184"/>
      <c r="H3535" s="185">
        <v>17940</v>
      </c>
      <c r="I3535" t="s">
        <v>3502</v>
      </c>
      <c r="J3535" s="185" t="s">
        <v>36</v>
      </c>
      <c r="K3535" s="185" t="s">
        <v>36</v>
      </c>
      <c r="L3535" s="185" t="s">
        <v>36</v>
      </c>
      <c r="M3535" s="185" t="s">
        <v>37</v>
      </c>
      <c r="N3535" s="185" t="s">
        <v>3504</v>
      </c>
      <c r="O3535" s="185" t="s">
        <v>37</v>
      </c>
      <c r="P3535" s="185"/>
      <c r="Q3535" s="184" t="s">
        <v>2821</v>
      </c>
      <c r="R3535" s="185">
        <v>17940</v>
      </c>
      <c r="S3535" s="185" t="s">
        <v>133</v>
      </c>
      <c r="T3535">
        <v>1</v>
      </c>
      <c r="U3535" s="185" t="s">
        <v>37</v>
      </c>
      <c r="V3535" s="185" t="s">
        <v>37</v>
      </c>
      <c r="W3535" t="b">
        <v>1</v>
      </c>
    </row>
    <row r="3536" spans="4:23" x14ac:dyDescent="0.25">
      <c r="D3536" s="184" t="s">
        <v>2822</v>
      </c>
      <c r="E3536" s="184" t="s">
        <v>2822</v>
      </c>
      <c r="F3536" s="184"/>
      <c r="G3536" s="184"/>
      <c r="H3536" s="185">
        <v>17170</v>
      </c>
      <c r="I3536" t="s">
        <v>3502</v>
      </c>
      <c r="J3536" s="185" t="s">
        <v>36</v>
      </c>
      <c r="K3536" s="185" t="s">
        <v>36</v>
      </c>
      <c r="L3536" s="185" t="s">
        <v>36</v>
      </c>
      <c r="M3536" s="185" t="s">
        <v>37</v>
      </c>
      <c r="N3536" s="185" t="s">
        <v>3504</v>
      </c>
      <c r="O3536" s="185" t="s">
        <v>37</v>
      </c>
      <c r="P3536" s="185"/>
      <c r="Q3536" s="184" t="s">
        <v>2822</v>
      </c>
      <c r="R3536" s="185">
        <v>17170</v>
      </c>
      <c r="S3536" s="185" t="s">
        <v>393</v>
      </c>
      <c r="T3536">
        <v>1</v>
      </c>
      <c r="U3536" s="185" t="s">
        <v>37</v>
      </c>
      <c r="V3536" s="185" t="s">
        <v>37</v>
      </c>
      <c r="W3536" t="b">
        <v>1</v>
      </c>
    </row>
    <row r="3537" spans="4:23" x14ac:dyDescent="0.25">
      <c r="D3537" s="184" t="s">
        <v>2823</v>
      </c>
      <c r="E3537" s="184" t="s">
        <v>2823</v>
      </c>
      <c r="F3537" s="184"/>
      <c r="G3537" s="184"/>
      <c r="H3537" s="185">
        <v>13630</v>
      </c>
      <c r="I3537" t="s">
        <v>3491</v>
      </c>
      <c r="J3537" s="185" t="s">
        <v>36</v>
      </c>
      <c r="K3537" s="185" t="s">
        <v>36</v>
      </c>
      <c r="L3537" s="185" t="s">
        <v>36</v>
      </c>
      <c r="M3537" s="185" t="s">
        <v>37</v>
      </c>
      <c r="N3537" s="185" t="s">
        <v>3503</v>
      </c>
      <c r="O3537" s="185" t="s">
        <v>37</v>
      </c>
      <c r="P3537" s="185"/>
      <c r="Q3537" s="184" t="s">
        <v>2823</v>
      </c>
      <c r="R3537" s="185">
        <v>13630</v>
      </c>
      <c r="S3537" s="185" t="s">
        <v>348</v>
      </c>
      <c r="T3537">
        <v>1</v>
      </c>
      <c r="U3537" s="185" t="s">
        <v>37</v>
      </c>
      <c r="V3537" s="185" t="s">
        <v>37</v>
      </c>
      <c r="W3537" t="b">
        <v>1</v>
      </c>
    </row>
    <row r="3538" spans="4:23" x14ac:dyDescent="0.25">
      <c r="D3538" s="184" t="s">
        <v>2824</v>
      </c>
      <c r="E3538" s="184" t="s">
        <v>2824</v>
      </c>
      <c r="F3538" s="184"/>
      <c r="G3538" s="184"/>
      <c r="H3538" s="185">
        <v>10060</v>
      </c>
      <c r="I3538" t="s">
        <v>3486</v>
      </c>
      <c r="J3538" s="185" t="s">
        <v>36</v>
      </c>
      <c r="K3538" s="185" t="s">
        <v>36</v>
      </c>
      <c r="L3538" s="185" t="s">
        <v>36</v>
      </c>
      <c r="M3538" s="185" t="s">
        <v>37</v>
      </c>
      <c r="N3538" s="185" t="s">
        <v>3489</v>
      </c>
      <c r="O3538" s="185" t="s">
        <v>37</v>
      </c>
      <c r="P3538" s="185"/>
      <c r="Q3538" s="184" t="s">
        <v>2824</v>
      </c>
      <c r="R3538" s="185">
        <v>10060</v>
      </c>
      <c r="S3538" s="185" t="s">
        <v>154</v>
      </c>
      <c r="T3538">
        <v>1</v>
      </c>
      <c r="U3538" s="185" t="s">
        <v>37</v>
      </c>
      <c r="V3538" s="185" t="s">
        <v>37</v>
      </c>
      <c r="W3538" t="b">
        <v>1</v>
      </c>
    </row>
    <row r="3539" spans="4:23" x14ac:dyDescent="0.25">
      <c r="D3539" s="184" t="s">
        <v>2825</v>
      </c>
      <c r="E3539" s="184" t="s">
        <v>2825</v>
      </c>
      <c r="F3539" s="184"/>
      <c r="G3539" s="184"/>
      <c r="H3539" s="185">
        <v>10010</v>
      </c>
      <c r="I3539" t="s">
        <v>3486</v>
      </c>
      <c r="J3539" s="185" t="s">
        <v>36</v>
      </c>
      <c r="K3539" s="185" t="s">
        <v>36</v>
      </c>
      <c r="L3539" s="185" t="s">
        <v>36</v>
      </c>
      <c r="M3539" s="185" t="s">
        <v>37</v>
      </c>
      <c r="N3539" s="185" t="s">
        <v>35</v>
      </c>
      <c r="O3539" s="185" t="s">
        <v>37</v>
      </c>
      <c r="P3539" s="185"/>
      <c r="Q3539" s="184" t="s">
        <v>2825</v>
      </c>
      <c r="R3539" s="185">
        <v>10010</v>
      </c>
      <c r="S3539" s="185" t="s">
        <v>38</v>
      </c>
      <c r="T3539">
        <v>2</v>
      </c>
      <c r="U3539" s="185" t="s">
        <v>37</v>
      </c>
      <c r="V3539" s="185" t="s">
        <v>37</v>
      </c>
      <c r="W3539" t="b">
        <v>1</v>
      </c>
    </row>
    <row r="3540" spans="4:23" x14ac:dyDescent="0.25">
      <c r="D3540" s="184" t="s">
        <v>2826</v>
      </c>
      <c r="E3540" s="184" t="s">
        <v>2826</v>
      </c>
      <c r="F3540" s="184"/>
      <c r="G3540" s="184"/>
      <c r="H3540" s="185">
        <v>10080</v>
      </c>
      <c r="I3540" t="s">
        <v>3486</v>
      </c>
      <c r="J3540" s="185" t="s">
        <v>36</v>
      </c>
      <c r="K3540" s="185" t="s">
        <v>36</v>
      </c>
      <c r="L3540" s="185" t="s">
        <v>36</v>
      </c>
      <c r="M3540" s="185" t="s">
        <v>37</v>
      </c>
      <c r="N3540" s="185" t="s">
        <v>3489</v>
      </c>
      <c r="O3540" s="185" t="s">
        <v>37</v>
      </c>
      <c r="P3540" s="185"/>
      <c r="Q3540" s="184" t="s">
        <v>2826</v>
      </c>
      <c r="R3540" s="185">
        <v>10080</v>
      </c>
      <c r="S3540" s="185" t="s">
        <v>86</v>
      </c>
      <c r="T3540">
        <v>1</v>
      </c>
      <c r="U3540" s="185" t="s">
        <v>37</v>
      </c>
      <c r="V3540" s="185" t="s">
        <v>37</v>
      </c>
      <c r="W3540" t="b">
        <v>1</v>
      </c>
    </row>
    <row r="3541" spans="4:23" x14ac:dyDescent="0.25">
      <c r="D3541" s="184" t="s">
        <v>2827</v>
      </c>
      <c r="E3541" s="184" t="s">
        <v>2827</v>
      </c>
      <c r="F3541" s="184"/>
      <c r="G3541" s="184"/>
      <c r="H3541" s="185">
        <v>13960</v>
      </c>
      <c r="I3541" t="s">
        <v>3491</v>
      </c>
      <c r="J3541" s="185" t="s">
        <v>36</v>
      </c>
      <c r="K3541" s="185" t="s">
        <v>36</v>
      </c>
      <c r="L3541" s="185" t="s">
        <v>36</v>
      </c>
      <c r="M3541" s="185" t="s">
        <v>37</v>
      </c>
      <c r="N3541" s="185" t="s">
        <v>3501</v>
      </c>
      <c r="O3541" s="185" t="s">
        <v>37</v>
      </c>
      <c r="P3541" s="185"/>
      <c r="Q3541" s="184" t="s">
        <v>2827</v>
      </c>
      <c r="R3541" s="185">
        <v>13960</v>
      </c>
      <c r="S3541" s="185" t="s">
        <v>234</v>
      </c>
      <c r="T3541">
        <v>1</v>
      </c>
      <c r="U3541" s="185" t="s">
        <v>37</v>
      </c>
      <c r="V3541" s="185" t="s">
        <v>37</v>
      </c>
      <c r="W3541" t="b">
        <v>1</v>
      </c>
    </row>
    <row r="3542" spans="4:23" x14ac:dyDescent="0.25">
      <c r="D3542" s="184" t="s">
        <v>2828</v>
      </c>
      <c r="E3542" s="184" t="s">
        <v>2828</v>
      </c>
      <c r="F3542" s="184"/>
      <c r="G3542" s="184"/>
      <c r="H3542" s="185">
        <v>13410</v>
      </c>
      <c r="I3542" t="s">
        <v>3491</v>
      </c>
      <c r="J3542" s="185" t="s">
        <v>36</v>
      </c>
      <c r="K3542" s="185" t="s">
        <v>36</v>
      </c>
      <c r="L3542" s="185" t="s">
        <v>36</v>
      </c>
      <c r="M3542" s="185" t="s">
        <v>37</v>
      </c>
      <c r="N3542" s="185" t="s">
        <v>3501</v>
      </c>
      <c r="O3542" s="185" t="s">
        <v>37</v>
      </c>
      <c r="P3542" s="185"/>
      <c r="Q3542" s="184" t="s">
        <v>2828</v>
      </c>
      <c r="R3542" s="185">
        <v>13410</v>
      </c>
      <c r="S3542" s="185" t="s">
        <v>131</v>
      </c>
      <c r="T3542">
        <v>2</v>
      </c>
      <c r="U3542" s="185" t="s">
        <v>37</v>
      </c>
      <c r="V3542" s="185" t="s">
        <v>37</v>
      </c>
      <c r="W3542" t="b">
        <v>1</v>
      </c>
    </row>
    <row r="3543" spans="4:23" x14ac:dyDescent="0.25">
      <c r="D3543" s="184" t="s">
        <v>2829</v>
      </c>
      <c r="E3543" s="184" t="s">
        <v>2829</v>
      </c>
      <c r="F3543" s="184"/>
      <c r="G3543" s="184"/>
      <c r="H3543" s="185">
        <v>13140</v>
      </c>
      <c r="I3543" t="s">
        <v>3491</v>
      </c>
      <c r="J3543" s="185" t="s">
        <v>36</v>
      </c>
      <c r="K3543" s="185" t="s">
        <v>36</v>
      </c>
      <c r="L3543" s="185" t="s">
        <v>36</v>
      </c>
      <c r="M3543" s="185" t="s">
        <v>37</v>
      </c>
      <c r="N3543" s="185" t="s">
        <v>3501</v>
      </c>
      <c r="O3543" s="185" t="s">
        <v>37</v>
      </c>
      <c r="P3543" s="185"/>
      <c r="Q3543" s="184" t="s">
        <v>2829</v>
      </c>
      <c r="R3543" s="185">
        <v>13140</v>
      </c>
      <c r="S3543" s="185" t="s">
        <v>78</v>
      </c>
      <c r="T3543">
        <v>1</v>
      </c>
      <c r="U3543" s="185" t="s">
        <v>37</v>
      </c>
      <c r="V3543" s="185" t="s">
        <v>37</v>
      </c>
      <c r="W3543" t="b">
        <v>1</v>
      </c>
    </row>
    <row r="3544" spans="4:23" x14ac:dyDescent="0.25">
      <c r="D3544" s="184" t="s">
        <v>2830</v>
      </c>
      <c r="E3544" s="184" t="s">
        <v>2830</v>
      </c>
      <c r="F3544" s="184"/>
      <c r="G3544" s="184"/>
      <c r="H3544" s="185">
        <v>16220</v>
      </c>
      <c r="I3544" t="s">
        <v>3496</v>
      </c>
      <c r="J3544" s="185" t="s">
        <v>36</v>
      </c>
      <c r="K3544" s="185" t="s">
        <v>36</v>
      </c>
      <c r="L3544" s="185" t="s">
        <v>36</v>
      </c>
      <c r="M3544" s="185" t="s">
        <v>37</v>
      </c>
      <c r="N3544" s="185" t="s">
        <v>3498</v>
      </c>
      <c r="O3544" s="185" t="s">
        <v>37</v>
      </c>
      <c r="P3544" s="185"/>
      <c r="Q3544" s="184" t="s">
        <v>2830</v>
      </c>
      <c r="R3544" s="185">
        <v>16220</v>
      </c>
      <c r="S3544" s="185" t="s">
        <v>289</v>
      </c>
      <c r="T3544">
        <v>1</v>
      </c>
      <c r="U3544" s="185" t="s">
        <v>37</v>
      </c>
      <c r="V3544" s="185" t="s">
        <v>37</v>
      </c>
      <c r="W3544" t="b">
        <v>1</v>
      </c>
    </row>
    <row r="3545" spans="4:23" x14ac:dyDescent="0.25">
      <c r="D3545" s="184" t="s">
        <v>2831</v>
      </c>
      <c r="E3545" s="184" t="s">
        <v>2831</v>
      </c>
      <c r="F3545" s="184"/>
      <c r="G3545" s="184"/>
      <c r="H3545" s="185">
        <v>15450</v>
      </c>
      <c r="I3545" t="s">
        <v>3496</v>
      </c>
      <c r="J3545" s="185" t="s">
        <v>36</v>
      </c>
      <c r="K3545" s="185" t="s">
        <v>36</v>
      </c>
      <c r="L3545" s="185" t="s">
        <v>36</v>
      </c>
      <c r="M3545" s="185" t="s">
        <v>37</v>
      </c>
      <c r="N3545" s="185" t="s">
        <v>35</v>
      </c>
      <c r="O3545" s="185" t="s">
        <v>37</v>
      </c>
      <c r="P3545" s="185"/>
      <c r="Q3545" s="184" t="s">
        <v>2831</v>
      </c>
      <c r="R3545" s="185">
        <v>15450</v>
      </c>
      <c r="S3545" s="185" t="s">
        <v>80</v>
      </c>
      <c r="T3545">
        <v>1</v>
      </c>
      <c r="U3545" s="185" t="s">
        <v>37</v>
      </c>
      <c r="V3545" s="185" t="s">
        <v>37</v>
      </c>
      <c r="W3545" t="b">
        <v>1</v>
      </c>
    </row>
    <row r="3546" spans="4:23" x14ac:dyDescent="0.25">
      <c r="D3546" s="184" t="s">
        <v>2832</v>
      </c>
      <c r="E3546" s="184" t="s">
        <v>2832</v>
      </c>
      <c r="F3546" s="184"/>
      <c r="G3546" s="184"/>
      <c r="H3546" s="185">
        <v>16220</v>
      </c>
      <c r="I3546" t="s">
        <v>3496</v>
      </c>
      <c r="J3546" s="185" t="s">
        <v>36</v>
      </c>
      <c r="K3546" s="185" t="s">
        <v>36</v>
      </c>
      <c r="L3546" s="185" t="s">
        <v>36</v>
      </c>
      <c r="M3546" s="185" t="s">
        <v>37</v>
      </c>
      <c r="N3546" s="185" t="s">
        <v>3498</v>
      </c>
      <c r="O3546" s="185" t="s">
        <v>37</v>
      </c>
      <c r="P3546" s="185"/>
      <c r="Q3546" s="184" t="s">
        <v>2832</v>
      </c>
      <c r="R3546" s="185">
        <v>16220</v>
      </c>
      <c r="S3546" s="185" t="s">
        <v>289</v>
      </c>
      <c r="T3546">
        <v>1</v>
      </c>
      <c r="U3546" s="185" t="s">
        <v>37</v>
      </c>
      <c r="V3546" s="185" t="s">
        <v>37</v>
      </c>
      <c r="W3546" t="b">
        <v>1</v>
      </c>
    </row>
    <row r="3547" spans="4:23" x14ac:dyDescent="0.25">
      <c r="D3547" s="184" t="s">
        <v>4488</v>
      </c>
      <c r="E3547" s="184" t="s">
        <v>4488</v>
      </c>
      <c r="F3547" s="184"/>
      <c r="G3547" s="184"/>
      <c r="H3547" s="185">
        <v>90424</v>
      </c>
      <c r="I3547" t="s">
        <v>3496</v>
      </c>
      <c r="J3547" s="185" t="s">
        <v>36</v>
      </c>
      <c r="K3547" s="185" t="s">
        <v>36</v>
      </c>
      <c r="L3547" s="185" t="s">
        <v>36</v>
      </c>
      <c r="M3547" s="185" t="s">
        <v>37</v>
      </c>
      <c r="N3547" s="185" t="s">
        <v>35</v>
      </c>
      <c r="O3547" s="185" t="s">
        <v>37</v>
      </c>
      <c r="P3547" s="185"/>
      <c r="Q3547" s="184" t="s">
        <v>4488</v>
      </c>
      <c r="R3547" s="185">
        <v>90424</v>
      </c>
      <c r="S3547" s="185" t="s">
        <v>3539</v>
      </c>
      <c r="T3547">
        <v>4</v>
      </c>
      <c r="U3547" s="185" t="s">
        <v>36</v>
      </c>
      <c r="V3547" s="185" t="s">
        <v>37</v>
      </c>
      <c r="W3547" t="b">
        <v>1</v>
      </c>
    </row>
    <row r="3548" spans="4:23" x14ac:dyDescent="0.25">
      <c r="D3548" s="184" t="s">
        <v>4489</v>
      </c>
      <c r="E3548" s="184" t="s">
        <v>4489</v>
      </c>
      <c r="F3548" s="184"/>
      <c r="G3548" s="184"/>
      <c r="H3548" s="185">
        <v>16070</v>
      </c>
      <c r="I3548" t="s">
        <v>3496</v>
      </c>
      <c r="J3548" s="185" t="s">
        <v>36</v>
      </c>
      <c r="K3548" s="185" t="s">
        <v>36</v>
      </c>
      <c r="L3548" s="185" t="s">
        <v>36</v>
      </c>
      <c r="M3548" s="185" t="s">
        <v>37</v>
      </c>
      <c r="N3548" s="185" t="s">
        <v>35</v>
      </c>
      <c r="O3548" s="185" t="s">
        <v>37</v>
      </c>
      <c r="P3548" s="185"/>
      <c r="Q3548" s="184" t="s">
        <v>4489</v>
      </c>
      <c r="R3548" s="185">
        <v>16070</v>
      </c>
      <c r="S3548" s="185" t="s">
        <v>3524</v>
      </c>
      <c r="T3548">
        <v>1</v>
      </c>
      <c r="U3548" s="185" t="s">
        <v>37</v>
      </c>
      <c r="V3548" s="185" t="s">
        <v>37</v>
      </c>
      <c r="W3548" t="b">
        <v>1</v>
      </c>
    </row>
    <row r="3549" spans="4:23" x14ac:dyDescent="0.25">
      <c r="D3549" s="184" t="s">
        <v>4490</v>
      </c>
      <c r="E3549" s="184" t="s">
        <v>4490</v>
      </c>
      <c r="F3549" s="184"/>
      <c r="G3549" s="184"/>
      <c r="H3549" s="185">
        <v>15500</v>
      </c>
      <c r="I3549" t="s">
        <v>3496</v>
      </c>
      <c r="J3549" s="185" t="s">
        <v>36</v>
      </c>
      <c r="K3549" s="185" t="s">
        <v>36</v>
      </c>
      <c r="L3549" s="185" t="s">
        <v>36</v>
      </c>
      <c r="M3549" s="185" t="s">
        <v>37</v>
      </c>
      <c r="N3549" s="185" t="s">
        <v>35</v>
      </c>
      <c r="O3549" s="185" t="s">
        <v>37</v>
      </c>
      <c r="P3549" s="185"/>
      <c r="Q3549" s="184" t="s">
        <v>4490</v>
      </c>
      <c r="R3549" s="185">
        <v>15500</v>
      </c>
      <c r="S3549" s="185" t="s">
        <v>3526</v>
      </c>
      <c r="T3549">
        <v>1</v>
      </c>
      <c r="U3549" s="185" t="s">
        <v>37</v>
      </c>
      <c r="V3549" s="185" t="s">
        <v>37</v>
      </c>
      <c r="W3549" t="b">
        <v>1</v>
      </c>
    </row>
    <row r="3550" spans="4:23" x14ac:dyDescent="0.25">
      <c r="D3550" s="184" t="s">
        <v>4491</v>
      </c>
      <c r="E3550" s="184" t="s">
        <v>4491</v>
      </c>
      <c r="F3550" s="184"/>
      <c r="G3550" s="184"/>
      <c r="H3550" s="185">
        <v>90407</v>
      </c>
      <c r="I3550" t="s">
        <v>3493</v>
      </c>
      <c r="J3550" s="185" t="s">
        <v>36</v>
      </c>
      <c r="K3550" s="185" t="s">
        <v>36</v>
      </c>
      <c r="L3550" s="185" t="s">
        <v>36</v>
      </c>
      <c r="M3550" s="185" t="s">
        <v>36</v>
      </c>
      <c r="N3550" s="185" t="s">
        <v>35</v>
      </c>
      <c r="O3550" s="185" t="s">
        <v>37</v>
      </c>
      <c r="P3550" s="185"/>
      <c r="Q3550" s="184" t="s">
        <v>4491</v>
      </c>
      <c r="R3550" s="185">
        <v>90407</v>
      </c>
      <c r="S3550" s="185" t="s">
        <v>431</v>
      </c>
      <c r="T3550">
        <v>4</v>
      </c>
      <c r="U3550" s="185" t="s">
        <v>37</v>
      </c>
      <c r="V3550" s="185" t="s">
        <v>37</v>
      </c>
      <c r="W3550" t="b">
        <v>1</v>
      </c>
    </row>
    <row r="3551" spans="4:23" x14ac:dyDescent="0.25">
      <c r="D3551" s="184" t="s">
        <v>2833</v>
      </c>
      <c r="E3551" s="184" t="s">
        <v>2833</v>
      </c>
      <c r="F3551" s="184"/>
      <c r="G3551" s="184"/>
      <c r="H3551" s="185">
        <v>15420</v>
      </c>
      <c r="I3551" t="s">
        <v>3507</v>
      </c>
      <c r="J3551" s="185" t="s">
        <v>36</v>
      </c>
      <c r="K3551" s="185" t="s">
        <v>36</v>
      </c>
      <c r="L3551" s="185" t="s">
        <v>36</v>
      </c>
      <c r="M3551" s="185" t="s">
        <v>37</v>
      </c>
      <c r="N3551" s="185" t="s">
        <v>35</v>
      </c>
      <c r="O3551" s="185" t="s">
        <v>37</v>
      </c>
      <c r="P3551" s="185"/>
      <c r="Q3551" s="184" t="s">
        <v>2833</v>
      </c>
      <c r="R3551" s="185">
        <v>15420</v>
      </c>
      <c r="S3551" s="185" t="s">
        <v>210</v>
      </c>
      <c r="T3551">
        <v>6</v>
      </c>
      <c r="U3551" s="185" t="s">
        <v>37</v>
      </c>
      <c r="V3551" s="185" t="s">
        <v>37</v>
      </c>
      <c r="W3551" t="b">
        <v>1</v>
      </c>
    </row>
    <row r="3552" spans="4:23" x14ac:dyDescent="0.25">
      <c r="D3552" s="184" t="s">
        <v>4492</v>
      </c>
      <c r="E3552" s="184" t="s">
        <v>4492</v>
      </c>
      <c r="F3552" s="184"/>
      <c r="G3552" s="184"/>
      <c r="H3552" s="185">
        <v>12040</v>
      </c>
      <c r="I3552" t="s">
        <v>3491</v>
      </c>
      <c r="J3552" s="185" t="s">
        <v>36</v>
      </c>
      <c r="K3552" s="185" t="s">
        <v>36</v>
      </c>
      <c r="L3552" s="185" t="s">
        <v>36</v>
      </c>
      <c r="M3552" s="185" t="s">
        <v>36</v>
      </c>
      <c r="N3552" s="185" t="s">
        <v>3514</v>
      </c>
      <c r="O3552" s="185" t="s">
        <v>37</v>
      </c>
      <c r="P3552" s="185"/>
      <c r="Q3552" s="184" t="s">
        <v>4492</v>
      </c>
      <c r="R3552" s="185">
        <v>12040</v>
      </c>
      <c r="S3552" s="185" t="s">
        <v>3793</v>
      </c>
      <c r="T3552">
        <v>0</v>
      </c>
      <c r="U3552" s="185" t="s">
        <v>36</v>
      </c>
      <c r="V3552" s="185" t="s">
        <v>36</v>
      </c>
      <c r="W3552" t="b">
        <v>1</v>
      </c>
    </row>
    <row r="3553" spans="4:23" x14ac:dyDescent="0.25">
      <c r="D3553" s="184" t="s">
        <v>2834</v>
      </c>
      <c r="E3553" s="184" t="s">
        <v>2834</v>
      </c>
      <c r="F3553" s="184"/>
      <c r="G3553" s="184"/>
      <c r="H3553" s="185">
        <v>15310</v>
      </c>
      <c r="I3553" t="s">
        <v>3493</v>
      </c>
      <c r="J3553" s="185" t="s">
        <v>36</v>
      </c>
      <c r="K3553" s="185" t="s">
        <v>36</v>
      </c>
      <c r="L3553" s="185" t="s">
        <v>36</v>
      </c>
      <c r="M3553" s="185" t="s">
        <v>37</v>
      </c>
      <c r="N3553" s="185" t="s">
        <v>3498</v>
      </c>
      <c r="O3553" s="185" t="s">
        <v>37</v>
      </c>
      <c r="P3553" s="185"/>
      <c r="Q3553" s="184" t="s">
        <v>2834</v>
      </c>
      <c r="R3553" s="185">
        <v>15310</v>
      </c>
      <c r="S3553" s="185" t="s">
        <v>180</v>
      </c>
      <c r="T3553">
        <v>1</v>
      </c>
      <c r="U3553" s="185" t="s">
        <v>37</v>
      </c>
      <c r="V3553" s="185" t="s">
        <v>37</v>
      </c>
      <c r="W3553" t="b">
        <v>1</v>
      </c>
    </row>
    <row r="3554" spans="4:23" x14ac:dyDescent="0.25">
      <c r="D3554" s="184" t="s">
        <v>4493</v>
      </c>
      <c r="E3554" s="184" t="s">
        <v>4493</v>
      </c>
      <c r="F3554" s="184"/>
      <c r="G3554" s="184"/>
      <c r="H3554" s="185">
        <v>15310</v>
      </c>
      <c r="I3554" t="s">
        <v>3493</v>
      </c>
      <c r="J3554" s="185" t="s">
        <v>36</v>
      </c>
      <c r="K3554" s="185" t="s">
        <v>36</v>
      </c>
      <c r="L3554" s="185" t="s">
        <v>36</v>
      </c>
      <c r="M3554" s="185" t="s">
        <v>37</v>
      </c>
      <c r="N3554" s="185" t="s">
        <v>3498</v>
      </c>
      <c r="O3554" s="185" t="s">
        <v>37</v>
      </c>
      <c r="P3554" s="185"/>
      <c r="Q3554" s="184" t="s">
        <v>4493</v>
      </c>
      <c r="R3554" s="185">
        <v>15310</v>
      </c>
      <c r="S3554" s="185" t="s">
        <v>180</v>
      </c>
      <c r="T3554">
        <v>1</v>
      </c>
      <c r="U3554" s="185" t="s">
        <v>37</v>
      </c>
      <c r="V3554" s="185" t="s">
        <v>37</v>
      </c>
      <c r="W3554" t="b">
        <v>1</v>
      </c>
    </row>
    <row r="3555" spans="4:23" x14ac:dyDescent="0.25">
      <c r="D3555" s="184" t="s">
        <v>2835</v>
      </c>
      <c r="E3555" s="184" t="s">
        <v>2835</v>
      </c>
      <c r="F3555" s="184"/>
      <c r="G3555" s="184"/>
      <c r="H3555" s="185">
        <v>17810</v>
      </c>
      <c r="I3555" t="s">
        <v>3502</v>
      </c>
      <c r="J3555" s="185" t="s">
        <v>36</v>
      </c>
      <c r="K3555" s="185" t="s">
        <v>36</v>
      </c>
      <c r="L3555" s="185" t="s">
        <v>36</v>
      </c>
      <c r="M3555" s="185" t="s">
        <v>37</v>
      </c>
      <c r="N3555" s="185" t="s">
        <v>3504</v>
      </c>
      <c r="O3555" s="185" t="s">
        <v>37</v>
      </c>
      <c r="P3555" s="185"/>
      <c r="Q3555" s="184" t="s">
        <v>2835</v>
      </c>
      <c r="R3555" s="185">
        <v>17810</v>
      </c>
      <c r="S3555" s="185" t="s">
        <v>441</v>
      </c>
      <c r="T3555">
        <v>1</v>
      </c>
      <c r="U3555" s="185" t="s">
        <v>37</v>
      </c>
      <c r="V3555" s="185" t="s">
        <v>37</v>
      </c>
      <c r="W3555" t="b">
        <v>1</v>
      </c>
    </row>
    <row r="3556" spans="4:23" x14ac:dyDescent="0.25">
      <c r="D3556" s="184" t="s">
        <v>2836</v>
      </c>
      <c r="E3556" s="184" t="s">
        <v>2836</v>
      </c>
      <c r="F3556" s="184"/>
      <c r="G3556" s="184"/>
      <c r="H3556" s="185">
        <v>13160</v>
      </c>
      <c r="I3556" t="s">
        <v>3491</v>
      </c>
      <c r="J3556" s="185" t="s">
        <v>36</v>
      </c>
      <c r="K3556" s="185" t="s">
        <v>36</v>
      </c>
      <c r="L3556" s="185" t="s">
        <v>36</v>
      </c>
      <c r="M3556" s="185" t="s">
        <v>37</v>
      </c>
      <c r="N3556" s="185" t="s">
        <v>3503</v>
      </c>
      <c r="O3556" s="185" t="s">
        <v>37</v>
      </c>
      <c r="P3556" s="185"/>
      <c r="Q3556" s="184" t="s">
        <v>2836</v>
      </c>
      <c r="R3556" s="185">
        <v>13160</v>
      </c>
      <c r="S3556" s="185" t="s">
        <v>444</v>
      </c>
      <c r="T3556">
        <v>1</v>
      </c>
      <c r="U3556" s="185" t="s">
        <v>37</v>
      </c>
      <c r="V3556" s="185" t="s">
        <v>37</v>
      </c>
      <c r="W3556" t="b">
        <v>1</v>
      </c>
    </row>
    <row r="3557" spans="4:23" x14ac:dyDescent="0.25">
      <c r="D3557" s="184" t="s">
        <v>2837</v>
      </c>
      <c r="E3557" s="184" t="s">
        <v>2837</v>
      </c>
      <c r="F3557" s="184"/>
      <c r="G3557" s="184"/>
      <c r="H3557" s="185">
        <v>17810</v>
      </c>
      <c r="I3557" t="s">
        <v>3493</v>
      </c>
      <c r="J3557" s="185" t="s">
        <v>36</v>
      </c>
      <c r="K3557" s="185" t="s">
        <v>36</v>
      </c>
      <c r="L3557" s="185" t="s">
        <v>36</v>
      </c>
      <c r="M3557" s="185" t="s">
        <v>37</v>
      </c>
      <c r="N3557" s="185" t="s">
        <v>3498</v>
      </c>
      <c r="O3557" s="185" t="s">
        <v>37</v>
      </c>
      <c r="P3557" s="185"/>
      <c r="Q3557" s="184" t="s">
        <v>2837</v>
      </c>
      <c r="R3557" s="185">
        <v>17810</v>
      </c>
      <c r="S3557" s="185" t="s">
        <v>441</v>
      </c>
      <c r="T3557">
        <v>1</v>
      </c>
      <c r="U3557" s="185" t="s">
        <v>37</v>
      </c>
      <c r="V3557" s="185" t="s">
        <v>37</v>
      </c>
      <c r="W3557" t="b">
        <v>1</v>
      </c>
    </row>
    <row r="3558" spans="4:23" x14ac:dyDescent="0.25">
      <c r="D3558" s="184" t="s">
        <v>2838</v>
      </c>
      <c r="E3558" s="184" t="s">
        <v>2838</v>
      </c>
      <c r="F3558" s="184"/>
      <c r="G3558" s="184"/>
      <c r="H3558" s="185">
        <v>17810</v>
      </c>
      <c r="I3558" t="s">
        <v>3502</v>
      </c>
      <c r="J3558" s="185" t="s">
        <v>36</v>
      </c>
      <c r="K3558" s="185" t="s">
        <v>36</v>
      </c>
      <c r="L3558" s="185" t="s">
        <v>36</v>
      </c>
      <c r="M3558" s="185" t="s">
        <v>37</v>
      </c>
      <c r="N3558" s="185" t="s">
        <v>3504</v>
      </c>
      <c r="O3558" s="185" t="s">
        <v>37</v>
      </c>
      <c r="P3558" s="185"/>
      <c r="Q3558" s="184" t="s">
        <v>2838</v>
      </c>
      <c r="R3558" s="185">
        <v>17810</v>
      </c>
      <c r="S3558" s="185" t="s">
        <v>441</v>
      </c>
      <c r="T3558">
        <v>1</v>
      </c>
      <c r="U3558" s="185" t="s">
        <v>37</v>
      </c>
      <c r="V3558" s="185" t="s">
        <v>37</v>
      </c>
      <c r="W3558" t="b">
        <v>1</v>
      </c>
    </row>
    <row r="3559" spans="4:23" x14ac:dyDescent="0.25">
      <c r="D3559" s="184" t="s">
        <v>4494</v>
      </c>
      <c r="E3559" s="184" t="s">
        <v>4494</v>
      </c>
      <c r="F3559" s="184"/>
      <c r="G3559" s="184"/>
      <c r="H3559" s="185">
        <v>12040</v>
      </c>
      <c r="I3559" t="s">
        <v>3491</v>
      </c>
      <c r="J3559" s="185" t="s">
        <v>36</v>
      </c>
      <c r="K3559" s="185" t="s">
        <v>36</v>
      </c>
      <c r="L3559" s="185" t="s">
        <v>36</v>
      </c>
      <c r="M3559" s="185" t="s">
        <v>36</v>
      </c>
      <c r="N3559" s="185" t="s">
        <v>3514</v>
      </c>
      <c r="O3559" s="185" t="s">
        <v>37</v>
      </c>
      <c r="P3559" s="185"/>
      <c r="Q3559" s="184" t="s">
        <v>4494</v>
      </c>
      <c r="R3559" s="185">
        <v>12040</v>
      </c>
      <c r="S3559" s="185" t="s">
        <v>3793</v>
      </c>
      <c r="T3559">
        <v>0</v>
      </c>
      <c r="U3559" s="185" t="s">
        <v>36</v>
      </c>
      <c r="V3559" s="185" t="s">
        <v>36</v>
      </c>
      <c r="W3559" t="b">
        <v>1</v>
      </c>
    </row>
    <row r="3560" spans="4:23" x14ac:dyDescent="0.25">
      <c r="D3560" s="184" t="s">
        <v>2839</v>
      </c>
      <c r="E3560" s="184" t="s">
        <v>2839</v>
      </c>
      <c r="F3560" s="184"/>
      <c r="G3560" s="184"/>
      <c r="H3560" s="185">
        <v>90322</v>
      </c>
      <c r="I3560" t="s">
        <v>3502</v>
      </c>
      <c r="J3560" s="185" t="s">
        <v>36</v>
      </c>
      <c r="K3560" s="185" t="s">
        <v>36</v>
      </c>
      <c r="L3560" s="185" t="s">
        <v>36</v>
      </c>
      <c r="M3560" s="185" t="s">
        <v>37</v>
      </c>
      <c r="N3560" s="185" t="s">
        <v>3504</v>
      </c>
      <c r="O3560" s="185" t="s">
        <v>37</v>
      </c>
      <c r="P3560" s="185"/>
      <c r="Q3560" s="184" t="s">
        <v>2839</v>
      </c>
      <c r="R3560" s="185">
        <v>90322</v>
      </c>
      <c r="S3560" s="185" t="s">
        <v>2839</v>
      </c>
      <c r="T3560">
        <v>1</v>
      </c>
      <c r="U3560" s="185" t="s">
        <v>37</v>
      </c>
      <c r="V3560" s="185" t="s">
        <v>37</v>
      </c>
      <c r="W3560" t="b">
        <v>1</v>
      </c>
    </row>
    <row r="3561" spans="4:23" x14ac:dyDescent="0.25">
      <c r="D3561" s="184" t="s">
        <v>2840</v>
      </c>
      <c r="E3561" s="184" t="s">
        <v>2840</v>
      </c>
      <c r="F3561" s="184"/>
      <c r="G3561" s="184"/>
      <c r="H3561" s="185">
        <v>15210</v>
      </c>
      <c r="I3561" t="s">
        <v>3493</v>
      </c>
      <c r="J3561" s="185" t="s">
        <v>36</v>
      </c>
      <c r="K3561" s="185" t="s">
        <v>36</v>
      </c>
      <c r="L3561" s="185" t="s">
        <v>36</v>
      </c>
      <c r="M3561" s="185" t="s">
        <v>37</v>
      </c>
      <c r="N3561" s="185" t="s">
        <v>3522</v>
      </c>
      <c r="O3561" s="185" t="s">
        <v>37</v>
      </c>
      <c r="P3561" s="185"/>
      <c r="Q3561" s="184" t="s">
        <v>2840</v>
      </c>
      <c r="R3561" s="185">
        <v>15210</v>
      </c>
      <c r="S3561" s="185" t="s">
        <v>186</v>
      </c>
      <c r="T3561">
        <v>1</v>
      </c>
      <c r="U3561" s="185" t="s">
        <v>37</v>
      </c>
      <c r="V3561" s="185" t="s">
        <v>37</v>
      </c>
      <c r="W3561" t="b">
        <v>0</v>
      </c>
    </row>
    <row r="3562" spans="4:23" x14ac:dyDescent="0.25">
      <c r="D3562" s="184" t="s">
        <v>2841</v>
      </c>
      <c r="E3562" s="184" t="s">
        <v>2841</v>
      </c>
      <c r="F3562" s="184"/>
      <c r="G3562" s="184"/>
      <c r="H3562" s="185">
        <v>90323</v>
      </c>
      <c r="I3562" t="s">
        <v>3487</v>
      </c>
      <c r="J3562" s="185" t="s">
        <v>36</v>
      </c>
      <c r="K3562" s="185" t="s">
        <v>36</v>
      </c>
      <c r="L3562" s="185" t="s">
        <v>36</v>
      </c>
      <c r="M3562" s="185" t="s">
        <v>36</v>
      </c>
      <c r="N3562" s="185" t="s">
        <v>35</v>
      </c>
      <c r="O3562" s="185" t="s">
        <v>37</v>
      </c>
      <c r="P3562" s="185"/>
      <c r="Q3562" s="184" t="s">
        <v>2841</v>
      </c>
      <c r="R3562" s="185">
        <v>90323</v>
      </c>
      <c r="S3562" s="185" t="s">
        <v>2841</v>
      </c>
      <c r="T3562">
        <v>4</v>
      </c>
      <c r="U3562" s="185" t="s">
        <v>37</v>
      </c>
      <c r="V3562" s="185" t="s">
        <v>37</v>
      </c>
      <c r="W3562" t="b">
        <v>1</v>
      </c>
    </row>
    <row r="3563" spans="4:23" x14ac:dyDescent="0.25">
      <c r="D3563" s="186" t="s">
        <v>4495</v>
      </c>
      <c r="E3563" s="186" t="s">
        <v>4495</v>
      </c>
      <c r="F3563" s="186"/>
      <c r="G3563" s="186"/>
      <c r="H3563" s="185"/>
      <c r="I3563" s="186" t="s">
        <v>113</v>
      </c>
      <c r="J3563" s="186" t="s">
        <v>36</v>
      </c>
      <c r="K3563" s="186" t="s">
        <v>36</v>
      </c>
      <c r="L3563" s="186" t="s">
        <v>36</v>
      </c>
      <c r="M3563" s="186" t="s">
        <v>37</v>
      </c>
      <c r="N3563" s="186" t="s">
        <v>113</v>
      </c>
      <c r="O3563" s="186" t="s">
        <v>37</v>
      </c>
      <c r="P3563" s="186"/>
      <c r="Q3563" s="186" t="s">
        <v>4495</v>
      </c>
      <c r="R3563" s="185"/>
      <c r="S3563" s="185"/>
      <c r="T3563">
        <v>5</v>
      </c>
      <c r="U3563" s="186" t="s">
        <v>37</v>
      </c>
      <c r="V3563" s="186" t="s">
        <v>37</v>
      </c>
      <c r="W3563" t="b">
        <v>0</v>
      </c>
    </row>
    <row r="3564" spans="4:23" x14ac:dyDescent="0.25">
      <c r="D3564" s="186" t="s">
        <v>4496</v>
      </c>
      <c r="E3564" s="186" t="s">
        <v>4496</v>
      </c>
      <c r="F3564" s="186"/>
      <c r="G3564" s="186"/>
      <c r="H3564" s="185"/>
      <c r="I3564" s="186" t="s">
        <v>3491</v>
      </c>
      <c r="J3564" s="186" t="s">
        <v>36</v>
      </c>
      <c r="K3564" s="186" t="s">
        <v>36</v>
      </c>
      <c r="L3564" s="186" t="s">
        <v>36</v>
      </c>
      <c r="M3564" s="186" t="s">
        <v>37</v>
      </c>
      <c r="N3564" s="186" t="s">
        <v>3501</v>
      </c>
      <c r="O3564" s="186" t="s">
        <v>37</v>
      </c>
      <c r="P3564" s="186"/>
      <c r="Q3564" s="186" t="s">
        <v>4496</v>
      </c>
      <c r="R3564" s="185"/>
      <c r="S3564" s="185"/>
      <c r="T3564">
        <v>2</v>
      </c>
      <c r="U3564" s="186" t="s">
        <v>37</v>
      </c>
      <c r="V3564" s="186" t="s">
        <v>37</v>
      </c>
      <c r="W3564" t="b">
        <v>1</v>
      </c>
    </row>
    <row r="3565" spans="4:23" x14ac:dyDescent="0.25">
      <c r="D3565" s="184" t="s">
        <v>2842</v>
      </c>
      <c r="E3565" s="184" t="s">
        <v>2842</v>
      </c>
      <c r="F3565" s="184"/>
      <c r="G3565" s="184"/>
      <c r="H3565" s="185">
        <v>90415</v>
      </c>
      <c r="I3565" t="s">
        <v>3507</v>
      </c>
      <c r="J3565" s="185" t="s">
        <v>36</v>
      </c>
      <c r="K3565" s="185" t="s">
        <v>36</v>
      </c>
      <c r="L3565" s="185" t="s">
        <v>36</v>
      </c>
      <c r="M3565" s="185" t="s">
        <v>36</v>
      </c>
      <c r="N3565" s="185" t="s">
        <v>35</v>
      </c>
      <c r="O3565" s="185" t="s">
        <v>37</v>
      </c>
      <c r="P3565" s="185"/>
      <c r="Q3565" s="184" t="s">
        <v>2842</v>
      </c>
      <c r="R3565" s="185">
        <v>90415</v>
      </c>
      <c r="S3565" s="185" t="s">
        <v>2843</v>
      </c>
      <c r="T3565">
        <v>7</v>
      </c>
      <c r="U3565" s="185" t="s">
        <v>37</v>
      </c>
      <c r="V3565" s="185" t="s">
        <v>37</v>
      </c>
      <c r="W3565" t="b">
        <v>1</v>
      </c>
    </row>
    <row r="3566" spans="4:23" x14ac:dyDescent="0.25">
      <c r="D3566" s="184" t="s">
        <v>2844</v>
      </c>
      <c r="E3566" s="184" t="s">
        <v>2844</v>
      </c>
      <c r="F3566" s="184"/>
      <c r="G3566" s="184"/>
      <c r="H3566" s="185">
        <v>90324</v>
      </c>
      <c r="I3566" t="s">
        <v>3500</v>
      </c>
      <c r="J3566" s="185" t="s">
        <v>36</v>
      </c>
      <c r="K3566" s="185" t="s">
        <v>36</v>
      </c>
      <c r="L3566" s="185" t="s">
        <v>36</v>
      </c>
      <c r="M3566" s="185" t="s">
        <v>36</v>
      </c>
      <c r="N3566" s="185" t="s">
        <v>35</v>
      </c>
      <c r="O3566" s="185" t="s">
        <v>37</v>
      </c>
      <c r="P3566" s="185"/>
      <c r="Q3566" s="184" t="s">
        <v>2844</v>
      </c>
      <c r="R3566" s="185">
        <v>90324</v>
      </c>
      <c r="S3566" s="185" t="s">
        <v>2844</v>
      </c>
      <c r="T3566">
        <v>4</v>
      </c>
      <c r="U3566" s="185" t="s">
        <v>37</v>
      </c>
      <c r="V3566" s="185" t="s">
        <v>37</v>
      </c>
      <c r="W3566" t="b">
        <v>1</v>
      </c>
    </row>
    <row r="3567" spans="4:23" x14ac:dyDescent="0.25">
      <c r="D3567" s="184" t="s">
        <v>2845</v>
      </c>
      <c r="E3567" s="184" t="s">
        <v>2845</v>
      </c>
      <c r="F3567" s="184"/>
      <c r="G3567" s="184"/>
      <c r="H3567" s="185">
        <v>17310</v>
      </c>
      <c r="I3567" t="s">
        <v>3502</v>
      </c>
      <c r="J3567" s="185" t="s">
        <v>36</v>
      </c>
      <c r="K3567" s="185" t="s">
        <v>36</v>
      </c>
      <c r="L3567" s="185" t="s">
        <v>36</v>
      </c>
      <c r="M3567" s="185" t="s">
        <v>37</v>
      </c>
      <c r="N3567" s="185" t="s">
        <v>3504</v>
      </c>
      <c r="O3567" s="185" t="s">
        <v>37</v>
      </c>
      <c r="P3567" s="185"/>
      <c r="Q3567" s="184" t="s">
        <v>2845</v>
      </c>
      <c r="R3567" s="185">
        <v>17310</v>
      </c>
      <c r="S3567" s="185" t="s">
        <v>258</v>
      </c>
      <c r="T3567">
        <v>1</v>
      </c>
      <c r="U3567" s="185" t="s">
        <v>37</v>
      </c>
      <c r="V3567" s="185" t="s">
        <v>37</v>
      </c>
      <c r="W3567" t="b">
        <v>1</v>
      </c>
    </row>
    <row r="3568" spans="4:23" x14ac:dyDescent="0.25">
      <c r="D3568" s="184" t="s">
        <v>2846</v>
      </c>
      <c r="E3568" s="184" t="s">
        <v>2846</v>
      </c>
      <c r="F3568" s="184"/>
      <c r="G3568" s="184"/>
      <c r="H3568" s="185">
        <v>13230</v>
      </c>
      <c r="I3568" t="s">
        <v>3491</v>
      </c>
      <c r="J3568" s="185" t="s">
        <v>36</v>
      </c>
      <c r="K3568" s="185" t="s">
        <v>36</v>
      </c>
      <c r="L3568" s="185" t="s">
        <v>36</v>
      </c>
      <c r="M3568" s="185" t="s">
        <v>37</v>
      </c>
      <c r="N3568" s="185" t="s">
        <v>3503</v>
      </c>
      <c r="O3568" s="185" t="s">
        <v>37</v>
      </c>
      <c r="P3568" s="185"/>
      <c r="Q3568" s="184" t="s">
        <v>2846</v>
      </c>
      <c r="R3568" s="185">
        <v>13230</v>
      </c>
      <c r="S3568" s="185" t="s">
        <v>570</v>
      </c>
      <c r="T3568">
        <v>1</v>
      </c>
      <c r="U3568" s="185" t="s">
        <v>37</v>
      </c>
      <c r="V3568" s="185" t="s">
        <v>37</v>
      </c>
      <c r="W3568" t="b">
        <v>1</v>
      </c>
    </row>
    <row r="3569" spans="4:23" x14ac:dyDescent="0.25">
      <c r="D3569" s="184" t="s">
        <v>2847</v>
      </c>
      <c r="E3569" s="184" t="s">
        <v>2847</v>
      </c>
      <c r="F3569" s="184"/>
      <c r="G3569" s="184"/>
      <c r="H3569" s="185">
        <v>16630</v>
      </c>
      <c r="I3569" t="s">
        <v>3491</v>
      </c>
      <c r="J3569" s="185" t="s">
        <v>36</v>
      </c>
      <c r="K3569" s="185" t="s">
        <v>36</v>
      </c>
      <c r="L3569" s="185" t="s">
        <v>36</v>
      </c>
      <c r="M3569" s="185" t="s">
        <v>37</v>
      </c>
      <c r="N3569" s="185" t="s">
        <v>3522</v>
      </c>
      <c r="O3569" s="185" t="s">
        <v>37</v>
      </c>
      <c r="P3569" s="185"/>
      <c r="Q3569" s="184" t="s">
        <v>2847</v>
      </c>
      <c r="R3569" s="185">
        <v>16630</v>
      </c>
      <c r="S3569" s="185" t="s">
        <v>244</v>
      </c>
      <c r="T3569">
        <v>1</v>
      </c>
      <c r="U3569" s="185" t="s">
        <v>37</v>
      </c>
      <c r="V3569" s="185" t="s">
        <v>37</v>
      </c>
      <c r="W3569" t="b">
        <v>1</v>
      </c>
    </row>
    <row r="3570" spans="4:23" x14ac:dyDescent="0.25">
      <c r="D3570" s="184" t="s">
        <v>2848</v>
      </c>
      <c r="E3570" s="184" t="s">
        <v>2848</v>
      </c>
      <c r="F3570" s="184"/>
      <c r="G3570" s="184"/>
      <c r="H3570" s="185">
        <v>13240</v>
      </c>
      <c r="I3570" t="s">
        <v>3491</v>
      </c>
      <c r="J3570" s="185" t="s">
        <v>36</v>
      </c>
      <c r="K3570" s="185" t="s">
        <v>36</v>
      </c>
      <c r="L3570" s="185" t="s">
        <v>36</v>
      </c>
      <c r="M3570" s="185" t="s">
        <v>37</v>
      </c>
      <c r="N3570" s="185" t="s">
        <v>3501</v>
      </c>
      <c r="O3570" s="185" t="s">
        <v>37</v>
      </c>
      <c r="P3570" s="185"/>
      <c r="Q3570" s="184" t="s">
        <v>2848</v>
      </c>
      <c r="R3570" s="185">
        <v>13240</v>
      </c>
      <c r="S3570" s="185" t="s">
        <v>146</v>
      </c>
      <c r="T3570">
        <v>2</v>
      </c>
      <c r="U3570" s="185" t="s">
        <v>37</v>
      </c>
      <c r="V3570" s="185" t="s">
        <v>37</v>
      </c>
      <c r="W3570" t="b">
        <v>1</v>
      </c>
    </row>
    <row r="3571" spans="4:23" x14ac:dyDescent="0.25">
      <c r="D3571" s="184" t="s">
        <v>2849</v>
      </c>
      <c r="E3571" s="184" t="s">
        <v>2849</v>
      </c>
      <c r="F3571" s="184"/>
      <c r="G3571" s="184"/>
      <c r="H3571" s="185">
        <v>90371</v>
      </c>
      <c r="I3571" t="s">
        <v>3493</v>
      </c>
      <c r="J3571" s="185" t="s">
        <v>36</v>
      </c>
      <c r="K3571" s="185" t="s">
        <v>36</v>
      </c>
      <c r="L3571" s="185" t="s">
        <v>36</v>
      </c>
      <c r="M3571" s="185" t="s">
        <v>37</v>
      </c>
      <c r="N3571" s="185" t="s">
        <v>3522</v>
      </c>
      <c r="O3571" s="185" t="s">
        <v>37</v>
      </c>
      <c r="P3571" s="185"/>
      <c r="Q3571" s="184" t="s">
        <v>2849</v>
      </c>
      <c r="R3571" s="185">
        <v>90371</v>
      </c>
      <c r="S3571" s="185" t="s">
        <v>148</v>
      </c>
      <c r="T3571">
        <v>3</v>
      </c>
      <c r="U3571" s="185" t="s">
        <v>37</v>
      </c>
      <c r="V3571" s="185" t="s">
        <v>37</v>
      </c>
      <c r="W3571" t="b">
        <v>1</v>
      </c>
    </row>
    <row r="3572" spans="4:23" x14ac:dyDescent="0.25">
      <c r="D3572" s="186" t="s">
        <v>4497</v>
      </c>
      <c r="E3572" s="186" t="s">
        <v>4497</v>
      </c>
      <c r="F3572" s="186"/>
      <c r="G3572" s="186"/>
      <c r="H3572" s="185"/>
      <c r="I3572" s="186" t="s">
        <v>3493</v>
      </c>
      <c r="J3572" s="186" t="s">
        <v>36</v>
      </c>
      <c r="K3572" s="186" t="s">
        <v>36</v>
      </c>
      <c r="L3572" s="186" t="s">
        <v>36</v>
      </c>
      <c r="M3572" s="186" t="s">
        <v>37</v>
      </c>
      <c r="N3572" s="186" t="s">
        <v>3522</v>
      </c>
      <c r="O3572" s="186" t="s">
        <v>37</v>
      </c>
      <c r="P3572" s="186"/>
      <c r="Q3572" s="186" t="s">
        <v>4497</v>
      </c>
      <c r="R3572" s="185"/>
      <c r="S3572" s="185"/>
      <c r="T3572">
        <v>3</v>
      </c>
      <c r="U3572" s="186" t="s">
        <v>37</v>
      </c>
      <c r="V3572" s="186" t="s">
        <v>37</v>
      </c>
      <c r="W3572" t="b">
        <v>1</v>
      </c>
    </row>
    <row r="3573" spans="4:23" x14ac:dyDescent="0.25">
      <c r="D3573" s="184" t="s">
        <v>4498</v>
      </c>
      <c r="E3573" s="184" t="s">
        <v>4498</v>
      </c>
      <c r="F3573" s="184"/>
      <c r="G3573" s="184"/>
      <c r="H3573" s="185">
        <v>90371</v>
      </c>
      <c r="I3573" t="s">
        <v>3493</v>
      </c>
      <c r="J3573" s="185" t="s">
        <v>36</v>
      </c>
      <c r="K3573" s="185" t="s">
        <v>36</v>
      </c>
      <c r="L3573" s="185" t="s">
        <v>36</v>
      </c>
      <c r="M3573" s="185" t="s">
        <v>36</v>
      </c>
      <c r="N3573" s="185" t="s">
        <v>3514</v>
      </c>
      <c r="O3573" s="185" t="s">
        <v>37</v>
      </c>
      <c r="P3573" s="185"/>
      <c r="Q3573" s="184" t="s">
        <v>4498</v>
      </c>
      <c r="R3573" s="185">
        <v>90371</v>
      </c>
      <c r="S3573" s="185" t="s">
        <v>148</v>
      </c>
      <c r="T3573">
        <v>3</v>
      </c>
      <c r="U3573" s="185" t="s">
        <v>37</v>
      </c>
      <c r="V3573" s="185" t="s">
        <v>37</v>
      </c>
      <c r="W3573" t="b">
        <v>1</v>
      </c>
    </row>
    <row r="3574" spans="4:23" x14ac:dyDescent="0.25">
      <c r="D3574" s="184" t="s">
        <v>2850</v>
      </c>
      <c r="E3574" s="184" t="s">
        <v>2850</v>
      </c>
      <c r="F3574" s="184"/>
      <c r="G3574" s="184"/>
      <c r="H3574" s="185">
        <v>15450</v>
      </c>
      <c r="I3574" t="s">
        <v>3496</v>
      </c>
      <c r="J3574" s="185" t="s">
        <v>36</v>
      </c>
      <c r="K3574" s="185" t="s">
        <v>36</v>
      </c>
      <c r="L3574" s="185" t="s">
        <v>36</v>
      </c>
      <c r="M3574" s="185" t="s">
        <v>37</v>
      </c>
      <c r="N3574" s="185" t="s">
        <v>35</v>
      </c>
      <c r="O3574" s="185" t="s">
        <v>37</v>
      </c>
      <c r="P3574" s="185"/>
      <c r="Q3574" s="184" t="s">
        <v>2850</v>
      </c>
      <c r="R3574" s="185">
        <v>15450</v>
      </c>
      <c r="S3574" s="185" t="s">
        <v>80</v>
      </c>
      <c r="T3574">
        <v>1</v>
      </c>
      <c r="U3574" s="185" t="s">
        <v>37</v>
      </c>
      <c r="V3574" s="185" t="s">
        <v>37</v>
      </c>
      <c r="W3574" t="b">
        <v>1</v>
      </c>
    </row>
    <row r="3575" spans="4:23" x14ac:dyDescent="0.25">
      <c r="D3575" s="184" t="s">
        <v>2851</v>
      </c>
      <c r="E3575" s="184" t="s">
        <v>2851</v>
      </c>
      <c r="F3575" s="184"/>
      <c r="G3575" s="184"/>
      <c r="H3575" s="185">
        <v>15050</v>
      </c>
      <c r="I3575" t="s">
        <v>113</v>
      </c>
      <c r="J3575" s="185" t="s">
        <v>36</v>
      </c>
      <c r="K3575" s="185" t="s">
        <v>36</v>
      </c>
      <c r="L3575" s="185" t="s">
        <v>36</v>
      </c>
      <c r="M3575" s="185" t="s">
        <v>37</v>
      </c>
      <c r="N3575" s="185" t="s">
        <v>113</v>
      </c>
      <c r="O3575" s="185" t="s">
        <v>37</v>
      </c>
      <c r="P3575" s="185"/>
      <c r="Q3575" s="184" t="s">
        <v>2851</v>
      </c>
      <c r="R3575" s="185">
        <v>15050</v>
      </c>
      <c r="S3575" s="185" t="s">
        <v>114</v>
      </c>
      <c r="T3575">
        <v>5</v>
      </c>
      <c r="U3575" s="185" t="s">
        <v>37</v>
      </c>
      <c r="V3575" s="185" t="s">
        <v>37</v>
      </c>
      <c r="W3575" t="b">
        <v>0</v>
      </c>
    </row>
    <row r="3576" spans="4:23" x14ac:dyDescent="0.25">
      <c r="D3576" s="184" t="s">
        <v>2852</v>
      </c>
      <c r="E3576" s="184" t="s">
        <v>2852</v>
      </c>
      <c r="F3576" s="184"/>
      <c r="G3576" s="184"/>
      <c r="H3576" s="185">
        <v>16030</v>
      </c>
      <c r="I3576" t="s">
        <v>3496</v>
      </c>
      <c r="J3576" s="185" t="s">
        <v>36</v>
      </c>
      <c r="K3576" s="185" t="s">
        <v>36</v>
      </c>
      <c r="L3576" s="185" t="s">
        <v>36</v>
      </c>
      <c r="M3576" s="185" t="s">
        <v>37</v>
      </c>
      <c r="N3576" s="185" t="s">
        <v>35</v>
      </c>
      <c r="O3576" s="185" t="s">
        <v>37</v>
      </c>
      <c r="P3576" s="185"/>
      <c r="Q3576" s="184" t="s">
        <v>2852</v>
      </c>
      <c r="R3576" s="185">
        <v>16030</v>
      </c>
      <c r="S3576" s="185" t="s">
        <v>107</v>
      </c>
      <c r="T3576">
        <v>2</v>
      </c>
      <c r="U3576" s="185" t="s">
        <v>37</v>
      </c>
      <c r="V3576" s="185" t="s">
        <v>37</v>
      </c>
      <c r="W3576" t="b">
        <v>1</v>
      </c>
    </row>
    <row r="3577" spans="4:23" x14ac:dyDescent="0.25">
      <c r="D3577" s="184" t="s">
        <v>2853</v>
      </c>
      <c r="E3577" s="184" t="s">
        <v>2853</v>
      </c>
      <c r="F3577" s="184"/>
      <c r="G3577" s="184"/>
      <c r="H3577" s="185">
        <v>16310</v>
      </c>
      <c r="I3577" t="s">
        <v>3496</v>
      </c>
      <c r="J3577" s="185" t="s">
        <v>36</v>
      </c>
      <c r="K3577" s="185" t="s">
        <v>36</v>
      </c>
      <c r="L3577" s="185" t="s">
        <v>36</v>
      </c>
      <c r="M3577" s="185" t="s">
        <v>37</v>
      </c>
      <c r="N3577" s="185" t="s">
        <v>35</v>
      </c>
      <c r="O3577" s="185" t="s">
        <v>37</v>
      </c>
      <c r="P3577" s="185"/>
      <c r="Q3577" s="184" t="s">
        <v>2853</v>
      </c>
      <c r="R3577" s="185">
        <v>16310</v>
      </c>
      <c r="S3577" s="185" t="s">
        <v>1449</v>
      </c>
      <c r="T3577">
        <v>1</v>
      </c>
      <c r="U3577" s="185" t="s">
        <v>37</v>
      </c>
      <c r="V3577" s="185" t="s">
        <v>37</v>
      </c>
      <c r="W3577" t="b">
        <v>1</v>
      </c>
    </row>
    <row r="3578" spans="4:23" x14ac:dyDescent="0.25">
      <c r="D3578" s="184" t="s">
        <v>2854</v>
      </c>
      <c r="E3578" s="184" t="s">
        <v>2854</v>
      </c>
      <c r="F3578" s="184"/>
      <c r="G3578" s="184"/>
      <c r="H3578" s="185">
        <v>13530</v>
      </c>
      <c r="I3578" t="s">
        <v>3491</v>
      </c>
      <c r="J3578" s="185" t="s">
        <v>36</v>
      </c>
      <c r="K3578" s="185" t="s">
        <v>36</v>
      </c>
      <c r="L3578" s="185" t="s">
        <v>36</v>
      </c>
      <c r="M3578" s="185" t="s">
        <v>37</v>
      </c>
      <c r="N3578" s="185" t="s">
        <v>35</v>
      </c>
      <c r="O3578" s="185" t="s">
        <v>37</v>
      </c>
      <c r="P3578" s="185"/>
      <c r="Q3578" s="184" t="s">
        <v>2854</v>
      </c>
      <c r="R3578" s="185">
        <v>13530</v>
      </c>
      <c r="S3578" s="185" t="s">
        <v>84</v>
      </c>
      <c r="T3578">
        <v>3</v>
      </c>
      <c r="U3578" s="185" t="s">
        <v>37</v>
      </c>
      <c r="V3578" s="185" t="s">
        <v>37</v>
      </c>
      <c r="W3578" t="b">
        <v>1</v>
      </c>
    </row>
    <row r="3579" spans="4:23" x14ac:dyDescent="0.25">
      <c r="D3579" s="184" t="s">
        <v>2855</v>
      </c>
      <c r="E3579" s="184" t="s">
        <v>2855</v>
      </c>
      <c r="F3579" s="184"/>
      <c r="G3579" s="184"/>
      <c r="H3579" s="185">
        <v>16030</v>
      </c>
      <c r="I3579" t="s">
        <v>3496</v>
      </c>
      <c r="J3579" s="185" t="s">
        <v>36</v>
      </c>
      <c r="K3579" s="185" t="s">
        <v>36</v>
      </c>
      <c r="L3579" s="185" t="s">
        <v>36</v>
      </c>
      <c r="M3579" s="185" t="s">
        <v>37</v>
      </c>
      <c r="N3579" s="185" t="s">
        <v>3506</v>
      </c>
      <c r="O3579" s="185" t="s">
        <v>37</v>
      </c>
      <c r="P3579" s="185"/>
      <c r="Q3579" s="184" t="s">
        <v>2855</v>
      </c>
      <c r="R3579" s="185">
        <v>16030</v>
      </c>
      <c r="S3579" s="185" t="s">
        <v>107</v>
      </c>
      <c r="T3579">
        <v>1</v>
      </c>
      <c r="U3579" s="185" t="s">
        <v>37</v>
      </c>
      <c r="V3579" s="185" t="s">
        <v>37</v>
      </c>
      <c r="W3579" t="b">
        <v>1</v>
      </c>
    </row>
    <row r="3580" spans="4:23" x14ac:dyDescent="0.25">
      <c r="D3580" s="186" t="s">
        <v>4499</v>
      </c>
      <c r="E3580" s="186" t="s">
        <v>4499</v>
      </c>
      <c r="F3580" s="186"/>
      <c r="G3580" s="186"/>
      <c r="H3580" s="185"/>
      <c r="I3580" s="186" t="s">
        <v>3496</v>
      </c>
      <c r="J3580" s="186" t="s">
        <v>36</v>
      </c>
      <c r="K3580" s="186" t="s">
        <v>36</v>
      </c>
      <c r="L3580" s="186" t="s">
        <v>36</v>
      </c>
      <c r="M3580" s="186" t="s">
        <v>37</v>
      </c>
      <c r="N3580" s="186" t="s">
        <v>3498</v>
      </c>
      <c r="O3580" s="186" t="s">
        <v>37</v>
      </c>
      <c r="P3580" s="186"/>
      <c r="Q3580" s="186" t="s">
        <v>4499</v>
      </c>
      <c r="R3580" s="185"/>
      <c r="S3580" s="185"/>
      <c r="T3580">
        <v>1</v>
      </c>
      <c r="U3580" s="186" t="s">
        <v>37</v>
      </c>
      <c r="V3580" s="186" t="s">
        <v>37</v>
      </c>
      <c r="W3580" t="b">
        <v>1</v>
      </c>
    </row>
    <row r="3581" spans="4:23" x14ac:dyDescent="0.25">
      <c r="D3581" s="184" t="s">
        <v>4500</v>
      </c>
      <c r="E3581" s="184" t="s">
        <v>4500</v>
      </c>
      <c r="F3581" s="184"/>
      <c r="G3581" s="184"/>
      <c r="H3581" s="185">
        <v>18999</v>
      </c>
      <c r="I3581" t="s">
        <v>3510</v>
      </c>
      <c r="J3581" s="185" t="s">
        <v>36</v>
      </c>
      <c r="K3581" s="185" t="s">
        <v>36</v>
      </c>
      <c r="L3581" s="185" t="s">
        <v>36</v>
      </c>
      <c r="M3581" s="185" t="s">
        <v>36</v>
      </c>
      <c r="N3581" s="185" t="s">
        <v>3514</v>
      </c>
      <c r="O3581" s="185" t="s">
        <v>37</v>
      </c>
      <c r="P3581" s="185"/>
      <c r="Q3581" s="184" t="s">
        <v>4500</v>
      </c>
      <c r="R3581" s="185">
        <v>18999</v>
      </c>
      <c r="S3581" s="185" t="s">
        <v>3944</v>
      </c>
      <c r="T3581">
        <v>0</v>
      </c>
      <c r="U3581" s="185" t="s">
        <v>36</v>
      </c>
      <c r="V3581" s="185" t="s">
        <v>36</v>
      </c>
      <c r="W3581" t="b">
        <v>1</v>
      </c>
    </row>
    <row r="3582" spans="4:23" x14ac:dyDescent="0.25">
      <c r="D3582" s="184" t="s">
        <v>4501</v>
      </c>
      <c r="E3582" s="184" t="s">
        <v>4501</v>
      </c>
      <c r="F3582" s="184"/>
      <c r="G3582" s="184"/>
      <c r="H3582" s="185">
        <v>18363</v>
      </c>
      <c r="I3582" t="s">
        <v>3510</v>
      </c>
      <c r="J3582" s="185" t="s">
        <v>36</v>
      </c>
      <c r="K3582" s="185" t="s">
        <v>36</v>
      </c>
      <c r="L3582" s="185" t="s">
        <v>36</v>
      </c>
      <c r="M3582" s="185" t="s">
        <v>37</v>
      </c>
      <c r="N3582" s="185" t="s">
        <v>3514</v>
      </c>
      <c r="O3582" s="185" t="s">
        <v>37</v>
      </c>
      <c r="P3582" s="185"/>
      <c r="Q3582" s="184" t="s">
        <v>4501</v>
      </c>
      <c r="R3582" s="185">
        <v>18363</v>
      </c>
      <c r="S3582" s="185" t="s">
        <v>4396</v>
      </c>
      <c r="T3582">
        <v>1</v>
      </c>
      <c r="U3582" s="185" t="s">
        <v>37</v>
      </c>
      <c r="V3582" s="185" t="s">
        <v>37</v>
      </c>
      <c r="W3582" t="b">
        <v>1</v>
      </c>
    </row>
    <row r="3583" spans="4:23" x14ac:dyDescent="0.25">
      <c r="D3583" s="184" t="s">
        <v>4502</v>
      </c>
      <c r="E3583" s="184" t="s">
        <v>4502</v>
      </c>
      <c r="F3583" s="184"/>
      <c r="G3583" s="184"/>
      <c r="H3583" s="185">
        <v>18363</v>
      </c>
      <c r="I3583" t="s">
        <v>3510</v>
      </c>
      <c r="J3583" s="185" t="s">
        <v>36</v>
      </c>
      <c r="K3583" s="185" t="s">
        <v>36</v>
      </c>
      <c r="L3583" s="185" t="s">
        <v>36</v>
      </c>
      <c r="M3583" s="185" t="s">
        <v>37</v>
      </c>
      <c r="N3583" s="185" t="s">
        <v>3514</v>
      </c>
      <c r="O3583" s="185" t="s">
        <v>37</v>
      </c>
      <c r="P3583" s="185"/>
      <c r="Q3583" s="184" t="s">
        <v>4502</v>
      </c>
      <c r="R3583" s="185">
        <v>18363</v>
      </c>
      <c r="S3583" s="185" t="s">
        <v>4396</v>
      </c>
      <c r="T3583">
        <v>1</v>
      </c>
      <c r="U3583" s="185" t="s">
        <v>37</v>
      </c>
      <c r="V3583" s="185" t="s">
        <v>37</v>
      </c>
      <c r="W3583" t="b">
        <v>1</v>
      </c>
    </row>
    <row r="3584" spans="4:23" x14ac:dyDescent="0.25">
      <c r="D3584" s="184" t="s">
        <v>4503</v>
      </c>
      <c r="E3584" s="184" t="s">
        <v>4503</v>
      </c>
      <c r="F3584" s="184"/>
      <c r="G3584" s="184"/>
      <c r="H3584" s="185">
        <v>18363</v>
      </c>
      <c r="I3584" t="s">
        <v>3510</v>
      </c>
      <c r="J3584" s="185" t="s">
        <v>36</v>
      </c>
      <c r="K3584" s="185" t="s">
        <v>36</v>
      </c>
      <c r="L3584" s="185" t="s">
        <v>36</v>
      </c>
      <c r="M3584" s="185" t="s">
        <v>37</v>
      </c>
      <c r="N3584" s="185" t="s">
        <v>3514</v>
      </c>
      <c r="O3584" s="185" t="s">
        <v>37</v>
      </c>
      <c r="P3584" s="185"/>
      <c r="Q3584" s="184" t="s">
        <v>4503</v>
      </c>
      <c r="R3584" s="185">
        <v>18363</v>
      </c>
      <c r="S3584" s="185" t="s">
        <v>4396</v>
      </c>
      <c r="T3584">
        <v>1</v>
      </c>
      <c r="U3584" s="185" t="s">
        <v>37</v>
      </c>
      <c r="V3584" s="185" t="s">
        <v>37</v>
      </c>
      <c r="W3584" t="b">
        <v>1</v>
      </c>
    </row>
    <row r="3585" spans="4:23" x14ac:dyDescent="0.25">
      <c r="D3585" s="184" t="s">
        <v>4504</v>
      </c>
      <c r="E3585" s="184" t="s">
        <v>4504</v>
      </c>
      <c r="F3585" s="184"/>
      <c r="G3585" s="184"/>
      <c r="H3585" s="185">
        <v>18363</v>
      </c>
      <c r="I3585" t="s">
        <v>3510</v>
      </c>
      <c r="J3585" s="185" t="s">
        <v>36</v>
      </c>
      <c r="K3585" s="185" t="s">
        <v>36</v>
      </c>
      <c r="L3585" s="185" t="s">
        <v>36</v>
      </c>
      <c r="M3585" s="185" t="s">
        <v>37</v>
      </c>
      <c r="N3585" s="185" t="s">
        <v>3514</v>
      </c>
      <c r="O3585" s="185" t="s">
        <v>37</v>
      </c>
      <c r="P3585" s="185"/>
      <c r="Q3585" s="184" t="s">
        <v>4504</v>
      </c>
      <c r="R3585" s="185">
        <v>18363</v>
      </c>
      <c r="S3585" s="185" t="s">
        <v>4396</v>
      </c>
      <c r="T3585">
        <v>1</v>
      </c>
      <c r="U3585" s="185" t="s">
        <v>37</v>
      </c>
      <c r="V3585" s="185" t="s">
        <v>37</v>
      </c>
      <c r="W3585" t="b">
        <v>1</v>
      </c>
    </row>
    <row r="3586" spans="4:23" x14ac:dyDescent="0.25">
      <c r="D3586" s="184" t="s">
        <v>4505</v>
      </c>
      <c r="E3586" s="184" t="s">
        <v>4505</v>
      </c>
      <c r="F3586" s="184"/>
      <c r="G3586" s="184"/>
      <c r="H3586" s="185">
        <v>18362</v>
      </c>
      <c r="I3586" t="s">
        <v>3510</v>
      </c>
      <c r="J3586" s="185" t="s">
        <v>36</v>
      </c>
      <c r="K3586" s="185" t="s">
        <v>36</v>
      </c>
      <c r="L3586" s="185" t="s">
        <v>36</v>
      </c>
      <c r="M3586" s="185" t="s">
        <v>37</v>
      </c>
      <c r="N3586" s="185" t="s">
        <v>3514</v>
      </c>
      <c r="O3586" s="185" t="s">
        <v>37</v>
      </c>
      <c r="P3586" s="185"/>
      <c r="Q3586" s="184" t="s">
        <v>4505</v>
      </c>
      <c r="R3586" s="185">
        <v>18362</v>
      </c>
      <c r="S3586" s="185" t="s">
        <v>4398</v>
      </c>
      <c r="T3586">
        <v>1</v>
      </c>
      <c r="U3586" s="185" t="s">
        <v>37</v>
      </c>
      <c r="V3586" s="185" t="s">
        <v>37</v>
      </c>
      <c r="W3586" t="b">
        <v>1</v>
      </c>
    </row>
    <row r="3587" spans="4:23" x14ac:dyDescent="0.25">
      <c r="D3587" s="184" t="s">
        <v>4506</v>
      </c>
      <c r="E3587" s="184" t="s">
        <v>4506</v>
      </c>
      <c r="F3587" s="184"/>
      <c r="G3587" s="184"/>
      <c r="H3587" s="185">
        <v>18361</v>
      </c>
      <c r="I3587" t="s">
        <v>3510</v>
      </c>
      <c r="J3587" s="185" t="s">
        <v>36</v>
      </c>
      <c r="K3587" s="185" t="s">
        <v>36</v>
      </c>
      <c r="L3587" s="185" t="s">
        <v>36</v>
      </c>
      <c r="M3587" s="185" t="s">
        <v>37</v>
      </c>
      <c r="N3587" s="185" t="s">
        <v>3514</v>
      </c>
      <c r="O3587" s="185" t="s">
        <v>37</v>
      </c>
      <c r="P3587" s="185"/>
      <c r="Q3587" s="184" t="s">
        <v>4506</v>
      </c>
      <c r="R3587" s="185">
        <v>18361</v>
      </c>
      <c r="S3587" s="185" t="s">
        <v>4403</v>
      </c>
      <c r="T3587">
        <v>1</v>
      </c>
      <c r="U3587" s="185" t="s">
        <v>37</v>
      </c>
      <c r="V3587" s="185" t="s">
        <v>37</v>
      </c>
      <c r="W3587" t="b">
        <v>1</v>
      </c>
    </row>
    <row r="3588" spans="4:23" x14ac:dyDescent="0.25">
      <c r="D3588" s="184" t="s">
        <v>4507</v>
      </c>
      <c r="E3588" s="184" t="s">
        <v>4507</v>
      </c>
      <c r="F3588" s="184"/>
      <c r="G3588" s="184"/>
      <c r="H3588" s="185">
        <v>18362</v>
      </c>
      <c r="I3588" t="s">
        <v>3510</v>
      </c>
      <c r="J3588" s="185" t="s">
        <v>36</v>
      </c>
      <c r="K3588" s="185" t="s">
        <v>36</v>
      </c>
      <c r="L3588" s="185" t="s">
        <v>36</v>
      </c>
      <c r="M3588" s="185" t="s">
        <v>37</v>
      </c>
      <c r="N3588" s="185" t="s">
        <v>3514</v>
      </c>
      <c r="O3588" s="185" t="s">
        <v>37</v>
      </c>
      <c r="P3588" s="185"/>
      <c r="Q3588" s="184" t="s">
        <v>4507</v>
      </c>
      <c r="R3588" s="185">
        <v>18362</v>
      </c>
      <c r="S3588" s="185" t="s">
        <v>4398</v>
      </c>
      <c r="T3588">
        <v>1</v>
      </c>
      <c r="U3588" s="185" t="s">
        <v>37</v>
      </c>
      <c r="V3588" s="185" t="s">
        <v>37</v>
      </c>
      <c r="W3588" t="b">
        <v>1</v>
      </c>
    </row>
    <row r="3589" spans="4:23" x14ac:dyDescent="0.25">
      <c r="D3589" s="184" t="s">
        <v>4508</v>
      </c>
      <c r="E3589" s="184" t="s">
        <v>4508</v>
      </c>
      <c r="F3589" s="184"/>
      <c r="G3589" s="184"/>
      <c r="H3589" s="185">
        <v>18361</v>
      </c>
      <c r="I3589" t="s">
        <v>3510</v>
      </c>
      <c r="J3589" s="185" t="s">
        <v>36</v>
      </c>
      <c r="K3589" s="185" t="s">
        <v>36</v>
      </c>
      <c r="L3589" s="185" t="s">
        <v>36</v>
      </c>
      <c r="M3589" s="185" t="s">
        <v>37</v>
      </c>
      <c r="N3589" s="185" t="s">
        <v>3514</v>
      </c>
      <c r="O3589" s="185" t="s">
        <v>37</v>
      </c>
      <c r="P3589" s="185"/>
      <c r="Q3589" s="184" t="s">
        <v>4508</v>
      </c>
      <c r="R3589" s="185">
        <v>18361</v>
      </c>
      <c r="S3589" s="185" t="s">
        <v>4403</v>
      </c>
      <c r="T3589">
        <v>1</v>
      </c>
      <c r="U3589" s="185" t="s">
        <v>37</v>
      </c>
      <c r="V3589" s="185" t="s">
        <v>37</v>
      </c>
      <c r="W3589" t="b">
        <v>1</v>
      </c>
    </row>
    <row r="3590" spans="4:23" x14ac:dyDescent="0.25">
      <c r="D3590" s="184" t="s">
        <v>4509</v>
      </c>
      <c r="E3590" s="184" t="s">
        <v>4509</v>
      </c>
      <c r="F3590" s="184"/>
      <c r="G3590" s="184"/>
      <c r="H3590" s="185">
        <v>18361</v>
      </c>
      <c r="I3590" t="s">
        <v>3510</v>
      </c>
      <c r="J3590" s="185" t="s">
        <v>36</v>
      </c>
      <c r="K3590" s="185" t="s">
        <v>36</v>
      </c>
      <c r="L3590" s="185" t="s">
        <v>36</v>
      </c>
      <c r="M3590" s="185" t="s">
        <v>37</v>
      </c>
      <c r="N3590" s="185" t="s">
        <v>3514</v>
      </c>
      <c r="O3590" s="185" t="s">
        <v>37</v>
      </c>
      <c r="P3590" s="185"/>
      <c r="Q3590" s="184" t="s">
        <v>4509</v>
      </c>
      <c r="R3590" s="185">
        <v>18361</v>
      </c>
      <c r="S3590" s="185" t="s">
        <v>4403</v>
      </c>
      <c r="T3590">
        <v>1</v>
      </c>
      <c r="U3590" s="185" t="s">
        <v>37</v>
      </c>
      <c r="V3590" s="185" t="s">
        <v>37</v>
      </c>
      <c r="W3590" t="b">
        <v>1</v>
      </c>
    </row>
    <row r="3591" spans="4:23" x14ac:dyDescent="0.25">
      <c r="D3591" s="184" t="s">
        <v>4510</v>
      </c>
      <c r="E3591" s="184" t="s">
        <v>4510</v>
      </c>
      <c r="F3591" s="184"/>
      <c r="G3591" s="184"/>
      <c r="H3591" s="185">
        <v>18362</v>
      </c>
      <c r="I3591" t="s">
        <v>3510</v>
      </c>
      <c r="J3591" s="185" t="s">
        <v>36</v>
      </c>
      <c r="K3591" s="185" t="s">
        <v>36</v>
      </c>
      <c r="L3591" s="185" t="s">
        <v>36</v>
      </c>
      <c r="M3591" s="185" t="s">
        <v>37</v>
      </c>
      <c r="N3591" s="185" t="s">
        <v>3514</v>
      </c>
      <c r="O3591" s="185" t="s">
        <v>37</v>
      </c>
      <c r="P3591" s="185"/>
      <c r="Q3591" s="184" t="s">
        <v>4510</v>
      </c>
      <c r="R3591" s="185">
        <v>18362</v>
      </c>
      <c r="S3591" s="185" t="s">
        <v>4398</v>
      </c>
      <c r="T3591">
        <v>1</v>
      </c>
      <c r="U3591" s="185" t="s">
        <v>37</v>
      </c>
      <c r="V3591" s="185" t="s">
        <v>37</v>
      </c>
      <c r="W3591" t="b">
        <v>1</v>
      </c>
    </row>
    <row r="3592" spans="4:23" x14ac:dyDescent="0.25">
      <c r="D3592" s="184" t="s">
        <v>2856</v>
      </c>
      <c r="E3592" s="184" t="s">
        <v>2856</v>
      </c>
      <c r="F3592" s="184"/>
      <c r="G3592" s="184"/>
      <c r="H3592" s="185">
        <v>17910</v>
      </c>
      <c r="I3592" t="s">
        <v>3502</v>
      </c>
      <c r="J3592" s="185" t="s">
        <v>36</v>
      </c>
      <c r="K3592" s="185" t="s">
        <v>36</v>
      </c>
      <c r="L3592" s="185" t="s">
        <v>36</v>
      </c>
      <c r="M3592" s="185" t="s">
        <v>37</v>
      </c>
      <c r="N3592" s="185" t="s">
        <v>35</v>
      </c>
      <c r="O3592" s="185" t="s">
        <v>37</v>
      </c>
      <c r="P3592" s="185"/>
      <c r="Q3592" s="184" t="s">
        <v>2856</v>
      </c>
      <c r="R3592" s="185">
        <v>17910</v>
      </c>
      <c r="S3592" s="185" t="s">
        <v>364</v>
      </c>
      <c r="T3592">
        <v>1</v>
      </c>
      <c r="U3592" s="185" t="s">
        <v>37</v>
      </c>
      <c r="V3592" s="185" t="s">
        <v>37</v>
      </c>
      <c r="W3592" t="b">
        <v>1</v>
      </c>
    </row>
    <row r="3593" spans="4:23" x14ac:dyDescent="0.25">
      <c r="D3593" s="184" t="s">
        <v>4511</v>
      </c>
      <c r="E3593" s="184" t="s">
        <v>4511</v>
      </c>
      <c r="F3593" s="184"/>
      <c r="G3593" s="184"/>
      <c r="H3593" s="185">
        <v>15500</v>
      </c>
      <c r="I3593" t="s">
        <v>3493</v>
      </c>
      <c r="J3593" s="185" t="s">
        <v>36</v>
      </c>
      <c r="K3593" s="185" t="s">
        <v>36</v>
      </c>
      <c r="L3593" s="185" t="s">
        <v>36</v>
      </c>
      <c r="M3593" s="185" t="s">
        <v>37</v>
      </c>
      <c r="N3593" s="185" t="s">
        <v>35</v>
      </c>
      <c r="O3593" s="185" t="s">
        <v>37</v>
      </c>
      <c r="P3593" s="185"/>
      <c r="Q3593" s="184" t="s">
        <v>4511</v>
      </c>
      <c r="R3593" s="185">
        <v>15500</v>
      </c>
      <c r="S3593" s="185" t="s">
        <v>3526</v>
      </c>
      <c r="T3593">
        <v>1</v>
      </c>
      <c r="U3593" s="185" t="s">
        <v>37</v>
      </c>
      <c r="V3593" s="185" t="s">
        <v>37</v>
      </c>
      <c r="W3593" t="b">
        <v>1</v>
      </c>
    </row>
    <row r="3594" spans="4:23" x14ac:dyDescent="0.25">
      <c r="D3594" s="184" t="s">
        <v>4512</v>
      </c>
      <c r="E3594" s="184" t="s">
        <v>4512</v>
      </c>
      <c r="F3594" s="184"/>
      <c r="G3594" s="184"/>
      <c r="H3594" s="185">
        <v>90423</v>
      </c>
      <c r="I3594" t="s">
        <v>3510</v>
      </c>
      <c r="J3594" s="185" t="s">
        <v>36</v>
      </c>
      <c r="K3594" s="185" t="s">
        <v>36</v>
      </c>
      <c r="L3594" s="185" t="s">
        <v>36</v>
      </c>
      <c r="M3594" s="185" t="s">
        <v>36</v>
      </c>
      <c r="N3594" s="185" t="s">
        <v>35</v>
      </c>
      <c r="O3594" s="185" t="s">
        <v>37</v>
      </c>
      <c r="P3594" s="185"/>
      <c r="Q3594" s="184" t="s">
        <v>4512</v>
      </c>
      <c r="R3594" s="185">
        <v>90423</v>
      </c>
      <c r="S3594" s="185" t="s">
        <v>3511</v>
      </c>
      <c r="T3594">
        <v>4</v>
      </c>
      <c r="U3594" s="185" t="s">
        <v>36</v>
      </c>
      <c r="V3594" s="185" t="s">
        <v>37</v>
      </c>
      <c r="W3594" t="b">
        <v>1</v>
      </c>
    </row>
    <row r="3595" spans="4:23" x14ac:dyDescent="0.25">
      <c r="D3595" s="184" t="s">
        <v>4513</v>
      </c>
      <c r="E3595" s="184" t="s">
        <v>4513</v>
      </c>
      <c r="F3595" s="184"/>
      <c r="G3595" s="184"/>
      <c r="H3595" s="185">
        <v>16070</v>
      </c>
      <c r="I3595" t="s">
        <v>3493</v>
      </c>
      <c r="J3595" s="185" t="s">
        <v>36</v>
      </c>
      <c r="K3595" s="185" t="s">
        <v>36</v>
      </c>
      <c r="L3595" s="185" t="s">
        <v>36</v>
      </c>
      <c r="M3595" s="185" t="s">
        <v>37</v>
      </c>
      <c r="N3595" s="185" t="s">
        <v>35</v>
      </c>
      <c r="O3595" s="185" t="s">
        <v>37</v>
      </c>
      <c r="P3595" s="185"/>
      <c r="Q3595" s="184" t="s">
        <v>4513</v>
      </c>
      <c r="R3595" s="185">
        <v>16070</v>
      </c>
      <c r="S3595" s="185" t="s">
        <v>3524</v>
      </c>
      <c r="T3595">
        <v>4</v>
      </c>
      <c r="U3595" s="185" t="s">
        <v>36</v>
      </c>
      <c r="V3595" s="185" t="s">
        <v>37</v>
      </c>
      <c r="W3595" t="b">
        <v>1</v>
      </c>
    </row>
    <row r="3596" spans="4:23" x14ac:dyDescent="0.25">
      <c r="D3596" s="184" t="s">
        <v>2857</v>
      </c>
      <c r="E3596" s="184" t="s">
        <v>2857</v>
      </c>
      <c r="F3596" s="184"/>
      <c r="G3596" s="184"/>
      <c r="H3596" s="185">
        <v>16120</v>
      </c>
      <c r="I3596" t="s">
        <v>3496</v>
      </c>
      <c r="J3596" s="185" t="s">
        <v>36</v>
      </c>
      <c r="K3596" s="185" t="s">
        <v>36</v>
      </c>
      <c r="L3596" s="185" t="s">
        <v>36</v>
      </c>
      <c r="M3596" s="185" t="s">
        <v>36</v>
      </c>
      <c r="N3596" s="185" t="s">
        <v>3514</v>
      </c>
      <c r="O3596" s="185" t="s">
        <v>37</v>
      </c>
      <c r="P3596" s="185"/>
      <c r="Q3596" s="184" t="s">
        <v>2857</v>
      </c>
      <c r="R3596" s="185">
        <v>16120</v>
      </c>
      <c r="S3596" s="185" t="s">
        <v>285</v>
      </c>
      <c r="T3596">
        <v>4</v>
      </c>
      <c r="U3596" s="185" t="s">
        <v>37</v>
      </c>
      <c r="V3596" s="185" t="s">
        <v>37</v>
      </c>
      <c r="W3596" t="b">
        <v>1</v>
      </c>
    </row>
    <row r="3597" spans="4:23" x14ac:dyDescent="0.25">
      <c r="D3597" s="184" t="s">
        <v>2858</v>
      </c>
      <c r="E3597" s="184" t="s">
        <v>2858</v>
      </c>
      <c r="F3597" s="184"/>
      <c r="G3597" s="184"/>
      <c r="H3597" s="185">
        <v>16420</v>
      </c>
      <c r="I3597" t="s">
        <v>3496</v>
      </c>
      <c r="J3597" s="185" t="s">
        <v>36</v>
      </c>
      <c r="K3597" s="185" t="s">
        <v>36</v>
      </c>
      <c r="L3597" s="185" t="s">
        <v>36</v>
      </c>
      <c r="M3597" s="185" t="s">
        <v>36</v>
      </c>
      <c r="N3597" s="185" t="s">
        <v>35</v>
      </c>
      <c r="O3597" s="185" t="s">
        <v>37</v>
      </c>
      <c r="P3597" s="185"/>
      <c r="Q3597" s="184" t="s">
        <v>2858</v>
      </c>
      <c r="R3597" s="185">
        <v>16420</v>
      </c>
      <c r="S3597" s="185" t="s">
        <v>819</v>
      </c>
      <c r="T3597">
        <v>4</v>
      </c>
      <c r="U3597" s="185" t="s">
        <v>37</v>
      </c>
      <c r="V3597" s="185" t="s">
        <v>37</v>
      </c>
      <c r="W3597" t="b">
        <v>1</v>
      </c>
    </row>
    <row r="3598" spans="4:23" x14ac:dyDescent="0.25">
      <c r="D3598" s="184" t="s">
        <v>2859</v>
      </c>
      <c r="E3598" s="184" t="s">
        <v>2859</v>
      </c>
      <c r="F3598" s="184"/>
      <c r="G3598" s="184"/>
      <c r="H3598" s="185">
        <v>16040</v>
      </c>
      <c r="I3598" t="s">
        <v>3496</v>
      </c>
      <c r="J3598" s="185" t="s">
        <v>36</v>
      </c>
      <c r="K3598" s="185" t="s">
        <v>36</v>
      </c>
      <c r="L3598" s="185" t="s">
        <v>36</v>
      </c>
      <c r="M3598" s="185" t="s">
        <v>37</v>
      </c>
      <c r="N3598" s="185" t="s">
        <v>3504</v>
      </c>
      <c r="O3598" s="185" t="s">
        <v>37</v>
      </c>
      <c r="P3598" s="185"/>
      <c r="Q3598" s="184" t="s">
        <v>2859</v>
      </c>
      <c r="R3598" s="185">
        <v>16040</v>
      </c>
      <c r="S3598" s="185" t="s">
        <v>960</v>
      </c>
      <c r="T3598">
        <v>1</v>
      </c>
      <c r="U3598" s="185" t="s">
        <v>37</v>
      </c>
      <c r="V3598" s="185" t="s">
        <v>37</v>
      </c>
      <c r="W3598" t="b">
        <v>1</v>
      </c>
    </row>
    <row r="3599" spans="4:23" x14ac:dyDescent="0.25">
      <c r="D3599" s="184" t="s">
        <v>2860</v>
      </c>
      <c r="E3599" s="184" t="s">
        <v>2860</v>
      </c>
      <c r="F3599" s="184"/>
      <c r="G3599" s="184"/>
      <c r="H3599" s="185">
        <v>16050</v>
      </c>
      <c r="I3599" t="s">
        <v>3496</v>
      </c>
      <c r="J3599" s="185" t="s">
        <v>36</v>
      </c>
      <c r="K3599" s="185" t="s">
        <v>36</v>
      </c>
      <c r="L3599" s="185" t="s">
        <v>36</v>
      </c>
      <c r="M3599" s="185" t="s">
        <v>37</v>
      </c>
      <c r="N3599" s="185" t="s">
        <v>3506</v>
      </c>
      <c r="O3599" s="185" t="s">
        <v>37</v>
      </c>
      <c r="P3599" s="185"/>
      <c r="Q3599" s="184" t="s">
        <v>2860</v>
      </c>
      <c r="R3599" s="185">
        <v>16050</v>
      </c>
      <c r="S3599" s="185" t="s">
        <v>958</v>
      </c>
      <c r="T3599">
        <v>1</v>
      </c>
      <c r="U3599" s="185" t="s">
        <v>37</v>
      </c>
      <c r="V3599" s="185" t="s">
        <v>37</v>
      </c>
      <c r="W3599" t="b">
        <v>1</v>
      </c>
    </row>
    <row r="3600" spans="4:23" x14ac:dyDescent="0.25">
      <c r="D3600" s="184" t="s">
        <v>2861</v>
      </c>
      <c r="E3600" s="184" t="s">
        <v>2861</v>
      </c>
      <c r="F3600" s="184"/>
      <c r="G3600" s="184"/>
      <c r="H3600" s="185">
        <v>16060</v>
      </c>
      <c r="I3600" t="s">
        <v>3496</v>
      </c>
      <c r="J3600" s="185" t="s">
        <v>36</v>
      </c>
      <c r="K3600" s="185" t="s">
        <v>36</v>
      </c>
      <c r="L3600" s="185" t="s">
        <v>36</v>
      </c>
      <c r="M3600" s="185" t="s">
        <v>37</v>
      </c>
      <c r="N3600" s="185" t="s">
        <v>3504</v>
      </c>
      <c r="O3600" s="185" t="s">
        <v>37</v>
      </c>
      <c r="P3600" s="185"/>
      <c r="Q3600" s="184" t="s">
        <v>2861</v>
      </c>
      <c r="R3600" s="185">
        <v>16060</v>
      </c>
      <c r="S3600" s="185" t="s">
        <v>962</v>
      </c>
      <c r="T3600">
        <v>1</v>
      </c>
      <c r="U3600" s="185" t="s">
        <v>37</v>
      </c>
      <c r="V3600" s="185" t="s">
        <v>37</v>
      </c>
      <c r="W3600" t="b">
        <v>1</v>
      </c>
    </row>
    <row r="3601" spans="4:23" x14ac:dyDescent="0.25">
      <c r="D3601" s="186" t="s">
        <v>4514</v>
      </c>
      <c r="E3601" s="186" t="s">
        <v>4514</v>
      </c>
      <c r="F3601" s="186"/>
      <c r="G3601" s="186"/>
      <c r="H3601" s="185"/>
      <c r="I3601" s="186" t="s">
        <v>3510</v>
      </c>
      <c r="J3601" s="186" t="s">
        <v>36</v>
      </c>
      <c r="K3601" s="186" t="s">
        <v>36</v>
      </c>
      <c r="L3601" s="186" t="s">
        <v>36</v>
      </c>
      <c r="M3601" s="186" t="s">
        <v>37</v>
      </c>
      <c r="N3601" s="186" t="s">
        <v>3522</v>
      </c>
      <c r="O3601" s="186" t="s">
        <v>37</v>
      </c>
      <c r="P3601" s="186"/>
      <c r="Q3601" s="186" t="s">
        <v>4514</v>
      </c>
      <c r="R3601" s="185"/>
      <c r="S3601" s="185"/>
      <c r="T3601">
        <v>1</v>
      </c>
      <c r="U3601" s="186" t="s">
        <v>37</v>
      </c>
      <c r="V3601" s="186" t="s">
        <v>37</v>
      </c>
      <c r="W3601" t="b">
        <v>1</v>
      </c>
    </row>
    <row r="3602" spans="4:23" x14ac:dyDescent="0.25">
      <c r="D3602" s="184" t="s">
        <v>2862</v>
      </c>
      <c r="E3602" s="184" t="s">
        <v>2862</v>
      </c>
      <c r="F3602" s="184"/>
      <c r="G3602" s="184"/>
      <c r="H3602" s="185">
        <v>90325</v>
      </c>
      <c r="I3602" t="s">
        <v>3493</v>
      </c>
      <c r="J3602" s="185" t="s">
        <v>36</v>
      </c>
      <c r="K3602" s="185" t="s">
        <v>36</v>
      </c>
      <c r="L3602" s="185" t="s">
        <v>36</v>
      </c>
      <c r="M3602" s="185" t="s">
        <v>37</v>
      </c>
      <c r="N3602" s="185" t="s">
        <v>35</v>
      </c>
      <c r="O3602" s="185" t="s">
        <v>37</v>
      </c>
      <c r="P3602" s="185"/>
      <c r="Q3602" s="184" t="s">
        <v>2862</v>
      </c>
      <c r="R3602" s="185">
        <v>90325</v>
      </c>
      <c r="S3602" s="185" t="s">
        <v>2862</v>
      </c>
      <c r="T3602">
        <v>1</v>
      </c>
      <c r="U3602" s="185" t="s">
        <v>37</v>
      </c>
      <c r="V3602" s="185" t="s">
        <v>37</v>
      </c>
      <c r="W3602" t="b">
        <v>1</v>
      </c>
    </row>
    <row r="3603" spans="4:23" x14ac:dyDescent="0.25">
      <c r="D3603" s="184" t="s">
        <v>2863</v>
      </c>
      <c r="E3603" s="184" t="s">
        <v>2863</v>
      </c>
      <c r="F3603" s="184"/>
      <c r="G3603" s="184"/>
      <c r="H3603" s="185">
        <v>13840</v>
      </c>
      <c r="I3603" t="s">
        <v>3493</v>
      </c>
      <c r="J3603" s="185" t="s">
        <v>36</v>
      </c>
      <c r="K3603" s="185" t="s">
        <v>36</v>
      </c>
      <c r="L3603" s="185" t="s">
        <v>36</v>
      </c>
      <c r="M3603" s="185" t="s">
        <v>37</v>
      </c>
      <c r="N3603" s="185" t="s">
        <v>35</v>
      </c>
      <c r="O3603" s="185" t="s">
        <v>37</v>
      </c>
      <c r="P3603" s="185"/>
      <c r="Q3603" s="184" t="s">
        <v>2863</v>
      </c>
      <c r="R3603" s="185">
        <v>13840</v>
      </c>
      <c r="S3603" s="185" t="s">
        <v>72</v>
      </c>
      <c r="T3603">
        <v>2</v>
      </c>
      <c r="U3603" s="185" t="s">
        <v>37</v>
      </c>
      <c r="V3603" s="185" t="s">
        <v>37</v>
      </c>
      <c r="W3603" t="b">
        <v>1</v>
      </c>
    </row>
    <row r="3604" spans="4:23" x14ac:dyDescent="0.25">
      <c r="D3604" s="184" t="s">
        <v>74</v>
      </c>
      <c r="E3604" s="184" t="s">
        <v>74</v>
      </c>
      <c r="F3604" s="184"/>
      <c r="G3604" s="184"/>
      <c r="H3604" s="185">
        <v>13850</v>
      </c>
      <c r="I3604" t="s">
        <v>3493</v>
      </c>
      <c r="J3604" s="185" t="s">
        <v>36</v>
      </c>
      <c r="K3604" s="185" t="s">
        <v>36</v>
      </c>
      <c r="L3604" s="185" t="s">
        <v>36</v>
      </c>
      <c r="M3604" s="185" t="s">
        <v>37</v>
      </c>
      <c r="N3604" s="185" t="s">
        <v>35</v>
      </c>
      <c r="O3604" s="185" t="s">
        <v>37</v>
      </c>
      <c r="P3604" s="185"/>
      <c r="Q3604" s="184" t="s">
        <v>74</v>
      </c>
      <c r="R3604" s="185">
        <v>13850</v>
      </c>
      <c r="S3604" s="185" t="s">
        <v>74</v>
      </c>
      <c r="T3604">
        <v>1</v>
      </c>
      <c r="U3604" s="185" t="s">
        <v>37</v>
      </c>
      <c r="V3604" s="185" t="s">
        <v>37</v>
      </c>
      <c r="W3604" t="b">
        <v>1</v>
      </c>
    </row>
    <row r="3605" spans="4:23" x14ac:dyDescent="0.25">
      <c r="D3605" s="186" t="s">
        <v>4515</v>
      </c>
      <c r="E3605" s="186" t="s">
        <v>4515</v>
      </c>
      <c r="F3605" s="186"/>
      <c r="G3605" s="186"/>
      <c r="H3605" s="185"/>
      <c r="I3605" s="186" t="s">
        <v>3493</v>
      </c>
      <c r="J3605" s="186" t="s">
        <v>36</v>
      </c>
      <c r="K3605" s="186" t="s">
        <v>36</v>
      </c>
      <c r="L3605" s="186" t="s">
        <v>36</v>
      </c>
      <c r="M3605" s="186" t="s">
        <v>37</v>
      </c>
      <c r="N3605" s="186" t="s">
        <v>3522</v>
      </c>
      <c r="O3605" s="186" t="s">
        <v>37</v>
      </c>
      <c r="P3605" s="186"/>
      <c r="Q3605" s="186" t="s">
        <v>4515</v>
      </c>
      <c r="R3605" s="185"/>
      <c r="S3605" s="185"/>
      <c r="T3605">
        <v>2</v>
      </c>
      <c r="U3605" s="186" t="s">
        <v>37</v>
      </c>
      <c r="V3605" s="186" t="s">
        <v>37</v>
      </c>
      <c r="W3605" t="b">
        <v>1</v>
      </c>
    </row>
    <row r="3606" spans="4:23" x14ac:dyDescent="0.25">
      <c r="D3606" s="184" t="s">
        <v>2864</v>
      </c>
      <c r="E3606" s="184" t="s">
        <v>2864</v>
      </c>
      <c r="F3606" s="184"/>
      <c r="G3606" s="184"/>
      <c r="H3606" s="185">
        <v>16410</v>
      </c>
      <c r="I3606" t="s">
        <v>3496</v>
      </c>
      <c r="J3606" s="185" t="s">
        <v>36</v>
      </c>
      <c r="K3606" s="185" t="s">
        <v>36</v>
      </c>
      <c r="L3606" s="185" t="s">
        <v>36</v>
      </c>
      <c r="M3606" s="185" t="s">
        <v>37</v>
      </c>
      <c r="N3606" s="185" t="s">
        <v>35</v>
      </c>
      <c r="O3606" s="185" t="s">
        <v>37</v>
      </c>
      <c r="P3606" s="185"/>
      <c r="Q3606" s="184" t="s">
        <v>2864</v>
      </c>
      <c r="R3606" s="185">
        <v>16410</v>
      </c>
      <c r="S3606" s="185" t="s">
        <v>70</v>
      </c>
      <c r="T3606">
        <v>1</v>
      </c>
      <c r="U3606" s="185" t="s">
        <v>37</v>
      </c>
      <c r="V3606" s="185" t="s">
        <v>37</v>
      </c>
      <c r="W3606" t="b">
        <v>0</v>
      </c>
    </row>
    <row r="3607" spans="4:23" x14ac:dyDescent="0.25">
      <c r="D3607" s="184" t="s">
        <v>2865</v>
      </c>
      <c r="E3607" s="184" t="s">
        <v>2865</v>
      </c>
      <c r="F3607" s="184"/>
      <c r="G3607" s="184"/>
      <c r="H3607" s="185">
        <v>15210</v>
      </c>
      <c r="I3607" t="s">
        <v>3493</v>
      </c>
      <c r="J3607" s="185" t="s">
        <v>36</v>
      </c>
      <c r="K3607" s="185" t="s">
        <v>36</v>
      </c>
      <c r="L3607" s="185" t="s">
        <v>36</v>
      </c>
      <c r="M3607" s="185" t="s">
        <v>37</v>
      </c>
      <c r="N3607" s="185" t="s">
        <v>3522</v>
      </c>
      <c r="O3607" s="185" t="s">
        <v>37</v>
      </c>
      <c r="P3607" s="185"/>
      <c r="Q3607" s="184" t="s">
        <v>2865</v>
      </c>
      <c r="R3607" s="185">
        <v>15210</v>
      </c>
      <c r="S3607" s="185" t="s">
        <v>186</v>
      </c>
      <c r="T3607">
        <v>1</v>
      </c>
      <c r="U3607" s="185" t="s">
        <v>37</v>
      </c>
      <c r="V3607" s="185" t="s">
        <v>37</v>
      </c>
      <c r="W3607" t="b">
        <v>0</v>
      </c>
    </row>
    <row r="3608" spans="4:23" x14ac:dyDescent="0.25">
      <c r="D3608" s="184" t="s">
        <v>4516</v>
      </c>
      <c r="E3608" s="184" t="s">
        <v>4516</v>
      </c>
      <c r="F3608" s="184"/>
      <c r="G3608" s="184"/>
      <c r="H3608" s="185">
        <v>90371</v>
      </c>
      <c r="I3608" t="s">
        <v>3513</v>
      </c>
      <c r="J3608" s="185" t="s">
        <v>36</v>
      </c>
      <c r="K3608" s="185" t="s">
        <v>36</v>
      </c>
      <c r="L3608" s="185" t="s">
        <v>36</v>
      </c>
      <c r="M3608" s="185" t="s">
        <v>36</v>
      </c>
      <c r="N3608" s="185" t="s">
        <v>3514</v>
      </c>
      <c r="O3608" s="185" t="s">
        <v>37</v>
      </c>
      <c r="P3608" s="185"/>
      <c r="Q3608" s="184" t="s">
        <v>4516</v>
      </c>
      <c r="R3608" s="185">
        <v>90371</v>
      </c>
      <c r="S3608" s="185" t="s">
        <v>148</v>
      </c>
      <c r="T3608">
        <v>4</v>
      </c>
      <c r="U3608" s="185" t="s">
        <v>36</v>
      </c>
      <c r="V3608" s="185" t="s">
        <v>36</v>
      </c>
      <c r="W3608" t="b">
        <v>0</v>
      </c>
    </row>
    <row r="3609" spans="4:23" x14ac:dyDescent="0.25">
      <c r="D3609" s="184" t="s">
        <v>2866</v>
      </c>
      <c r="E3609" s="184" t="s">
        <v>2866</v>
      </c>
      <c r="F3609" s="184"/>
      <c r="G3609" s="184"/>
      <c r="H3609" s="185">
        <v>90326</v>
      </c>
      <c r="I3609" t="s">
        <v>3513</v>
      </c>
      <c r="J3609" s="185" t="s">
        <v>36</v>
      </c>
      <c r="K3609" s="185" t="s">
        <v>36</v>
      </c>
      <c r="L3609" s="185" t="s">
        <v>36</v>
      </c>
      <c r="M3609" s="185" t="s">
        <v>36</v>
      </c>
      <c r="N3609" s="185" t="s">
        <v>3514</v>
      </c>
      <c r="O3609" s="185" t="s">
        <v>37</v>
      </c>
      <c r="P3609" s="185"/>
      <c r="Q3609" s="184" t="s">
        <v>2866</v>
      </c>
      <c r="R3609" s="185">
        <v>90326</v>
      </c>
      <c r="S3609" s="185" t="s">
        <v>2866</v>
      </c>
      <c r="T3609">
        <v>4</v>
      </c>
      <c r="U3609" s="185" t="s">
        <v>36</v>
      </c>
      <c r="V3609" s="185" t="s">
        <v>36</v>
      </c>
      <c r="W3609" t="b">
        <v>1</v>
      </c>
    </row>
    <row r="3610" spans="4:23" x14ac:dyDescent="0.25">
      <c r="D3610" s="184" t="s">
        <v>4517</v>
      </c>
      <c r="E3610" s="184" t="s">
        <v>4517</v>
      </c>
      <c r="F3610" s="184"/>
      <c r="G3610" s="184"/>
      <c r="H3610" s="185">
        <v>15310</v>
      </c>
      <c r="I3610" t="s">
        <v>3493</v>
      </c>
      <c r="J3610" s="185" t="s">
        <v>36</v>
      </c>
      <c r="K3610" s="185" t="s">
        <v>36</v>
      </c>
      <c r="L3610" s="185" t="s">
        <v>36</v>
      </c>
      <c r="M3610" s="185" t="s">
        <v>37</v>
      </c>
      <c r="N3610" s="185" t="s">
        <v>3522</v>
      </c>
      <c r="O3610" s="185" t="s">
        <v>37</v>
      </c>
      <c r="P3610" s="185"/>
      <c r="Q3610" s="184" t="s">
        <v>4517</v>
      </c>
      <c r="R3610" s="185">
        <v>15310</v>
      </c>
      <c r="S3610" s="185" t="s">
        <v>180</v>
      </c>
      <c r="T3610">
        <v>1</v>
      </c>
      <c r="U3610" s="185" t="s">
        <v>37</v>
      </c>
      <c r="V3610" s="185" t="s">
        <v>37</v>
      </c>
      <c r="W3610" t="b">
        <v>1</v>
      </c>
    </row>
    <row r="3611" spans="4:23" x14ac:dyDescent="0.25">
      <c r="D3611" s="184" t="s">
        <v>2867</v>
      </c>
      <c r="E3611" s="184" t="s">
        <v>2867</v>
      </c>
      <c r="F3611" s="184"/>
      <c r="G3611" s="184"/>
      <c r="H3611" s="185">
        <v>10080</v>
      </c>
      <c r="I3611" t="s">
        <v>3486</v>
      </c>
      <c r="J3611" s="185" t="s">
        <v>36</v>
      </c>
      <c r="K3611" s="185" t="s">
        <v>36</v>
      </c>
      <c r="L3611" s="185" t="s">
        <v>36</v>
      </c>
      <c r="M3611" s="185" t="s">
        <v>37</v>
      </c>
      <c r="N3611" s="185" t="s">
        <v>3489</v>
      </c>
      <c r="O3611" s="185" t="s">
        <v>37</v>
      </c>
      <c r="P3611" s="185"/>
      <c r="Q3611" s="184" t="s">
        <v>2867</v>
      </c>
      <c r="R3611" s="185">
        <v>10080</v>
      </c>
      <c r="S3611" s="185" t="s">
        <v>86</v>
      </c>
      <c r="T3611">
        <v>3</v>
      </c>
      <c r="U3611" s="185" t="s">
        <v>37</v>
      </c>
      <c r="V3611" s="185" t="s">
        <v>37</v>
      </c>
      <c r="W3611" t="b">
        <v>1</v>
      </c>
    </row>
    <row r="3612" spans="4:23" x14ac:dyDescent="0.25">
      <c r="D3612" s="184" t="s">
        <v>2868</v>
      </c>
      <c r="E3612" s="184" t="s">
        <v>2868</v>
      </c>
      <c r="F3612" s="184"/>
      <c r="G3612" s="184"/>
      <c r="H3612" s="185">
        <v>17930</v>
      </c>
      <c r="I3612" t="s">
        <v>3502</v>
      </c>
      <c r="J3612" s="185" t="s">
        <v>36</v>
      </c>
      <c r="K3612" s="185" t="s">
        <v>36</v>
      </c>
      <c r="L3612" s="185" t="s">
        <v>36</v>
      </c>
      <c r="M3612" s="185" t="s">
        <v>37</v>
      </c>
      <c r="N3612" s="185" t="s">
        <v>3528</v>
      </c>
      <c r="O3612" s="185" t="s">
        <v>37</v>
      </c>
      <c r="P3612" s="185"/>
      <c r="Q3612" s="184" t="s">
        <v>2868</v>
      </c>
      <c r="R3612" s="185">
        <v>17930</v>
      </c>
      <c r="S3612" s="185" t="s">
        <v>2868</v>
      </c>
      <c r="T3612">
        <v>1</v>
      </c>
      <c r="U3612" s="185" t="s">
        <v>37</v>
      </c>
      <c r="V3612" s="185" t="s">
        <v>37</v>
      </c>
      <c r="W3612" t="b">
        <v>1</v>
      </c>
    </row>
    <row r="3613" spans="4:23" x14ac:dyDescent="0.25">
      <c r="D3613" s="184" t="s">
        <v>2869</v>
      </c>
      <c r="E3613" s="184" t="s">
        <v>2869</v>
      </c>
      <c r="F3613" s="184"/>
      <c r="G3613" s="184"/>
      <c r="H3613" s="185">
        <v>17930</v>
      </c>
      <c r="I3613" t="s">
        <v>3502</v>
      </c>
      <c r="J3613" s="185" t="s">
        <v>36</v>
      </c>
      <c r="K3613" s="185" t="s">
        <v>36</v>
      </c>
      <c r="L3613" s="185" t="s">
        <v>36</v>
      </c>
      <c r="M3613" s="185" t="s">
        <v>37</v>
      </c>
      <c r="N3613" s="185" t="s">
        <v>3528</v>
      </c>
      <c r="O3613" s="185" t="s">
        <v>37</v>
      </c>
      <c r="P3613" s="185"/>
      <c r="Q3613" s="184" t="s">
        <v>2869</v>
      </c>
      <c r="R3613" s="185">
        <v>17930</v>
      </c>
      <c r="S3613" s="185" t="s">
        <v>2868</v>
      </c>
      <c r="T3613">
        <v>1</v>
      </c>
      <c r="U3613" s="185" t="s">
        <v>37</v>
      </c>
      <c r="V3613" s="185" t="s">
        <v>37</v>
      </c>
      <c r="W3613" t="b">
        <v>1</v>
      </c>
    </row>
    <row r="3614" spans="4:23" x14ac:dyDescent="0.25">
      <c r="D3614" s="184" t="s">
        <v>4518</v>
      </c>
      <c r="E3614" s="184" t="s">
        <v>4518</v>
      </c>
      <c r="F3614" s="184"/>
      <c r="G3614" s="184"/>
      <c r="H3614" s="185">
        <v>16070</v>
      </c>
      <c r="I3614" t="s">
        <v>3493</v>
      </c>
      <c r="J3614" s="185" t="s">
        <v>36</v>
      </c>
      <c r="K3614" s="185" t="s">
        <v>36</v>
      </c>
      <c r="L3614" s="185" t="s">
        <v>36</v>
      </c>
      <c r="M3614" s="185" t="s">
        <v>37</v>
      </c>
      <c r="N3614" s="185" t="s">
        <v>35</v>
      </c>
      <c r="O3614" s="185" t="s">
        <v>37</v>
      </c>
      <c r="P3614" s="185"/>
      <c r="Q3614" s="184" t="s">
        <v>4518</v>
      </c>
      <c r="R3614" s="185">
        <v>16070</v>
      </c>
      <c r="S3614" s="185" t="s">
        <v>3524</v>
      </c>
      <c r="T3614">
        <v>1</v>
      </c>
      <c r="U3614" s="185" t="s">
        <v>37</v>
      </c>
      <c r="V3614" s="185" t="s">
        <v>37</v>
      </c>
      <c r="W3614" t="b">
        <v>1</v>
      </c>
    </row>
    <row r="3615" spans="4:23" x14ac:dyDescent="0.25">
      <c r="D3615" s="184" t="s">
        <v>4519</v>
      </c>
      <c r="E3615" s="184" t="s">
        <v>4519</v>
      </c>
      <c r="F3615" s="184"/>
      <c r="G3615" s="184"/>
      <c r="H3615" s="185">
        <v>15500</v>
      </c>
      <c r="I3615" t="s">
        <v>3493</v>
      </c>
      <c r="J3615" s="185" t="s">
        <v>36</v>
      </c>
      <c r="K3615" s="185" t="s">
        <v>36</v>
      </c>
      <c r="L3615" s="185" t="s">
        <v>36</v>
      </c>
      <c r="M3615" s="185" t="s">
        <v>37</v>
      </c>
      <c r="N3615" s="185" t="s">
        <v>35</v>
      </c>
      <c r="O3615" s="185" t="s">
        <v>37</v>
      </c>
      <c r="P3615" s="185"/>
      <c r="Q3615" s="184" t="s">
        <v>4519</v>
      </c>
      <c r="R3615" s="185">
        <v>15500</v>
      </c>
      <c r="S3615" s="185" t="s">
        <v>3526</v>
      </c>
      <c r="T3615">
        <v>1</v>
      </c>
      <c r="U3615" s="185" t="s">
        <v>37</v>
      </c>
      <c r="V3615" s="185" t="s">
        <v>37</v>
      </c>
      <c r="W3615" t="b">
        <v>1</v>
      </c>
    </row>
    <row r="3616" spans="4:23" x14ac:dyDescent="0.25">
      <c r="D3616" s="184" t="s">
        <v>2870</v>
      </c>
      <c r="E3616" s="184" t="s">
        <v>2870</v>
      </c>
      <c r="F3616" s="184"/>
      <c r="G3616" s="184"/>
      <c r="H3616" s="185">
        <v>15310</v>
      </c>
      <c r="I3616" t="s">
        <v>3513</v>
      </c>
      <c r="J3616" s="185" t="s">
        <v>36</v>
      </c>
      <c r="K3616" s="185" t="s">
        <v>36</v>
      </c>
      <c r="L3616" s="185" t="s">
        <v>36</v>
      </c>
      <c r="M3616" s="185" t="s">
        <v>36</v>
      </c>
      <c r="N3616" s="185" t="s">
        <v>3514</v>
      </c>
      <c r="O3616" s="185" t="s">
        <v>37</v>
      </c>
      <c r="P3616" s="185"/>
      <c r="Q3616" s="184" t="s">
        <v>2870</v>
      </c>
      <c r="R3616" s="185">
        <v>15310</v>
      </c>
      <c r="S3616" s="185" t="s">
        <v>180</v>
      </c>
      <c r="T3616">
        <v>4</v>
      </c>
      <c r="U3616" s="185" t="s">
        <v>36</v>
      </c>
      <c r="V3616" s="185" t="s">
        <v>36</v>
      </c>
      <c r="W3616" t="b">
        <v>0</v>
      </c>
    </row>
    <row r="3617" spans="4:23" x14ac:dyDescent="0.25">
      <c r="D3617" s="184" t="s">
        <v>2871</v>
      </c>
      <c r="E3617" s="184" t="s">
        <v>2871</v>
      </c>
      <c r="F3617" s="184"/>
      <c r="G3617" s="184"/>
      <c r="H3617" s="185">
        <v>15310</v>
      </c>
      <c r="I3617" t="s">
        <v>3513</v>
      </c>
      <c r="J3617" s="185" t="s">
        <v>36</v>
      </c>
      <c r="K3617" s="185" t="s">
        <v>36</v>
      </c>
      <c r="L3617" s="185" t="s">
        <v>36</v>
      </c>
      <c r="M3617" s="185" t="s">
        <v>37</v>
      </c>
      <c r="N3617" s="185" t="s">
        <v>3514</v>
      </c>
      <c r="O3617" s="185" t="s">
        <v>37</v>
      </c>
      <c r="P3617" s="185"/>
      <c r="Q3617" s="184" t="s">
        <v>2871</v>
      </c>
      <c r="R3617" s="185">
        <v>15310</v>
      </c>
      <c r="S3617" s="185" t="s">
        <v>180</v>
      </c>
      <c r="T3617">
        <v>1</v>
      </c>
      <c r="U3617" s="185" t="s">
        <v>37</v>
      </c>
      <c r="V3617" s="185" t="s">
        <v>37</v>
      </c>
      <c r="W3617" t="b">
        <v>0</v>
      </c>
    </row>
    <row r="3618" spans="4:23" x14ac:dyDescent="0.25">
      <c r="D3618" s="184" t="s">
        <v>2872</v>
      </c>
      <c r="E3618" s="184" t="s">
        <v>2872</v>
      </c>
      <c r="F3618" s="184"/>
      <c r="G3618" s="184"/>
      <c r="H3618" s="185">
        <v>15310</v>
      </c>
      <c r="I3618" t="s">
        <v>3513</v>
      </c>
      <c r="J3618" s="185" t="s">
        <v>36</v>
      </c>
      <c r="K3618" s="185" t="s">
        <v>36</v>
      </c>
      <c r="L3618" s="185" t="s">
        <v>36</v>
      </c>
      <c r="M3618" s="185" t="s">
        <v>37</v>
      </c>
      <c r="N3618" s="185" t="s">
        <v>3514</v>
      </c>
      <c r="O3618" s="185" t="s">
        <v>37</v>
      </c>
      <c r="P3618" s="185"/>
      <c r="Q3618" s="184" t="s">
        <v>2872</v>
      </c>
      <c r="R3618" s="185">
        <v>15310</v>
      </c>
      <c r="S3618" s="185" t="s">
        <v>180</v>
      </c>
      <c r="T3618">
        <v>1</v>
      </c>
      <c r="U3618" s="185" t="s">
        <v>37</v>
      </c>
      <c r="V3618" s="185" t="s">
        <v>37</v>
      </c>
      <c r="W3618" t="b">
        <v>0</v>
      </c>
    </row>
    <row r="3619" spans="4:23" x14ac:dyDescent="0.25">
      <c r="D3619" s="184" t="s">
        <v>2873</v>
      </c>
      <c r="E3619" s="184" t="s">
        <v>2873</v>
      </c>
      <c r="F3619" s="184"/>
      <c r="G3619" s="184"/>
      <c r="H3619" s="185">
        <v>15310</v>
      </c>
      <c r="I3619" t="s">
        <v>3513</v>
      </c>
      <c r="J3619" s="185" t="s">
        <v>36</v>
      </c>
      <c r="K3619" s="185" t="s">
        <v>36</v>
      </c>
      <c r="L3619" s="185" t="s">
        <v>36</v>
      </c>
      <c r="M3619" s="185" t="s">
        <v>37</v>
      </c>
      <c r="N3619" s="185" t="s">
        <v>3514</v>
      </c>
      <c r="O3619" s="185" t="s">
        <v>37</v>
      </c>
      <c r="P3619" s="185"/>
      <c r="Q3619" s="184" t="s">
        <v>2873</v>
      </c>
      <c r="R3619" s="185">
        <v>15310</v>
      </c>
      <c r="S3619" s="185" t="s">
        <v>180</v>
      </c>
      <c r="T3619">
        <v>1</v>
      </c>
      <c r="U3619" s="185" t="s">
        <v>37</v>
      </c>
      <c r="V3619" s="185" t="s">
        <v>37</v>
      </c>
      <c r="W3619" t="b">
        <v>0</v>
      </c>
    </row>
    <row r="3620" spans="4:23" x14ac:dyDescent="0.25">
      <c r="D3620" s="184" t="s">
        <v>4520</v>
      </c>
      <c r="E3620" s="184" t="s">
        <v>4520</v>
      </c>
      <c r="F3620" s="184"/>
      <c r="G3620" s="184"/>
      <c r="H3620" s="185">
        <v>15440</v>
      </c>
      <c r="I3620" t="s">
        <v>3513</v>
      </c>
      <c r="J3620" s="185" t="s">
        <v>36</v>
      </c>
      <c r="K3620" s="185" t="s">
        <v>36</v>
      </c>
      <c r="L3620" s="185" t="s">
        <v>36</v>
      </c>
      <c r="M3620" s="185" t="s">
        <v>36</v>
      </c>
      <c r="N3620" s="185" t="s">
        <v>3514</v>
      </c>
      <c r="O3620" s="185" t="s">
        <v>37</v>
      </c>
      <c r="P3620" s="185"/>
      <c r="Q3620" s="184" t="s">
        <v>4520</v>
      </c>
      <c r="R3620" s="185">
        <v>15440</v>
      </c>
      <c r="S3620" s="185" t="s">
        <v>3594</v>
      </c>
      <c r="T3620">
        <v>4</v>
      </c>
      <c r="U3620" s="185" t="s">
        <v>36</v>
      </c>
      <c r="V3620" s="185" t="s">
        <v>36</v>
      </c>
      <c r="W3620" t="b">
        <v>1</v>
      </c>
    </row>
    <row r="3621" spans="4:23" x14ac:dyDescent="0.25">
      <c r="D3621" s="184" t="s">
        <v>327</v>
      </c>
      <c r="E3621" s="184" t="s">
        <v>327</v>
      </c>
      <c r="F3621" s="184"/>
      <c r="G3621" s="184"/>
      <c r="H3621" s="185">
        <v>15320</v>
      </c>
      <c r="I3621" t="s">
        <v>3493</v>
      </c>
      <c r="J3621" s="185" t="s">
        <v>36</v>
      </c>
      <c r="K3621" s="185" t="s">
        <v>36</v>
      </c>
      <c r="L3621" s="185" t="s">
        <v>36</v>
      </c>
      <c r="M3621" s="185" t="s">
        <v>36</v>
      </c>
      <c r="N3621" s="185" t="s">
        <v>3514</v>
      </c>
      <c r="O3621" s="185" t="s">
        <v>37</v>
      </c>
      <c r="P3621" s="185"/>
      <c r="Q3621" s="184" t="s">
        <v>327</v>
      </c>
      <c r="R3621" s="185">
        <v>15320</v>
      </c>
      <c r="S3621" s="185" t="s">
        <v>327</v>
      </c>
      <c r="T3621">
        <v>4</v>
      </c>
      <c r="U3621" s="185" t="s">
        <v>36</v>
      </c>
      <c r="V3621" s="185" t="s">
        <v>36</v>
      </c>
      <c r="W3621" t="b">
        <v>1</v>
      </c>
    </row>
    <row r="3622" spans="4:23" x14ac:dyDescent="0.25">
      <c r="D3622" s="184" t="s">
        <v>2874</v>
      </c>
      <c r="E3622" s="184" t="s">
        <v>2874</v>
      </c>
      <c r="F3622" s="184"/>
      <c r="G3622" s="184"/>
      <c r="H3622" s="185">
        <v>13170</v>
      </c>
      <c r="I3622" t="s">
        <v>3491</v>
      </c>
      <c r="J3622" s="185" t="s">
        <v>36</v>
      </c>
      <c r="K3622" s="185" t="s">
        <v>36</v>
      </c>
      <c r="L3622" s="185" t="s">
        <v>36</v>
      </c>
      <c r="M3622" s="185" t="s">
        <v>37</v>
      </c>
      <c r="N3622" s="185" t="s">
        <v>3501</v>
      </c>
      <c r="O3622" s="185" t="s">
        <v>37</v>
      </c>
      <c r="P3622" s="185"/>
      <c r="Q3622" s="184" t="s">
        <v>2874</v>
      </c>
      <c r="R3622" s="185">
        <v>13170</v>
      </c>
      <c r="S3622" s="185" t="s">
        <v>287</v>
      </c>
      <c r="T3622">
        <v>3</v>
      </c>
      <c r="U3622" s="185" t="s">
        <v>37</v>
      </c>
      <c r="V3622" s="185" t="s">
        <v>37</v>
      </c>
      <c r="W3622" t="b">
        <v>1</v>
      </c>
    </row>
    <row r="3623" spans="4:23" x14ac:dyDescent="0.25">
      <c r="D3623" s="184" t="s">
        <v>2875</v>
      </c>
      <c r="E3623" s="184" t="s">
        <v>2875</v>
      </c>
      <c r="F3623" s="184"/>
      <c r="G3623" s="184"/>
      <c r="H3623" s="185">
        <v>16340</v>
      </c>
      <c r="I3623" t="s">
        <v>3493</v>
      </c>
      <c r="J3623" s="185" t="s">
        <v>36</v>
      </c>
      <c r="K3623" s="185" t="s">
        <v>36</v>
      </c>
      <c r="L3623" s="185" t="s">
        <v>36</v>
      </c>
      <c r="M3623" s="185" t="s">
        <v>37</v>
      </c>
      <c r="N3623" s="185" t="s">
        <v>3498</v>
      </c>
      <c r="O3623" s="185" t="s">
        <v>37</v>
      </c>
      <c r="P3623" s="185"/>
      <c r="Q3623" s="184" t="s">
        <v>2875</v>
      </c>
      <c r="R3623" s="185">
        <v>16340</v>
      </c>
      <c r="S3623" s="185" t="s">
        <v>597</v>
      </c>
      <c r="T3623">
        <v>1</v>
      </c>
      <c r="U3623" s="185" t="s">
        <v>37</v>
      </c>
      <c r="V3623" s="185" t="s">
        <v>37</v>
      </c>
      <c r="W3623" t="b">
        <v>1</v>
      </c>
    </row>
    <row r="3624" spans="4:23" x14ac:dyDescent="0.25">
      <c r="D3624" s="184" t="s">
        <v>2876</v>
      </c>
      <c r="E3624" s="184" t="s">
        <v>2876</v>
      </c>
      <c r="F3624" s="184"/>
      <c r="G3624" s="184"/>
      <c r="H3624" s="185">
        <v>17310</v>
      </c>
      <c r="I3624" t="s">
        <v>3502</v>
      </c>
      <c r="J3624" s="185" t="s">
        <v>36</v>
      </c>
      <c r="K3624" s="185" t="s">
        <v>36</v>
      </c>
      <c r="L3624" s="185" t="s">
        <v>36</v>
      </c>
      <c r="M3624" s="185" t="s">
        <v>37</v>
      </c>
      <c r="N3624" s="185" t="s">
        <v>3504</v>
      </c>
      <c r="O3624" s="185" t="s">
        <v>37</v>
      </c>
      <c r="P3624" s="185"/>
      <c r="Q3624" s="184" t="s">
        <v>2876</v>
      </c>
      <c r="R3624" s="185">
        <v>17310</v>
      </c>
      <c r="S3624" s="185" t="s">
        <v>258</v>
      </c>
      <c r="T3624">
        <v>1</v>
      </c>
      <c r="U3624" s="185" t="s">
        <v>37</v>
      </c>
      <c r="V3624" s="185" t="s">
        <v>37</v>
      </c>
      <c r="W3624" t="b">
        <v>1</v>
      </c>
    </row>
    <row r="3625" spans="4:23" x14ac:dyDescent="0.25">
      <c r="D3625" s="184" t="s">
        <v>2877</v>
      </c>
      <c r="E3625" s="184" t="s">
        <v>2877</v>
      </c>
      <c r="F3625" s="184"/>
      <c r="G3625" s="184"/>
      <c r="H3625" s="185">
        <v>13230</v>
      </c>
      <c r="I3625" t="s">
        <v>3491</v>
      </c>
      <c r="J3625" s="185" t="s">
        <v>36</v>
      </c>
      <c r="K3625" s="185" t="s">
        <v>36</v>
      </c>
      <c r="L3625" s="185" t="s">
        <v>36</v>
      </c>
      <c r="M3625" s="185" t="s">
        <v>37</v>
      </c>
      <c r="N3625" s="185" t="s">
        <v>3503</v>
      </c>
      <c r="O3625" s="185" t="s">
        <v>37</v>
      </c>
      <c r="P3625" s="185"/>
      <c r="Q3625" s="184" t="s">
        <v>2877</v>
      </c>
      <c r="R3625" s="185">
        <v>13230</v>
      </c>
      <c r="S3625" s="185" t="s">
        <v>570</v>
      </c>
      <c r="T3625">
        <v>1</v>
      </c>
      <c r="U3625" s="185" t="s">
        <v>37</v>
      </c>
      <c r="V3625" s="185" t="s">
        <v>37</v>
      </c>
      <c r="W3625" t="b">
        <v>1</v>
      </c>
    </row>
    <row r="3626" spans="4:23" x14ac:dyDescent="0.25">
      <c r="D3626" s="184" t="s">
        <v>2878</v>
      </c>
      <c r="E3626" s="184" t="s">
        <v>2878</v>
      </c>
      <c r="F3626" s="184"/>
      <c r="G3626" s="184"/>
      <c r="H3626" s="185">
        <v>16630</v>
      </c>
      <c r="I3626" t="s">
        <v>3491</v>
      </c>
      <c r="J3626" s="185" t="s">
        <v>36</v>
      </c>
      <c r="K3626" s="185" t="s">
        <v>36</v>
      </c>
      <c r="L3626" s="185" t="s">
        <v>36</v>
      </c>
      <c r="M3626" s="185" t="s">
        <v>37</v>
      </c>
      <c r="N3626" s="185" t="s">
        <v>3522</v>
      </c>
      <c r="O3626" s="185" t="s">
        <v>37</v>
      </c>
      <c r="P3626" s="185"/>
      <c r="Q3626" s="184" t="s">
        <v>2878</v>
      </c>
      <c r="R3626" s="185">
        <v>16630</v>
      </c>
      <c r="S3626" s="185" t="s">
        <v>244</v>
      </c>
      <c r="T3626">
        <v>1</v>
      </c>
      <c r="U3626" s="185" t="s">
        <v>37</v>
      </c>
      <c r="V3626" s="185" t="s">
        <v>37</v>
      </c>
      <c r="W3626" t="b">
        <v>1</v>
      </c>
    </row>
    <row r="3627" spans="4:23" x14ac:dyDescent="0.25">
      <c r="D3627" s="184" t="s">
        <v>2879</v>
      </c>
      <c r="E3627" s="184" t="s">
        <v>2879</v>
      </c>
      <c r="F3627" s="184"/>
      <c r="G3627" s="184"/>
      <c r="H3627" s="185">
        <v>17320</v>
      </c>
      <c r="I3627" t="s">
        <v>3502</v>
      </c>
      <c r="J3627" s="185" t="s">
        <v>36</v>
      </c>
      <c r="K3627" s="185" t="s">
        <v>36</v>
      </c>
      <c r="L3627" s="185" t="s">
        <v>36</v>
      </c>
      <c r="M3627" s="185" t="s">
        <v>37</v>
      </c>
      <c r="N3627" s="185" t="s">
        <v>3504</v>
      </c>
      <c r="O3627" s="185" t="s">
        <v>37</v>
      </c>
      <c r="P3627" s="185"/>
      <c r="Q3627" s="184" t="s">
        <v>2879</v>
      </c>
      <c r="R3627" s="185">
        <v>17320</v>
      </c>
      <c r="S3627" s="185" t="s">
        <v>585</v>
      </c>
      <c r="T3627">
        <v>1</v>
      </c>
      <c r="U3627" s="185" t="s">
        <v>37</v>
      </c>
      <c r="V3627" s="185" t="s">
        <v>37</v>
      </c>
      <c r="W3627" t="b">
        <v>1</v>
      </c>
    </row>
    <row r="3628" spans="4:23" x14ac:dyDescent="0.25">
      <c r="D3628" s="184" t="s">
        <v>2880</v>
      </c>
      <c r="E3628" s="184" t="s">
        <v>2880</v>
      </c>
      <c r="F3628" s="184"/>
      <c r="G3628" s="184"/>
      <c r="H3628" s="185">
        <v>13230</v>
      </c>
      <c r="I3628" t="s">
        <v>3491</v>
      </c>
      <c r="J3628" s="185" t="s">
        <v>36</v>
      </c>
      <c r="K3628" s="185" t="s">
        <v>36</v>
      </c>
      <c r="L3628" s="185" t="s">
        <v>36</v>
      </c>
      <c r="M3628" s="185" t="s">
        <v>37</v>
      </c>
      <c r="N3628" s="185" t="s">
        <v>3503</v>
      </c>
      <c r="O3628" s="185" t="s">
        <v>37</v>
      </c>
      <c r="P3628" s="185"/>
      <c r="Q3628" s="184" t="s">
        <v>2880</v>
      </c>
      <c r="R3628" s="185">
        <v>13230</v>
      </c>
      <c r="S3628" s="185" t="s">
        <v>570</v>
      </c>
      <c r="T3628">
        <v>1</v>
      </c>
      <c r="U3628" s="185" t="s">
        <v>37</v>
      </c>
      <c r="V3628" s="185" t="s">
        <v>37</v>
      </c>
      <c r="W3628" t="b">
        <v>1</v>
      </c>
    </row>
    <row r="3629" spans="4:23" x14ac:dyDescent="0.25">
      <c r="D3629" s="184" t="s">
        <v>2881</v>
      </c>
      <c r="E3629" s="184" t="s">
        <v>2881</v>
      </c>
      <c r="F3629" s="184"/>
      <c r="G3629" s="184"/>
      <c r="H3629" s="185">
        <v>16630</v>
      </c>
      <c r="I3629" t="s">
        <v>3491</v>
      </c>
      <c r="J3629" s="185" t="s">
        <v>36</v>
      </c>
      <c r="K3629" s="185" t="s">
        <v>36</v>
      </c>
      <c r="L3629" s="185" t="s">
        <v>36</v>
      </c>
      <c r="M3629" s="185" t="s">
        <v>37</v>
      </c>
      <c r="N3629" s="185" t="s">
        <v>3522</v>
      </c>
      <c r="O3629" s="185" t="s">
        <v>37</v>
      </c>
      <c r="P3629" s="185"/>
      <c r="Q3629" s="184" t="s">
        <v>2881</v>
      </c>
      <c r="R3629" s="185">
        <v>16630</v>
      </c>
      <c r="S3629" s="185" t="s">
        <v>244</v>
      </c>
      <c r="T3629">
        <v>1</v>
      </c>
      <c r="U3629" s="185" t="s">
        <v>37</v>
      </c>
      <c r="V3629" s="185" t="s">
        <v>37</v>
      </c>
      <c r="W3629" t="b">
        <v>1</v>
      </c>
    </row>
    <row r="3630" spans="4:23" x14ac:dyDescent="0.25">
      <c r="D3630" s="184" t="s">
        <v>2882</v>
      </c>
      <c r="E3630" s="184" t="s">
        <v>2882</v>
      </c>
      <c r="F3630" s="184"/>
      <c r="G3630" s="184"/>
      <c r="H3630" s="185">
        <v>16340</v>
      </c>
      <c r="I3630" t="s">
        <v>3493</v>
      </c>
      <c r="J3630" s="185" t="s">
        <v>36</v>
      </c>
      <c r="K3630" s="185" t="s">
        <v>36</v>
      </c>
      <c r="L3630" s="185" t="s">
        <v>36</v>
      </c>
      <c r="M3630" s="185" t="s">
        <v>37</v>
      </c>
      <c r="N3630" s="185" t="s">
        <v>3498</v>
      </c>
      <c r="O3630" s="185" t="s">
        <v>37</v>
      </c>
      <c r="P3630" s="185"/>
      <c r="Q3630" s="184" t="s">
        <v>2882</v>
      </c>
      <c r="R3630" s="185">
        <v>16340</v>
      </c>
      <c r="S3630" s="185" t="s">
        <v>597</v>
      </c>
      <c r="T3630">
        <v>1</v>
      </c>
      <c r="U3630" s="185" t="s">
        <v>37</v>
      </c>
      <c r="V3630" s="185" t="s">
        <v>37</v>
      </c>
      <c r="W3630" t="b">
        <v>1</v>
      </c>
    </row>
    <row r="3631" spans="4:23" x14ac:dyDescent="0.25">
      <c r="D3631" s="184" t="s">
        <v>2883</v>
      </c>
      <c r="E3631" s="184" t="s">
        <v>2883</v>
      </c>
      <c r="F3631" s="184"/>
      <c r="G3631" s="184"/>
      <c r="H3631" s="185">
        <v>16330</v>
      </c>
      <c r="I3631" t="s">
        <v>3493</v>
      </c>
      <c r="J3631" s="185" t="s">
        <v>36</v>
      </c>
      <c r="K3631" s="185" t="s">
        <v>36</v>
      </c>
      <c r="L3631" s="185" t="s">
        <v>36</v>
      </c>
      <c r="M3631" s="185" t="s">
        <v>37</v>
      </c>
      <c r="N3631" s="185" t="s">
        <v>3498</v>
      </c>
      <c r="O3631" s="185" t="s">
        <v>37</v>
      </c>
      <c r="P3631" s="185"/>
      <c r="Q3631" s="184" t="s">
        <v>2883</v>
      </c>
      <c r="R3631" s="185">
        <v>16330</v>
      </c>
      <c r="S3631" s="185" t="s">
        <v>223</v>
      </c>
      <c r="T3631">
        <v>1</v>
      </c>
      <c r="U3631" s="185" t="s">
        <v>37</v>
      </c>
      <c r="V3631" s="185" t="s">
        <v>37</v>
      </c>
      <c r="W3631" t="b">
        <v>1</v>
      </c>
    </row>
    <row r="3632" spans="4:23" x14ac:dyDescent="0.25">
      <c r="D3632" s="184" t="s">
        <v>2884</v>
      </c>
      <c r="E3632" s="184" t="s">
        <v>2884</v>
      </c>
      <c r="F3632" s="184"/>
      <c r="G3632" s="184"/>
      <c r="H3632" s="185">
        <v>16340</v>
      </c>
      <c r="I3632" t="s">
        <v>3493</v>
      </c>
      <c r="J3632" s="185" t="s">
        <v>36</v>
      </c>
      <c r="K3632" s="185" t="s">
        <v>36</v>
      </c>
      <c r="L3632" s="185" t="s">
        <v>36</v>
      </c>
      <c r="M3632" s="185" t="s">
        <v>37</v>
      </c>
      <c r="N3632" s="185" t="s">
        <v>3498</v>
      </c>
      <c r="O3632" s="185" t="s">
        <v>37</v>
      </c>
      <c r="P3632" s="185"/>
      <c r="Q3632" s="184" t="s">
        <v>2884</v>
      </c>
      <c r="R3632" s="185">
        <v>16340</v>
      </c>
      <c r="S3632" s="185" t="s">
        <v>597</v>
      </c>
      <c r="T3632">
        <v>1</v>
      </c>
      <c r="U3632" s="185" t="s">
        <v>37</v>
      </c>
      <c r="V3632" s="185" t="s">
        <v>37</v>
      </c>
      <c r="W3632" t="b">
        <v>1</v>
      </c>
    </row>
    <row r="3633" spans="4:23" x14ac:dyDescent="0.25">
      <c r="D3633" s="184" t="s">
        <v>2885</v>
      </c>
      <c r="E3633" s="184" t="s">
        <v>2885</v>
      </c>
      <c r="F3633" s="184"/>
      <c r="G3633" s="184"/>
      <c r="H3633" s="185">
        <v>17910</v>
      </c>
      <c r="I3633" t="s">
        <v>3502</v>
      </c>
      <c r="J3633" s="185" t="s">
        <v>36</v>
      </c>
      <c r="K3633" s="185" t="s">
        <v>36</v>
      </c>
      <c r="L3633" s="185" t="s">
        <v>36</v>
      </c>
      <c r="M3633" s="185" t="s">
        <v>37</v>
      </c>
      <c r="N3633" s="185" t="s">
        <v>35</v>
      </c>
      <c r="O3633" s="185" t="s">
        <v>37</v>
      </c>
      <c r="P3633" s="185"/>
      <c r="Q3633" s="184" t="s">
        <v>2885</v>
      </c>
      <c r="R3633" s="185">
        <v>17910</v>
      </c>
      <c r="S3633" s="185" t="s">
        <v>364</v>
      </c>
      <c r="T3633">
        <v>3</v>
      </c>
      <c r="U3633" s="185" t="s">
        <v>37</v>
      </c>
      <c r="V3633" s="185" t="s">
        <v>37</v>
      </c>
      <c r="W3633" t="b">
        <v>1</v>
      </c>
    </row>
    <row r="3634" spans="4:23" x14ac:dyDescent="0.25">
      <c r="D3634" s="184" t="s">
        <v>2886</v>
      </c>
      <c r="E3634" s="184" t="s">
        <v>2886</v>
      </c>
      <c r="F3634" s="184"/>
      <c r="G3634" s="184"/>
      <c r="H3634" s="185">
        <v>16510</v>
      </c>
      <c r="I3634" t="s">
        <v>3494</v>
      </c>
      <c r="J3634" s="185" t="s">
        <v>36</v>
      </c>
      <c r="K3634" s="185" t="s">
        <v>37</v>
      </c>
      <c r="L3634" s="185" t="s">
        <v>36</v>
      </c>
      <c r="M3634" s="185" t="s">
        <v>37</v>
      </c>
      <c r="N3634" s="185" t="s">
        <v>3495</v>
      </c>
      <c r="O3634" s="185" t="s">
        <v>37</v>
      </c>
      <c r="P3634" s="185"/>
      <c r="Q3634" s="184" t="s">
        <v>2886</v>
      </c>
      <c r="R3634" s="185">
        <v>16510</v>
      </c>
      <c r="S3634" s="185" t="s">
        <v>64</v>
      </c>
      <c r="T3634">
        <v>3</v>
      </c>
      <c r="U3634" s="185" t="s">
        <v>37</v>
      </c>
      <c r="V3634" s="185" t="s">
        <v>37</v>
      </c>
      <c r="W3634" t="b">
        <v>0</v>
      </c>
    </row>
    <row r="3635" spans="4:23" x14ac:dyDescent="0.25">
      <c r="D3635" s="184" t="s">
        <v>2887</v>
      </c>
      <c r="E3635" s="184" t="s">
        <v>2887</v>
      </c>
      <c r="F3635" s="184"/>
      <c r="G3635" s="184"/>
      <c r="H3635" s="185">
        <v>13440</v>
      </c>
      <c r="I3635" t="s">
        <v>3491</v>
      </c>
      <c r="J3635" s="185" t="s">
        <v>36</v>
      </c>
      <c r="K3635" s="185" t="s">
        <v>36</v>
      </c>
      <c r="L3635" s="185" t="s">
        <v>36</v>
      </c>
      <c r="M3635" s="185" t="s">
        <v>37</v>
      </c>
      <c r="N3635" s="185" t="s">
        <v>3501</v>
      </c>
      <c r="O3635" s="185" t="s">
        <v>37</v>
      </c>
      <c r="P3635" s="185"/>
      <c r="Q3635" s="184" t="s">
        <v>2887</v>
      </c>
      <c r="R3635" s="185">
        <v>13440</v>
      </c>
      <c r="S3635" s="185" t="s">
        <v>600</v>
      </c>
      <c r="T3635">
        <v>3</v>
      </c>
      <c r="U3635" s="185" t="s">
        <v>37</v>
      </c>
      <c r="V3635" s="185" t="s">
        <v>37</v>
      </c>
      <c r="W3635" t="b">
        <v>1</v>
      </c>
    </row>
    <row r="3636" spans="4:23" x14ac:dyDescent="0.25">
      <c r="D3636" s="184" t="s">
        <v>2888</v>
      </c>
      <c r="E3636" s="184" t="s">
        <v>2888</v>
      </c>
      <c r="F3636" s="184"/>
      <c r="G3636" s="184"/>
      <c r="H3636" s="185">
        <v>13610</v>
      </c>
      <c r="I3636" t="s">
        <v>3491</v>
      </c>
      <c r="J3636" s="185" t="s">
        <v>36</v>
      </c>
      <c r="K3636" s="185" t="s">
        <v>36</v>
      </c>
      <c r="L3636" s="185" t="s">
        <v>36</v>
      </c>
      <c r="M3636" s="185" t="s">
        <v>37</v>
      </c>
      <c r="N3636" s="185" t="s">
        <v>3503</v>
      </c>
      <c r="O3636" s="185" t="s">
        <v>37</v>
      </c>
      <c r="P3636" s="185"/>
      <c r="Q3636" s="184" t="s">
        <v>2888</v>
      </c>
      <c r="R3636" s="185">
        <v>13610</v>
      </c>
      <c r="S3636" s="185" t="s">
        <v>950</v>
      </c>
      <c r="T3636">
        <v>1</v>
      </c>
      <c r="U3636" s="185" t="s">
        <v>37</v>
      </c>
      <c r="V3636" s="185" t="s">
        <v>37</v>
      </c>
      <c r="W3636" t="b">
        <v>1</v>
      </c>
    </row>
    <row r="3637" spans="4:23" x14ac:dyDescent="0.25">
      <c r="D3637" s="184" t="s">
        <v>2889</v>
      </c>
      <c r="E3637" s="184" t="s">
        <v>2889</v>
      </c>
      <c r="F3637" s="184"/>
      <c r="G3637" s="184"/>
      <c r="H3637" s="185">
        <v>17860</v>
      </c>
      <c r="I3637" t="s">
        <v>3502</v>
      </c>
      <c r="J3637" s="185" t="s">
        <v>36</v>
      </c>
      <c r="K3637" s="185" t="s">
        <v>36</v>
      </c>
      <c r="L3637" s="185" t="s">
        <v>36</v>
      </c>
      <c r="M3637" s="185" t="s">
        <v>37</v>
      </c>
      <c r="N3637" s="185" t="s">
        <v>3504</v>
      </c>
      <c r="O3637" s="185" t="s">
        <v>37</v>
      </c>
      <c r="P3637" s="185"/>
      <c r="Q3637" s="184" t="s">
        <v>2889</v>
      </c>
      <c r="R3637" s="185">
        <v>17860</v>
      </c>
      <c r="S3637" s="185" t="s">
        <v>2777</v>
      </c>
      <c r="T3637">
        <v>1</v>
      </c>
      <c r="U3637" s="185" t="s">
        <v>37</v>
      </c>
      <c r="V3637" s="185" t="s">
        <v>37</v>
      </c>
      <c r="W3637" t="b">
        <v>1</v>
      </c>
    </row>
    <row r="3638" spans="4:23" x14ac:dyDescent="0.25">
      <c r="D3638" s="184" t="s">
        <v>2890</v>
      </c>
      <c r="E3638" s="184" t="s">
        <v>2890</v>
      </c>
      <c r="F3638" s="184"/>
      <c r="G3638" s="184"/>
      <c r="H3638" s="185">
        <v>13440</v>
      </c>
      <c r="I3638" t="s">
        <v>3491</v>
      </c>
      <c r="J3638" s="185" t="s">
        <v>36</v>
      </c>
      <c r="K3638" s="185" t="s">
        <v>36</v>
      </c>
      <c r="L3638" s="185" t="s">
        <v>36</v>
      </c>
      <c r="M3638" s="185" t="s">
        <v>37</v>
      </c>
      <c r="N3638" s="185" t="s">
        <v>35</v>
      </c>
      <c r="O3638" s="185" t="s">
        <v>37</v>
      </c>
      <c r="P3638" s="185"/>
      <c r="Q3638" s="184" t="s">
        <v>2890</v>
      </c>
      <c r="R3638" s="185">
        <v>13440</v>
      </c>
      <c r="S3638" s="185" t="s">
        <v>600</v>
      </c>
      <c r="T3638">
        <v>3</v>
      </c>
      <c r="U3638" s="185" t="s">
        <v>37</v>
      </c>
      <c r="V3638" s="185" t="s">
        <v>37</v>
      </c>
      <c r="W3638" t="b">
        <v>1</v>
      </c>
    </row>
    <row r="3639" spans="4:23" x14ac:dyDescent="0.25">
      <c r="D3639" s="184" t="s">
        <v>2891</v>
      </c>
      <c r="E3639" s="184" t="s">
        <v>2891</v>
      </c>
      <c r="F3639" s="184"/>
      <c r="G3639" s="184"/>
      <c r="H3639" s="185">
        <v>15060</v>
      </c>
      <c r="I3639" t="s">
        <v>3493</v>
      </c>
      <c r="J3639" s="185" t="s">
        <v>36</v>
      </c>
      <c r="K3639" s="185" t="s">
        <v>36</v>
      </c>
      <c r="L3639" s="185" t="s">
        <v>36</v>
      </c>
      <c r="M3639" s="185" t="s">
        <v>37</v>
      </c>
      <c r="N3639" s="185" t="s">
        <v>3514</v>
      </c>
      <c r="O3639" s="185" t="s">
        <v>37</v>
      </c>
      <c r="P3639" s="185"/>
      <c r="Q3639" s="184" t="s">
        <v>2891</v>
      </c>
      <c r="R3639" s="185">
        <v>15060</v>
      </c>
      <c r="S3639" s="185" t="s">
        <v>405</v>
      </c>
      <c r="T3639">
        <v>5</v>
      </c>
      <c r="U3639" s="185" t="s">
        <v>37</v>
      </c>
      <c r="V3639" s="185" t="s">
        <v>37</v>
      </c>
      <c r="W3639" t="b">
        <v>1</v>
      </c>
    </row>
    <row r="3640" spans="4:23" x14ac:dyDescent="0.25">
      <c r="D3640" s="184" t="s">
        <v>2892</v>
      </c>
      <c r="E3640" s="184" t="s">
        <v>2892</v>
      </c>
      <c r="F3640" s="184"/>
      <c r="G3640" s="184"/>
      <c r="H3640" s="185">
        <v>16870</v>
      </c>
      <c r="I3640" t="s">
        <v>3496</v>
      </c>
      <c r="J3640" s="185" t="s">
        <v>36</v>
      </c>
      <c r="K3640" s="185" t="s">
        <v>36</v>
      </c>
      <c r="L3640" s="185" t="s">
        <v>36</v>
      </c>
      <c r="M3640" s="185" t="s">
        <v>37</v>
      </c>
      <c r="N3640" s="185" t="s">
        <v>35</v>
      </c>
      <c r="O3640" s="185" t="s">
        <v>37</v>
      </c>
      <c r="P3640" s="185"/>
      <c r="Q3640" s="184" t="s">
        <v>2892</v>
      </c>
      <c r="R3640" s="185">
        <v>16870</v>
      </c>
      <c r="S3640" s="185" t="s">
        <v>152</v>
      </c>
      <c r="T3640">
        <v>1</v>
      </c>
      <c r="U3640" s="185" t="s">
        <v>37</v>
      </c>
      <c r="V3640" s="185" t="s">
        <v>37</v>
      </c>
      <c r="W3640" t="b">
        <v>1</v>
      </c>
    </row>
    <row r="3641" spans="4:23" x14ac:dyDescent="0.25">
      <c r="D3641" s="184" t="s">
        <v>2893</v>
      </c>
      <c r="E3641" s="184" t="s">
        <v>2893</v>
      </c>
      <c r="F3641" s="184"/>
      <c r="G3641" s="184"/>
      <c r="H3641" s="185">
        <v>13470</v>
      </c>
      <c r="I3641" t="s">
        <v>3491</v>
      </c>
      <c r="J3641" s="185" t="s">
        <v>36</v>
      </c>
      <c r="K3641" s="185" t="s">
        <v>36</v>
      </c>
      <c r="L3641" s="185" t="s">
        <v>36</v>
      </c>
      <c r="M3641" s="185" t="s">
        <v>37</v>
      </c>
      <c r="N3641" s="185" t="s">
        <v>3501</v>
      </c>
      <c r="O3641" s="185" t="s">
        <v>37</v>
      </c>
      <c r="P3641" s="185"/>
      <c r="Q3641" s="184" t="s">
        <v>2893</v>
      </c>
      <c r="R3641" s="185">
        <v>13470</v>
      </c>
      <c r="S3641" s="185" t="s">
        <v>352</v>
      </c>
      <c r="T3641">
        <v>3</v>
      </c>
      <c r="U3641" s="185" t="s">
        <v>37</v>
      </c>
      <c r="V3641" s="185" t="s">
        <v>37</v>
      </c>
      <c r="W3641" t="b">
        <v>1</v>
      </c>
    </row>
    <row r="3642" spans="4:23" x14ac:dyDescent="0.25">
      <c r="D3642" s="184" t="s">
        <v>2894</v>
      </c>
      <c r="E3642" s="184" t="s">
        <v>2894</v>
      </c>
      <c r="F3642" s="184"/>
      <c r="G3642" s="184"/>
      <c r="H3642" s="185">
        <v>90407</v>
      </c>
      <c r="I3642" t="s">
        <v>3493</v>
      </c>
      <c r="J3642" s="185" t="s">
        <v>36</v>
      </c>
      <c r="K3642" s="185" t="s">
        <v>36</v>
      </c>
      <c r="L3642" s="185" t="s">
        <v>36</v>
      </c>
      <c r="M3642" s="185" t="s">
        <v>36</v>
      </c>
      <c r="N3642" s="185" t="s">
        <v>35</v>
      </c>
      <c r="O3642" s="185" t="s">
        <v>37</v>
      </c>
      <c r="P3642" s="185"/>
      <c r="Q3642" s="184" t="s">
        <v>2894</v>
      </c>
      <c r="R3642" s="185">
        <v>90407</v>
      </c>
      <c r="S3642" s="185" t="s">
        <v>431</v>
      </c>
      <c r="T3642">
        <v>4</v>
      </c>
      <c r="U3642" s="185" t="s">
        <v>37</v>
      </c>
      <c r="V3642" s="185" t="s">
        <v>37</v>
      </c>
      <c r="W3642" t="b">
        <v>1</v>
      </c>
    </row>
    <row r="3643" spans="4:23" x14ac:dyDescent="0.25">
      <c r="D3643" s="184" t="s">
        <v>4521</v>
      </c>
      <c r="E3643" s="184" t="s">
        <v>4521</v>
      </c>
      <c r="F3643" s="184"/>
      <c r="G3643" s="184"/>
      <c r="H3643" s="185">
        <v>18332</v>
      </c>
      <c r="I3643" t="s">
        <v>3510</v>
      </c>
      <c r="J3643" s="185" t="s">
        <v>36</v>
      </c>
      <c r="K3643" s="185" t="s">
        <v>36</v>
      </c>
      <c r="L3643" s="185" t="s">
        <v>36</v>
      </c>
      <c r="M3643" s="185" t="s">
        <v>37</v>
      </c>
      <c r="N3643" s="185" t="s">
        <v>3514</v>
      </c>
      <c r="O3643" s="185" t="s">
        <v>37</v>
      </c>
      <c r="P3643" s="185"/>
      <c r="Q3643" s="184" t="s">
        <v>4521</v>
      </c>
      <c r="R3643" s="185">
        <v>18332</v>
      </c>
      <c r="S3643" s="185" t="s">
        <v>3627</v>
      </c>
      <c r="T3643">
        <v>1</v>
      </c>
      <c r="U3643" s="185" t="s">
        <v>37</v>
      </c>
      <c r="V3643" s="185" t="s">
        <v>37</v>
      </c>
      <c r="W3643" t="b">
        <v>1</v>
      </c>
    </row>
    <row r="3644" spans="4:23" x14ac:dyDescent="0.25">
      <c r="D3644" s="184" t="s">
        <v>4522</v>
      </c>
      <c r="E3644" s="184" t="s">
        <v>4522</v>
      </c>
      <c r="F3644" s="184"/>
      <c r="G3644" s="184"/>
      <c r="H3644" s="185">
        <v>18332</v>
      </c>
      <c r="I3644" t="s">
        <v>3510</v>
      </c>
      <c r="J3644" s="185" t="s">
        <v>36</v>
      </c>
      <c r="K3644" s="185" t="s">
        <v>36</v>
      </c>
      <c r="L3644" s="185" t="s">
        <v>36</v>
      </c>
      <c r="M3644" s="185" t="s">
        <v>37</v>
      </c>
      <c r="N3644" s="185" t="s">
        <v>3514</v>
      </c>
      <c r="O3644" s="185" t="s">
        <v>37</v>
      </c>
      <c r="P3644" s="185"/>
      <c r="Q3644" s="184" t="s">
        <v>4522</v>
      </c>
      <c r="R3644" s="185">
        <v>18332</v>
      </c>
      <c r="S3644" s="185" t="s">
        <v>3627</v>
      </c>
      <c r="T3644">
        <v>1</v>
      </c>
      <c r="U3644" s="185" t="s">
        <v>37</v>
      </c>
      <c r="V3644" s="185" t="s">
        <v>37</v>
      </c>
      <c r="W3644" t="b">
        <v>1</v>
      </c>
    </row>
    <row r="3645" spans="4:23" x14ac:dyDescent="0.25">
      <c r="D3645" s="184" t="s">
        <v>4523</v>
      </c>
      <c r="E3645" s="184" t="s">
        <v>4523</v>
      </c>
      <c r="F3645" s="184"/>
      <c r="G3645" s="184"/>
      <c r="H3645" s="185">
        <v>18333</v>
      </c>
      <c r="I3645" t="s">
        <v>3510</v>
      </c>
      <c r="J3645" s="185" t="s">
        <v>36</v>
      </c>
      <c r="K3645" s="185" t="s">
        <v>36</v>
      </c>
      <c r="L3645" s="185" t="s">
        <v>36</v>
      </c>
      <c r="M3645" s="185" t="s">
        <v>37</v>
      </c>
      <c r="N3645" s="185" t="s">
        <v>3514</v>
      </c>
      <c r="O3645" s="185" t="s">
        <v>37</v>
      </c>
      <c r="P3645" s="185"/>
      <c r="Q3645" s="184" t="s">
        <v>4523</v>
      </c>
      <c r="R3645" s="185">
        <v>18333</v>
      </c>
      <c r="S3645" s="185" t="s">
        <v>3613</v>
      </c>
      <c r="T3645">
        <v>1</v>
      </c>
      <c r="U3645" s="185" t="s">
        <v>37</v>
      </c>
      <c r="V3645" s="185" t="s">
        <v>37</v>
      </c>
      <c r="W3645" t="b">
        <v>1</v>
      </c>
    </row>
    <row r="3646" spans="4:23" x14ac:dyDescent="0.25">
      <c r="D3646" s="184" t="s">
        <v>4524</v>
      </c>
      <c r="E3646" s="184" t="s">
        <v>4524</v>
      </c>
      <c r="F3646" s="184"/>
      <c r="G3646" s="184"/>
      <c r="H3646" s="185">
        <v>18333</v>
      </c>
      <c r="I3646" t="s">
        <v>3510</v>
      </c>
      <c r="J3646" s="185" t="s">
        <v>36</v>
      </c>
      <c r="K3646" s="185" t="s">
        <v>36</v>
      </c>
      <c r="L3646" s="185" t="s">
        <v>36</v>
      </c>
      <c r="M3646" s="185" t="s">
        <v>37</v>
      </c>
      <c r="N3646" s="185" t="s">
        <v>3514</v>
      </c>
      <c r="O3646" s="185" t="s">
        <v>37</v>
      </c>
      <c r="P3646" s="185"/>
      <c r="Q3646" s="184" t="s">
        <v>4524</v>
      </c>
      <c r="R3646" s="185">
        <v>18333</v>
      </c>
      <c r="S3646" s="185" t="s">
        <v>3613</v>
      </c>
      <c r="T3646">
        <v>1</v>
      </c>
      <c r="U3646" s="185" t="s">
        <v>37</v>
      </c>
      <c r="V3646" s="185" t="s">
        <v>37</v>
      </c>
      <c r="W3646" t="b">
        <v>1</v>
      </c>
    </row>
    <row r="3647" spans="4:23" x14ac:dyDescent="0.25">
      <c r="D3647" s="184" t="s">
        <v>2895</v>
      </c>
      <c r="E3647" s="184" t="s">
        <v>2895</v>
      </c>
      <c r="F3647" s="184"/>
      <c r="G3647" s="184"/>
      <c r="H3647" s="185">
        <v>13550</v>
      </c>
      <c r="I3647" t="s">
        <v>3491</v>
      </c>
      <c r="J3647" s="185" t="s">
        <v>36</v>
      </c>
      <c r="K3647" s="185" t="s">
        <v>36</v>
      </c>
      <c r="L3647" s="185" t="s">
        <v>36</v>
      </c>
      <c r="M3647" s="185" t="s">
        <v>37</v>
      </c>
      <c r="N3647" s="185" t="s">
        <v>3503</v>
      </c>
      <c r="O3647" s="185" t="s">
        <v>37</v>
      </c>
      <c r="P3647" s="185"/>
      <c r="Q3647" s="184" t="s">
        <v>2895</v>
      </c>
      <c r="R3647" s="185">
        <v>13550</v>
      </c>
      <c r="S3647" s="185" t="s">
        <v>462</v>
      </c>
      <c r="T3647">
        <v>3</v>
      </c>
      <c r="U3647" s="185" t="s">
        <v>37</v>
      </c>
      <c r="V3647" s="185" t="s">
        <v>37</v>
      </c>
      <c r="W3647" t="b">
        <v>1</v>
      </c>
    </row>
    <row r="3648" spans="4:23" x14ac:dyDescent="0.25">
      <c r="D3648" s="184" t="s">
        <v>2896</v>
      </c>
      <c r="E3648" s="184" t="s">
        <v>2896</v>
      </c>
      <c r="F3648" s="184"/>
      <c r="G3648" s="184"/>
      <c r="H3648" s="185">
        <v>13720</v>
      </c>
      <c r="I3648" t="s">
        <v>3491</v>
      </c>
      <c r="J3648" s="185" t="s">
        <v>36</v>
      </c>
      <c r="K3648" s="185" t="s">
        <v>36</v>
      </c>
      <c r="L3648" s="185" t="s">
        <v>36</v>
      </c>
      <c r="M3648" s="185" t="s">
        <v>37</v>
      </c>
      <c r="N3648" s="185" t="s">
        <v>3503</v>
      </c>
      <c r="O3648" s="185" t="s">
        <v>37</v>
      </c>
      <c r="P3648" s="185"/>
      <c r="Q3648" s="184" t="s">
        <v>2896</v>
      </c>
      <c r="R3648" s="185">
        <v>13720</v>
      </c>
      <c r="S3648" s="185" t="s">
        <v>96</v>
      </c>
      <c r="T3648">
        <v>1</v>
      </c>
      <c r="U3648" s="185" t="s">
        <v>37</v>
      </c>
      <c r="V3648" s="185" t="s">
        <v>37</v>
      </c>
      <c r="W3648" t="b">
        <v>1</v>
      </c>
    </row>
    <row r="3649" spans="4:23" x14ac:dyDescent="0.25">
      <c r="D3649" s="184" t="s">
        <v>2897</v>
      </c>
      <c r="E3649" s="184" t="s">
        <v>2897</v>
      </c>
      <c r="F3649" s="184"/>
      <c r="G3649" s="184"/>
      <c r="H3649" s="185">
        <v>13820</v>
      </c>
      <c r="I3649" t="s">
        <v>3491</v>
      </c>
      <c r="J3649" s="185" t="s">
        <v>36</v>
      </c>
      <c r="K3649" s="185" t="s">
        <v>36</v>
      </c>
      <c r="L3649" s="185" t="s">
        <v>36</v>
      </c>
      <c r="M3649" s="185" t="s">
        <v>37</v>
      </c>
      <c r="N3649" s="185" t="s">
        <v>3501</v>
      </c>
      <c r="O3649" s="185" t="s">
        <v>37</v>
      </c>
      <c r="P3649" s="185"/>
      <c r="Q3649" s="184" t="s">
        <v>2897</v>
      </c>
      <c r="R3649" s="185">
        <v>13820</v>
      </c>
      <c r="S3649" s="185" t="s">
        <v>469</v>
      </c>
      <c r="T3649">
        <v>2</v>
      </c>
      <c r="U3649" s="185" t="s">
        <v>37</v>
      </c>
      <c r="V3649" s="185" t="s">
        <v>37</v>
      </c>
      <c r="W3649" t="b">
        <v>1</v>
      </c>
    </row>
    <row r="3650" spans="4:23" x14ac:dyDescent="0.25">
      <c r="D3650" s="184" t="s">
        <v>2898</v>
      </c>
      <c r="E3650" s="184" t="s">
        <v>2898</v>
      </c>
      <c r="F3650" s="184"/>
      <c r="G3650" s="184"/>
      <c r="H3650" s="185">
        <v>13720</v>
      </c>
      <c r="I3650" t="s">
        <v>3491</v>
      </c>
      <c r="J3650" s="185" t="s">
        <v>36</v>
      </c>
      <c r="K3650" s="185" t="s">
        <v>36</v>
      </c>
      <c r="L3650" s="185" t="s">
        <v>36</v>
      </c>
      <c r="M3650" s="185" t="s">
        <v>37</v>
      </c>
      <c r="N3650" s="185" t="s">
        <v>3503</v>
      </c>
      <c r="O3650" s="185" t="s">
        <v>37</v>
      </c>
      <c r="P3650" s="185"/>
      <c r="Q3650" s="184" t="s">
        <v>2898</v>
      </c>
      <c r="R3650" s="185">
        <v>13720</v>
      </c>
      <c r="S3650" s="185" t="s">
        <v>96</v>
      </c>
      <c r="T3650">
        <v>1</v>
      </c>
      <c r="U3650" s="185" t="s">
        <v>37</v>
      </c>
      <c r="V3650" s="185" t="s">
        <v>37</v>
      </c>
      <c r="W3650" t="b">
        <v>1</v>
      </c>
    </row>
    <row r="3651" spans="4:23" x14ac:dyDescent="0.25">
      <c r="D3651" s="184" t="s">
        <v>1166</v>
      </c>
      <c r="E3651" s="184" t="s">
        <v>1166</v>
      </c>
      <c r="F3651" s="184"/>
      <c r="G3651" s="184"/>
      <c r="H3651" s="185">
        <v>17830</v>
      </c>
      <c r="I3651" t="s">
        <v>3502</v>
      </c>
      <c r="J3651" s="185" t="s">
        <v>36</v>
      </c>
      <c r="K3651" s="185" t="s">
        <v>36</v>
      </c>
      <c r="L3651" s="185" t="s">
        <v>36</v>
      </c>
      <c r="M3651" s="185" t="s">
        <v>36</v>
      </c>
      <c r="N3651" s="185" t="s">
        <v>35</v>
      </c>
      <c r="O3651" s="185" t="s">
        <v>37</v>
      </c>
      <c r="P3651" s="185"/>
      <c r="Q3651" s="184" t="s">
        <v>1166</v>
      </c>
      <c r="R3651" s="185">
        <v>17830</v>
      </c>
      <c r="S3651" s="185" t="s">
        <v>1166</v>
      </c>
      <c r="T3651">
        <v>4</v>
      </c>
      <c r="U3651" s="185" t="s">
        <v>37</v>
      </c>
      <c r="V3651" s="185" t="s">
        <v>37</v>
      </c>
      <c r="W3651" t="b">
        <v>1</v>
      </c>
    </row>
    <row r="3652" spans="4:23" x14ac:dyDescent="0.25">
      <c r="D3652" s="184" t="s">
        <v>2899</v>
      </c>
      <c r="E3652" s="184" t="s">
        <v>2899</v>
      </c>
      <c r="F3652" s="184"/>
      <c r="G3652" s="184"/>
      <c r="H3652" s="185">
        <v>90411</v>
      </c>
      <c r="I3652" t="s">
        <v>3491</v>
      </c>
      <c r="J3652" s="185" t="s">
        <v>36</v>
      </c>
      <c r="K3652" s="185" t="s">
        <v>36</v>
      </c>
      <c r="L3652" s="185" t="s">
        <v>36</v>
      </c>
      <c r="M3652" s="185" t="s">
        <v>36</v>
      </c>
      <c r="N3652" s="185" t="s">
        <v>3514</v>
      </c>
      <c r="O3652" s="185" t="s">
        <v>37</v>
      </c>
      <c r="P3652" s="185"/>
      <c r="Q3652" s="184" t="s">
        <v>2899</v>
      </c>
      <c r="R3652" s="185">
        <v>90411</v>
      </c>
      <c r="S3652" s="185" t="s">
        <v>556</v>
      </c>
      <c r="T3652">
        <v>4</v>
      </c>
      <c r="U3652" s="185" t="s">
        <v>37</v>
      </c>
      <c r="V3652" s="185" t="s">
        <v>37</v>
      </c>
      <c r="W3652" t="b">
        <v>1</v>
      </c>
    </row>
    <row r="3653" spans="4:23" x14ac:dyDescent="0.25">
      <c r="D3653" s="184" t="s">
        <v>2900</v>
      </c>
      <c r="E3653" s="184" t="s">
        <v>2900</v>
      </c>
      <c r="F3653" s="184"/>
      <c r="G3653" s="184"/>
      <c r="H3653" s="185">
        <v>13140</v>
      </c>
      <c r="I3653" t="s">
        <v>3491</v>
      </c>
      <c r="J3653" s="185" t="s">
        <v>36</v>
      </c>
      <c r="K3653" s="185" t="s">
        <v>36</v>
      </c>
      <c r="L3653" s="185" t="s">
        <v>36</v>
      </c>
      <c r="M3653" s="185" t="s">
        <v>37</v>
      </c>
      <c r="N3653" s="185" t="s">
        <v>35</v>
      </c>
      <c r="O3653" s="185" t="s">
        <v>37</v>
      </c>
      <c r="P3653" s="185"/>
      <c r="Q3653" s="184" t="s">
        <v>2900</v>
      </c>
      <c r="R3653" s="185">
        <v>13140</v>
      </c>
      <c r="S3653" s="185" t="s">
        <v>78</v>
      </c>
      <c r="T3653">
        <v>2</v>
      </c>
      <c r="U3653" s="185" t="s">
        <v>37</v>
      </c>
      <c r="V3653" s="185" t="s">
        <v>37</v>
      </c>
      <c r="W3653" t="b">
        <v>1</v>
      </c>
    </row>
    <row r="3654" spans="4:23" x14ac:dyDescent="0.25">
      <c r="D3654" s="184" t="s">
        <v>2901</v>
      </c>
      <c r="E3654" s="184" t="s">
        <v>2901</v>
      </c>
      <c r="F3654" s="184"/>
      <c r="G3654" s="184"/>
      <c r="H3654" s="185">
        <v>13960</v>
      </c>
      <c r="I3654" t="s">
        <v>3491</v>
      </c>
      <c r="J3654" s="185" t="s">
        <v>36</v>
      </c>
      <c r="K3654" s="185" t="s">
        <v>36</v>
      </c>
      <c r="L3654" s="185" t="s">
        <v>36</v>
      </c>
      <c r="M3654" s="185" t="s">
        <v>37</v>
      </c>
      <c r="N3654" s="185" t="s">
        <v>3498</v>
      </c>
      <c r="O3654" s="185" t="s">
        <v>37</v>
      </c>
      <c r="P3654" s="185"/>
      <c r="Q3654" s="184" t="s">
        <v>2901</v>
      </c>
      <c r="R3654" s="185">
        <v>13960</v>
      </c>
      <c r="S3654" s="185" t="s">
        <v>234</v>
      </c>
      <c r="T3654">
        <v>1</v>
      </c>
      <c r="U3654" s="185" t="s">
        <v>37</v>
      </c>
      <c r="V3654" s="185" t="s">
        <v>37</v>
      </c>
      <c r="W3654" t="b">
        <v>1</v>
      </c>
    </row>
    <row r="3655" spans="4:23" x14ac:dyDescent="0.25">
      <c r="D3655" s="184" t="s">
        <v>2902</v>
      </c>
      <c r="E3655" s="184" t="s">
        <v>2902</v>
      </c>
      <c r="F3655" s="184"/>
      <c r="G3655" s="184"/>
      <c r="H3655" s="185">
        <v>15430</v>
      </c>
      <c r="I3655" t="s">
        <v>3507</v>
      </c>
      <c r="J3655" s="185" t="s">
        <v>36</v>
      </c>
      <c r="K3655" s="185" t="s">
        <v>36</v>
      </c>
      <c r="L3655" s="185" t="s">
        <v>36</v>
      </c>
      <c r="M3655" s="185" t="s">
        <v>37</v>
      </c>
      <c r="N3655" s="185" t="s">
        <v>35</v>
      </c>
      <c r="O3655" s="185" t="s">
        <v>37</v>
      </c>
      <c r="P3655" s="185"/>
      <c r="Q3655" s="184" t="s">
        <v>2902</v>
      </c>
      <c r="R3655" s="185">
        <v>15430</v>
      </c>
      <c r="S3655" s="185" t="s">
        <v>1310</v>
      </c>
      <c r="T3655">
        <v>6</v>
      </c>
      <c r="U3655" s="185" t="s">
        <v>37</v>
      </c>
      <c r="V3655" s="185" t="s">
        <v>37</v>
      </c>
      <c r="W3655" t="b">
        <v>1</v>
      </c>
    </row>
    <row r="3656" spans="4:23" x14ac:dyDescent="0.25">
      <c r="D3656" s="184" t="s">
        <v>4525</v>
      </c>
      <c r="E3656" s="184" t="s">
        <v>4525</v>
      </c>
      <c r="F3656" s="184"/>
      <c r="G3656" s="184"/>
      <c r="H3656" s="185">
        <v>15480</v>
      </c>
      <c r="I3656" t="s">
        <v>3493</v>
      </c>
      <c r="J3656" s="185" t="s">
        <v>36</v>
      </c>
      <c r="K3656" s="185" t="s">
        <v>36</v>
      </c>
      <c r="L3656" s="185" t="s">
        <v>36</v>
      </c>
      <c r="M3656" s="185" t="s">
        <v>36</v>
      </c>
      <c r="N3656" s="185" t="s">
        <v>3514</v>
      </c>
      <c r="O3656" s="185" t="s">
        <v>37</v>
      </c>
      <c r="P3656" s="185"/>
      <c r="Q3656" s="184" t="s">
        <v>4525</v>
      </c>
      <c r="R3656" s="185">
        <v>15480</v>
      </c>
      <c r="S3656" s="185" t="s">
        <v>3985</v>
      </c>
      <c r="T3656">
        <v>4</v>
      </c>
      <c r="U3656" s="185" t="s">
        <v>36</v>
      </c>
      <c r="V3656" s="185" t="s">
        <v>36</v>
      </c>
      <c r="W3656" t="b">
        <v>1</v>
      </c>
    </row>
    <row r="3657" spans="4:23" x14ac:dyDescent="0.25">
      <c r="D3657" s="184" t="s">
        <v>2903</v>
      </c>
      <c r="E3657" s="184" t="s">
        <v>2903</v>
      </c>
      <c r="F3657" s="184"/>
      <c r="G3657" s="184"/>
      <c r="H3657" s="185">
        <v>13150</v>
      </c>
      <c r="I3657" t="s">
        <v>3491</v>
      </c>
      <c r="J3657" s="185" t="s">
        <v>36</v>
      </c>
      <c r="K3657" s="185" t="s">
        <v>36</v>
      </c>
      <c r="L3657" s="185" t="s">
        <v>36</v>
      </c>
      <c r="M3657" s="185" t="s">
        <v>37</v>
      </c>
      <c r="N3657" s="185" t="s">
        <v>3501</v>
      </c>
      <c r="O3657" s="185" t="s">
        <v>37</v>
      </c>
      <c r="P3657" s="185"/>
      <c r="Q3657" s="184" t="s">
        <v>2903</v>
      </c>
      <c r="R3657" s="185">
        <v>13150</v>
      </c>
      <c r="S3657" s="185" t="s">
        <v>472</v>
      </c>
      <c r="T3657">
        <v>2</v>
      </c>
      <c r="U3657" s="185" t="s">
        <v>37</v>
      </c>
      <c r="V3657" s="185" t="s">
        <v>37</v>
      </c>
      <c r="W3657" t="b">
        <v>1</v>
      </c>
    </row>
    <row r="3658" spans="4:23" x14ac:dyDescent="0.25">
      <c r="D3658" s="184" t="s">
        <v>2904</v>
      </c>
      <c r="E3658" s="184" t="s">
        <v>2904</v>
      </c>
      <c r="F3658" s="184"/>
      <c r="G3658" s="184"/>
      <c r="H3658" s="185">
        <v>11030</v>
      </c>
      <c r="I3658" t="s">
        <v>3491</v>
      </c>
      <c r="J3658" s="185" t="s">
        <v>36</v>
      </c>
      <c r="K3658" s="185" t="s">
        <v>36</v>
      </c>
      <c r="L3658" s="185" t="s">
        <v>36</v>
      </c>
      <c r="M3658" s="185" t="s">
        <v>37</v>
      </c>
      <c r="N3658" s="185" t="s">
        <v>35</v>
      </c>
      <c r="O3658" s="185" t="s">
        <v>37</v>
      </c>
      <c r="P3658" s="185"/>
      <c r="Q3658" s="184" t="s">
        <v>2904</v>
      </c>
      <c r="R3658" s="185">
        <v>11030</v>
      </c>
      <c r="S3658" s="185" t="s">
        <v>750</v>
      </c>
      <c r="T3658">
        <v>3</v>
      </c>
      <c r="U3658" s="185" t="s">
        <v>37</v>
      </c>
      <c r="V3658" s="185" t="s">
        <v>37</v>
      </c>
      <c r="W3658" t="b">
        <v>1</v>
      </c>
    </row>
    <row r="3659" spans="4:23" x14ac:dyDescent="0.25">
      <c r="D3659" s="184" t="s">
        <v>2905</v>
      </c>
      <c r="E3659" s="184" t="s">
        <v>2905</v>
      </c>
      <c r="F3659" s="184"/>
      <c r="G3659" s="184"/>
      <c r="H3659" s="185">
        <v>13130</v>
      </c>
      <c r="I3659" t="s">
        <v>3491</v>
      </c>
      <c r="J3659" s="185" t="s">
        <v>36</v>
      </c>
      <c r="K3659" s="185" t="s">
        <v>36</v>
      </c>
      <c r="L3659" s="185" t="s">
        <v>36</v>
      </c>
      <c r="M3659" s="185" t="s">
        <v>37</v>
      </c>
      <c r="N3659" s="185" t="s">
        <v>3501</v>
      </c>
      <c r="O3659" s="185" t="s">
        <v>37</v>
      </c>
      <c r="P3659" s="185"/>
      <c r="Q3659" s="184" t="s">
        <v>2905</v>
      </c>
      <c r="R3659" s="185">
        <v>13130</v>
      </c>
      <c r="S3659" s="185" t="s">
        <v>474</v>
      </c>
      <c r="T3659">
        <v>3</v>
      </c>
      <c r="U3659" s="185" t="s">
        <v>37</v>
      </c>
      <c r="V3659" s="185" t="s">
        <v>37</v>
      </c>
      <c r="W3659" t="b">
        <v>1</v>
      </c>
    </row>
    <row r="3660" spans="4:23" x14ac:dyDescent="0.25">
      <c r="D3660" s="184" t="s">
        <v>4526</v>
      </c>
      <c r="E3660" s="184" t="s">
        <v>4526</v>
      </c>
      <c r="F3660" s="184"/>
      <c r="G3660" s="184"/>
      <c r="H3660" s="185">
        <v>10080</v>
      </c>
      <c r="I3660" t="s">
        <v>3486</v>
      </c>
      <c r="J3660" s="185" t="s">
        <v>36</v>
      </c>
      <c r="K3660" s="185" t="s">
        <v>36</v>
      </c>
      <c r="L3660" s="185" t="s">
        <v>36</v>
      </c>
      <c r="M3660" s="185" t="s">
        <v>37</v>
      </c>
      <c r="N3660" s="185" t="s">
        <v>3489</v>
      </c>
      <c r="O3660" s="185" t="s">
        <v>37</v>
      </c>
      <c r="P3660" s="185"/>
      <c r="Q3660" s="184" t="s">
        <v>4526</v>
      </c>
      <c r="R3660" s="185">
        <v>10080</v>
      </c>
      <c r="S3660" s="185" t="s">
        <v>86</v>
      </c>
      <c r="T3660">
        <v>1</v>
      </c>
      <c r="U3660" s="185" t="s">
        <v>37</v>
      </c>
      <c r="V3660" s="185" t="s">
        <v>37</v>
      </c>
      <c r="W3660" t="b">
        <v>1</v>
      </c>
    </row>
    <row r="3661" spans="4:23" x14ac:dyDescent="0.25">
      <c r="D3661" s="184" t="s">
        <v>2906</v>
      </c>
      <c r="E3661" s="184" t="s">
        <v>2906</v>
      </c>
      <c r="F3661" s="184"/>
      <c r="G3661" s="184"/>
      <c r="H3661" s="185">
        <v>17910</v>
      </c>
      <c r="I3661" t="s">
        <v>3502</v>
      </c>
      <c r="J3661" s="185" t="s">
        <v>36</v>
      </c>
      <c r="K3661" s="185" t="s">
        <v>36</v>
      </c>
      <c r="L3661" s="185" t="s">
        <v>36</v>
      </c>
      <c r="M3661" s="185" t="s">
        <v>37</v>
      </c>
      <c r="N3661" s="185" t="s">
        <v>3528</v>
      </c>
      <c r="O3661" s="185" t="s">
        <v>37</v>
      </c>
      <c r="P3661" s="185"/>
      <c r="Q3661" s="184" t="s">
        <v>2906</v>
      </c>
      <c r="R3661" s="185">
        <v>17910</v>
      </c>
      <c r="S3661" s="185" t="s">
        <v>364</v>
      </c>
      <c r="T3661">
        <v>1</v>
      </c>
      <c r="U3661" s="185" t="s">
        <v>37</v>
      </c>
      <c r="V3661" s="185" t="s">
        <v>37</v>
      </c>
      <c r="W3661" t="b">
        <v>1</v>
      </c>
    </row>
    <row r="3662" spans="4:23" x14ac:dyDescent="0.25">
      <c r="D3662" s="184" t="s">
        <v>2907</v>
      </c>
      <c r="E3662" s="184" t="s">
        <v>2907</v>
      </c>
      <c r="F3662" s="184"/>
      <c r="G3662" s="184"/>
      <c r="H3662" s="185">
        <v>16690</v>
      </c>
      <c r="I3662" t="s">
        <v>3493</v>
      </c>
      <c r="J3662" s="185" t="s">
        <v>36</v>
      </c>
      <c r="K3662" s="185" t="s">
        <v>36</v>
      </c>
      <c r="L3662" s="185" t="s">
        <v>36</v>
      </c>
      <c r="M3662" s="185" t="s">
        <v>37</v>
      </c>
      <c r="N3662" s="185" t="s">
        <v>3498</v>
      </c>
      <c r="O3662" s="185" t="s">
        <v>37</v>
      </c>
      <c r="P3662" s="185"/>
      <c r="Q3662" s="184" t="s">
        <v>2907</v>
      </c>
      <c r="R3662" s="185">
        <v>16690</v>
      </c>
      <c r="S3662" s="185" t="s">
        <v>559</v>
      </c>
      <c r="T3662">
        <v>1</v>
      </c>
      <c r="U3662" s="185" t="s">
        <v>37</v>
      </c>
      <c r="V3662" s="185" t="s">
        <v>37</v>
      </c>
      <c r="W3662" t="b">
        <v>1</v>
      </c>
    </row>
    <row r="3663" spans="4:23" x14ac:dyDescent="0.25">
      <c r="D3663" s="184" t="s">
        <v>2908</v>
      </c>
      <c r="E3663" s="184" t="s">
        <v>2908</v>
      </c>
      <c r="F3663" s="184"/>
      <c r="G3663" s="184"/>
      <c r="H3663" s="185">
        <v>90329</v>
      </c>
      <c r="I3663" t="s">
        <v>3502</v>
      </c>
      <c r="J3663" s="185" t="s">
        <v>36</v>
      </c>
      <c r="K3663" s="185" t="s">
        <v>36</v>
      </c>
      <c r="L3663" s="185" t="s">
        <v>36</v>
      </c>
      <c r="M3663" s="185" t="s">
        <v>37</v>
      </c>
      <c r="N3663" s="185" t="s">
        <v>3504</v>
      </c>
      <c r="O3663" s="185" t="s">
        <v>37</v>
      </c>
      <c r="P3663" s="185"/>
      <c r="Q3663" s="184" t="s">
        <v>2908</v>
      </c>
      <c r="R3663" s="185">
        <v>90329</v>
      </c>
      <c r="S3663" s="185" t="s">
        <v>2908</v>
      </c>
      <c r="T3663">
        <v>1</v>
      </c>
      <c r="U3663" s="185" t="s">
        <v>37</v>
      </c>
      <c r="V3663" s="185" t="s">
        <v>37</v>
      </c>
      <c r="W3663" t="b">
        <v>1</v>
      </c>
    </row>
    <row r="3664" spans="4:23" x14ac:dyDescent="0.25">
      <c r="D3664" s="184" t="s">
        <v>2909</v>
      </c>
      <c r="E3664" s="184" t="s">
        <v>2909</v>
      </c>
      <c r="F3664" s="184"/>
      <c r="G3664" s="184"/>
      <c r="H3664" s="185">
        <v>17110</v>
      </c>
      <c r="I3664" t="s">
        <v>3502</v>
      </c>
      <c r="J3664" s="185" t="s">
        <v>36</v>
      </c>
      <c r="K3664" s="185" t="s">
        <v>36</v>
      </c>
      <c r="L3664" s="185" t="s">
        <v>36</v>
      </c>
      <c r="M3664" s="185" t="s">
        <v>37</v>
      </c>
      <c r="N3664" s="185" t="s">
        <v>3504</v>
      </c>
      <c r="O3664" s="185" t="s">
        <v>37</v>
      </c>
      <c r="P3664" s="185"/>
      <c r="Q3664" s="184" t="s">
        <v>2909</v>
      </c>
      <c r="R3664" s="185">
        <v>17110</v>
      </c>
      <c r="S3664" s="185" t="s">
        <v>176</v>
      </c>
      <c r="T3664">
        <v>1</v>
      </c>
      <c r="U3664" s="185" t="s">
        <v>37</v>
      </c>
      <c r="V3664" s="185" t="s">
        <v>37</v>
      </c>
      <c r="W3664" t="b">
        <v>1</v>
      </c>
    </row>
    <row r="3665" spans="4:23" x14ac:dyDescent="0.25">
      <c r="D3665" s="184" t="s">
        <v>2910</v>
      </c>
      <c r="E3665" s="184" t="s">
        <v>2910</v>
      </c>
      <c r="F3665" s="184"/>
      <c r="G3665" s="184"/>
      <c r="H3665" s="185">
        <v>17250</v>
      </c>
      <c r="I3665" t="s">
        <v>3502</v>
      </c>
      <c r="J3665" s="185" t="s">
        <v>36</v>
      </c>
      <c r="K3665" s="185" t="s">
        <v>36</v>
      </c>
      <c r="L3665" s="185" t="s">
        <v>36</v>
      </c>
      <c r="M3665" s="185" t="s">
        <v>37</v>
      </c>
      <c r="N3665" s="185" t="s">
        <v>3504</v>
      </c>
      <c r="O3665" s="185" t="s">
        <v>37</v>
      </c>
      <c r="P3665" s="185"/>
      <c r="Q3665" s="184" t="s">
        <v>2910</v>
      </c>
      <c r="R3665" s="185">
        <v>17250</v>
      </c>
      <c r="S3665" s="185" t="s">
        <v>423</v>
      </c>
      <c r="T3665">
        <v>1</v>
      </c>
      <c r="U3665" s="185" t="s">
        <v>37</v>
      </c>
      <c r="V3665" s="185" t="s">
        <v>37</v>
      </c>
      <c r="W3665" t="b">
        <v>1</v>
      </c>
    </row>
    <row r="3666" spans="4:23" x14ac:dyDescent="0.25">
      <c r="D3666" s="184" t="s">
        <v>2911</v>
      </c>
      <c r="E3666" s="184" t="s">
        <v>2911</v>
      </c>
      <c r="F3666" s="184"/>
      <c r="G3666" s="184"/>
      <c r="H3666" s="185">
        <v>13690</v>
      </c>
      <c r="I3666" t="s">
        <v>3491</v>
      </c>
      <c r="J3666" s="185" t="s">
        <v>36</v>
      </c>
      <c r="K3666" s="185" t="s">
        <v>36</v>
      </c>
      <c r="L3666" s="185" t="s">
        <v>36</v>
      </c>
      <c r="M3666" s="185" t="s">
        <v>37</v>
      </c>
      <c r="N3666" s="185" t="s">
        <v>3503</v>
      </c>
      <c r="O3666" s="185" t="s">
        <v>37</v>
      </c>
      <c r="P3666" s="185"/>
      <c r="Q3666" s="184" t="s">
        <v>2911</v>
      </c>
      <c r="R3666" s="185">
        <v>13690</v>
      </c>
      <c r="S3666" s="185" t="s">
        <v>430</v>
      </c>
      <c r="T3666">
        <v>1</v>
      </c>
      <c r="U3666" s="185" t="s">
        <v>37</v>
      </c>
      <c r="V3666" s="185" t="s">
        <v>37</v>
      </c>
      <c r="W3666" t="b">
        <v>1</v>
      </c>
    </row>
    <row r="3667" spans="4:23" x14ac:dyDescent="0.25">
      <c r="D3667" s="184" t="s">
        <v>2912</v>
      </c>
      <c r="E3667" s="184" t="s">
        <v>2912</v>
      </c>
      <c r="F3667" s="184"/>
      <c r="G3667" s="184"/>
      <c r="H3667" s="185">
        <v>16690</v>
      </c>
      <c r="I3667" t="s">
        <v>3493</v>
      </c>
      <c r="J3667" s="185" t="s">
        <v>36</v>
      </c>
      <c r="K3667" s="185" t="s">
        <v>36</v>
      </c>
      <c r="L3667" s="185" t="s">
        <v>36</v>
      </c>
      <c r="M3667" s="185" t="s">
        <v>37</v>
      </c>
      <c r="N3667" s="185" t="s">
        <v>3498</v>
      </c>
      <c r="O3667" s="185" t="s">
        <v>37</v>
      </c>
      <c r="P3667" s="185"/>
      <c r="Q3667" s="184" t="s">
        <v>2912</v>
      </c>
      <c r="R3667" s="185">
        <v>16690</v>
      </c>
      <c r="S3667" s="185" t="s">
        <v>559</v>
      </c>
      <c r="T3667">
        <v>2</v>
      </c>
      <c r="U3667" s="185" t="s">
        <v>37</v>
      </c>
      <c r="V3667" s="185" t="s">
        <v>37</v>
      </c>
      <c r="W3667" t="b">
        <v>1</v>
      </c>
    </row>
    <row r="3668" spans="4:23" x14ac:dyDescent="0.25">
      <c r="D3668" s="184" t="s">
        <v>2913</v>
      </c>
      <c r="E3668" s="184" t="s">
        <v>2913</v>
      </c>
      <c r="F3668" s="184"/>
      <c r="G3668" s="184"/>
      <c r="H3668" s="185">
        <v>16690</v>
      </c>
      <c r="I3668" t="s">
        <v>3493</v>
      </c>
      <c r="J3668" s="185" t="s">
        <v>36</v>
      </c>
      <c r="K3668" s="185" t="s">
        <v>36</v>
      </c>
      <c r="L3668" s="185" t="s">
        <v>36</v>
      </c>
      <c r="M3668" s="185" t="s">
        <v>37</v>
      </c>
      <c r="N3668" s="185" t="s">
        <v>3498</v>
      </c>
      <c r="O3668" s="185" t="s">
        <v>37</v>
      </c>
      <c r="P3668" s="185"/>
      <c r="Q3668" s="184" t="s">
        <v>2913</v>
      </c>
      <c r="R3668" s="185">
        <v>16690</v>
      </c>
      <c r="S3668" s="185" t="s">
        <v>559</v>
      </c>
      <c r="T3668">
        <v>2</v>
      </c>
      <c r="U3668" s="185" t="s">
        <v>37</v>
      </c>
      <c r="V3668" s="185" t="s">
        <v>37</v>
      </c>
      <c r="W3668" t="b">
        <v>1</v>
      </c>
    </row>
    <row r="3669" spans="4:23" x14ac:dyDescent="0.25">
      <c r="D3669" s="184" t="s">
        <v>2914</v>
      </c>
      <c r="E3669" s="184" t="s">
        <v>2914</v>
      </c>
      <c r="F3669" s="184"/>
      <c r="G3669" s="184"/>
      <c r="H3669" s="185">
        <v>16870</v>
      </c>
      <c r="I3669" t="s">
        <v>3493</v>
      </c>
      <c r="J3669" s="185" t="s">
        <v>36</v>
      </c>
      <c r="K3669" s="185" t="s">
        <v>36</v>
      </c>
      <c r="L3669" s="185" t="s">
        <v>36</v>
      </c>
      <c r="M3669" s="185" t="s">
        <v>37</v>
      </c>
      <c r="N3669" s="185" t="s">
        <v>3498</v>
      </c>
      <c r="O3669" s="185" t="s">
        <v>37</v>
      </c>
      <c r="P3669" s="185"/>
      <c r="Q3669" s="184" t="s">
        <v>2914</v>
      </c>
      <c r="R3669" s="185">
        <v>16870</v>
      </c>
      <c r="S3669" s="185" t="s">
        <v>152</v>
      </c>
      <c r="T3669">
        <v>1</v>
      </c>
      <c r="U3669" s="185" t="s">
        <v>37</v>
      </c>
      <c r="V3669" s="185" t="s">
        <v>37</v>
      </c>
      <c r="W3669" t="b">
        <v>1</v>
      </c>
    </row>
    <row r="3670" spans="4:23" x14ac:dyDescent="0.25">
      <c r="D3670" s="184" t="s">
        <v>2915</v>
      </c>
      <c r="E3670" s="184" t="s">
        <v>2915</v>
      </c>
      <c r="F3670" s="184"/>
      <c r="G3670" s="184"/>
      <c r="H3670" s="185">
        <v>17170</v>
      </c>
      <c r="I3670" t="s">
        <v>3502</v>
      </c>
      <c r="J3670" s="185" t="s">
        <v>36</v>
      </c>
      <c r="K3670" s="185" t="s">
        <v>36</v>
      </c>
      <c r="L3670" s="185" t="s">
        <v>36</v>
      </c>
      <c r="M3670" s="185" t="s">
        <v>37</v>
      </c>
      <c r="N3670" s="185" t="s">
        <v>3504</v>
      </c>
      <c r="O3670" s="185" t="s">
        <v>37</v>
      </c>
      <c r="P3670" s="185"/>
      <c r="Q3670" s="184" t="s">
        <v>2915</v>
      </c>
      <c r="R3670" s="185">
        <v>17170</v>
      </c>
      <c r="S3670" s="185" t="s">
        <v>393</v>
      </c>
      <c r="T3670">
        <v>1</v>
      </c>
      <c r="U3670" s="185" t="s">
        <v>37</v>
      </c>
      <c r="V3670" s="185" t="s">
        <v>37</v>
      </c>
      <c r="W3670" t="b">
        <v>1</v>
      </c>
    </row>
    <row r="3671" spans="4:23" x14ac:dyDescent="0.25">
      <c r="D3671" s="184" t="s">
        <v>2916</v>
      </c>
      <c r="E3671" s="184" t="s">
        <v>2916</v>
      </c>
      <c r="F3671" s="184"/>
      <c r="G3671" s="184"/>
      <c r="H3671" s="185">
        <v>17330</v>
      </c>
      <c r="I3671" t="s">
        <v>3502</v>
      </c>
      <c r="J3671" s="185" t="s">
        <v>36</v>
      </c>
      <c r="K3671" s="185" t="s">
        <v>36</v>
      </c>
      <c r="L3671" s="185" t="s">
        <v>36</v>
      </c>
      <c r="M3671" s="185" t="s">
        <v>37</v>
      </c>
      <c r="N3671" s="185" t="s">
        <v>3504</v>
      </c>
      <c r="O3671" s="185" t="s">
        <v>37</v>
      </c>
      <c r="P3671" s="185"/>
      <c r="Q3671" s="184" t="s">
        <v>2916</v>
      </c>
      <c r="R3671" s="185">
        <v>17330</v>
      </c>
      <c r="S3671" s="185" t="s">
        <v>397</v>
      </c>
      <c r="T3671">
        <v>1</v>
      </c>
      <c r="U3671" s="185" t="s">
        <v>37</v>
      </c>
      <c r="V3671" s="185" t="s">
        <v>37</v>
      </c>
      <c r="W3671" t="b">
        <v>1</v>
      </c>
    </row>
    <row r="3672" spans="4:23" x14ac:dyDescent="0.25">
      <c r="D3672" s="184" t="s">
        <v>2917</v>
      </c>
      <c r="E3672" s="184" t="s">
        <v>2917</v>
      </c>
      <c r="F3672" s="184"/>
      <c r="G3672" s="184"/>
      <c r="H3672" s="185">
        <v>13520</v>
      </c>
      <c r="I3672" t="s">
        <v>3491</v>
      </c>
      <c r="J3672" s="185" t="s">
        <v>36</v>
      </c>
      <c r="K3672" s="185" t="s">
        <v>36</v>
      </c>
      <c r="L3672" s="185" t="s">
        <v>36</v>
      </c>
      <c r="M3672" s="185" t="s">
        <v>37</v>
      </c>
      <c r="N3672" s="185" t="s">
        <v>3501</v>
      </c>
      <c r="O3672" s="185" t="s">
        <v>37</v>
      </c>
      <c r="P3672" s="185"/>
      <c r="Q3672" s="184" t="s">
        <v>2917</v>
      </c>
      <c r="R3672" s="185">
        <v>13520</v>
      </c>
      <c r="S3672" s="185" t="s">
        <v>498</v>
      </c>
      <c r="T3672">
        <v>3</v>
      </c>
      <c r="U3672" s="185" t="s">
        <v>37</v>
      </c>
      <c r="V3672" s="185" t="s">
        <v>37</v>
      </c>
      <c r="W3672" t="b">
        <v>1</v>
      </c>
    </row>
    <row r="3673" spans="4:23" x14ac:dyDescent="0.25">
      <c r="D3673" s="184" t="s">
        <v>4527</v>
      </c>
      <c r="E3673" s="184" t="s">
        <v>4527</v>
      </c>
      <c r="F3673" s="184"/>
      <c r="G3673" s="184"/>
      <c r="H3673" s="185">
        <v>16700</v>
      </c>
      <c r="I3673" t="s">
        <v>3493</v>
      </c>
      <c r="J3673" s="185" t="s">
        <v>36</v>
      </c>
      <c r="K3673" s="185" t="s">
        <v>36</v>
      </c>
      <c r="L3673" s="185" t="s">
        <v>36</v>
      </c>
      <c r="M3673" s="185" t="s">
        <v>37</v>
      </c>
      <c r="N3673" s="185" t="s">
        <v>3498</v>
      </c>
      <c r="O3673" s="185" t="s">
        <v>37</v>
      </c>
      <c r="P3673" s="185"/>
      <c r="Q3673" s="184" t="s">
        <v>4527</v>
      </c>
      <c r="R3673" s="185">
        <v>16700</v>
      </c>
      <c r="S3673" s="185" t="s">
        <v>251</v>
      </c>
      <c r="T3673">
        <v>1</v>
      </c>
      <c r="U3673" s="185" t="s">
        <v>37</v>
      </c>
      <c r="V3673" s="185" t="s">
        <v>37</v>
      </c>
      <c r="W3673" t="b">
        <v>1</v>
      </c>
    </row>
    <row r="3674" spans="4:23" x14ac:dyDescent="0.25">
      <c r="D3674" s="184" t="s">
        <v>2918</v>
      </c>
      <c r="E3674" s="184" t="s">
        <v>2918</v>
      </c>
      <c r="F3674" s="184"/>
      <c r="G3674" s="184"/>
      <c r="H3674" s="185">
        <v>16650</v>
      </c>
      <c r="I3674" t="s">
        <v>3502</v>
      </c>
      <c r="J3674" s="185" t="s">
        <v>36</v>
      </c>
      <c r="K3674" s="185" t="s">
        <v>36</v>
      </c>
      <c r="L3674" s="185" t="s">
        <v>36</v>
      </c>
      <c r="M3674" s="185" t="s">
        <v>37</v>
      </c>
      <c r="N3674" s="185" t="s">
        <v>3512</v>
      </c>
      <c r="O3674" s="185" t="s">
        <v>37</v>
      </c>
      <c r="P3674" s="185"/>
      <c r="Q3674" s="184" t="s">
        <v>2918</v>
      </c>
      <c r="R3674" s="185">
        <v>16650</v>
      </c>
      <c r="S3674" s="185" t="s">
        <v>253</v>
      </c>
      <c r="T3674">
        <v>2</v>
      </c>
      <c r="U3674" s="185" t="s">
        <v>37</v>
      </c>
      <c r="V3674" s="185" t="s">
        <v>37</v>
      </c>
      <c r="W3674" t="b">
        <v>1</v>
      </c>
    </row>
    <row r="3675" spans="4:23" x14ac:dyDescent="0.25">
      <c r="D3675" s="184" t="s">
        <v>2919</v>
      </c>
      <c r="E3675" s="184" t="s">
        <v>2919</v>
      </c>
      <c r="F3675" s="184"/>
      <c r="G3675" s="184"/>
      <c r="H3675" s="185">
        <v>90330</v>
      </c>
      <c r="I3675" t="s">
        <v>3487</v>
      </c>
      <c r="J3675" s="185" t="s">
        <v>36</v>
      </c>
      <c r="K3675" s="185" t="s">
        <v>36</v>
      </c>
      <c r="L3675" s="185" t="s">
        <v>36</v>
      </c>
      <c r="M3675" s="185" t="s">
        <v>36</v>
      </c>
      <c r="N3675" s="185" t="s">
        <v>35</v>
      </c>
      <c r="O3675" s="185" t="s">
        <v>37</v>
      </c>
      <c r="P3675" s="185"/>
      <c r="Q3675" s="184" t="s">
        <v>2919</v>
      </c>
      <c r="R3675" s="185">
        <v>90330</v>
      </c>
      <c r="S3675" s="185" t="s">
        <v>2919</v>
      </c>
      <c r="T3675">
        <v>4</v>
      </c>
      <c r="U3675" s="185" t="s">
        <v>37</v>
      </c>
      <c r="V3675" s="185" t="s">
        <v>37</v>
      </c>
      <c r="W3675" t="b">
        <v>1</v>
      </c>
    </row>
    <row r="3676" spans="4:23" x14ac:dyDescent="0.25">
      <c r="D3676" s="184" t="s">
        <v>2920</v>
      </c>
      <c r="E3676" s="184" t="s">
        <v>2920</v>
      </c>
      <c r="F3676" s="184"/>
      <c r="G3676" s="184"/>
      <c r="H3676" s="185">
        <v>13960</v>
      </c>
      <c r="I3676" t="s">
        <v>3491</v>
      </c>
      <c r="J3676" s="185" t="s">
        <v>36</v>
      </c>
      <c r="K3676" s="185" t="s">
        <v>36</v>
      </c>
      <c r="L3676" s="185" t="s">
        <v>36</v>
      </c>
      <c r="M3676" s="185" t="s">
        <v>37</v>
      </c>
      <c r="N3676" s="185" t="s">
        <v>35</v>
      </c>
      <c r="O3676" s="185" t="s">
        <v>37</v>
      </c>
      <c r="P3676" s="185"/>
      <c r="Q3676" s="184" t="s">
        <v>2920</v>
      </c>
      <c r="R3676" s="185">
        <v>13960</v>
      </c>
      <c r="S3676" s="185" t="s">
        <v>234</v>
      </c>
      <c r="T3676">
        <v>2</v>
      </c>
      <c r="U3676" s="185" t="s">
        <v>37</v>
      </c>
      <c r="V3676" s="185" t="s">
        <v>37</v>
      </c>
      <c r="W3676" t="b">
        <v>1</v>
      </c>
    </row>
    <row r="3677" spans="4:23" x14ac:dyDescent="0.25">
      <c r="D3677" s="184" t="s">
        <v>2921</v>
      </c>
      <c r="E3677" s="184" t="s">
        <v>2921</v>
      </c>
      <c r="F3677" s="184"/>
      <c r="G3677" s="184"/>
      <c r="H3677" s="185">
        <v>13410</v>
      </c>
      <c r="I3677" t="s">
        <v>3491</v>
      </c>
      <c r="J3677" s="185" t="s">
        <v>36</v>
      </c>
      <c r="K3677" s="185" t="s">
        <v>36</v>
      </c>
      <c r="L3677" s="185" t="s">
        <v>36</v>
      </c>
      <c r="M3677" s="185" t="s">
        <v>37</v>
      </c>
      <c r="N3677" s="185" t="s">
        <v>35</v>
      </c>
      <c r="O3677" s="185" t="s">
        <v>37</v>
      </c>
      <c r="P3677" s="185"/>
      <c r="Q3677" s="184" t="s">
        <v>2921</v>
      </c>
      <c r="R3677" s="185">
        <v>13410</v>
      </c>
      <c r="S3677" s="185" t="s">
        <v>131</v>
      </c>
      <c r="T3677">
        <v>2</v>
      </c>
      <c r="U3677" s="185" t="s">
        <v>37</v>
      </c>
      <c r="V3677" s="185" t="s">
        <v>37</v>
      </c>
      <c r="W3677" t="b">
        <v>1</v>
      </c>
    </row>
    <row r="3678" spans="4:23" x14ac:dyDescent="0.25">
      <c r="D3678" s="184" t="s">
        <v>2922</v>
      </c>
      <c r="E3678" s="184" t="s">
        <v>2922</v>
      </c>
      <c r="F3678" s="184"/>
      <c r="G3678" s="184"/>
      <c r="H3678" s="185">
        <v>13140</v>
      </c>
      <c r="I3678" t="s">
        <v>3491</v>
      </c>
      <c r="J3678" s="185" t="s">
        <v>36</v>
      </c>
      <c r="K3678" s="185" t="s">
        <v>36</v>
      </c>
      <c r="L3678" s="185" t="s">
        <v>36</v>
      </c>
      <c r="M3678" s="185" t="s">
        <v>37</v>
      </c>
      <c r="N3678" s="185" t="s">
        <v>35</v>
      </c>
      <c r="O3678" s="185" t="s">
        <v>37</v>
      </c>
      <c r="P3678" s="185"/>
      <c r="Q3678" s="184" t="s">
        <v>2922</v>
      </c>
      <c r="R3678" s="185">
        <v>13140</v>
      </c>
      <c r="S3678" s="185" t="s">
        <v>78</v>
      </c>
      <c r="T3678">
        <v>2</v>
      </c>
      <c r="U3678" s="185" t="s">
        <v>37</v>
      </c>
      <c r="V3678" s="185" t="s">
        <v>37</v>
      </c>
      <c r="W3678" t="b">
        <v>1</v>
      </c>
    </row>
    <row r="3679" spans="4:23" x14ac:dyDescent="0.25">
      <c r="D3679" s="184" t="s">
        <v>2923</v>
      </c>
      <c r="E3679" s="184" t="s">
        <v>2923</v>
      </c>
      <c r="F3679" s="184"/>
      <c r="G3679" s="184"/>
      <c r="H3679" s="185">
        <v>13430</v>
      </c>
      <c r="I3679" t="s">
        <v>3491</v>
      </c>
      <c r="J3679" s="185" t="s">
        <v>36</v>
      </c>
      <c r="K3679" s="185" t="s">
        <v>36</v>
      </c>
      <c r="L3679" s="185" t="s">
        <v>36</v>
      </c>
      <c r="M3679" s="185" t="s">
        <v>37</v>
      </c>
      <c r="N3679" s="185" t="s">
        <v>35</v>
      </c>
      <c r="O3679" s="185" t="s">
        <v>37</v>
      </c>
      <c r="P3679" s="185"/>
      <c r="Q3679" s="184" t="s">
        <v>2923</v>
      </c>
      <c r="R3679" s="185">
        <v>13430</v>
      </c>
      <c r="S3679" s="185" t="s">
        <v>507</v>
      </c>
      <c r="T3679">
        <v>2</v>
      </c>
      <c r="U3679" s="185" t="s">
        <v>37</v>
      </c>
      <c r="V3679" s="185" t="s">
        <v>37</v>
      </c>
      <c r="W3679" t="b">
        <v>1</v>
      </c>
    </row>
    <row r="3680" spans="4:23" x14ac:dyDescent="0.25">
      <c r="D3680" s="184" t="s">
        <v>2924</v>
      </c>
      <c r="E3680" s="184" t="s">
        <v>2924</v>
      </c>
      <c r="F3680" s="184"/>
      <c r="G3680" s="184"/>
      <c r="H3680" s="185">
        <v>16620</v>
      </c>
      <c r="I3680" t="s">
        <v>3491</v>
      </c>
      <c r="J3680" s="185" t="s">
        <v>36</v>
      </c>
      <c r="K3680" s="185" t="s">
        <v>36</v>
      </c>
      <c r="L3680" s="185" t="s">
        <v>36</v>
      </c>
      <c r="M3680" s="185" t="s">
        <v>37</v>
      </c>
      <c r="N3680" s="185" t="s">
        <v>35</v>
      </c>
      <c r="O3680" s="185" t="s">
        <v>37</v>
      </c>
      <c r="P3680" s="185"/>
      <c r="Q3680" s="184" t="s">
        <v>2924</v>
      </c>
      <c r="R3680" s="185">
        <v>16620</v>
      </c>
      <c r="S3680" s="185" t="s">
        <v>1012</v>
      </c>
      <c r="T3680">
        <v>2</v>
      </c>
      <c r="U3680" s="185" t="s">
        <v>37</v>
      </c>
      <c r="V3680" s="185" t="s">
        <v>37</v>
      </c>
      <c r="W3680" t="b">
        <v>1</v>
      </c>
    </row>
    <row r="3681" spans="4:23" x14ac:dyDescent="0.25">
      <c r="D3681" s="184" t="s">
        <v>2925</v>
      </c>
      <c r="E3681" s="184" t="s">
        <v>2925</v>
      </c>
      <c r="F3681" s="184"/>
      <c r="G3681" s="184"/>
      <c r="H3681" s="185">
        <v>12060</v>
      </c>
      <c r="I3681" t="s">
        <v>3487</v>
      </c>
      <c r="J3681" s="185" t="s">
        <v>36</v>
      </c>
      <c r="K3681" s="185" t="s">
        <v>36</v>
      </c>
      <c r="L3681" s="185" t="s">
        <v>36</v>
      </c>
      <c r="M3681" s="185" t="s">
        <v>36</v>
      </c>
      <c r="N3681" s="185" t="s">
        <v>35</v>
      </c>
      <c r="O3681" s="185" t="s">
        <v>37</v>
      </c>
      <c r="P3681" s="185"/>
      <c r="Q3681" s="184" t="s">
        <v>2925</v>
      </c>
      <c r="R3681" s="185">
        <v>12060</v>
      </c>
      <c r="S3681" s="185" t="s">
        <v>802</v>
      </c>
      <c r="T3681">
        <v>4</v>
      </c>
      <c r="U3681" s="185" t="s">
        <v>37</v>
      </c>
      <c r="V3681" s="185" t="s">
        <v>37</v>
      </c>
      <c r="W3681" t="b">
        <v>1</v>
      </c>
    </row>
    <row r="3682" spans="4:23" x14ac:dyDescent="0.25">
      <c r="D3682" s="184" t="s">
        <v>2926</v>
      </c>
      <c r="E3682" s="184" t="s">
        <v>2926</v>
      </c>
      <c r="F3682" s="184"/>
      <c r="G3682" s="184"/>
      <c r="H3682" s="185">
        <v>10030</v>
      </c>
      <c r="I3682" t="s">
        <v>3486</v>
      </c>
      <c r="J3682" s="185" t="s">
        <v>36</v>
      </c>
      <c r="K3682" s="185" t="s">
        <v>36</v>
      </c>
      <c r="L3682" s="185" t="s">
        <v>36</v>
      </c>
      <c r="M3682" s="185" t="s">
        <v>37</v>
      </c>
      <c r="N3682" s="185" t="s">
        <v>3490</v>
      </c>
      <c r="O3682" s="185" t="s">
        <v>37</v>
      </c>
      <c r="P3682" s="185"/>
      <c r="Q3682" s="184" t="s">
        <v>2926</v>
      </c>
      <c r="R3682" s="185">
        <v>10030</v>
      </c>
      <c r="S3682" s="185" t="s">
        <v>60</v>
      </c>
      <c r="T3682">
        <v>1</v>
      </c>
      <c r="U3682" s="185" t="s">
        <v>37</v>
      </c>
      <c r="V3682" s="185" t="s">
        <v>37</v>
      </c>
      <c r="W3682" t="b">
        <v>1</v>
      </c>
    </row>
    <row r="3683" spans="4:23" x14ac:dyDescent="0.25">
      <c r="D3683" s="184" t="s">
        <v>2927</v>
      </c>
      <c r="E3683" s="184" t="s">
        <v>2927</v>
      </c>
      <c r="F3683" s="184"/>
      <c r="G3683" s="184"/>
      <c r="H3683" s="185">
        <v>90331</v>
      </c>
      <c r="I3683" t="s">
        <v>3487</v>
      </c>
      <c r="J3683" s="185" t="s">
        <v>36</v>
      </c>
      <c r="K3683" s="185" t="s">
        <v>36</v>
      </c>
      <c r="L3683" s="185" t="s">
        <v>36</v>
      </c>
      <c r="M3683" s="185" t="s">
        <v>36</v>
      </c>
      <c r="N3683" s="185" t="s">
        <v>35</v>
      </c>
      <c r="O3683" s="185" t="s">
        <v>37</v>
      </c>
      <c r="P3683" s="185"/>
      <c r="Q3683" s="184" t="s">
        <v>2927</v>
      </c>
      <c r="R3683" s="185">
        <v>90331</v>
      </c>
      <c r="S3683" s="185" t="s">
        <v>2927</v>
      </c>
      <c r="T3683">
        <v>4</v>
      </c>
      <c r="U3683" s="185" t="s">
        <v>37</v>
      </c>
      <c r="V3683" s="185" t="s">
        <v>37</v>
      </c>
      <c r="W3683" t="b">
        <v>1</v>
      </c>
    </row>
    <row r="3684" spans="4:23" x14ac:dyDescent="0.25">
      <c r="D3684" s="184" t="s">
        <v>2928</v>
      </c>
      <c r="E3684" s="184" t="s">
        <v>2928</v>
      </c>
      <c r="F3684" s="184"/>
      <c r="G3684" s="184"/>
      <c r="H3684" s="185">
        <v>17180</v>
      </c>
      <c r="I3684" t="s">
        <v>3502</v>
      </c>
      <c r="J3684" s="185" t="s">
        <v>36</v>
      </c>
      <c r="K3684" s="185" t="s">
        <v>36</v>
      </c>
      <c r="L3684" s="185" t="s">
        <v>36</v>
      </c>
      <c r="M3684" s="185" t="s">
        <v>37</v>
      </c>
      <c r="N3684" s="185" t="s">
        <v>3504</v>
      </c>
      <c r="O3684" s="185" t="s">
        <v>37</v>
      </c>
      <c r="P3684" s="185"/>
      <c r="Q3684" s="184" t="s">
        <v>2928</v>
      </c>
      <c r="R3684" s="185">
        <v>17180</v>
      </c>
      <c r="S3684" s="185" t="s">
        <v>589</v>
      </c>
      <c r="T3684">
        <v>1</v>
      </c>
      <c r="U3684" s="185" t="s">
        <v>37</v>
      </c>
      <c r="V3684" s="185" t="s">
        <v>37</v>
      </c>
      <c r="W3684" t="b">
        <v>1</v>
      </c>
    </row>
    <row r="3685" spans="4:23" x14ac:dyDescent="0.25">
      <c r="D3685" s="184" t="s">
        <v>2929</v>
      </c>
      <c r="E3685" s="184" t="s">
        <v>2929</v>
      </c>
      <c r="F3685" s="184"/>
      <c r="G3685" s="184"/>
      <c r="H3685" s="185">
        <v>12060</v>
      </c>
      <c r="I3685" t="s">
        <v>3487</v>
      </c>
      <c r="J3685" s="185" t="s">
        <v>36</v>
      </c>
      <c r="K3685" s="185" t="s">
        <v>36</v>
      </c>
      <c r="L3685" s="185" t="s">
        <v>36</v>
      </c>
      <c r="M3685" s="185" t="s">
        <v>36</v>
      </c>
      <c r="N3685" s="185" t="s">
        <v>35</v>
      </c>
      <c r="O3685" s="185" t="s">
        <v>37</v>
      </c>
      <c r="P3685" s="185"/>
      <c r="Q3685" s="184" t="s">
        <v>2929</v>
      </c>
      <c r="R3685" s="185">
        <v>12060</v>
      </c>
      <c r="S3685" s="185" t="s">
        <v>802</v>
      </c>
      <c r="T3685">
        <v>4</v>
      </c>
      <c r="U3685" s="185" t="s">
        <v>37</v>
      </c>
      <c r="V3685" s="185" t="s">
        <v>37</v>
      </c>
      <c r="W3685" t="b">
        <v>1</v>
      </c>
    </row>
    <row r="3686" spans="4:23" x14ac:dyDescent="0.25">
      <c r="D3686" s="184" t="s">
        <v>2930</v>
      </c>
      <c r="E3686" s="184" t="s">
        <v>2930</v>
      </c>
      <c r="F3686" s="184"/>
      <c r="G3686" s="184"/>
      <c r="H3686" s="185">
        <v>12060</v>
      </c>
      <c r="I3686" t="s">
        <v>3487</v>
      </c>
      <c r="J3686" s="185" t="s">
        <v>36</v>
      </c>
      <c r="K3686" s="185" t="s">
        <v>36</v>
      </c>
      <c r="L3686" s="185" t="s">
        <v>36</v>
      </c>
      <c r="M3686" s="185" t="s">
        <v>36</v>
      </c>
      <c r="N3686" s="185" t="s">
        <v>35</v>
      </c>
      <c r="O3686" s="185" t="s">
        <v>37</v>
      </c>
      <c r="P3686" s="185"/>
      <c r="Q3686" s="184" t="s">
        <v>2930</v>
      </c>
      <c r="R3686" s="185">
        <v>12060</v>
      </c>
      <c r="S3686" s="185" t="s">
        <v>802</v>
      </c>
      <c r="T3686">
        <v>4</v>
      </c>
      <c r="U3686" s="185" t="s">
        <v>37</v>
      </c>
      <c r="V3686" s="185" t="s">
        <v>37</v>
      </c>
      <c r="W3686" t="b">
        <v>1</v>
      </c>
    </row>
    <row r="3687" spans="4:23" x14ac:dyDescent="0.25">
      <c r="D3687" s="184" t="s">
        <v>802</v>
      </c>
      <c r="E3687" s="184" t="s">
        <v>802</v>
      </c>
      <c r="F3687" s="184"/>
      <c r="G3687" s="184"/>
      <c r="H3687" s="185">
        <v>12060</v>
      </c>
      <c r="I3687" t="s">
        <v>3487</v>
      </c>
      <c r="J3687" s="185" t="s">
        <v>36</v>
      </c>
      <c r="K3687" s="185" t="s">
        <v>36</v>
      </c>
      <c r="L3687" s="185" t="s">
        <v>36</v>
      </c>
      <c r="M3687" s="185" t="s">
        <v>36</v>
      </c>
      <c r="N3687" s="185" t="s">
        <v>35</v>
      </c>
      <c r="O3687" s="185" t="s">
        <v>37</v>
      </c>
      <c r="P3687" s="185"/>
      <c r="Q3687" s="184" t="s">
        <v>802</v>
      </c>
      <c r="R3687" s="185">
        <v>12060</v>
      </c>
      <c r="S3687" s="185" t="s">
        <v>802</v>
      </c>
      <c r="T3687">
        <v>4</v>
      </c>
      <c r="U3687" s="185" t="s">
        <v>37</v>
      </c>
      <c r="V3687" s="185" t="s">
        <v>37</v>
      </c>
      <c r="W3687" t="b">
        <v>1</v>
      </c>
    </row>
    <row r="3688" spans="4:23" x14ac:dyDescent="0.25">
      <c r="D3688" s="184" t="s">
        <v>2931</v>
      </c>
      <c r="E3688" s="184" t="s">
        <v>2931</v>
      </c>
      <c r="F3688" s="184"/>
      <c r="G3688" s="184"/>
      <c r="H3688" s="185">
        <v>12060</v>
      </c>
      <c r="I3688" t="s">
        <v>3487</v>
      </c>
      <c r="J3688" s="185" t="s">
        <v>36</v>
      </c>
      <c r="K3688" s="185" t="s">
        <v>36</v>
      </c>
      <c r="L3688" s="185" t="s">
        <v>36</v>
      </c>
      <c r="M3688" s="185" t="s">
        <v>36</v>
      </c>
      <c r="N3688" s="185" t="s">
        <v>35</v>
      </c>
      <c r="O3688" s="185" t="s">
        <v>37</v>
      </c>
      <c r="P3688" s="185"/>
      <c r="Q3688" s="184" t="s">
        <v>2931</v>
      </c>
      <c r="R3688" s="185">
        <v>12060</v>
      </c>
      <c r="S3688" s="185" t="s">
        <v>802</v>
      </c>
      <c r="T3688">
        <v>4</v>
      </c>
      <c r="U3688" s="185" t="s">
        <v>37</v>
      </c>
      <c r="V3688" s="185" t="s">
        <v>37</v>
      </c>
      <c r="W3688" t="b">
        <v>1</v>
      </c>
    </row>
    <row r="3689" spans="4:23" x14ac:dyDescent="0.25">
      <c r="D3689" s="184" t="s">
        <v>2932</v>
      </c>
      <c r="E3689" s="184" t="s">
        <v>2932</v>
      </c>
      <c r="F3689" s="184"/>
      <c r="G3689" s="184"/>
      <c r="H3689" s="185">
        <v>13610</v>
      </c>
      <c r="I3689" t="s">
        <v>3491</v>
      </c>
      <c r="J3689" s="185" t="s">
        <v>36</v>
      </c>
      <c r="K3689" s="185" t="s">
        <v>36</v>
      </c>
      <c r="L3689" s="185" t="s">
        <v>36</v>
      </c>
      <c r="M3689" s="185" t="s">
        <v>37</v>
      </c>
      <c r="N3689" s="185" t="s">
        <v>3503</v>
      </c>
      <c r="O3689" s="185" t="s">
        <v>37</v>
      </c>
      <c r="P3689" s="185"/>
      <c r="Q3689" s="184" t="s">
        <v>2932</v>
      </c>
      <c r="R3689" s="185">
        <v>13610</v>
      </c>
      <c r="S3689" s="185" t="s">
        <v>950</v>
      </c>
      <c r="T3689">
        <v>1</v>
      </c>
      <c r="U3689" s="185" t="s">
        <v>37</v>
      </c>
      <c r="V3689" s="185" t="s">
        <v>37</v>
      </c>
      <c r="W3689" t="b">
        <v>1</v>
      </c>
    </row>
    <row r="3690" spans="4:23" x14ac:dyDescent="0.25">
      <c r="D3690" s="186" t="s">
        <v>4528</v>
      </c>
      <c r="E3690" s="186" t="s">
        <v>4528</v>
      </c>
      <c r="F3690" s="186"/>
      <c r="G3690" s="186"/>
      <c r="H3690" s="185"/>
      <c r="I3690" s="186" t="s">
        <v>3493</v>
      </c>
      <c r="J3690" s="186" t="s">
        <v>36</v>
      </c>
      <c r="K3690" s="186" t="s">
        <v>36</v>
      </c>
      <c r="L3690" s="186" t="s">
        <v>36</v>
      </c>
      <c r="M3690" s="186" t="s">
        <v>37</v>
      </c>
      <c r="N3690" s="186" t="s">
        <v>3646</v>
      </c>
      <c r="O3690" s="186" t="s">
        <v>37</v>
      </c>
      <c r="P3690" s="186"/>
      <c r="Q3690" s="186" t="s">
        <v>4528</v>
      </c>
      <c r="R3690" s="185"/>
      <c r="S3690" s="185"/>
      <c r="T3690">
        <v>1</v>
      </c>
      <c r="U3690" s="186" t="s">
        <v>37</v>
      </c>
      <c r="V3690" s="186" t="s">
        <v>37</v>
      </c>
      <c r="W3690" t="b">
        <v>1</v>
      </c>
    </row>
    <row r="3691" spans="4:23" x14ac:dyDescent="0.25">
      <c r="D3691" s="186" t="s">
        <v>4529</v>
      </c>
      <c r="E3691" s="186" t="s">
        <v>4529</v>
      </c>
      <c r="F3691" s="186"/>
      <c r="G3691" s="186"/>
      <c r="H3691" s="185"/>
      <c r="I3691" s="186" t="s">
        <v>3493</v>
      </c>
      <c r="J3691" s="186" t="s">
        <v>36</v>
      </c>
      <c r="K3691" s="186" t="s">
        <v>36</v>
      </c>
      <c r="L3691" s="186" t="s">
        <v>36</v>
      </c>
      <c r="M3691" s="186" t="s">
        <v>37</v>
      </c>
      <c r="N3691" s="186" t="s">
        <v>3646</v>
      </c>
      <c r="O3691" s="186" t="s">
        <v>37</v>
      </c>
      <c r="P3691" s="186"/>
      <c r="Q3691" s="186" t="s">
        <v>4529</v>
      </c>
      <c r="R3691" s="185"/>
      <c r="S3691" s="185"/>
      <c r="T3691">
        <v>1</v>
      </c>
      <c r="U3691" s="186" t="s">
        <v>37</v>
      </c>
      <c r="V3691" s="186" t="s">
        <v>37</v>
      </c>
      <c r="W3691" t="b">
        <v>1</v>
      </c>
    </row>
    <row r="3692" spans="4:23" x14ac:dyDescent="0.25">
      <c r="D3692" s="184" t="s">
        <v>2933</v>
      </c>
      <c r="E3692" s="184" t="s">
        <v>2933</v>
      </c>
      <c r="F3692" s="184"/>
      <c r="G3692" s="184"/>
      <c r="H3692" s="185">
        <v>13630</v>
      </c>
      <c r="I3692" t="s">
        <v>3491</v>
      </c>
      <c r="J3692" s="185" t="s">
        <v>36</v>
      </c>
      <c r="K3692" s="185" t="s">
        <v>36</v>
      </c>
      <c r="L3692" s="185" t="s">
        <v>36</v>
      </c>
      <c r="M3692" s="185" t="s">
        <v>37</v>
      </c>
      <c r="N3692" s="185" t="s">
        <v>3503</v>
      </c>
      <c r="O3692" s="185" t="s">
        <v>37</v>
      </c>
      <c r="P3692" s="185"/>
      <c r="Q3692" s="184" t="s">
        <v>2933</v>
      </c>
      <c r="R3692" s="185">
        <v>13630</v>
      </c>
      <c r="S3692" s="185" t="s">
        <v>348</v>
      </c>
      <c r="T3692">
        <v>1</v>
      </c>
      <c r="U3692" s="185" t="s">
        <v>37</v>
      </c>
      <c r="V3692" s="185" t="s">
        <v>37</v>
      </c>
      <c r="W3692" t="b">
        <v>1</v>
      </c>
    </row>
    <row r="3693" spans="4:23" x14ac:dyDescent="0.25">
      <c r="D3693" s="184" t="s">
        <v>2934</v>
      </c>
      <c r="E3693" s="184" t="s">
        <v>2934</v>
      </c>
      <c r="F3693" s="184"/>
      <c r="G3693" s="184"/>
      <c r="H3693" s="185">
        <v>90088</v>
      </c>
      <c r="I3693" t="s">
        <v>3500</v>
      </c>
      <c r="J3693" s="185" t="s">
        <v>36</v>
      </c>
      <c r="K3693" s="185" t="s">
        <v>36</v>
      </c>
      <c r="L3693" s="185" t="s">
        <v>37</v>
      </c>
      <c r="M3693" s="185" t="s">
        <v>37</v>
      </c>
      <c r="N3693" s="185" t="s">
        <v>35</v>
      </c>
      <c r="O3693" s="185" t="s">
        <v>37</v>
      </c>
      <c r="P3693" s="185"/>
      <c r="Q3693" s="184" t="s">
        <v>2934</v>
      </c>
      <c r="R3693" s="185">
        <v>90088</v>
      </c>
      <c r="S3693" s="185" t="s">
        <v>1027</v>
      </c>
      <c r="T3693">
        <v>1</v>
      </c>
      <c r="U3693" s="185" t="s">
        <v>37</v>
      </c>
      <c r="V3693" s="185" t="s">
        <v>37</v>
      </c>
      <c r="W3693" t="b">
        <v>1</v>
      </c>
    </row>
    <row r="3694" spans="4:23" x14ac:dyDescent="0.25">
      <c r="D3694" s="184" t="s">
        <v>2935</v>
      </c>
      <c r="E3694" s="184" t="s">
        <v>2935</v>
      </c>
      <c r="F3694" s="184"/>
      <c r="G3694" s="184"/>
      <c r="H3694" s="185">
        <v>17040</v>
      </c>
      <c r="I3694" t="s">
        <v>3502</v>
      </c>
      <c r="J3694" s="185" t="s">
        <v>36</v>
      </c>
      <c r="K3694" s="185" t="s">
        <v>36</v>
      </c>
      <c r="L3694" s="185" t="s">
        <v>36</v>
      </c>
      <c r="M3694" s="185" t="s">
        <v>37</v>
      </c>
      <c r="N3694" s="185" t="s">
        <v>3504</v>
      </c>
      <c r="O3694" s="185" t="s">
        <v>37</v>
      </c>
      <c r="P3694" s="185"/>
      <c r="Q3694" s="184" t="s">
        <v>2935</v>
      </c>
      <c r="R3694" s="185">
        <v>17040</v>
      </c>
      <c r="S3694" s="185" t="s">
        <v>439</v>
      </c>
      <c r="T3694">
        <v>1</v>
      </c>
      <c r="U3694" s="185" t="s">
        <v>37</v>
      </c>
      <c r="V3694" s="185" t="s">
        <v>37</v>
      </c>
      <c r="W3694" t="b">
        <v>1</v>
      </c>
    </row>
    <row r="3695" spans="4:23" x14ac:dyDescent="0.25">
      <c r="D3695" s="184" t="s">
        <v>2936</v>
      </c>
      <c r="E3695" s="184" t="s">
        <v>2936</v>
      </c>
      <c r="F3695" s="184"/>
      <c r="G3695" s="184"/>
      <c r="H3695" s="185">
        <v>14040</v>
      </c>
      <c r="I3695" t="s">
        <v>3491</v>
      </c>
      <c r="J3695" s="185" t="s">
        <v>36</v>
      </c>
      <c r="K3695" s="185" t="s">
        <v>36</v>
      </c>
      <c r="L3695" s="185" t="s">
        <v>36</v>
      </c>
      <c r="M3695" s="185" t="s">
        <v>37</v>
      </c>
      <c r="N3695" s="185" t="s">
        <v>3505</v>
      </c>
      <c r="O3695" s="185" t="s">
        <v>37</v>
      </c>
      <c r="P3695" s="185"/>
      <c r="Q3695" s="184" t="s">
        <v>2936</v>
      </c>
      <c r="R3695" s="185">
        <v>14040</v>
      </c>
      <c r="S3695" s="185" t="s">
        <v>110</v>
      </c>
      <c r="T3695">
        <v>2</v>
      </c>
      <c r="U3695" s="185" t="s">
        <v>37</v>
      </c>
      <c r="V3695" s="185" t="s">
        <v>37</v>
      </c>
      <c r="W3695" t="b">
        <v>1</v>
      </c>
    </row>
    <row r="3696" spans="4:23" x14ac:dyDescent="0.25">
      <c r="D3696" s="184" t="s">
        <v>2937</v>
      </c>
      <c r="E3696" s="184" t="s">
        <v>2937</v>
      </c>
      <c r="F3696" s="184"/>
      <c r="G3696" s="184"/>
      <c r="H3696" s="185">
        <v>14040</v>
      </c>
      <c r="I3696" t="s">
        <v>3491</v>
      </c>
      <c r="J3696" s="185" t="s">
        <v>36</v>
      </c>
      <c r="K3696" s="185" t="s">
        <v>36</v>
      </c>
      <c r="L3696" s="185" t="s">
        <v>36</v>
      </c>
      <c r="M3696" s="185" t="s">
        <v>37</v>
      </c>
      <c r="N3696" s="185" t="s">
        <v>3505</v>
      </c>
      <c r="O3696" s="185" t="s">
        <v>37</v>
      </c>
      <c r="P3696" s="185"/>
      <c r="Q3696" s="184" t="s">
        <v>2937</v>
      </c>
      <c r="R3696" s="185">
        <v>14040</v>
      </c>
      <c r="S3696" s="185" t="s">
        <v>110</v>
      </c>
      <c r="T3696">
        <v>2</v>
      </c>
      <c r="U3696" s="185" t="s">
        <v>37</v>
      </c>
      <c r="V3696" s="185" t="s">
        <v>37</v>
      </c>
      <c r="W3696" t="b">
        <v>1</v>
      </c>
    </row>
    <row r="3697" spans="4:23" x14ac:dyDescent="0.25">
      <c r="D3697" s="184" t="s">
        <v>2938</v>
      </c>
      <c r="E3697" s="184" t="s">
        <v>2938</v>
      </c>
      <c r="F3697" s="184"/>
      <c r="G3697" s="184"/>
      <c r="H3697" s="185">
        <v>14040</v>
      </c>
      <c r="I3697" t="s">
        <v>3491</v>
      </c>
      <c r="J3697" s="185" t="s">
        <v>36</v>
      </c>
      <c r="K3697" s="185" t="s">
        <v>36</v>
      </c>
      <c r="L3697" s="185" t="s">
        <v>36</v>
      </c>
      <c r="M3697" s="185" t="s">
        <v>37</v>
      </c>
      <c r="N3697" s="185" t="s">
        <v>3505</v>
      </c>
      <c r="O3697" s="185" t="s">
        <v>37</v>
      </c>
      <c r="P3697" s="185"/>
      <c r="Q3697" s="184" t="s">
        <v>2938</v>
      </c>
      <c r="R3697" s="185">
        <v>14040</v>
      </c>
      <c r="S3697" s="185" t="s">
        <v>110</v>
      </c>
      <c r="T3697">
        <v>2</v>
      </c>
      <c r="U3697" s="185" t="s">
        <v>37</v>
      </c>
      <c r="V3697" s="185" t="s">
        <v>37</v>
      </c>
      <c r="W3697" t="b">
        <v>1</v>
      </c>
    </row>
    <row r="3698" spans="4:23" x14ac:dyDescent="0.25">
      <c r="D3698" s="184" t="s">
        <v>2939</v>
      </c>
      <c r="E3698" s="184" t="s">
        <v>2939</v>
      </c>
      <c r="F3698" s="184"/>
      <c r="G3698" s="184"/>
      <c r="H3698" s="185">
        <v>17040</v>
      </c>
      <c r="I3698" t="s">
        <v>3502</v>
      </c>
      <c r="J3698" s="185" t="s">
        <v>36</v>
      </c>
      <c r="K3698" s="185" t="s">
        <v>36</v>
      </c>
      <c r="L3698" s="185" t="s">
        <v>36</v>
      </c>
      <c r="M3698" s="185" t="s">
        <v>37</v>
      </c>
      <c r="N3698" s="185" t="s">
        <v>3504</v>
      </c>
      <c r="O3698" s="185" t="s">
        <v>37</v>
      </c>
      <c r="P3698" s="185"/>
      <c r="Q3698" s="184" t="s">
        <v>2939</v>
      </c>
      <c r="R3698" s="185">
        <v>17040</v>
      </c>
      <c r="S3698" s="185" t="s">
        <v>439</v>
      </c>
      <c r="T3698">
        <v>1</v>
      </c>
      <c r="U3698" s="185" t="s">
        <v>37</v>
      </c>
      <c r="V3698" s="185" t="s">
        <v>37</v>
      </c>
      <c r="W3698" t="b">
        <v>1</v>
      </c>
    </row>
    <row r="3699" spans="4:23" x14ac:dyDescent="0.25">
      <c r="D3699" s="184" t="s">
        <v>2940</v>
      </c>
      <c r="E3699" s="184" t="s">
        <v>2940</v>
      </c>
      <c r="F3699" s="184"/>
      <c r="G3699" s="184"/>
      <c r="H3699" s="185">
        <v>13530</v>
      </c>
      <c r="I3699" t="s">
        <v>3491</v>
      </c>
      <c r="J3699" s="185" t="s">
        <v>36</v>
      </c>
      <c r="K3699" s="185" t="s">
        <v>36</v>
      </c>
      <c r="L3699" s="185" t="s">
        <v>36</v>
      </c>
      <c r="M3699" s="185" t="s">
        <v>37</v>
      </c>
      <c r="N3699" s="185" t="s">
        <v>3501</v>
      </c>
      <c r="O3699" s="185" t="s">
        <v>37</v>
      </c>
      <c r="P3699" s="185"/>
      <c r="Q3699" s="184" t="s">
        <v>2940</v>
      </c>
      <c r="R3699" s="185">
        <v>13530</v>
      </c>
      <c r="S3699" s="185" t="s">
        <v>84</v>
      </c>
      <c r="T3699">
        <v>3</v>
      </c>
      <c r="U3699" s="185" t="s">
        <v>37</v>
      </c>
      <c r="V3699" s="185" t="s">
        <v>37</v>
      </c>
      <c r="W3699" t="b">
        <v>1</v>
      </c>
    </row>
    <row r="3700" spans="4:23" x14ac:dyDescent="0.25">
      <c r="D3700" s="184" t="s">
        <v>2941</v>
      </c>
      <c r="E3700" s="184" t="s">
        <v>2941</v>
      </c>
      <c r="F3700" s="184"/>
      <c r="G3700" s="184"/>
      <c r="H3700" s="185">
        <v>16030</v>
      </c>
      <c r="I3700" t="s">
        <v>3496</v>
      </c>
      <c r="J3700" s="185" t="s">
        <v>36</v>
      </c>
      <c r="K3700" s="185" t="s">
        <v>36</v>
      </c>
      <c r="L3700" s="185" t="s">
        <v>36</v>
      </c>
      <c r="M3700" s="185" t="s">
        <v>37</v>
      </c>
      <c r="N3700" s="185" t="s">
        <v>3506</v>
      </c>
      <c r="O3700" s="185" t="s">
        <v>37</v>
      </c>
      <c r="P3700" s="185"/>
      <c r="Q3700" s="184" t="s">
        <v>2941</v>
      </c>
      <c r="R3700" s="185">
        <v>16030</v>
      </c>
      <c r="S3700" s="185" t="s">
        <v>107</v>
      </c>
      <c r="T3700">
        <v>1</v>
      </c>
      <c r="U3700" s="185" t="s">
        <v>37</v>
      </c>
      <c r="V3700" s="185" t="s">
        <v>37</v>
      </c>
      <c r="W3700" t="b">
        <v>1</v>
      </c>
    </row>
    <row r="3701" spans="4:23" x14ac:dyDescent="0.25">
      <c r="D3701" s="184" t="s">
        <v>4530</v>
      </c>
      <c r="E3701" s="184" t="s">
        <v>4530</v>
      </c>
      <c r="F3701" s="184"/>
      <c r="G3701" s="184"/>
      <c r="H3701" s="185">
        <v>15090</v>
      </c>
      <c r="I3701" t="s">
        <v>3493</v>
      </c>
      <c r="J3701" s="185" t="s">
        <v>36</v>
      </c>
      <c r="K3701" s="185" t="s">
        <v>36</v>
      </c>
      <c r="L3701" s="185" t="s">
        <v>36</v>
      </c>
      <c r="M3701" s="185" t="s">
        <v>37</v>
      </c>
      <c r="N3701" s="185" t="s">
        <v>3514</v>
      </c>
      <c r="O3701" s="185" t="s">
        <v>37</v>
      </c>
      <c r="P3701" s="185"/>
      <c r="Q3701" s="184" t="s">
        <v>4530</v>
      </c>
      <c r="R3701" s="185">
        <v>15090</v>
      </c>
      <c r="S3701" s="185" t="s">
        <v>955</v>
      </c>
      <c r="T3701">
        <v>1</v>
      </c>
      <c r="U3701" s="185" t="s">
        <v>37</v>
      </c>
      <c r="V3701" s="185" t="s">
        <v>37</v>
      </c>
      <c r="W3701" t="b">
        <v>1</v>
      </c>
    </row>
    <row r="3702" spans="4:23" x14ac:dyDescent="0.25">
      <c r="D3702" s="184" t="s">
        <v>2942</v>
      </c>
      <c r="E3702" s="184" t="s">
        <v>2942</v>
      </c>
      <c r="F3702" s="184"/>
      <c r="G3702" s="184"/>
      <c r="H3702" s="185">
        <v>13820</v>
      </c>
      <c r="I3702" t="s">
        <v>3491</v>
      </c>
      <c r="J3702" s="185" t="s">
        <v>36</v>
      </c>
      <c r="K3702" s="185" t="s">
        <v>36</v>
      </c>
      <c r="L3702" s="185" t="s">
        <v>36</v>
      </c>
      <c r="M3702" s="185" t="s">
        <v>37</v>
      </c>
      <c r="N3702" s="185" t="s">
        <v>3501</v>
      </c>
      <c r="O3702" s="185" t="s">
        <v>37</v>
      </c>
      <c r="P3702" s="185"/>
      <c r="Q3702" s="184" t="s">
        <v>2942</v>
      </c>
      <c r="R3702" s="185">
        <v>13820</v>
      </c>
      <c r="S3702" s="185" t="s">
        <v>469</v>
      </c>
      <c r="T3702">
        <v>2</v>
      </c>
      <c r="U3702" s="185" t="s">
        <v>37</v>
      </c>
      <c r="V3702" s="185" t="s">
        <v>37</v>
      </c>
      <c r="W3702" t="b">
        <v>1</v>
      </c>
    </row>
    <row r="3703" spans="4:23" x14ac:dyDescent="0.25">
      <c r="D3703" s="184" t="s">
        <v>2943</v>
      </c>
      <c r="E3703" s="184" t="s">
        <v>2943</v>
      </c>
      <c r="F3703" s="184"/>
      <c r="G3703" s="184"/>
      <c r="H3703" s="185">
        <v>15230</v>
      </c>
      <c r="I3703" t="s">
        <v>3493</v>
      </c>
      <c r="J3703" s="185" t="s">
        <v>36</v>
      </c>
      <c r="K3703" s="185" t="s">
        <v>36</v>
      </c>
      <c r="L3703" s="185" t="s">
        <v>36</v>
      </c>
      <c r="M3703" s="185" t="s">
        <v>37</v>
      </c>
      <c r="N3703" s="185" t="s">
        <v>3522</v>
      </c>
      <c r="O3703" s="185" t="s">
        <v>37</v>
      </c>
      <c r="P3703" s="185"/>
      <c r="Q3703" s="184" t="s">
        <v>2943</v>
      </c>
      <c r="R3703" s="185">
        <v>15230</v>
      </c>
      <c r="S3703" s="185" t="s">
        <v>2943</v>
      </c>
      <c r="T3703">
        <v>1</v>
      </c>
      <c r="U3703" s="185" t="s">
        <v>37</v>
      </c>
      <c r="V3703" s="185" t="s">
        <v>37</v>
      </c>
      <c r="W3703" t="b">
        <v>1</v>
      </c>
    </row>
    <row r="3704" spans="4:23" x14ac:dyDescent="0.25">
      <c r="D3704" s="184" t="s">
        <v>4531</v>
      </c>
      <c r="E3704" s="184" t="s">
        <v>4531</v>
      </c>
      <c r="F3704" s="184"/>
      <c r="G3704" s="184"/>
      <c r="H3704" s="185">
        <v>90104</v>
      </c>
      <c r="I3704" t="s">
        <v>3502</v>
      </c>
      <c r="J3704" s="185" t="s">
        <v>36</v>
      </c>
      <c r="K3704" s="185" t="s">
        <v>36</v>
      </c>
      <c r="L3704" s="185" t="s">
        <v>36</v>
      </c>
      <c r="M3704" s="185" t="s">
        <v>37</v>
      </c>
      <c r="N3704" s="185" t="s">
        <v>3504</v>
      </c>
      <c r="O3704" s="185" t="s">
        <v>37</v>
      </c>
      <c r="P3704" s="185"/>
      <c r="Q3704" s="184" t="s">
        <v>4531</v>
      </c>
      <c r="R3704" s="185">
        <v>90104</v>
      </c>
      <c r="S3704" s="185" t="s">
        <v>1151</v>
      </c>
      <c r="T3704">
        <v>1</v>
      </c>
      <c r="U3704" s="185" t="s">
        <v>37</v>
      </c>
      <c r="V3704" s="185" t="s">
        <v>37</v>
      </c>
      <c r="W3704" t="b">
        <v>1</v>
      </c>
    </row>
    <row r="3705" spans="4:23" x14ac:dyDescent="0.25">
      <c r="D3705" s="184" t="s">
        <v>2944</v>
      </c>
      <c r="E3705" s="184" t="s">
        <v>2944</v>
      </c>
      <c r="F3705" s="184"/>
      <c r="G3705" s="184"/>
      <c r="H3705" s="185">
        <v>15230</v>
      </c>
      <c r="I3705" t="s">
        <v>3493</v>
      </c>
      <c r="J3705" s="185" t="s">
        <v>36</v>
      </c>
      <c r="K3705" s="185" t="s">
        <v>36</v>
      </c>
      <c r="L3705" s="185" t="s">
        <v>36</v>
      </c>
      <c r="M3705" s="185" t="s">
        <v>37</v>
      </c>
      <c r="N3705" s="185" t="s">
        <v>3522</v>
      </c>
      <c r="O3705" s="185" t="s">
        <v>37</v>
      </c>
      <c r="P3705" s="185"/>
      <c r="Q3705" s="184" t="s">
        <v>2944</v>
      </c>
      <c r="R3705" s="185">
        <v>15230</v>
      </c>
      <c r="S3705" s="185" t="s">
        <v>2943</v>
      </c>
      <c r="T3705">
        <v>1</v>
      </c>
      <c r="U3705" s="185" t="s">
        <v>37</v>
      </c>
      <c r="V3705" s="185" t="s">
        <v>37</v>
      </c>
      <c r="W3705" t="b">
        <v>1</v>
      </c>
    </row>
    <row r="3706" spans="4:23" x14ac:dyDescent="0.25">
      <c r="D3706" s="184" t="s">
        <v>4532</v>
      </c>
      <c r="E3706" s="184" t="s">
        <v>4532</v>
      </c>
      <c r="F3706" s="184"/>
      <c r="G3706" s="184"/>
      <c r="H3706" s="185">
        <v>15310</v>
      </c>
      <c r="I3706" t="s">
        <v>3493</v>
      </c>
      <c r="J3706" s="185" t="s">
        <v>36</v>
      </c>
      <c r="K3706" s="185" t="s">
        <v>36</v>
      </c>
      <c r="L3706" s="185" t="s">
        <v>36</v>
      </c>
      <c r="M3706" s="185" t="s">
        <v>37</v>
      </c>
      <c r="N3706" s="185" t="s">
        <v>3498</v>
      </c>
      <c r="O3706" s="185" t="s">
        <v>37</v>
      </c>
      <c r="P3706" s="185"/>
      <c r="Q3706" s="184" t="s">
        <v>4532</v>
      </c>
      <c r="R3706" s="185">
        <v>15310</v>
      </c>
      <c r="S3706" s="185" t="s">
        <v>180</v>
      </c>
      <c r="T3706">
        <v>1</v>
      </c>
      <c r="U3706" s="185" t="s">
        <v>37</v>
      </c>
      <c r="V3706" s="185" t="s">
        <v>37</v>
      </c>
      <c r="W3706" t="b">
        <v>1</v>
      </c>
    </row>
    <row r="3707" spans="4:23" x14ac:dyDescent="0.25">
      <c r="D3707" s="184" t="s">
        <v>4533</v>
      </c>
      <c r="E3707" s="184" t="s">
        <v>4533</v>
      </c>
      <c r="F3707" s="184"/>
      <c r="G3707" s="184"/>
      <c r="H3707" s="185">
        <v>16330</v>
      </c>
      <c r="I3707" t="s">
        <v>3493</v>
      </c>
      <c r="J3707" s="185" t="s">
        <v>36</v>
      </c>
      <c r="K3707" s="185" t="s">
        <v>36</v>
      </c>
      <c r="L3707" s="185" t="s">
        <v>36</v>
      </c>
      <c r="M3707" s="185" t="s">
        <v>37</v>
      </c>
      <c r="N3707" s="185" t="s">
        <v>3498</v>
      </c>
      <c r="O3707" s="185" t="s">
        <v>37</v>
      </c>
      <c r="P3707" s="185"/>
      <c r="Q3707" s="184" t="s">
        <v>4533</v>
      </c>
      <c r="R3707" s="185">
        <v>16330</v>
      </c>
      <c r="S3707" s="185" t="s">
        <v>223</v>
      </c>
      <c r="T3707">
        <v>1</v>
      </c>
      <c r="U3707" s="185" t="s">
        <v>37</v>
      </c>
      <c r="V3707" s="185" t="s">
        <v>37</v>
      </c>
      <c r="W3707" t="b">
        <v>1</v>
      </c>
    </row>
    <row r="3708" spans="4:23" x14ac:dyDescent="0.25">
      <c r="D3708" s="184" t="s">
        <v>2945</v>
      </c>
      <c r="E3708" s="184" t="s">
        <v>2945</v>
      </c>
      <c r="F3708" s="184"/>
      <c r="G3708" s="184"/>
      <c r="H3708" s="185">
        <v>16620</v>
      </c>
      <c r="I3708" t="s">
        <v>3510</v>
      </c>
      <c r="J3708" s="185" t="s">
        <v>36</v>
      </c>
      <c r="K3708" s="185" t="s">
        <v>36</v>
      </c>
      <c r="L3708" s="185" t="s">
        <v>36</v>
      </c>
      <c r="M3708" s="185" t="s">
        <v>37</v>
      </c>
      <c r="N3708" s="185" t="s">
        <v>35</v>
      </c>
      <c r="O3708" s="185" t="s">
        <v>37</v>
      </c>
      <c r="P3708" s="185"/>
      <c r="Q3708" s="184" t="s">
        <v>2945</v>
      </c>
      <c r="R3708" s="185">
        <v>16620</v>
      </c>
      <c r="S3708" s="185" t="s">
        <v>1012</v>
      </c>
      <c r="T3708">
        <v>2</v>
      </c>
      <c r="U3708" s="185" t="s">
        <v>37</v>
      </c>
      <c r="V3708" s="185" t="s">
        <v>37</v>
      </c>
      <c r="W3708" t="b">
        <v>1</v>
      </c>
    </row>
    <row r="3709" spans="4:23" x14ac:dyDescent="0.25">
      <c r="D3709" s="184" t="s">
        <v>2946</v>
      </c>
      <c r="E3709" s="184" t="s">
        <v>2946</v>
      </c>
      <c r="F3709" s="184"/>
      <c r="G3709" s="184"/>
      <c r="H3709" s="185">
        <v>13150</v>
      </c>
      <c r="I3709" t="s">
        <v>3491</v>
      </c>
      <c r="J3709" s="185" t="s">
        <v>36</v>
      </c>
      <c r="K3709" s="185" t="s">
        <v>36</v>
      </c>
      <c r="L3709" s="185" t="s">
        <v>36</v>
      </c>
      <c r="M3709" s="185" t="s">
        <v>37</v>
      </c>
      <c r="N3709" s="185" t="s">
        <v>3501</v>
      </c>
      <c r="O3709" s="185" t="s">
        <v>37</v>
      </c>
      <c r="P3709" s="185"/>
      <c r="Q3709" s="184" t="s">
        <v>2946</v>
      </c>
      <c r="R3709" s="185">
        <v>13150</v>
      </c>
      <c r="S3709" s="185" t="s">
        <v>472</v>
      </c>
      <c r="T3709">
        <v>2</v>
      </c>
      <c r="U3709" s="185" t="s">
        <v>37</v>
      </c>
      <c r="V3709" s="185" t="s">
        <v>37</v>
      </c>
      <c r="W3709" t="b">
        <v>1</v>
      </c>
    </row>
    <row r="3710" spans="4:23" x14ac:dyDescent="0.25">
      <c r="D3710" s="184" t="s">
        <v>2947</v>
      </c>
      <c r="E3710" s="184" t="s">
        <v>2947</v>
      </c>
      <c r="F3710" s="184"/>
      <c r="G3710" s="184"/>
      <c r="H3710" s="185">
        <v>17510</v>
      </c>
      <c r="I3710" t="s">
        <v>3502</v>
      </c>
      <c r="J3710" s="185" t="s">
        <v>36</v>
      </c>
      <c r="K3710" s="185" t="s">
        <v>36</v>
      </c>
      <c r="L3710" s="185" t="s">
        <v>36</v>
      </c>
      <c r="M3710" s="185" t="s">
        <v>37</v>
      </c>
      <c r="N3710" s="185" t="s">
        <v>3528</v>
      </c>
      <c r="O3710" s="185" t="s">
        <v>37</v>
      </c>
      <c r="P3710" s="185"/>
      <c r="Q3710" s="184" t="s">
        <v>2947</v>
      </c>
      <c r="R3710" s="185">
        <v>17510</v>
      </c>
      <c r="S3710" s="185" t="s">
        <v>246</v>
      </c>
      <c r="T3710">
        <v>1</v>
      </c>
      <c r="U3710" s="185" t="s">
        <v>37</v>
      </c>
      <c r="V3710" s="185" t="s">
        <v>37</v>
      </c>
      <c r="W3710" t="b">
        <v>1</v>
      </c>
    </row>
    <row r="3711" spans="4:23" x14ac:dyDescent="0.25">
      <c r="D3711" s="184" t="s">
        <v>2948</v>
      </c>
      <c r="E3711" s="184" t="s">
        <v>2948</v>
      </c>
      <c r="F3711" s="184"/>
      <c r="G3711" s="184"/>
      <c r="H3711" s="185">
        <v>13150</v>
      </c>
      <c r="I3711" t="s">
        <v>3491</v>
      </c>
      <c r="J3711" s="185" t="s">
        <v>36</v>
      </c>
      <c r="K3711" s="185" t="s">
        <v>36</v>
      </c>
      <c r="L3711" s="185" t="s">
        <v>36</v>
      </c>
      <c r="M3711" s="185" t="s">
        <v>37</v>
      </c>
      <c r="N3711" s="185" t="s">
        <v>3501</v>
      </c>
      <c r="O3711" s="185" t="s">
        <v>37</v>
      </c>
      <c r="P3711" s="185"/>
      <c r="Q3711" s="184" t="s">
        <v>2948</v>
      </c>
      <c r="R3711" s="185">
        <v>13150</v>
      </c>
      <c r="S3711" s="185" t="s">
        <v>472</v>
      </c>
      <c r="T3711">
        <v>2</v>
      </c>
      <c r="U3711" s="185" t="s">
        <v>37</v>
      </c>
      <c r="V3711" s="185" t="s">
        <v>37</v>
      </c>
      <c r="W3711" t="b">
        <v>1</v>
      </c>
    </row>
    <row r="3712" spans="4:23" x14ac:dyDescent="0.25">
      <c r="D3712" s="184" t="s">
        <v>2949</v>
      </c>
      <c r="E3712" s="184" t="s">
        <v>2949</v>
      </c>
      <c r="F3712" s="184"/>
      <c r="G3712" s="184"/>
      <c r="H3712" s="185">
        <v>13150</v>
      </c>
      <c r="I3712" t="s">
        <v>3491</v>
      </c>
      <c r="J3712" s="185" t="s">
        <v>36</v>
      </c>
      <c r="K3712" s="185" t="s">
        <v>36</v>
      </c>
      <c r="L3712" s="185" t="s">
        <v>36</v>
      </c>
      <c r="M3712" s="185" t="s">
        <v>37</v>
      </c>
      <c r="N3712" s="185" t="s">
        <v>3501</v>
      </c>
      <c r="O3712" s="185" t="s">
        <v>37</v>
      </c>
      <c r="P3712" s="185"/>
      <c r="Q3712" s="184" t="s">
        <v>2949</v>
      </c>
      <c r="R3712" s="185">
        <v>13150</v>
      </c>
      <c r="S3712" s="185" t="s">
        <v>472</v>
      </c>
      <c r="T3712">
        <v>1</v>
      </c>
      <c r="U3712" s="185" t="s">
        <v>37</v>
      </c>
      <c r="V3712" s="185" t="s">
        <v>37</v>
      </c>
      <c r="W3712" t="b">
        <v>1</v>
      </c>
    </row>
    <row r="3713" spans="4:23" x14ac:dyDescent="0.25">
      <c r="D3713" s="184" t="s">
        <v>2950</v>
      </c>
      <c r="E3713" s="184" t="s">
        <v>2950</v>
      </c>
      <c r="F3713" s="184"/>
      <c r="G3713" s="184"/>
      <c r="H3713" s="185">
        <v>16850</v>
      </c>
      <c r="I3713" t="s">
        <v>3493</v>
      </c>
      <c r="J3713" s="185" t="s">
        <v>36</v>
      </c>
      <c r="K3713" s="185" t="s">
        <v>36</v>
      </c>
      <c r="L3713" s="185" t="s">
        <v>36</v>
      </c>
      <c r="M3713" s="185" t="s">
        <v>37</v>
      </c>
      <c r="N3713" s="185" t="s">
        <v>35</v>
      </c>
      <c r="O3713" s="185" t="s">
        <v>37</v>
      </c>
      <c r="P3713" s="185"/>
      <c r="Q3713" s="184" t="s">
        <v>2950</v>
      </c>
      <c r="R3713" s="185">
        <v>16850</v>
      </c>
      <c r="S3713" s="185" t="s">
        <v>340</v>
      </c>
      <c r="T3713">
        <v>2</v>
      </c>
      <c r="U3713" s="185" t="s">
        <v>37</v>
      </c>
      <c r="V3713" s="185" t="s">
        <v>37</v>
      </c>
      <c r="W3713" t="b">
        <v>1</v>
      </c>
    </row>
    <row r="3714" spans="4:23" x14ac:dyDescent="0.25">
      <c r="D3714" s="184" t="s">
        <v>2951</v>
      </c>
      <c r="E3714" s="184" t="s">
        <v>2951</v>
      </c>
      <c r="F3714" s="184"/>
      <c r="G3714" s="184"/>
      <c r="H3714" s="185">
        <v>12090</v>
      </c>
      <c r="I3714" t="s">
        <v>3487</v>
      </c>
      <c r="J3714" s="185" t="s">
        <v>36</v>
      </c>
      <c r="K3714" s="185" t="s">
        <v>36</v>
      </c>
      <c r="L3714" s="185" t="s">
        <v>36</v>
      </c>
      <c r="M3714" s="185" t="s">
        <v>36</v>
      </c>
      <c r="N3714" s="185" t="s">
        <v>35</v>
      </c>
      <c r="O3714" s="185" t="s">
        <v>37</v>
      </c>
      <c r="P3714" s="185"/>
      <c r="Q3714" s="184" t="s">
        <v>2951</v>
      </c>
      <c r="R3714" s="185">
        <v>12090</v>
      </c>
      <c r="S3714" s="185" t="s">
        <v>42</v>
      </c>
      <c r="T3714">
        <v>4</v>
      </c>
      <c r="U3714" s="185" t="s">
        <v>37</v>
      </c>
      <c r="V3714" s="185" t="s">
        <v>37</v>
      </c>
      <c r="W3714" t="b">
        <v>1</v>
      </c>
    </row>
    <row r="3715" spans="4:23" x14ac:dyDescent="0.25">
      <c r="D3715" s="184" t="s">
        <v>2952</v>
      </c>
      <c r="E3715" s="184" t="s">
        <v>2952</v>
      </c>
      <c r="F3715" s="184"/>
      <c r="G3715" s="184"/>
      <c r="H3715" s="185">
        <v>16870</v>
      </c>
      <c r="I3715" t="s">
        <v>3496</v>
      </c>
      <c r="J3715" s="185" t="s">
        <v>36</v>
      </c>
      <c r="K3715" s="185" t="s">
        <v>36</v>
      </c>
      <c r="L3715" s="185" t="s">
        <v>36</v>
      </c>
      <c r="M3715" s="185" t="s">
        <v>36</v>
      </c>
      <c r="N3715" s="185" t="s">
        <v>3514</v>
      </c>
      <c r="O3715" s="185" t="s">
        <v>37</v>
      </c>
      <c r="P3715" s="185"/>
      <c r="Q3715" s="184" t="s">
        <v>2952</v>
      </c>
      <c r="R3715" s="185">
        <v>16870</v>
      </c>
      <c r="S3715" s="185" t="s">
        <v>152</v>
      </c>
      <c r="T3715">
        <v>4</v>
      </c>
      <c r="U3715" s="185" t="s">
        <v>37</v>
      </c>
      <c r="V3715" s="185" t="s">
        <v>37</v>
      </c>
      <c r="W3715" s="186" t="b">
        <v>0</v>
      </c>
    </row>
    <row r="3716" spans="4:23" x14ac:dyDescent="0.25">
      <c r="D3716" s="184" t="s">
        <v>2953</v>
      </c>
      <c r="E3716" s="184" t="s">
        <v>2953</v>
      </c>
      <c r="F3716" s="184"/>
      <c r="G3716" s="184"/>
      <c r="H3716" s="185">
        <v>16870</v>
      </c>
      <c r="I3716" t="s">
        <v>3496</v>
      </c>
      <c r="J3716" s="185" t="s">
        <v>36</v>
      </c>
      <c r="K3716" s="185" t="s">
        <v>36</v>
      </c>
      <c r="L3716" s="185" t="s">
        <v>36</v>
      </c>
      <c r="M3716" s="185" t="s">
        <v>36</v>
      </c>
      <c r="N3716" s="185" t="s">
        <v>3514</v>
      </c>
      <c r="O3716" s="185" t="s">
        <v>37</v>
      </c>
      <c r="P3716" s="185"/>
      <c r="Q3716" s="184" t="s">
        <v>2953</v>
      </c>
      <c r="R3716" s="185">
        <v>16870</v>
      </c>
      <c r="S3716" s="185" t="s">
        <v>152</v>
      </c>
      <c r="T3716">
        <v>1</v>
      </c>
      <c r="U3716" s="185" t="s">
        <v>37</v>
      </c>
      <c r="V3716" s="185" t="s">
        <v>37</v>
      </c>
      <c r="W3716" s="186" t="b">
        <v>0</v>
      </c>
    </row>
    <row r="3717" spans="4:23" x14ac:dyDescent="0.25">
      <c r="D3717" s="184" t="s">
        <v>2954</v>
      </c>
      <c r="E3717" s="184" t="s">
        <v>2954</v>
      </c>
      <c r="F3717" s="184"/>
      <c r="G3717" s="184"/>
      <c r="H3717" s="185">
        <v>16870</v>
      </c>
      <c r="I3717" t="s">
        <v>3496</v>
      </c>
      <c r="J3717" s="185" t="s">
        <v>36</v>
      </c>
      <c r="K3717" s="185" t="s">
        <v>36</v>
      </c>
      <c r="L3717" s="185" t="s">
        <v>36</v>
      </c>
      <c r="M3717" s="185" t="s">
        <v>36</v>
      </c>
      <c r="N3717" s="185" t="s">
        <v>3514</v>
      </c>
      <c r="O3717" s="185" t="s">
        <v>37</v>
      </c>
      <c r="P3717" s="185"/>
      <c r="Q3717" s="184" t="s">
        <v>2954</v>
      </c>
      <c r="R3717" s="185">
        <v>16870</v>
      </c>
      <c r="S3717" s="185" t="s">
        <v>152</v>
      </c>
      <c r="T3717">
        <v>4</v>
      </c>
      <c r="U3717" s="185" t="s">
        <v>37</v>
      </c>
      <c r="V3717" s="185" t="s">
        <v>37</v>
      </c>
      <c r="W3717" s="186" t="b">
        <v>0</v>
      </c>
    </row>
    <row r="3718" spans="4:23" x14ac:dyDescent="0.25">
      <c r="D3718" s="184" t="s">
        <v>2955</v>
      </c>
      <c r="E3718" s="184" t="s">
        <v>2955</v>
      </c>
      <c r="F3718" s="184"/>
      <c r="G3718" s="184"/>
      <c r="H3718" s="185">
        <v>17030</v>
      </c>
      <c r="I3718" t="s">
        <v>3502</v>
      </c>
      <c r="J3718" s="185" t="s">
        <v>36</v>
      </c>
      <c r="K3718" s="185" t="s">
        <v>36</v>
      </c>
      <c r="L3718" s="185" t="s">
        <v>36</v>
      </c>
      <c r="M3718" s="185" t="s">
        <v>37</v>
      </c>
      <c r="N3718" s="185" t="s">
        <v>35</v>
      </c>
      <c r="O3718" s="185" t="s">
        <v>37</v>
      </c>
      <c r="P3718" s="185"/>
      <c r="Q3718" s="184" t="s">
        <v>2955</v>
      </c>
      <c r="R3718" s="185">
        <v>17030</v>
      </c>
      <c r="S3718" s="185" t="s">
        <v>995</v>
      </c>
      <c r="T3718">
        <v>3</v>
      </c>
      <c r="U3718" s="185" t="s">
        <v>37</v>
      </c>
      <c r="V3718" s="185" t="s">
        <v>37</v>
      </c>
      <c r="W3718" t="b">
        <v>1</v>
      </c>
    </row>
    <row r="3719" spans="4:23" x14ac:dyDescent="0.25">
      <c r="D3719" s="184" t="s">
        <v>4534</v>
      </c>
      <c r="E3719" s="184" t="s">
        <v>4534</v>
      </c>
      <c r="F3719" s="184"/>
      <c r="G3719" s="184"/>
      <c r="H3719" s="185">
        <v>90069</v>
      </c>
      <c r="I3719" t="s">
        <v>3487</v>
      </c>
      <c r="J3719" s="185" t="s">
        <v>36</v>
      </c>
      <c r="K3719" s="185" t="s">
        <v>36</v>
      </c>
      <c r="L3719" s="185" t="s">
        <v>36</v>
      </c>
      <c r="M3719" s="185" t="s">
        <v>36</v>
      </c>
      <c r="N3719" s="185" t="s">
        <v>35</v>
      </c>
      <c r="O3719" s="185" t="s">
        <v>37</v>
      </c>
      <c r="P3719" s="185"/>
      <c r="Q3719" s="184" t="s">
        <v>4534</v>
      </c>
      <c r="R3719" s="185">
        <v>90069</v>
      </c>
      <c r="S3719" s="185" t="s">
        <v>797</v>
      </c>
      <c r="T3719">
        <v>4</v>
      </c>
      <c r="U3719" s="185" t="s">
        <v>37</v>
      </c>
      <c r="V3719" s="185" t="s">
        <v>36</v>
      </c>
      <c r="W3719" t="b">
        <v>1</v>
      </c>
    </row>
    <row r="3720" spans="4:23" x14ac:dyDescent="0.25">
      <c r="D3720" s="184" t="s">
        <v>2956</v>
      </c>
      <c r="E3720" s="184" t="s">
        <v>2956</v>
      </c>
      <c r="F3720" s="184"/>
      <c r="G3720" s="184"/>
      <c r="H3720" s="185">
        <v>90394</v>
      </c>
      <c r="I3720" t="s">
        <v>3502</v>
      </c>
      <c r="J3720" s="185" t="s">
        <v>36</v>
      </c>
      <c r="K3720" s="185" t="s">
        <v>36</v>
      </c>
      <c r="L3720" s="185" t="s">
        <v>36</v>
      </c>
      <c r="M3720" s="185" t="s">
        <v>37</v>
      </c>
      <c r="N3720" s="185" t="s">
        <v>3504</v>
      </c>
      <c r="O3720" s="185" t="s">
        <v>37</v>
      </c>
      <c r="P3720" s="185"/>
      <c r="Q3720" s="184" t="s">
        <v>2956</v>
      </c>
      <c r="R3720" s="185">
        <v>90394</v>
      </c>
      <c r="S3720" s="185" t="s">
        <v>509</v>
      </c>
      <c r="T3720">
        <v>1</v>
      </c>
      <c r="U3720" s="185" t="s">
        <v>37</v>
      </c>
      <c r="V3720" s="185" t="s">
        <v>37</v>
      </c>
      <c r="W3720" t="b">
        <v>1</v>
      </c>
    </row>
    <row r="3721" spans="4:23" x14ac:dyDescent="0.25">
      <c r="D3721" s="184" t="s">
        <v>2957</v>
      </c>
      <c r="E3721" s="184" t="s">
        <v>2957</v>
      </c>
      <c r="F3721" s="184"/>
      <c r="G3721" s="184"/>
      <c r="H3721" s="185">
        <v>16560</v>
      </c>
      <c r="I3721" t="s">
        <v>3493</v>
      </c>
      <c r="J3721" s="185" t="s">
        <v>36</v>
      </c>
      <c r="K3721" s="185" t="s">
        <v>36</v>
      </c>
      <c r="L3721" s="185" t="s">
        <v>36</v>
      </c>
      <c r="M3721" s="185" t="s">
        <v>37</v>
      </c>
      <c r="N3721" s="185" t="s">
        <v>3498</v>
      </c>
      <c r="O3721" s="185" t="s">
        <v>37</v>
      </c>
      <c r="P3721" s="185"/>
      <c r="Q3721" s="184" t="s">
        <v>2957</v>
      </c>
      <c r="R3721" s="185">
        <v>16560</v>
      </c>
      <c r="S3721" s="185" t="s">
        <v>150</v>
      </c>
      <c r="T3721">
        <v>2</v>
      </c>
      <c r="U3721" s="185" t="s">
        <v>37</v>
      </c>
      <c r="V3721" s="185" t="s">
        <v>37</v>
      </c>
      <c r="W3721" t="b">
        <v>1</v>
      </c>
    </row>
    <row r="3722" spans="4:23" x14ac:dyDescent="0.25">
      <c r="D3722" s="186" t="s">
        <v>4535</v>
      </c>
      <c r="E3722" s="186" t="s">
        <v>4535</v>
      </c>
      <c r="F3722" s="186"/>
      <c r="G3722" s="186"/>
      <c r="H3722" s="185"/>
      <c r="I3722" s="186" t="s">
        <v>3486</v>
      </c>
      <c r="J3722" s="186" t="s">
        <v>36</v>
      </c>
      <c r="K3722" s="186" t="s">
        <v>36</v>
      </c>
      <c r="L3722" s="186" t="s">
        <v>36</v>
      </c>
      <c r="M3722" s="186" t="s">
        <v>37</v>
      </c>
      <c r="N3722" s="186" t="s">
        <v>3489</v>
      </c>
      <c r="O3722" s="186" t="s">
        <v>37</v>
      </c>
      <c r="P3722" s="186"/>
      <c r="Q3722" s="186" t="s">
        <v>4535</v>
      </c>
      <c r="R3722" s="185"/>
      <c r="S3722" s="185"/>
      <c r="T3722">
        <v>1</v>
      </c>
      <c r="U3722" s="186" t="s">
        <v>37</v>
      </c>
      <c r="V3722" s="186" t="s">
        <v>37</v>
      </c>
      <c r="W3722" t="b">
        <v>1</v>
      </c>
    </row>
    <row r="3723" spans="4:23" x14ac:dyDescent="0.25">
      <c r="D3723" s="184" t="s">
        <v>2958</v>
      </c>
      <c r="E3723" s="184" t="s">
        <v>2958</v>
      </c>
      <c r="F3723" s="184"/>
      <c r="G3723" s="184"/>
      <c r="H3723" s="185">
        <v>13670</v>
      </c>
      <c r="I3723" t="s">
        <v>3491</v>
      </c>
      <c r="J3723" s="185" t="s">
        <v>36</v>
      </c>
      <c r="K3723" s="185" t="s">
        <v>36</v>
      </c>
      <c r="L3723" s="185" t="s">
        <v>36</v>
      </c>
      <c r="M3723" s="185" t="s">
        <v>37</v>
      </c>
      <c r="N3723" s="185" t="s">
        <v>3503</v>
      </c>
      <c r="O3723" s="185" t="s">
        <v>37</v>
      </c>
      <c r="P3723" s="185"/>
      <c r="Q3723" s="184" t="s">
        <v>2958</v>
      </c>
      <c r="R3723" s="185">
        <v>13670</v>
      </c>
      <c r="S3723" s="185" t="s">
        <v>1600</v>
      </c>
      <c r="T3723">
        <v>1</v>
      </c>
      <c r="U3723" s="185" t="s">
        <v>37</v>
      </c>
      <c r="V3723" s="185" t="s">
        <v>37</v>
      </c>
      <c r="W3723" t="b">
        <v>1</v>
      </c>
    </row>
    <row r="3724" spans="4:23" x14ac:dyDescent="0.25">
      <c r="D3724" s="184" t="s">
        <v>2959</v>
      </c>
      <c r="E3724" s="184" t="s">
        <v>2959</v>
      </c>
      <c r="F3724" s="184"/>
      <c r="G3724" s="184"/>
      <c r="H3724" s="185">
        <v>90371</v>
      </c>
      <c r="I3724" t="s">
        <v>3493</v>
      </c>
      <c r="J3724" s="185" t="s">
        <v>36</v>
      </c>
      <c r="K3724" s="185" t="s">
        <v>36</v>
      </c>
      <c r="L3724" s="185" t="s">
        <v>36</v>
      </c>
      <c r="M3724" s="185" t="s">
        <v>37</v>
      </c>
      <c r="N3724" s="185" t="s">
        <v>3522</v>
      </c>
      <c r="O3724" s="185" t="s">
        <v>37</v>
      </c>
      <c r="P3724" s="185"/>
      <c r="Q3724" s="184" t="s">
        <v>2959</v>
      </c>
      <c r="R3724" s="185">
        <v>90371</v>
      </c>
      <c r="S3724" s="185" t="s">
        <v>148</v>
      </c>
      <c r="T3724">
        <v>3</v>
      </c>
      <c r="U3724" s="185" t="s">
        <v>37</v>
      </c>
      <c r="V3724" s="185" t="s">
        <v>37</v>
      </c>
      <c r="W3724" t="b">
        <v>1</v>
      </c>
    </row>
    <row r="3725" spans="4:23" x14ac:dyDescent="0.25">
      <c r="D3725" s="184" t="s">
        <v>2960</v>
      </c>
      <c r="E3725" s="184" t="s">
        <v>2960</v>
      </c>
      <c r="F3725" s="184"/>
      <c r="G3725" s="184"/>
      <c r="H3725" s="185">
        <v>90371</v>
      </c>
      <c r="I3725" t="s">
        <v>3493</v>
      </c>
      <c r="J3725" s="185" t="s">
        <v>36</v>
      </c>
      <c r="K3725" s="185" t="s">
        <v>36</v>
      </c>
      <c r="L3725" s="185" t="s">
        <v>36</v>
      </c>
      <c r="M3725" s="185" t="s">
        <v>37</v>
      </c>
      <c r="N3725" s="185" t="s">
        <v>3591</v>
      </c>
      <c r="O3725" s="185" t="s">
        <v>37</v>
      </c>
      <c r="P3725" s="185"/>
      <c r="Q3725" s="184" t="s">
        <v>2960</v>
      </c>
      <c r="R3725" s="185">
        <v>90371</v>
      </c>
      <c r="S3725" s="185" t="s">
        <v>148</v>
      </c>
      <c r="T3725">
        <v>1</v>
      </c>
      <c r="U3725" s="185" t="s">
        <v>37</v>
      </c>
      <c r="V3725" s="185" t="s">
        <v>37</v>
      </c>
      <c r="W3725" t="b">
        <v>1</v>
      </c>
    </row>
    <row r="3726" spans="4:23" x14ac:dyDescent="0.25">
      <c r="D3726" s="184" t="s">
        <v>2961</v>
      </c>
      <c r="E3726" s="184" t="s">
        <v>2961</v>
      </c>
      <c r="F3726" s="184"/>
      <c r="G3726" s="184"/>
      <c r="H3726" s="185">
        <v>15220</v>
      </c>
      <c r="I3726" t="s">
        <v>3493</v>
      </c>
      <c r="J3726" s="185" t="s">
        <v>36</v>
      </c>
      <c r="K3726" s="185" t="s">
        <v>36</v>
      </c>
      <c r="L3726" s="185" t="s">
        <v>36</v>
      </c>
      <c r="M3726" s="185" t="s">
        <v>37</v>
      </c>
      <c r="N3726" s="185" t="s">
        <v>3591</v>
      </c>
      <c r="O3726" s="185" t="s">
        <v>37</v>
      </c>
      <c r="P3726" s="185"/>
      <c r="Q3726" s="184" t="s">
        <v>2961</v>
      </c>
      <c r="R3726" s="185">
        <v>15220</v>
      </c>
      <c r="S3726" s="185" t="s">
        <v>4536</v>
      </c>
      <c r="T3726">
        <v>1</v>
      </c>
      <c r="U3726" s="185" t="s">
        <v>37</v>
      </c>
      <c r="V3726" s="185" t="s">
        <v>37</v>
      </c>
      <c r="W3726" t="b">
        <v>1</v>
      </c>
    </row>
    <row r="3727" spans="4:23" x14ac:dyDescent="0.25">
      <c r="D3727" s="184" t="s">
        <v>2961</v>
      </c>
      <c r="E3727" s="184" t="s">
        <v>2961</v>
      </c>
      <c r="F3727" s="184"/>
      <c r="G3727" s="184"/>
      <c r="H3727" s="185">
        <v>90371</v>
      </c>
      <c r="I3727" t="s">
        <v>3493</v>
      </c>
      <c r="J3727" s="185" t="s">
        <v>36</v>
      </c>
      <c r="K3727" s="185" t="s">
        <v>36</v>
      </c>
      <c r="L3727" s="185" t="s">
        <v>36</v>
      </c>
      <c r="M3727" s="185" t="s">
        <v>37</v>
      </c>
      <c r="N3727" s="185" t="s">
        <v>3591</v>
      </c>
      <c r="O3727" s="185" t="s">
        <v>37</v>
      </c>
      <c r="P3727" s="185"/>
      <c r="Q3727" s="184" t="s">
        <v>2961</v>
      </c>
      <c r="R3727" s="185">
        <v>90371</v>
      </c>
      <c r="S3727" s="185" t="s">
        <v>148</v>
      </c>
      <c r="T3727">
        <v>1</v>
      </c>
      <c r="U3727" s="185" t="s">
        <v>37</v>
      </c>
      <c r="V3727" s="185" t="s">
        <v>37</v>
      </c>
      <c r="W3727" t="b">
        <v>1</v>
      </c>
    </row>
    <row r="3728" spans="4:23" x14ac:dyDescent="0.25">
      <c r="D3728" s="186" t="s">
        <v>4537</v>
      </c>
      <c r="E3728" s="186" t="s">
        <v>4537</v>
      </c>
      <c r="F3728" s="186"/>
      <c r="G3728" s="186"/>
      <c r="H3728" s="185"/>
      <c r="I3728" s="186" t="s">
        <v>3493</v>
      </c>
      <c r="J3728" s="186" t="s">
        <v>36</v>
      </c>
      <c r="K3728" s="186" t="s">
        <v>36</v>
      </c>
      <c r="L3728" s="186" t="s">
        <v>36</v>
      </c>
      <c r="M3728" s="186" t="s">
        <v>37</v>
      </c>
      <c r="N3728" s="186" t="s">
        <v>35</v>
      </c>
      <c r="O3728" s="186" t="s">
        <v>37</v>
      </c>
      <c r="P3728" s="186"/>
      <c r="Q3728" s="186" t="s">
        <v>4537</v>
      </c>
      <c r="R3728" s="185"/>
      <c r="S3728" s="185"/>
      <c r="T3728">
        <v>4</v>
      </c>
      <c r="U3728" s="186" t="s">
        <v>37</v>
      </c>
      <c r="V3728" s="186" t="s">
        <v>37</v>
      </c>
      <c r="W3728" t="b">
        <v>1</v>
      </c>
    </row>
    <row r="3729" spans="4:23" x14ac:dyDescent="0.25">
      <c r="D3729" s="186" t="s">
        <v>4538</v>
      </c>
      <c r="E3729" s="186" t="s">
        <v>4538</v>
      </c>
      <c r="F3729" s="186"/>
      <c r="G3729" s="186"/>
      <c r="H3729" s="185"/>
      <c r="I3729" s="186" t="s">
        <v>3493</v>
      </c>
      <c r="J3729" s="186" t="s">
        <v>36</v>
      </c>
      <c r="K3729" s="186" t="s">
        <v>36</v>
      </c>
      <c r="L3729" s="186" t="s">
        <v>36</v>
      </c>
      <c r="M3729" s="186" t="s">
        <v>37</v>
      </c>
      <c r="N3729" s="186" t="s">
        <v>35</v>
      </c>
      <c r="O3729" s="186" t="s">
        <v>37</v>
      </c>
      <c r="P3729" s="186"/>
      <c r="Q3729" s="186" t="s">
        <v>4538</v>
      </c>
      <c r="R3729" s="185"/>
      <c r="S3729" s="185"/>
      <c r="T3729">
        <v>4</v>
      </c>
      <c r="U3729" s="186" t="s">
        <v>37</v>
      </c>
      <c r="V3729" s="186" t="s">
        <v>37</v>
      </c>
      <c r="W3729" t="b">
        <v>1</v>
      </c>
    </row>
    <row r="3730" spans="4:23" x14ac:dyDescent="0.25">
      <c r="D3730" s="184" t="s">
        <v>4539</v>
      </c>
      <c r="E3730" s="184" t="s">
        <v>4539</v>
      </c>
      <c r="F3730" s="184"/>
      <c r="G3730" s="184"/>
      <c r="H3730" s="185">
        <v>15500</v>
      </c>
      <c r="I3730" t="s">
        <v>3493</v>
      </c>
      <c r="J3730" s="185" t="s">
        <v>36</v>
      </c>
      <c r="K3730" s="185" t="s">
        <v>36</v>
      </c>
      <c r="L3730" s="185" t="s">
        <v>36</v>
      </c>
      <c r="M3730" s="185" t="s">
        <v>37</v>
      </c>
      <c r="N3730" s="185" t="s">
        <v>35</v>
      </c>
      <c r="O3730" s="185" t="s">
        <v>37</v>
      </c>
      <c r="P3730" s="185"/>
      <c r="Q3730" s="184" t="s">
        <v>4539</v>
      </c>
      <c r="R3730" s="185">
        <v>15500</v>
      </c>
      <c r="S3730" s="185" t="s">
        <v>3526</v>
      </c>
      <c r="T3730">
        <v>1</v>
      </c>
      <c r="U3730" s="185" t="s">
        <v>37</v>
      </c>
      <c r="V3730" s="185" t="s">
        <v>37</v>
      </c>
      <c r="W3730" t="b">
        <v>1</v>
      </c>
    </row>
    <row r="3731" spans="4:23" x14ac:dyDescent="0.25">
      <c r="D3731" s="184" t="s">
        <v>4540</v>
      </c>
      <c r="E3731" s="184" t="s">
        <v>4540</v>
      </c>
      <c r="F3731" s="184"/>
      <c r="G3731" s="184"/>
      <c r="H3731" s="185">
        <v>17610</v>
      </c>
      <c r="I3731" t="s">
        <v>3897</v>
      </c>
      <c r="J3731" s="185" t="s">
        <v>36</v>
      </c>
      <c r="K3731" s="185" t="s">
        <v>36</v>
      </c>
      <c r="L3731" s="185" t="s">
        <v>36</v>
      </c>
      <c r="M3731" s="185" t="s">
        <v>37</v>
      </c>
      <c r="N3731" s="185" t="s">
        <v>35</v>
      </c>
      <c r="O3731" s="185" t="s">
        <v>37</v>
      </c>
      <c r="P3731" s="185"/>
      <c r="Q3731" s="184" t="s">
        <v>4540</v>
      </c>
      <c r="R3731" s="185">
        <v>17610</v>
      </c>
      <c r="S3731" s="185" t="s">
        <v>314</v>
      </c>
      <c r="T3731">
        <v>4</v>
      </c>
      <c r="U3731" s="185" t="s">
        <v>37</v>
      </c>
      <c r="V3731" s="185" t="s">
        <v>37</v>
      </c>
      <c r="W3731" t="b">
        <v>1</v>
      </c>
    </row>
    <row r="3732" spans="4:23" x14ac:dyDescent="0.25">
      <c r="D3732" s="186" t="s">
        <v>4541</v>
      </c>
      <c r="E3732" s="186" t="s">
        <v>4541</v>
      </c>
      <c r="F3732" s="186"/>
      <c r="G3732" s="186"/>
      <c r="H3732" s="185"/>
      <c r="I3732" s="186" t="s">
        <v>3507</v>
      </c>
      <c r="J3732" s="186" t="s">
        <v>36</v>
      </c>
      <c r="K3732" s="186" t="s">
        <v>36</v>
      </c>
      <c r="L3732" s="186" t="s">
        <v>36</v>
      </c>
      <c r="M3732" s="186" t="s">
        <v>37</v>
      </c>
      <c r="N3732" s="186" t="s">
        <v>35</v>
      </c>
      <c r="O3732" s="186" t="s">
        <v>37</v>
      </c>
      <c r="P3732" s="186"/>
      <c r="Q3732" s="186" t="s">
        <v>4541</v>
      </c>
      <c r="R3732" s="185"/>
      <c r="S3732" s="185"/>
      <c r="T3732">
        <v>2</v>
      </c>
      <c r="U3732" s="186" t="s">
        <v>37</v>
      </c>
      <c r="V3732" s="186" t="s">
        <v>37</v>
      </c>
      <c r="W3732" t="b">
        <v>1</v>
      </c>
    </row>
    <row r="3733" spans="4:23" x14ac:dyDescent="0.25">
      <c r="D3733" s="184" t="s">
        <v>4542</v>
      </c>
      <c r="E3733" s="184" t="s">
        <v>4542</v>
      </c>
      <c r="F3733" s="184"/>
      <c r="G3733" s="184"/>
      <c r="H3733" s="185">
        <v>16930</v>
      </c>
      <c r="I3733" t="s">
        <v>3897</v>
      </c>
      <c r="J3733" s="185" t="s">
        <v>36</v>
      </c>
      <c r="K3733" s="185" t="s">
        <v>36</v>
      </c>
      <c r="L3733" s="185" t="s">
        <v>36</v>
      </c>
      <c r="M3733" s="185" t="s">
        <v>37</v>
      </c>
      <c r="N3733" s="185" t="s">
        <v>3514</v>
      </c>
      <c r="O3733" s="185" t="s">
        <v>37</v>
      </c>
      <c r="P3733" s="185"/>
      <c r="Q3733" s="184" t="s">
        <v>4542</v>
      </c>
      <c r="R3733" s="185">
        <v>16930</v>
      </c>
      <c r="S3733" s="185" t="s">
        <v>4543</v>
      </c>
      <c r="T3733">
        <v>2</v>
      </c>
      <c r="U3733" s="185" t="s">
        <v>37</v>
      </c>
      <c r="V3733" s="185" t="s">
        <v>37</v>
      </c>
      <c r="W3733" t="b">
        <v>1</v>
      </c>
    </row>
    <row r="3734" spans="4:23" x14ac:dyDescent="0.25">
      <c r="D3734" s="184" t="s">
        <v>2962</v>
      </c>
      <c r="E3734" s="184" t="s">
        <v>2962</v>
      </c>
      <c r="F3734" s="184"/>
      <c r="G3734" s="184"/>
      <c r="H3734" s="185">
        <v>90383</v>
      </c>
      <c r="I3734" t="s">
        <v>3502</v>
      </c>
      <c r="J3734" s="185" t="s">
        <v>36</v>
      </c>
      <c r="K3734" s="185" t="s">
        <v>36</v>
      </c>
      <c r="L3734" s="185" t="s">
        <v>36</v>
      </c>
      <c r="M3734" s="185" t="s">
        <v>37</v>
      </c>
      <c r="N3734" s="185" t="s">
        <v>3512</v>
      </c>
      <c r="O3734" s="185" t="s">
        <v>37</v>
      </c>
      <c r="P3734" s="185"/>
      <c r="Q3734" s="184" t="s">
        <v>2962</v>
      </c>
      <c r="R3734" s="185">
        <v>90383</v>
      </c>
      <c r="S3734" s="185" t="s">
        <v>3534</v>
      </c>
      <c r="T3734">
        <v>1</v>
      </c>
      <c r="U3734" s="185" t="s">
        <v>37</v>
      </c>
      <c r="V3734" s="185" t="s">
        <v>37</v>
      </c>
      <c r="W3734" t="b">
        <v>1</v>
      </c>
    </row>
    <row r="3735" spans="4:23" x14ac:dyDescent="0.25">
      <c r="D3735" s="184" t="s">
        <v>2963</v>
      </c>
      <c r="E3735" s="184" t="s">
        <v>2963</v>
      </c>
      <c r="F3735" s="184"/>
      <c r="G3735" s="184"/>
      <c r="H3735" s="185">
        <v>90400</v>
      </c>
      <c r="I3735" t="s">
        <v>3493</v>
      </c>
      <c r="J3735" s="185" t="s">
        <v>36</v>
      </c>
      <c r="K3735" s="185" t="s">
        <v>36</v>
      </c>
      <c r="L3735" s="185" t="s">
        <v>36</v>
      </c>
      <c r="M3735" s="185" t="s">
        <v>36</v>
      </c>
      <c r="N3735" s="185" t="s">
        <v>35</v>
      </c>
      <c r="O3735" s="185" t="s">
        <v>36</v>
      </c>
      <c r="P3735" s="185"/>
      <c r="Q3735" s="184" t="s">
        <v>2963</v>
      </c>
      <c r="R3735" s="185">
        <v>90400</v>
      </c>
      <c r="S3735" s="185" t="s">
        <v>262</v>
      </c>
      <c r="T3735">
        <v>1</v>
      </c>
      <c r="U3735" s="185" t="s">
        <v>37</v>
      </c>
      <c r="V3735" s="185" t="s">
        <v>37</v>
      </c>
      <c r="W3735" t="b">
        <v>0</v>
      </c>
    </row>
    <row r="3736" spans="4:23" x14ac:dyDescent="0.25">
      <c r="D3736" s="184" t="s">
        <v>2964</v>
      </c>
      <c r="E3736" s="184" t="s">
        <v>2964</v>
      </c>
      <c r="F3736" s="184"/>
      <c r="G3736" s="184"/>
      <c r="H3736" s="185">
        <v>12250</v>
      </c>
      <c r="I3736" t="s">
        <v>3487</v>
      </c>
      <c r="J3736" s="185" t="s">
        <v>36</v>
      </c>
      <c r="K3736" s="185" t="s">
        <v>36</v>
      </c>
      <c r="L3736" s="185" t="s">
        <v>36</v>
      </c>
      <c r="M3736" s="185" t="s">
        <v>36</v>
      </c>
      <c r="N3736" s="185" t="s">
        <v>35</v>
      </c>
      <c r="O3736" s="185" t="s">
        <v>37</v>
      </c>
      <c r="P3736" s="185"/>
      <c r="Q3736" s="184" t="s">
        <v>2964</v>
      </c>
      <c r="R3736" s="185">
        <v>12250</v>
      </c>
      <c r="S3736" s="185" t="s">
        <v>56</v>
      </c>
      <c r="T3736">
        <v>4</v>
      </c>
      <c r="U3736" s="185" t="s">
        <v>37</v>
      </c>
      <c r="V3736" s="185" t="s">
        <v>37</v>
      </c>
      <c r="W3736" t="b">
        <v>1</v>
      </c>
    </row>
    <row r="3737" spans="4:23" x14ac:dyDescent="0.25">
      <c r="D3737" s="184" t="s">
        <v>2965</v>
      </c>
      <c r="E3737" s="184" t="s">
        <v>2965</v>
      </c>
      <c r="F3737" s="184"/>
      <c r="G3737" s="184"/>
      <c r="H3737" s="185">
        <v>17170</v>
      </c>
      <c r="I3737" t="s">
        <v>3502</v>
      </c>
      <c r="J3737" s="185" t="s">
        <v>36</v>
      </c>
      <c r="K3737" s="185" t="s">
        <v>36</v>
      </c>
      <c r="L3737" s="185" t="s">
        <v>36</v>
      </c>
      <c r="M3737" s="185" t="s">
        <v>37</v>
      </c>
      <c r="N3737" s="185" t="s">
        <v>3504</v>
      </c>
      <c r="O3737" s="185" t="s">
        <v>37</v>
      </c>
      <c r="P3737" s="185"/>
      <c r="Q3737" s="184" t="s">
        <v>2965</v>
      </c>
      <c r="R3737" s="185">
        <v>17170</v>
      </c>
      <c r="S3737" s="185" t="s">
        <v>393</v>
      </c>
      <c r="T3737">
        <v>1</v>
      </c>
      <c r="U3737" s="185" t="s">
        <v>37</v>
      </c>
      <c r="V3737" s="185" t="s">
        <v>37</v>
      </c>
      <c r="W3737" t="b">
        <v>1</v>
      </c>
    </row>
    <row r="3738" spans="4:23" x14ac:dyDescent="0.25">
      <c r="D3738" s="184" t="s">
        <v>2966</v>
      </c>
      <c r="E3738" s="184" t="s">
        <v>2966</v>
      </c>
      <c r="F3738" s="184"/>
      <c r="G3738" s="184"/>
      <c r="H3738" s="185">
        <v>16410</v>
      </c>
      <c r="I3738" t="s">
        <v>3496</v>
      </c>
      <c r="J3738" s="185" t="s">
        <v>36</v>
      </c>
      <c r="K3738" s="185" t="s">
        <v>36</v>
      </c>
      <c r="L3738" s="185" t="s">
        <v>36</v>
      </c>
      <c r="M3738" s="185" t="s">
        <v>37</v>
      </c>
      <c r="N3738" s="185" t="s">
        <v>35</v>
      </c>
      <c r="O3738" s="185" t="s">
        <v>37</v>
      </c>
      <c r="P3738" s="185"/>
      <c r="Q3738" s="184" t="s">
        <v>2966</v>
      </c>
      <c r="R3738" s="185">
        <v>16410</v>
      </c>
      <c r="S3738" s="185" t="s">
        <v>70</v>
      </c>
      <c r="T3738">
        <v>1</v>
      </c>
      <c r="U3738" s="185" t="s">
        <v>37</v>
      </c>
      <c r="V3738" s="185" t="s">
        <v>37</v>
      </c>
      <c r="W3738" t="b">
        <v>0</v>
      </c>
    </row>
    <row r="3739" spans="4:23" x14ac:dyDescent="0.25">
      <c r="D3739" s="184" t="s">
        <v>2967</v>
      </c>
      <c r="E3739" s="184" t="s">
        <v>2967</v>
      </c>
      <c r="F3739" s="184"/>
      <c r="G3739" s="184"/>
      <c r="H3739" s="185">
        <v>16050</v>
      </c>
      <c r="I3739" t="s">
        <v>3496</v>
      </c>
      <c r="J3739" s="185" t="s">
        <v>36</v>
      </c>
      <c r="K3739" s="185" t="s">
        <v>36</v>
      </c>
      <c r="L3739" s="185" t="s">
        <v>36</v>
      </c>
      <c r="M3739" s="185" t="s">
        <v>37</v>
      </c>
      <c r="N3739" s="185" t="s">
        <v>3506</v>
      </c>
      <c r="O3739" s="185" t="s">
        <v>37</v>
      </c>
      <c r="P3739" s="185"/>
      <c r="Q3739" s="184" t="s">
        <v>2967</v>
      </c>
      <c r="R3739" s="185">
        <v>16050</v>
      </c>
      <c r="S3739" s="185" t="s">
        <v>958</v>
      </c>
      <c r="T3739">
        <v>1</v>
      </c>
      <c r="U3739" s="185" t="s">
        <v>37</v>
      </c>
      <c r="V3739" s="185" t="s">
        <v>37</v>
      </c>
      <c r="W3739" t="b">
        <v>1</v>
      </c>
    </row>
    <row r="3740" spans="4:23" x14ac:dyDescent="0.25">
      <c r="D3740" s="184" t="s">
        <v>2968</v>
      </c>
      <c r="E3740" s="184" t="s">
        <v>2968</v>
      </c>
      <c r="F3740" s="184"/>
      <c r="G3740" s="184"/>
      <c r="H3740" s="185">
        <v>16040</v>
      </c>
      <c r="I3740" t="s">
        <v>3496</v>
      </c>
      <c r="J3740" s="185" t="s">
        <v>36</v>
      </c>
      <c r="K3740" s="185" t="s">
        <v>36</v>
      </c>
      <c r="L3740" s="185" t="s">
        <v>36</v>
      </c>
      <c r="M3740" s="185" t="s">
        <v>37</v>
      </c>
      <c r="N3740" s="185" t="s">
        <v>3506</v>
      </c>
      <c r="O3740" s="185" t="s">
        <v>37</v>
      </c>
      <c r="P3740" s="185"/>
      <c r="Q3740" s="184" t="s">
        <v>2968</v>
      </c>
      <c r="R3740" s="185">
        <v>16040</v>
      </c>
      <c r="S3740" s="185" t="s">
        <v>960</v>
      </c>
      <c r="T3740">
        <v>1</v>
      </c>
      <c r="U3740" s="185" t="s">
        <v>37</v>
      </c>
      <c r="V3740" s="185" t="s">
        <v>37</v>
      </c>
      <c r="W3740" t="b">
        <v>1</v>
      </c>
    </row>
    <row r="3741" spans="4:23" x14ac:dyDescent="0.25">
      <c r="D3741" s="184" t="s">
        <v>2969</v>
      </c>
      <c r="E3741" s="184" t="s">
        <v>2969</v>
      </c>
      <c r="F3741" s="184"/>
      <c r="G3741" s="184"/>
      <c r="H3741" s="185">
        <v>16060</v>
      </c>
      <c r="I3741" t="s">
        <v>3496</v>
      </c>
      <c r="J3741" s="185" t="s">
        <v>36</v>
      </c>
      <c r="K3741" s="185" t="s">
        <v>36</v>
      </c>
      <c r="L3741" s="185" t="s">
        <v>36</v>
      </c>
      <c r="M3741" s="185" t="s">
        <v>37</v>
      </c>
      <c r="N3741" s="185" t="s">
        <v>3506</v>
      </c>
      <c r="O3741" s="185" t="s">
        <v>37</v>
      </c>
      <c r="P3741" s="185"/>
      <c r="Q3741" s="184" t="s">
        <v>2969</v>
      </c>
      <c r="R3741" s="185">
        <v>16060</v>
      </c>
      <c r="S3741" s="185" t="s">
        <v>962</v>
      </c>
      <c r="T3741">
        <v>1</v>
      </c>
      <c r="U3741" s="185" t="s">
        <v>37</v>
      </c>
      <c r="V3741" s="185" t="s">
        <v>37</v>
      </c>
      <c r="W3741" t="b">
        <v>1</v>
      </c>
    </row>
    <row r="3742" spans="4:23" x14ac:dyDescent="0.25">
      <c r="D3742" s="184" t="s">
        <v>2970</v>
      </c>
      <c r="E3742" s="184" t="s">
        <v>2970</v>
      </c>
      <c r="F3742" s="184"/>
      <c r="G3742" s="184"/>
      <c r="H3742" s="185">
        <v>14210</v>
      </c>
      <c r="I3742" t="s">
        <v>3491</v>
      </c>
      <c r="J3742" s="185" t="s">
        <v>36</v>
      </c>
      <c r="K3742" s="185" t="s">
        <v>36</v>
      </c>
      <c r="L3742" s="185" t="s">
        <v>36</v>
      </c>
      <c r="M3742" s="185" t="s">
        <v>37</v>
      </c>
      <c r="N3742" s="185" t="s">
        <v>35</v>
      </c>
      <c r="O3742" s="185" t="s">
        <v>37</v>
      </c>
      <c r="P3742" s="185"/>
      <c r="Q3742" s="184" t="s">
        <v>2970</v>
      </c>
      <c r="R3742" s="185">
        <v>14210</v>
      </c>
      <c r="S3742" s="185" t="s">
        <v>665</v>
      </c>
      <c r="T3742">
        <v>3</v>
      </c>
      <c r="U3742" s="185" t="s">
        <v>37</v>
      </c>
      <c r="V3742" s="185" t="s">
        <v>37</v>
      </c>
      <c r="W3742" t="b">
        <v>1</v>
      </c>
    </row>
    <row r="3743" spans="4:23" x14ac:dyDescent="0.25">
      <c r="D3743" s="184" t="s">
        <v>2971</v>
      </c>
      <c r="E3743" s="184" t="s">
        <v>2971</v>
      </c>
      <c r="F3743" s="184"/>
      <c r="G3743" s="184"/>
      <c r="H3743" s="185">
        <v>13960</v>
      </c>
      <c r="I3743" t="s">
        <v>3491</v>
      </c>
      <c r="J3743" s="185" t="s">
        <v>36</v>
      </c>
      <c r="K3743" s="185" t="s">
        <v>36</v>
      </c>
      <c r="L3743" s="185" t="s">
        <v>36</v>
      </c>
      <c r="M3743" s="185" t="s">
        <v>37</v>
      </c>
      <c r="N3743" s="185" t="s">
        <v>35</v>
      </c>
      <c r="O3743" s="185" t="s">
        <v>37</v>
      </c>
      <c r="P3743" s="185"/>
      <c r="Q3743" s="184" t="s">
        <v>2971</v>
      </c>
      <c r="R3743" s="185">
        <v>13960</v>
      </c>
      <c r="S3743" s="185" t="s">
        <v>234</v>
      </c>
      <c r="T3743">
        <v>2</v>
      </c>
      <c r="U3743" s="185" t="s">
        <v>37</v>
      </c>
      <c r="V3743" s="185" t="s">
        <v>37</v>
      </c>
      <c r="W3743" t="b">
        <v>1</v>
      </c>
    </row>
    <row r="3744" spans="4:23" x14ac:dyDescent="0.25">
      <c r="D3744" s="184" t="s">
        <v>2972</v>
      </c>
      <c r="E3744" s="184" t="s">
        <v>2972</v>
      </c>
      <c r="F3744" s="184"/>
      <c r="G3744" s="184"/>
      <c r="H3744" s="185">
        <v>13410</v>
      </c>
      <c r="I3744" t="s">
        <v>3491</v>
      </c>
      <c r="J3744" s="185" t="s">
        <v>36</v>
      </c>
      <c r="K3744" s="185" t="s">
        <v>36</v>
      </c>
      <c r="L3744" s="185" t="s">
        <v>36</v>
      </c>
      <c r="M3744" s="185" t="s">
        <v>37</v>
      </c>
      <c r="N3744" s="185" t="s">
        <v>35</v>
      </c>
      <c r="O3744" s="185" t="s">
        <v>37</v>
      </c>
      <c r="P3744" s="185"/>
      <c r="Q3744" s="184" t="s">
        <v>2972</v>
      </c>
      <c r="R3744" s="185">
        <v>13410</v>
      </c>
      <c r="S3744" s="185" t="s">
        <v>131</v>
      </c>
      <c r="T3744">
        <v>2</v>
      </c>
      <c r="U3744" s="185" t="s">
        <v>37</v>
      </c>
      <c r="V3744" s="185" t="s">
        <v>37</v>
      </c>
      <c r="W3744" t="b">
        <v>1</v>
      </c>
    </row>
    <row r="3745" spans="4:23" x14ac:dyDescent="0.25">
      <c r="D3745" s="184" t="s">
        <v>2973</v>
      </c>
      <c r="E3745" s="184" t="s">
        <v>2973</v>
      </c>
      <c r="F3745" s="184"/>
      <c r="G3745" s="184"/>
      <c r="H3745" s="185">
        <v>13140</v>
      </c>
      <c r="I3745" t="s">
        <v>3491</v>
      </c>
      <c r="J3745" s="185" t="s">
        <v>36</v>
      </c>
      <c r="K3745" s="185" t="s">
        <v>36</v>
      </c>
      <c r="L3745" s="185" t="s">
        <v>36</v>
      </c>
      <c r="M3745" s="185" t="s">
        <v>37</v>
      </c>
      <c r="N3745" s="185" t="s">
        <v>35</v>
      </c>
      <c r="O3745" s="185" t="s">
        <v>37</v>
      </c>
      <c r="P3745" s="185"/>
      <c r="Q3745" s="184" t="s">
        <v>2973</v>
      </c>
      <c r="R3745" s="185">
        <v>13140</v>
      </c>
      <c r="S3745" s="185" t="s">
        <v>78</v>
      </c>
      <c r="T3745">
        <v>2</v>
      </c>
      <c r="U3745" s="185" t="s">
        <v>37</v>
      </c>
      <c r="V3745" s="185" t="s">
        <v>37</v>
      </c>
      <c r="W3745" t="b">
        <v>1</v>
      </c>
    </row>
    <row r="3746" spans="4:23" x14ac:dyDescent="0.25">
      <c r="D3746" s="184" t="s">
        <v>2974</v>
      </c>
      <c r="E3746" s="184" t="s">
        <v>2974</v>
      </c>
      <c r="F3746" s="184"/>
      <c r="G3746" s="184"/>
      <c r="H3746" s="185">
        <v>13430</v>
      </c>
      <c r="I3746" t="s">
        <v>3491</v>
      </c>
      <c r="J3746" s="185" t="s">
        <v>36</v>
      </c>
      <c r="K3746" s="185" t="s">
        <v>36</v>
      </c>
      <c r="L3746" s="185" t="s">
        <v>36</v>
      </c>
      <c r="M3746" s="185" t="s">
        <v>37</v>
      </c>
      <c r="N3746" s="185" t="s">
        <v>35</v>
      </c>
      <c r="O3746" s="185" t="s">
        <v>37</v>
      </c>
      <c r="P3746" s="185"/>
      <c r="Q3746" s="184" t="s">
        <v>2974</v>
      </c>
      <c r="R3746" s="185">
        <v>13430</v>
      </c>
      <c r="S3746" s="185" t="s">
        <v>507</v>
      </c>
      <c r="T3746">
        <v>2</v>
      </c>
      <c r="U3746" s="185" t="s">
        <v>37</v>
      </c>
      <c r="V3746" s="185" t="s">
        <v>37</v>
      </c>
      <c r="W3746" t="b">
        <v>1</v>
      </c>
    </row>
    <row r="3747" spans="4:23" x14ac:dyDescent="0.25">
      <c r="D3747" s="184" t="s">
        <v>2975</v>
      </c>
      <c r="E3747" s="184" t="s">
        <v>2975</v>
      </c>
      <c r="F3747" s="184"/>
      <c r="G3747" s="184"/>
      <c r="H3747" s="185">
        <v>16560</v>
      </c>
      <c r="I3747" t="s">
        <v>3493</v>
      </c>
      <c r="J3747" s="185" t="s">
        <v>36</v>
      </c>
      <c r="K3747" s="185" t="s">
        <v>36</v>
      </c>
      <c r="L3747" s="185" t="s">
        <v>36</v>
      </c>
      <c r="M3747" s="185" t="s">
        <v>37</v>
      </c>
      <c r="N3747" s="185" t="s">
        <v>35</v>
      </c>
      <c r="O3747" s="185" t="s">
        <v>37</v>
      </c>
      <c r="P3747" s="185"/>
      <c r="Q3747" s="184" t="s">
        <v>2975</v>
      </c>
      <c r="R3747" s="185">
        <v>16560</v>
      </c>
      <c r="S3747" s="185" t="s">
        <v>150</v>
      </c>
      <c r="T3747">
        <v>2</v>
      </c>
      <c r="U3747" s="185" t="s">
        <v>37</v>
      </c>
      <c r="V3747" s="185" t="s">
        <v>37</v>
      </c>
      <c r="W3747" t="b">
        <v>1</v>
      </c>
    </row>
    <row r="3748" spans="4:23" x14ac:dyDescent="0.25">
      <c r="D3748" s="186" t="s">
        <v>4544</v>
      </c>
      <c r="E3748" s="186" t="s">
        <v>4544</v>
      </c>
      <c r="F3748" s="186"/>
      <c r="G3748" s="186"/>
      <c r="H3748" s="185"/>
      <c r="I3748" s="186" t="s">
        <v>3493</v>
      </c>
      <c r="J3748" s="186" t="s">
        <v>36</v>
      </c>
      <c r="K3748" s="186" t="s">
        <v>36</v>
      </c>
      <c r="L3748" s="186" t="s">
        <v>36</v>
      </c>
      <c r="M3748" s="186" t="s">
        <v>37</v>
      </c>
      <c r="N3748" s="186" t="s">
        <v>35</v>
      </c>
      <c r="O3748" s="186" t="s">
        <v>37</v>
      </c>
      <c r="P3748" s="186"/>
      <c r="Q3748" s="186" t="s">
        <v>4544</v>
      </c>
      <c r="R3748" s="185"/>
      <c r="S3748" s="185"/>
      <c r="T3748">
        <v>1</v>
      </c>
      <c r="U3748" s="186" t="s">
        <v>37</v>
      </c>
      <c r="V3748" s="186" t="s">
        <v>37</v>
      </c>
      <c r="W3748" t="b">
        <v>1</v>
      </c>
    </row>
    <row r="3749" spans="4:23" x14ac:dyDescent="0.25">
      <c r="D3749" s="186" t="s">
        <v>4545</v>
      </c>
      <c r="E3749" s="186" t="s">
        <v>4545</v>
      </c>
      <c r="F3749" s="186"/>
      <c r="G3749" s="186"/>
      <c r="H3749" s="185"/>
      <c r="I3749" s="186" t="s">
        <v>3493</v>
      </c>
      <c r="J3749" s="186" t="s">
        <v>36</v>
      </c>
      <c r="K3749" s="186" t="s">
        <v>36</v>
      </c>
      <c r="L3749" s="186" t="s">
        <v>36</v>
      </c>
      <c r="M3749" s="186" t="s">
        <v>37</v>
      </c>
      <c r="N3749" s="186" t="s">
        <v>35</v>
      </c>
      <c r="O3749" s="186" t="s">
        <v>37</v>
      </c>
      <c r="P3749" s="186"/>
      <c r="Q3749" s="186" t="s">
        <v>4545</v>
      </c>
      <c r="R3749" s="185"/>
      <c r="S3749" s="185"/>
      <c r="T3749">
        <v>1</v>
      </c>
      <c r="U3749" s="186" t="s">
        <v>37</v>
      </c>
      <c r="V3749" s="186" t="s">
        <v>37</v>
      </c>
      <c r="W3749" t="b">
        <v>1</v>
      </c>
    </row>
    <row r="3750" spans="4:23" x14ac:dyDescent="0.25">
      <c r="D3750" s="184" t="s">
        <v>2976</v>
      </c>
      <c r="E3750" s="184" t="s">
        <v>2976</v>
      </c>
      <c r="F3750" s="184"/>
      <c r="G3750" s="184"/>
      <c r="H3750" s="185">
        <v>15050</v>
      </c>
      <c r="I3750" t="s">
        <v>113</v>
      </c>
      <c r="J3750" s="185" t="s">
        <v>36</v>
      </c>
      <c r="K3750" s="185" t="s">
        <v>36</v>
      </c>
      <c r="L3750" s="185" t="s">
        <v>36</v>
      </c>
      <c r="M3750" s="185" t="s">
        <v>37</v>
      </c>
      <c r="N3750" s="185" t="s">
        <v>113</v>
      </c>
      <c r="O3750" s="185" t="s">
        <v>37</v>
      </c>
      <c r="P3750" s="185"/>
      <c r="Q3750" s="184" t="s">
        <v>2976</v>
      </c>
      <c r="R3750" s="185">
        <v>15050</v>
      </c>
      <c r="S3750" s="185" t="s">
        <v>114</v>
      </c>
      <c r="T3750">
        <v>5</v>
      </c>
      <c r="U3750" s="185" t="s">
        <v>37</v>
      </c>
      <c r="V3750" s="185" t="s">
        <v>37</v>
      </c>
      <c r="W3750" t="b">
        <v>0</v>
      </c>
    </row>
    <row r="3751" spans="4:23" x14ac:dyDescent="0.25">
      <c r="D3751" s="184" t="s">
        <v>2977</v>
      </c>
      <c r="E3751" s="184" t="s">
        <v>2977</v>
      </c>
      <c r="F3751" s="184"/>
      <c r="G3751" s="184"/>
      <c r="H3751" s="185">
        <v>17430</v>
      </c>
      <c r="I3751" t="s">
        <v>3502</v>
      </c>
      <c r="J3751" s="185" t="s">
        <v>36</v>
      </c>
      <c r="K3751" s="185" t="s">
        <v>36</v>
      </c>
      <c r="L3751" s="185" t="s">
        <v>36</v>
      </c>
      <c r="M3751" s="185" t="s">
        <v>37</v>
      </c>
      <c r="N3751" s="185" t="s">
        <v>3504</v>
      </c>
      <c r="O3751" s="185" t="s">
        <v>37</v>
      </c>
      <c r="P3751" s="185"/>
      <c r="Q3751" s="184" t="s">
        <v>2977</v>
      </c>
      <c r="R3751" s="185">
        <v>17430</v>
      </c>
      <c r="S3751" s="185" t="s">
        <v>198</v>
      </c>
      <c r="T3751">
        <v>1</v>
      </c>
      <c r="U3751" s="185" t="s">
        <v>37</v>
      </c>
      <c r="V3751" s="185" t="s">
        <v>37</v>
      </c>
      <c r="W3751" t="b">
        <v>1</v>
      </c>
    </row>
    <row r="3752" spans="4:23" x14ac:dyDescent="0.25">
      <c r="D3752" s="184" t="s">
        <v>2978</v>
      </c>
      <c r="E3752" s="184" t="s">
        <v>2978</v>
      </c>
      <c r="F3752" s="184"/>
      <c r="G3752" s="184"/>
      <c r="H3752" s="185">
        <v>15100</v>
      </c>
      <c r="I3752" t="s">
        <v>3507</v>
      </c>
      <c r="J3752" s="185" t="s">
        <v>36</v>
      </c>
      <c r="K3752" s="185" t="s">
        <v>36</v>
      </c>
      <c r="L3752" s="185" t="s">
        <v>36</v>
      </c>
      <c r="M3752" s="185" t="s">
        <v>36</v>
      </c>
      <c r="N3752" s="185" t="s">
        <v>35</v>
      </c>
      <c r="O3752" s="185" t="s">
        <v>37</v>
      </c>
      <c r="P3752" s="185"/>
      <c r="Q3752" s="184" t="s">
        <v>2978</v>
      </c>
      <c r="R3752" s="185">
        <v>15100</v>
      </c>
      <c r="S3752" s="185" t="s">
        <v>395</v>
      </c>
      <c r="T3752">
        <v>7</v>
      </c>
      <c r="U3752" s="185" t="s">
        <v>37</v>
      </c>
      <c r="V3752" s="185" t="s">
        <v>37</v>
      </c>
      <c r="W3752" t="b">
        <v>1</v>
      </c>
    </row>
    <row r="3753" spans="4:23" x14ac:dyDescent="0.25">
      <c r="D3753" s="184" t="s">
        <v>2979</v>
      </c>
      <c r="E3753" s="184" t="s">
        <v>2979</v>
      </c>
      <c r="F3753" s="184"/>
      <c r="G3753" s="184"/>
      <c r="H3753" s="185">
        <v>15040</v>
      </c>
      <c r="I3753" t="s">
        <v>113</v>
      </c>
      <c r="J3753" s="185" t="s">
        <v>36</v>
      </c>
      <c r="K3753" s="185" t="s">
        <v>36</v>
      </c>
      <c r="L3753" s="185" t="s">
        <v>36</v>
      </c>
      <c r="M3753" s="185" t="s">
        <v>37</v>
      </c>
      <c r="N3753" s="185" t="s">
        <v>113</v>
      </c>
      <c r="O3753" s="185" t="s">
        <v>37</v>
      </c>
      <c r="P3753" s="185"/>
      <c r="Q3753" s="184" t="s">
        <v>2979</v>
      </c>
      <c r="R3753" s="185">
        <v>15040</v>
      </c>
      <c r="S3753" s="185" t="s">
        <v>669</v>
      </c>
      <c r="T3753">
        <v>1</v>
      </c>
      <c r="U3753" s="185" t="s">
        <v>37</v>
      </c>
      <c r="V3753" s="185" t="s">
        <v>37</v>
      </c>
      <c r="W3753" t="b">
        <v>0</v>
      </c>
    </row>
    <row r="3754" spans="4:23" x14ac:dyDescent="0.25">
      <c r="D3754" s="184" t="s">
        <v>2980</v>
      </c>
      <c r="E3754" s="184" t="s">
        <v>2980</v>
      </c>
      <c r="F3754" s="184"/>
      <c r="G3754" s="184"/>
      <c r="H3754" s="185">
        <v>13530</v>
      </c>
      <c r="I3754" t="s">
        <v>3491</v>
      </c>
      <c r="J3754" s="185" t="s">
        <v>36</v>
      </c>
      <c r="K3754" s="185" t="s">
        <v>36</v>
      </c>
      <c r="L3754" s="185" t="s">
        <v>36</v>
      </c>
      <c r="M3754" s="185" t="s">
        <v>37</v>
      </c>
      <c r="N3754" s="185" t="s">
        <v>3501</v>
      </c>
      <c r="O3754" s="185" t="s">
        <v>37</v>
      </c>
      <c r="P3754" s="185"/>
      <c r="Q3754" s="184" t="s">
        <v>2980</v>
      </c>
      <c r="R3754" s="185">
        <v>13530</v>
      </c>
      <c r="S3754" s="185" t="s">
        <v>84</v>
      </c>
      <c r="T3754">
        <v>3</v>
      </c>
      <c r="U3754" s="185" t="s">
        <v>37</v>
      </c>
      <c r="V3754" s="185" t="s">
        <v>37</v>
      </c>
      <c r="W3754" t="b">
        <v>1</v>
      </c>
    </row>
    <row r="3755" spans="4:23" x14ac:dyDescent="0.25">
      <c r="D3755" s="184" t="s">
        <v>2981</v>
      </c>
      <c r="E3755" s="184" t="s">
        <v>2981</v>
      </c>
      <c r="F3755" s="184"/>
      <c r="G3755" s="184"/>
      <c r="H3755" s="185">
        <v>16550</v>
      </c>
      <c r="I3755" t="s">
        <v>3491</v>
      </c>
      <c r="J3755" s="185" t="s">
        <v>36</v>
      </c>
      <c r="K3755" s="185" t="s">
        <v>36</v>
      </c>
      <c r="L3755" s="185" t="s">
        <v>36</v>
      </c>
      <c r="M3755" s="185" t="s">
        <v>36</v>
      </c>
      <c r="N3755" s="185" t="s">
        <v>35</v>
      </c>
      <c r="O3755" s="185" t="s">
        <v>37</v>
      </c>
      <c r="P3755" s="185"/>
      <c r="Q3755" s="184" t="s">
        <v>2981</v>
      </c>
      <c r="R3755" s="185">
        <v>16550</v>
      </c>
      <c r="S3755" s="185" t="s">
        <v>400</v>
      </c>
      <c r="T3755">
        <v>4</v>
      </c>
      <c r="U3755" s="185" t="s">
        <v>37</v>
      </c>
      <c r="V3755" s="185" t="s">
        <v>37</v>
      </c>
      <c r="W3755" t="b">
        <v>1</v>
      </c>
    </row>
    <row r="3756" spans="4:23" x14ac:dyDescent="0.25">
      <c r="D3756" s="184" t="s">
        <v>2982</v>
      </c>
      <c r="E3756" s="184" t="s">
        <v>2982</v>
      </c>
      <c r="F3756" s="184"/>
      <c r="G3756" s="184"/>
      <c r="H3756" s="185">
        <v>13150</v>
      </c>
      <c r="I3756" t="s">
        <v>3491</v>
      </c>
      <c r="J3756" s="185" t="s">
        <v>36</v>
      </c>
      <c r="K3756" s="185" t="s">
        <v>36</v>
      </c>
      <c r="L3756" s="185" t="s">
        <v>36</v>
      </c>
      <c r="M3756" s="185" t="s">
        <v>37</v>
      </c>
      <c r="N3756" s="185" t="s">
        <v>3501</v>
      </c>
      <c r="O3756" s="185" t="s">
        <v>37</v>
      </c>
      <c r="P3756" s="185"/>
      <c r="Q3756" s="184" t="s">
        <v>2982</v>
      </c>
      <c r="R3756" s="185">
        <v>13150</v>
      </c>
      <c r="S3756" s="185" t="s">
        <v>472</v>
      </c>
      <c r="T3756">
        <v>2</v>
      </c>
      <c r="U3756" s="185" t="s">
        <v>37</v>
      </c>
      <c r="V3756" s="185" t="s">
        <v>37</v>
      </c>
      <c r="W3756" t="b">
        <v>1</v>
      </c>
    </row>
    <row r="3757" spans="4:23" x14ac:dyDescent="0.25">
      <c r="D3757" s="184" t="s">
        <v>4546</v>
      </c>
      <c r="E3757" s="184" t="s">
        <v>4546</v>
      </c>
      <c r="F3757" s="184"/>
      <c r="G3757" s="184"/>
      <c r="H3757" s="185">
        <v>15040</v>
      </c>
      <c r="I3757" t="s">
        <v>113</v>
      </c>
      <c r="J3757" s="185" t="s">
        <v>36</v>
      </c>
      <c r="K3757" s="185" t="s">
        <v>36</v>
      </c>
      <c r="L3757" s="185" t="s">
        <v>36</v>
      </c>
      <c r="M3757" s="185" t="s">
        <v>37</v>
      </c>
      <c r="N3757" s="185" t="s">
        <v>113</v>
      </c>
      <c r="O3757" s="185" t="s">
        <v>37</v>
      </c>
      <c r="P3757" s="185"/>
      <c r="Q3757" s="184" t="s">
        <v>4546</v>
      </c>
      <c r="R3757" s="185">
        <v>15040</v>
      </c>
      <c r="S3757" s="185" t="s">
        <v>669</v>
      </c>
      <c r="T3757">
        <v>1</v>
      </c>
      <c r="U3757" s="185" t="s">
        <v>37</v>
      </c>
      <c r="V3757" s="185" t="s">
        <v>37</v>
      </c>
      <c r="W3757" t="b">
        <v>0</v>
      </c>
    </row>
    <row r="3758" spans="4:23" x14ac:dyDescent="0.25">
      <c r="D3758" s="184" t="s">
        <v>2983</v>
      </c>
      <c r="E3758" s="184" t="s">
        <v>2983</v>
      </c>
      <c r="F3758" s="184"/>
      <c r="G3758" s="184"/>
      <c r="H3758" s="185">
        <v>15040</v>
      </c>
      <c r="I3758" t="s">
        <v>113</v>
      </c>
      <c r="J3758" s="185" t="s">
        <v>36</v>
      </c>
      <c r="K3758" s="185" t="s">
        <v>36</v>
      </c>
      <c r="L3758" s="185" t="s">
        <v>36</v>
      </c>
      <c r="M3758" s="185" t="s">
        <v>37</v>
      </c>
      <c r="N3758" s="185" t="s">
        <v>113</v>
      </c>
      <c r="O3758" s="185" t="s">
        <v>37</v>
      </c>
      <c r="P3758" s="185"/>
      <c r="Q3758" s="184" t="s">
        <v>2983</v>
      </c>
      <c r="R3758" s="185">
        <v>15040</v>
      </c>
      <c r="S3758" s="185" t="s">
        <v>669</v>
      </c>
      <c r="T3758">
        <v>1</v>
      </c>
      <c r="U3758" s="185" t="s">
        <v>37</v>
      </c>
      <c r="V3758" s="185" t="s">
        <v>37</v>
      </c>
      <c r="W3758" t="b">
        <v>0</v>
      </c>
    </row>
    <row r="3759" spans="4:23" x14ac:dyDescent="0.25">
      <c r="D3759" s="184" t="s">
        <v>2984</v>
      </c>
      <c r="E3759" s="184" t="s">
        <v>2984</v>
      </c>
      <c r="F3759" s="184"/>
      <c r="G3759" s="184"/>
      <c r="H3759" s="185">
        <v>13510</v>
      </c>
      <c r="I3759" t="s">
        <v>3491</v>
      </c>
      <c r="J3759" s="185" t="s">
        <v>36</v>
      </c>
      <c r="K3759" s="185" t="s">
        <v>36</v>
      </c>
      <c r="L3759" s="185" t="s">
        <v>36</v>
      </c>
      <c r="M3759" s="185" t="s">
        <v>37</v>
      </c>
      <c r="N3759" s="185" t="s">
        <v>3501</v>
      </c>
      <c r="O3759" s="185" t="s">
        <v>37</v>
      </c>
      <c r="P3759" s="185"/>
      <c r="Q3759" s="184" t="s">
        <v>2984</v>
      </c>
      <c r="R3759" s="185">
        <v>13510</v>
      </c>
      <c r="S3759" s="185" t="s">
        <v>103</v>
      </c>
      <c r="T3759">
        <v>3</v>
      </c>
      <c r="U3759" s="185" t="s">
        <v>37</v>
      </c>
      <c r="V3759" s="185" t="s">
        <v>37</v>
      </c>
      <c r="W3759" t="b">
        <v>1</v>
      </c>
    </row>
    <row r="3760" spans="4:23" x14ac:dyDescent="0.25">
      <c r="D3760" s="184" t="s">
        <v>4547</v>
      </c>
      <c r="E3760" s="184" t="s">
        <v>4547</v>
      </c>
      <c r="F3760" s="184"/>
      <c r="G3760" s="184"/>
      <c r="H3760" s="185">
        <v>10080</v>
      </c>
      <c r="I3760" t="s">
        <v>3486</v>
      </c>
      <c r="J3760" s="185" t="s">
        <v>36</v>
      </c>
      <c r="K3760" s="185" t="s">
        <v>36</v>
      </c>
      <c r="L3760" s="185" t="s">
        <v>36</v>
      </c>
      <c r="M3760" s="185" t="s">
        <v>37</v>
      </c>
      <c r="N3760" s="185" t="s">
        <v>3489</v>
      </c>
      <c r="O3760" s="185" t="s">
        <v>37</v>
      </c>
      <c r="P3760" s="185"/>
      <c r="Q3760" s="184" t="s">
        <v>4547</v>
      </c>
      <c r="R3760" s="185">
        <v>10080</v>
      </c>
      <c r="S3760" s="185" t="s">
        <v>86</v>
      </c>
      <c r="T3760">
        <v>1</v>
      </c>
      <c r="U3760" s="185" t="s">
        <v>37</v>
      </c>
      <c r="V3760" s="185" t="s">
        <v>37</v>
      </c>
      <c r="W3760" t="b">
        <v>1</v>
      </c>
    </row>
    <row r="3761" spans="4:23" x14ac:dyDescent="0.25">
      <c r="D3761" s="184" t="s">
        <v>2985</v>
      </c>
      <c r="E3761" s="184" t="s">
        <v>2985</v>
      </c>
      <c r="F3761" s="184"/>
      <c r="G3761" s="184"/>
      <c r="H3761" s="185">
        <v>11040</v>
      </c>
      <c r="I3761" t="s">
        <v>3491</v>
      </c>
      <c r="J3761" s="185" t="s">
        <v>36</v>
      </c>
      <c r="K3761" s="185" t="s">
        <v>36</v>
      </c>
      <c r="L3761" s="185" t="s">
        <v>36</v>
      </c>
      <c r="M3761" s="185" t="s">
        <v>36</v>
      </c>
      <c r="N3761" s="185" t="s">
        <v>35</v>
      </c>
      <c r="O3761" s="185" t="s">
        <v>37</v>
      </c>
      <c r="P3761" s="185"/>
      <c r="Q3761" s="184" t="s">
        <v>2985</v>
      </c>
      <c r="R3761" s="185">
        <v>11040</v>
      </c>
      <c r="S3761" s="185" t="s">
        <v>526</v>
      </c>
      <c r="T3761">
        <v>4</v>
      </c>
      <c r="U3761" s="185" t="s">
        <v>37</v>
      </c>
      <c r="V3761" s="185" t="s">
        <v>37</v>
      </c>
      <c r="W3761" t="b">
        <v>1</v>
      </c>
    </row>
    <row r="3762" spans="4:23" x14ac:dyDescent="0.25">
      <c r="D3762" s="184" t="s">
        <v>2986</v>
      </c>
      <c r="E3762" s="184" t="s">
        <v>2986</v>
      </c>
      <c r="F3762" s="184"/>
      <c r="G3762" s="184"/>
      <c r="H3762" s="185">
        <v>17350</v>
      </c>
      <c r="I3762" t="s">
        <v>3502</v>
      </c>
      <c r="J3762" s="185" t="s">
        <v>36</v>
      </c>
      <c r="K3762" s="185" t="s">
        <v>36</v>
      </c>
      <c r="L3762" s="185" t="s">
        <v>36</v>
      </c>
      <c r="M3762" s="185" t="s">
        <v>37</v>
      </c>
      <c r="N3762" s="185" t="s">
        <v>3504</v>
      </c>
      <c r="O3762" s="185" t="s">
        <v>37</v>
      </c>
      <c r="P3762" s="185"/>
      <c r="Q3762" s="184" t="s">
        <v>2986</v>
      </c>
      <c r="R3762" s="185">
        <v>17350</v>
      </c>
      <c r="S3762" s="185" t="s">
        <v>161</v>
      </c>
      <c r="T3762">
        <v>1</v>
      </c>
      <c r="U3762" s="185" t="s">
        <v>37</v>
      </c>
      <c r="V3762" s="185" t="s">
        <v>37</v>
      </c>
      <c r="W3762" t="b">
        <v>1</v>
      </c>
    </row>
    <row r="3763" spans="4:23" x14ac:dyDescent="0.25">
      <c r="D3763" s="184" t="s">
        <v>2987</v>
      </c>
      <c r="E3763" s="184" t="s">
        <v>2987</v>
      </c>
      <c r="F3763" s="184"/>
      <c r="G3763" s="184"/>
      <c r="H3763" s="185">
        <v>17350</v>
      </c>
      <c r="I3763" t="s">
        <v>3502</v>
      </c>
      <c r="J3763" s="185" t="s">
        <v>36</v>
      </c>
      <c r="K3763" s="185" t="s">
        <v>36</v>
      </c>
      <c r="L3763" s="185" t="s">
        <v>36</v>
      </c>
      <c r="M3763" s="185" t="s">
        <v>37</v>
      </c>
      <c r="N3763" s="185" t="s">
        <v>3504</v>
      </c>
      <c r="O3763" s="185" t="s">
        <v>37</v>
      </c>
      <c r="P3763" s="185"/>
      <c r="Q3763" s="184" t="s">
        <v>2987</v>
      </c>
      <c r="R3763" s="185">
        <v>17350</v>
      </c>
      <c r="S3763" s="185" t="s">
        <v>161</v>
      </c>
      <c r="T3763">
        <v>1</v>
      </c>
      <c r="U3763" s="185" t="s">
        <v>37</v>
      </c>
      <c r="V3763" s="185" t="s">
        <v>37</v>
      </c>
      <c r="W3763" t="b">
        <v>1</v>
      </c>
    </row>
    <row r="3764" spans="4:23" x14ac:dyDescent="0.25">
      <c r="D3764" s="184" t="s">
        <v>4548</v>
      </c>
      <c r="E3764" s="184" t="s">
        <v>4548</v>
      </c>
      <c r="F3764" s="184"/>
      <c r="G3764" s="184"/>
      <c r="H3764" s="185">
        <v>90339</v>
      </c>
      <c r="I3764" t="s">
        <v>3513</v>
      </c>
      <c r="J3764" s="185" t="s">
        <v>36</v>
      </c>
      <c r="K3764" s="185" t="s">
        <v>36</v>
      </c>
      <c r="L3764" s="185" t="s">
        <v>36</v>
      </c>
      <c r="M3764" s="185" t="s">
        <v>36</v>
      </c>
      <c r="N3764" s="185" t="s">
        <v>3514</v>
      </c>
      <c r="O3764" s="185" t="s">
        <v>37</v>
      </c>
      <c r="P3764" s="185"/>
      <c r="Q3764" s="184" t="s">
        <v>4548</v>
      </c>
      <c r="R3764" s="185">
        <v>90339</v>
      </c>
      <c r="S3764" s="185" t="s">
        <v>4548</v>
      </c>
      <c r="T3764">
        <v>0</v>
      </c>
      <c r="U3764" s="185" t="s">
        <v>36</v>
      </c>
      <c r="V3764" s="185" t="s">
        <v>36</v>
      </c>
      <c r="W3764" t="b">
        <v>1</v>
      </c>
    </row>
    <row r="3765" spans="4:23" x14ac:dyDescent="0.25">
      <c r="D3765" s="184" t="s">
        <v>2988</v>
      </c>
      <c r="E3765" s="184" t="s">
        <v>2988</v>
      </c>
      <c r="F3765" s="184"/>
      <c r="G3765" s="184"/>
      <c r="H3765" s="185">
        <v>15310</v>
      </c>
      <c r="I3765" t="s">
        <v>3493</v>
      </c>
      <c r="J3765" s="185" t="s">
        <v>36</v>
      </c>
      <c r="K3765" s="185" t="s">
        <v>36</v>
      </c>
      <c r="L3765" s="185" t="s">
        <v>36</v>
      </c>
      <c r="M3765" s="185" t="s">
        <v>37</v>
      </c>
      <c r="N3765" s="185" t="s">
        <v>35</v>
      </c>
      <c r="O3765" s="185" t="s">
        <v>37</v>
      </c>
      <c r="P3765" s="185"/>
      <c r="Q3765" s="184" t="s">
        <v>2988</v>
      </c>
      <c r="R3765" s="185">
        <v>15310</v>
      </c>
      <c r="S3765" s="185" t="s">
        <v>180</v>
      </c>
      <c r="T3765">
        <v>1</v>
      </c>
      <c r="U3765" s="185" t="s">
        <v>37</v>
      </c>
      <c r="V3765" s="185" t="s">
        <v>37</v>
      </c>
      <c r="W3765" t="b">
        <v>1</v>
      </c>
    </row>
    <row r="3766" spans="4:23" x14ac:dyDescent="0.25">
      <c r="D3766" s="184" t="s">
        <v>2989</v>
      </c>
      <c r="E3766" s="184" t="s">
        <v>2989</v>
      </c>
      <c r="F3766" s="184"/>
      <c r="G3766" s="184"/>
      <c r="H3766" s="185">
        <v>17070</v>
      </c>
      <c r="I3766" t="s">
        <v>3502</v>
      </c>
      <c r="J3766" s="185" t="s">
        <v>36</v>
      </c>
      <c r="K3766" s="185" t="s">
        <v>36</v>
      </c>
      <c r="L3766" s="185" t="s">
        <v>36</v>
      </c>
      <c r="M3766" s="185" t="s">
        <v>37</v>
      </c>
      <c r="N3766" s="185" t="s">
        <v>3504</v>
      </c>
      <c r="O3766" s="185" t="s">
        <v>37</v>
      </c>
      <c r="P3766" s="185"/>
      <c r="Q3766" s="184" t="s">
        <v>2989</v>
      </c>
      <c r="R3766" s="185">
        <v>17070</v>
      </c>
      <c r="S3766" s="185" t="s">
        <v>935</v>
      </c>
      <c r="T3766">
        <v>1</v>
      </c>
      <c r="U3766" s="185" t="s">
        <v>37</v>
      </c>
      <c r="V3766" s="185" t="s">
        <v>37</v>
      </c>
      <c r="W3766" t="b">
        <v>1</v>
      </c>
    </row>
    <row r="3767" spans="4:23" x14ac:dyDescent="0.25">
      <c r="D3767" s="184" t="s">
        <v>2990</v>
      </c>
      <c r="E3767" s="184" t="s">
        <v>2990</v>
      </c>
      <c r="F3767" s="184"/>
      <c r="G3767" s="184"/>
      <c r="H3767" s="185">
        <v>17350</v>
      </c>
      <c r="I3767" t="s">
        <v>3502</v>
      </c>
      <c r="J3767" s="185" t="s">
        <v>36</v>
      </c>
      <c r="K3767" s="185" t="s">
        <v>36</v>
      </c>
      <c r="L3767" s="185" t="s">
        <v>36</v>
      </c>
      <c r="M3767" s="185" t="s">
        <v>37</v>
      </c>
      <c r="N3767" s="185" t="s">
        <v>3504</v>
      </c>
      <c r="O3767" s="185" t="s">
        <v>37</v>
      </c>
      <c r="P3767" s="185"/>
      <c r="Q3767" s="184" t="s">
        <v>2990</v>
      </c>
      <c r="R3767" s="185">
        <v>17350</v>
      </c>
      <c r="S3767" s="185" t="s">
        <v>161</v>
      </c>
      <c r="T3767">
        <v>1</v>
      </c>
      <c r="U3767" s="185" t="s">
        <v>37</v>
      </c>
      <c r="V3767" s="185" t="s">
        <v>37</v>
      </c>
      <c r="W3767" t="b">
        <v>1</v>
      </c>
    </row>
    <row r="3768" spans="4:23" x14ac:dyDescent="0.25">
      <c r="D3768" s="184" t="s">
        <v>2991</v>
      </c>
      <c r="E3768" s="184" t="s">
        <v>2991</v>
      </c>
      <c r="F3768" s="184"/>
      <c r="G3768" s="184"/>
      <c r="H3768" s="185">
        <v>13840</v>
      </c>
      <c r="I3768" t="s">
        <v>3493</v>
      </c>
      <c r="J3768" s="185" t="s">
        <v>36</v>
      </c>
      <c r="K3768" s="185" t="s">
        <v>36</v>
      </c>
      <c r="L3768" s="185" t="s">
        <v>36</v>
      </c>
      <c r="M3768" s="185" t="s">
        <v>37</v>
      </c>
      <c r="N3768" s="185" t="s">
        <v>35</v>
      </c>
      <c r="O3768" s="185" t="s">
        <v>37</v>
      </c>
      <c r="P3768" s="185"/>
      <c r="Q3768" s="184" t="s">
        <v>2991</v>
      </c>
      <c r="R3768" s="185">
        <v>13840</v>
      </c>
      <c r="S3768" s="185" t="s">
        <v>72</v>
      </c>
      <c r="T3768">
        <v>2</v>
      </c>
      <c r="U3768" s="185" t="s">
        <v>37</v>
      </c>
      <c r="V3768" s="185" t="s">
        <v>37</v>
      </c>
      <c r="W3768" t="b">
        <v>1</v>
      </c>
    </row>
    <row r="3769" spans="4:23" x14ac:dyDescent="0.25">
      <c r="D3769" s="184" t="s">
        <v>2992</v>
      </c>
      <c r="E3769" s="184" t="s">
        <v>2992</v>
      </c>
      <c r="F3769" s="184"/>
      <c r="G3769" s="184"/>
      <c r="H3769" s="185">
        <v>13850</v>
      </c>
      <c r="I3769" t="s">
        <v>3493</v>
      </c>
      <c r="J3769" s="185" t="s">
        <v>36</v>
      </c>
      <c r="K3769" s="185" t="s">
        <v>36</v>
      </c>
      <c r="L3769" s="185" t="s">
        <v>36</v>
      </c>
      <c r="M3769" s="185" t="s">
        <v>37</v>
      </c>
      <c r="N3769" s="185" t="s">
        <v>35</v>
      </c>
      <c r="O3769" s="185" t="s">
        <v>37</v>
      </c>
      <c r="P3769" s="185"/>
      <c r="Q3769" s="184" t="s">
        <v>2992</v>
      </c>
      <c r="R3769" s="185">
        <v>13850</v>
      </c>
      <c r="S3769" s="185" t="s">
        <v>74</v>
      </c>
      <c r="T3769">
        <v>1</v>
      </c>
      <c r="U3769" s="185" t="s">
        <v>37</v>
      </c>
      <c r="V3769" s="185" t="s">
        <v>37</v>
      </c>
      <c r="W3769" t="b">
        <v>1</v>
      </c>
    </row>
    <row r="3770" spans="4:23" x14ac:dyDescent="0.25">
      <c r="D3770" s="184" t="s">
        <v>2993</v>
      </c>
      <c r="E3770" s="184" t="s">
        <v>2993</v>
      </c>
      <c r="F3770" s="184"/>
      <c r="G3770" s="184"/>
      <c r="H3770" s="185">
        <v>13840</v>
      </c>
      <c r="I3770" t="s">
        <v>3491</v>
      </c>
      <c r="J3770" s="185" t="s">
        <v>36</v>
      </c>
      <c r="K3770" s="185" t="s">
        <v>36</v>
      </c>
      <c r="L3770" s="185" t="s">
        <v>36</v>
      </c>
      <c r="M3770" s="185" t="s">
        <v>37</v>
      </c>
      <c r="N3770" s="185" t="s">
        <v>35</v>
      </c>
      <c r="O3770" s="185" t="s">
        <v>37</v>
      </c>
      <c r="P3770" s="185"/>
      <c r="Q3770" s="184" t="s">
        <v>2993</v>
      </c>
      <c r="R3770" s="185">
        <v>13840</v>
      </c>
      <c r="S3770" s="185" t="s">
        <v>72</v>
      </c>
      <c r="T3770">
        <v>2</v>
      </c>
      <c r="U3770" s="185" t="s">
        <v>37</v>
      </c>
      <c r="V3770" s="185" t="s">
        <v>37</v>
      </c>
      <c r="W3770" t="b">
        <v>1</v>
      </c>
    </row>
    <row r="3771" spans="4:23" x14ac:dyDescent="0.25">
      <c r="D3771" s="184" t="s">
        <v>2994</v>
      </c>
      <c r="E3771" s="184" t="s">
        <v>2994</v>
      </c>
      <c r="F3771" s="184"/>
      <c r="G3771" s="184"/>
      <c r="H3771" s="185">
        <v>13840</v>
      </c>
      <c r="I3771" t="s">
        <v>3493</v>
      </c>
      <c r="J3771" s="185" t="s">
        <v>36</v>
      </c>
      <c r="K3771" s="185" t="s">
        <v>36</v>
      </c>
      <c r="L3771" s="185" t="s">
        <v>36</v>
      </c>
      <c r="M3771" s="185" t="s">
        <v>37</v>
      </c>
      <c r="N3771" s="185" t="s">
        <v>35</v>
      </c>
      <c r="O3771" s="185" t="s">
        <v>37</v>
      </c>
      <c r="P3771" s="185"/>
      <c r="Q3771" s="184" t="s">
        <v>2994</v>
      </c>
      <c r="R3771" s="185">
        <v>13840</v>
      </c>
      <c r="S3771" s="185" t="s">
        <v>72</v>
      </c>
      <c r="T3771">
        <v>2</v>
      </c>
      <c r="U3771" s="185" t="s">
        <v>37</v>
      </c>
      <c r="V3771" s="185" t="s">
        <v>37</v>
      </c>
      <c r="W3771" t="b">
        <v>1</v>
      </c>
    </row>
    <row r="3772" spans="4:23" x14ac:dyDescent="0.25">
      <c r="D3772" s="184" t="s">
        <v>2995</v>
      </c>
      <c r="E3772" s="184" t="s">
        <v>2995</v>
      </c>
      <c r="F3772" s="184"/>
      <c r="G3772" s="184"/>
      <c r="H3772" s="185">
        <v>13850</v>
      </c>
      <c r="I3772" t="s">
        <v>3493</v>
      </c>
      <c r="J3772" s="185" t="s">
        <v>36</v>
      </c>
      <c r="K3772" s="185" t="s">
        <v>36</v>
      </c>
      <c r="L3772" s="185" t="s">
        <v>36</v>
      </c>
      <c r="M3772" s="185" t="s">
        <v>37</v>
      </c>
      <c r="N3772" s="185" t="s">
        <v>35</v>
      </c>
      <c r="O3772" s="185" t="s">
        <v>37</v>
      </c>
      <c r="P3772" s="185"/>
      <c r="Q3772" s="184" t="s">
        <v>2995</v>
      </c>
      <c r="R3772" s="185">
        <v>13850</v>
      </c>
      <c r="S3772" s="185" t="s">
        <v>74</v>
      </c>
      <c r="T3772">
        <v>1</v>
      </c>
      <c r="U3772" s="185" t="s">
        <v>37</v>
      </c>
      <c r="V3772" s="185" t="s">
        <v>37</v>
      </c>
      <c r="W3772" t="b">
        <v>1</v>
      </c>
    </row>
    <row r="3773" spans="4:23" x14ac:dyDescent="0.25">
      <c r="D3773" s="184" t="s">
        <v>2996</v>
      </c>
      <c r="E3773" s="184" t="s">
        <v>2996</v>
      </c>
      <c r="F3773" s="184"/>
      <c r="G3773" s="184"/>
      <c r="H3773" s="185">
        <v>13410</v>
      </c>
      <c r="I3773" t="s">
        <v>3491</v>
      </c>
      <c r="J3773" s="185" t="s">
        <v>36</v>
      </c>
      <c r="K3773" s="185" t="s">
        <v>36</v>
      </c>
      <c r="L3773" s="185" t="s">
        <v>36</v>
      </c>
      <c r="M3773" s="185" t="s">
        <v>37</v>
      </c>
      <c r="N3773" s="185" t="s">
        <v>35</v>
      </c>
      <c r="O3773" s="185" t="s">
        <v>37</v>
      </c>
      <c r="P3773" s="185"/>
      <c r="Q3773" s="184" t="s">
        <v>2996</v>
      </c>
      <c r="R3773" s="185">
        <v>13410</v>
      </c>
      <c r="S3773" s="185" t="s">
        <v>131</v>
      </c>
      <c r="T3773">
        <v>2</v>
      </c>
      <c r="U3773" s="185" t="s">
        <v>37</v>
      </c>
      <c r="V3773" s="185" t="s">
        <v>37</v>
      </c>
      <c r="W3773" t="b">
        <v>1</v>
      </c>
    </row>
    <row r="3774" spans="4:23" x14ac:dyDescent="0.25">
      <c r="D3774" s="184" t="s">
        <v>2997</v>
      </c>
      <c r="E3774" s="184" t="s">
        <v>2997</v>
      </c>
      <c r="F3774" s="184"/>
      <c r="G3774" s="184"/>
      <c r="H3774" s="185">
        <v>13810</v>
      </c>
      <c r="I3774" t="s">
        <v>3491</v>
      </c>
      <c r="J3774" s="185" t="s">
        <v>36</v>
      </c>
      <c r="K3774" s="185" t="s">
        <v>36</v>
      </c>
      <c r="L3774" s="185" t="s">
        <v>36</v>
      </c>
      <c r="M3774" s="185" t="s">
        <v>37</v>
      </c>
      <c r="N3774" s="185" t="s">
        <v>3501</v>
      </c>
      <c r="O3774" s="185" t="s">
        <v>37</v>
      </c>
      <c r="P3774" s="185"/>
      <c r="Q3774" s="184" t="s">
        <v>2997</v>
      </c>
      <c r="R3774" s="185">
        <v>13810</v>
      </c>
      <c r="S3774" s="185" t="s">
        <v>1264</v>
      </c>
      <c r="T3774">
        <v>3</v>
      </c>
      <c r="U3774" s="185" t="s">
        <v>37</v>
      </c>
      <c r="V3774" s="185" t="s">
        <v>37</v>
      </c>
      <c r="W3774" t="b">
        <v>1</v>
      </c>
    </row>
    <row r="3775" spans="4:23" x14ac:dyDescent="0.25">
      <c r="D3775" s="184" t="s">
        <v>2998</v>
      </c>
      <c r="E3775" s="184" t="s">
        <v>2998</v>
      </c>
      <c r="F3775" s="184"/>
      <c r="G3775" s="184"/>
      <c r="H3775" s="185">
        <v>13810</v>
      </c>
      <c r="I3775" t="s">
        <v>3491</v>
      </c>
      <c r="J3775" s="185" t="s">
        <v>36</v>
      </c>
      <c r="K3775" s="185" t="s">
        <v>36</v>
      </c>
      <c r="L3775" s="185" t="s">
        <v>36</v>
      </c>
      <c r="M3775" s="185" t="s">
        <v>37</v>
      </c>
      <c r="N3775" s="185" t="s">
        <v>3501</v>
      </c>
      <c r="O3775" s="185" t="s">
        <v>37</v>
      </c>
      <c r="P3775" s="185"/>
      <c r="Q3775" s="184" t="s">
        <v>2998</v>
      </c>
      <c r="R3775" s="185">
        <v>13810</v>
      </c>
      <c r="S3775" s="185" t="s">
        <v>1264</v>
      </c>
      <c r="T3775">
        <v>3</v>
      </c>
      <c r="U3775" s="185" t="s">
        <v>37</v>
      </c>
      <c r="V3775" s="185" t="s">
        <v>37</v>
      </c>
      <c r="W3775" t="b">
        <v>1</v>
      </c>
    </row>
    <row r="3776" spans="4:23" x14ac:dyDescent="0.25">
      <c r="D3776" s="184" t="s">
        <v>2999</v>
      </c>
      <c r="E3776" s="184" t="s">
        <v>2999</v>
      </c>
      <c r="F3776" s="184"/>
      <c r="G3776" s="184"/>
      <c r="H3776" s="185">
        <v>13410</v>
      </c>
      <c r="I3776" t="s">
        <v>3491</v>
      </c>
      <c r="J3776" s="185" t="s">
        <v>36</v>
      </c>
      <c r="K3776" s="185" t="s">
        <v>36</v>
      </c>
      <c r="L3776" s="185" t="s">
        <v>36</v>
      </c>
      <c r="M3776" s="185" t="s">
        <v>37</v>
      </c>
      <c r="N3776" s="185" t="s">
        <v>35</v>
      </c>
      <c r="O3776" s="185" t="s">
        <v>37</v>
      </c>
      <c r="P3776" s="185"/>
      <c r="Q3776" s="184" t="s">
        <v>2999</v>
      </c>
      <c r="R3776" s="185">
        <v>13410</v>
      </c>
      <c r="S3776" s="185" t="s">
        <v>131</v>
      </c>
      <c r="T3776">
        <v>2</v>
      </c>
      <c r="U3776" s="185" t="s">
        <v>37</v>
      </c>
      <c r="V3776" s="185" t="s">
        <v>37</v>
      </c>
      <c r="W3776" t="b">
        <v>1</v>
      </c>
    </row>
    <row r="3777" spans="4:23" x14ac:dyDescent="0.25">
      <c r="D3777" s="184" t="s">
        <v>3000</v>
      </c>
      <c r="E3777" s="184" t="s">
        <v>3000</v>
      </c>
      <c r="F3777" s="184"/>
      <c r="G3777" s="184"/>
      <c r="H3777" s="185">
        <v>13810</v>
      </c>
      <c r="I3777" t="s">
        <v>3491</v>
      </c>
      <c r="J3777" s="185" t="s">
        <v>36</v>
      </c>
      <c r="K3777" s="185" t="s">
        <v>36</v>
      </c>
      <c r="L3777" s="185" t="s">
        <v>36</v>
      </c>
      <c r="M3777" s="185" t="s">
        <v>37</v>
      </c>
      <c r="N3777" s="185" t="s">
        <v>3501</v>
      </c>
      <c r="O3777" s="185" t="s">
        <v>37</v>
      </c>
      <c r="P3777" s="185"/>
      <c r="Q3777" s="184" t="s">
        <v>3000</v>
      </c>
      <c r="R3777" s="185">
        <v>13810</v>
      </c>
      <c r="S3777" s="185" t="s">
        <v>1264</v>
      </c>
      <c r="T3777">
        <v>3</v>
      </c>
      <c r="U3777" s="185" t="s">
        <v>37</v>
      </c>
      <c r="V3777" s="185" t="s">
        <v>37</v>
      </c>
      <c r="W3777" t="b">
        <v>1</v>
      </c>
    </row>
    <row r="3778" spans="4:23" x14ac:dyDescent="0.25">
      <c r="D3778" s="184" t="s">
        <v>3001</v>
      </c>
      <c r="E3778" s="184" t="s">
        <v>3001</v>
      </c>
      <c r="F3778" s="184"/>
      <c r="G3778" s="184"/>
      <c r="H3778" s="185">
        <v>13810</v>
      </c>
      <c r="I3778" t="s">
        <v>3491</v>
      </c>
      <c r="J3778" s="185" t="s">
        <v>36</v>
      </c>
      <c r="K3778" s="185" t="s">
        <v>36</v>
      </c>
      <c r="L3778" s="185" t="s">
        <v>36</v>
      </c>
      <c r="M3778" s="185" t="s">
        <v>37</v>
      </c>
      <c r="N3778" s="185" t="s">
        <v>3501</v>
      </c>
      <c r="O3778" s="185" t="s">
        <v>37</v>
      </c>
      <c r="P3778" s="185"/>
      <c r="Q3778" s="184" t="s">
        <v>3001</v>
      </c>
      <c r="R3778" s="185">
        <v>13810</v>
      </c>
      <c r="S3778" s="185" t="s">
        <v>1264</v>
      </c>
      <c r="T3778">
        <v>3</v>
      </c>
      <c r="U3778" s="185" t="s">
        <v>37</v>
      </c>
      <c r="V3778" s="185" t="s">
        <v>37</v>
      </c>
      <c r="W3778" t="b">
        <v>1</v>
      </c>
    </row>
    <row r="3779" spans="4:23" x14ac:dyDescent="0.25">
      <c r="D3779" s="184" t="s">
        <v>3002</v>
      </c>
      <c r="E3779" s="184" t="s">
        <v>3002</v>
      </c>
      <c r="F3779" s="184"/>
      <c r="G3779" s="184"/>
      <c r="H3779" s="185">
        <v>13440</v>
      </c>
      <c r="I3779" t="s">
        <v>3491</v>
      </c>
      <c r="J3779" s="185" t="s">
        <v>36</v>
      </c>
      <c r="K3779" s="185" t="s">
        <v>36</v>
      </c>
      <c r="L3779" s="185" t="s">
        <v>36</v>
      </c>
      <c r="M3779" s="185" t="s">
        <v>37</v>
      </c>
      <c r="N3779" s="185" t="s">
        <v>3501</v>
      </c>
      <c r="O3779" s="185" t="s">
        <v>37</v>
      </c>
      <c r="P3779" s="185"/>
      <c r="Q3779" s="184" t="s">
        <v>3002</v>
      </c>
      <c r="R3779" s="185">
        <v>13440</v>
      </c>
      <c r="S3779" s="185" t="s">
        <v>600</v>
      </c>
      <c r="T3779">
        <v>3</v>
      </c>
      <c r="U3779" s="185" t="s">
        <v>37</v>
      </c>
      <c r="V3779" s="185" t="s">
        <v>37</v>
      </c>
      <c r="W3779" t="b">
        <v>1</v>
      </c>
    </row>
    <row r="3780" spans="4:23" x14ac:dyDescent="0.25">
      <c r="D3780" s="184" t="s">
        <v>3003</v>
      </c>
      <c r="E3780" s="184" t="s">
        <v>3003</v>
      </c>
      <c r="F3780" s="184"/>
      <c r="G3780" s="184"/>
      <c r="H3780" s="185">
        <v>13690</v>
      </c>
      <c r="I3780" t="s">
        <v>3491</v>
      </c>
      <c r="J3780" s="185" t="s">
        <v>36</v>
      </c>
      <c r="K3780" s="185" t="s">
        <v>36</v>
      </c>
      <c r="L3780" s="185" t="s">
        <v>36</v>
      </c>
      <c r="M3780" s="185" t="s">
        <v>37</v>
      </c>
      <c r="N3780" s="185" t="s">
        <v>3503</v>
      </c>
      <c r="O3780" s="185" t="s">
        <v>37</v>
      </c>
      <c r="P3780" s="185"/>
      <c r="Q3780" s="184" t="s">
        <v>3003</v>
      </c>
      <c r="R3780" s="185">
        <v>13690</v>
      </c>
      <c r="S3780" s="185" t="s">
        <v>430</v>
      </c>
      <c r="T3780">
        <v>1</v>
      </c>
      <c r="U3780" s="185" t="s">
        <v>37</v>
      </c>
      <c r="V3780" s="185" t="s">
        <v>37</v>
      </c>
      <c r="W3780" t="b">
        <v>1</v>
      </c>
    </row>
    <row r="3781" spans="4:23" x14ac:dyDescent="0.25">
      <c r="D3781" s="184" t="s">
        <v>3004</v>
      </c>
      <c r="E3781" s="184" t="s">
        <v>3004</v>
      </c>
      <c r="F3781" s="184"/>
      <c r="G3781" s="184"/>
      <c r="H3781" s="185">
        <v>16410</v>
      </c>
      <c r="I3781" t="s">
        <v>3496</v>
      </c>
      <c r="J3781" s="185" t="s">
        <v>36</v>
      </c>
      <c r="K3781" s="185" t="s">
        <v>36</v>
      </c>
      <c r="L3781" s="185" t="s">
        <v>36</v>
      </c>
      <c r="M3781" s="185" t="s">
        <v>37</v>
      </c>
      <c r="N3781" s="185" t="s">
        <v>35</v>
      </c>
      <c r="O3781" s="185" t="s">
        <v>37</v>
      </c>
      <c r="P3781" s="185"/>
      <c r="Q3781" s="184" t="s">
        <v>3004</v>
      </c>
      <c r="R3781" s="185">
        <v>16410</v>
      </c>
      <c r="S3781" s="185" t="s">
        <v>70</v>
      </c>
      <c r="T3781">
        <v>1</v>
      </c>
      <c r="U3781" s="185" t="s">
        <v>37</v>
      </c>
      <c r="V3781" s="185" t="s">
        <v>37</v>
      </c>
      <c r="W3781" t="b">
        <v>0</v>
      </c>
    </row>
    <row r="3782" spans="4:23" x14ac:dyDescent="0.25">
      <c r="D3782" s="184" t="s">
        <v>4549</v>
      </c>
      <c r="E3782" s="184" t="s">
        <v>4549</v>
      </c>
      <c r="F3782" s="184"/>
      <c r="G3782" s="184"/>
      <c r="H3782" s="185">
        <v>18301</v>
      </c>
      <c r="I3782" t="s">
        <v>3510</v>
      </c>
      <c r="J3782" s="185" t="s">
        <v>36</v>
      </c>
      <c r="K3782" s="185" t="s">
        <v>36</v>
      </c>
      <c r="L3782" s="185" t="s">
        <v>36</v>
      </c>
      <c r="M3782" s="185" t="s">
        <v>36</v>
      </c>
      <c r="N3782" s="185" t="s">
        <v>3514</v>
      </c>
      <c r="O3782" s="185" t="s">
        <v>37</v>
      </c>
      <c r="P3782" s="185"/>
      <c r="Q3782" s="184" t="s">
        <v>4549</v>
      </c>
      <c r="R3782" s="185">
        <v>18301</v>
      </c>
      <c r="S3782" s="185" t="s">
        <v>3736</v>
      </c>
      <c r="T3782">
        <v>0</v>
      </c>
      <c r="U3782" s="185" t="s">
        <v>36</v>
      </c>
      <c r="V3782" s="185" t="s">
        <v>36</v>
      </c>
      <c r="W3782" t="b">
        <v>1</v>
      </c>
    </row>
    <row r="3783" spans="4:23" x14ac:dyDescent="0.25">
      <c r="D3783" s="184" t="s">
        <v>4550</v>
      </c>
      <c r="E3783" s="184" t="s">
        <v>4550</v>
      </c>
      <c r="F3783" s="184"/>
      <c r="G3783" s="184"/>
      <c r="H3783" s="185">
        <v>18301</v>
      </c>
      <c r="I3783" t="s">
        <v>3510</v>
      </c>
      <c r="J3783" s="185" t="s">
        <v>36</v>
      </c>
      <c r="K3783" s="185" t="s">
        <v>36</v>
      </c>
      <c r="L3783" s="185" t="s">
        <v>36</v>
      </c>
      <c r="M3783" s="185" t="s">
        <v>37</v>
      </c>
      <c r="N3783" s="185" t="s">
        <v>3514</v>
      </c>
      <c r="O3783" s="185" t="s">
        <v>37</v>
      </c>
      <c r="P3783" s="185"/>
      <c r="Q3783" s="184" t="s">
        <v>4550</v>
      </c>
      <c r="R3783" s="185">
        <v>18301</v>
      </c>
      <c r="S3783" s="185" t="s">
        <v>3736</v>
      </c>
      <c r="T3783">
        <v>1</v>
      </c>
      <c r="U3783" s="185" t="s">
        <v>37</v>
      </c>
      <c r="V3783" s="185" t="s">
        <v>37</v>
      </c>
      <c r="W3783" t="b">
        <v>1</v>
      </c>
    </row>
    <row r="3784" spans="4:23" x14ac:dyDescent="0.25">
      <c r="D3784" s="184" t="s">
        <v>4551</v>
      </c>
      <c r="E3784" s="184" t="s">
        <v>4551</v>
      </c>
      <c r="F3784" s="184"/>
      <c r="G3784" s="184"/>
      <c r="H3784" s="185">
        <v>18301</v>
      </c>
      <c r="I3784" t="s">
        <v>3510</v>
      </c>
      <c r="J3784" s="185" t="s">
        <v>36</v>
      </c>
      <c r="K3784" s="185" t="s">
        <v>36</v>
      </c>
      <c r="L3784" s="185" t="s">
        <v>36</v>
      </c>
      <c r="M3784" s="185" t="s">
        <v>37</v>
      </c>
      <c r="N3784" s="185" t="s">
        <v>3514</v>
      </c>
      <c r="O3784" s="185" t="s">
        <v>37</v>
      </c>
      <c r="P3784" s="185"/>
      <c r="Q3784" s="184" t="s">
        <v>4551</v>
      </c>
      <c r="R3784" s="185">
        <v>18301</v>
      </c>
      <c r="S3784" s="185" t="s">
        <v>3736</v>
      </c>
      <c r="T3784">
        <v>1</v>
      </c>
      <c r="U3784" s="185" t="s">
        <v>37</v>
      </c>
      <c r="V3784" s="185" t="s">
        <v>37</v>
      </c>
      <c r="W3784" t="b">
        <v>1</v>
      </c>
    </row>
    <row r="3785" spans="4:23" x14ac:dyDescent="0.25">
      <c r="D3785" s="184" t="s">
        <v>3005</v>
      </c>
      <c r="E3785" s="184" t="s">
        <v>3005</v>
      </c>
      <c r="F3785" s="184"/>
      <c r="G3785" s="184"/>
      <c r="H3785" s="185">
        <v>17620</v>
      </c>
      <c r="I3785" t="s">
        <v>3502</v>
      </c>
      <c r="J3785" s="185" t="s">
        <v>36</v>
      </c>
      <c r="K3785" s="185" t="s">
        <v>36</v>
      </c>
      <c r="L3785" s="185" t="s">
        <v>36</v>
      </c>
      <c r="M3785" s="185" t="s">
        <v>37</v>
      </c>
      <c r="N3785" s="185" t="s">
        <v>3528</v>
      </c>
      <c r="O3785" s="185" t="s">
        <v>37</v>
      </c>
      <c r="P3785" s="185"/>
      <c r="Q3785" s="184" t="s">
        <v>3005</v>
      </c>
      <c r="R3785" s="185">
        <v>17620</v>
      </c>
      <c r="S3785" s="185" t="s">
        <v>342</v>
      </c>
      <c r="T3785">
        <v>1</v>
      </c>
      <c r="U3785" s="185" t="s">
        <v>37</v>
      </c>
      <c r="V3785" s="185" t="s">
        <v>37</v>
      </c>
      <c r="W3785" t="b">
        <v>1</v>
      </c>
    </row>
    <row r="3786" spans="4:23" x14ac:dyDescent="0.25">
      <c r="D3786" s="184" t="s">
        <v>3006</v>
      </c>
      <c r="E3786" s="184" t="s">
        <v>3006</v>
      </c>
      <c r="F3786" s="184"/>
      <c r="G3786" s="184"/>
      <c r="H3786" s="185">
        <v>13010</v>
      </c>
      <c r="I3786" t="s">
        <v>3491</v>
      </c>
      <c r="J3786" s="185" t="s">
        <v>36</v>
      </c>
      <c r="K3786" s="185" t="s">
        <v>36</v>
      </c>
      <c r="L3786" s="185" t="s">
        <v>36</v>
      </c>
      <c r="M3786" s="185" t="s">
        <v>37</v>
      </c>
      <c r="N3786" s="185" t="s">
        <v>3501</v>
      </c>
      <c r="O3786" s="185" t="s">
        <v>37</v>
      </c>
      <c r="P3786" s="185"/>
      <c r="Q3786" s="184" t="s">
        <v>3006</v>
      </c>
      <c r="R3786" s="185">
        <v>13010</v>
      </c>
      <c r="S3786" s="185" t="s">
        <v>367</v>
      </c>
      <c r="T3786">
        <v>3</v>
      </c>
      <c r="U3786" s="185" t="s">
        <v>37</v>
      </c>
      <c r="V3786" s="185" t="s">
        <v>37</v>
      </c>
      <c r="W3786" t="b">
        <v>1</v>
      </c>
    </row>
    <row r="3787" spans="4:23" x14ac:dyDescent="0.25">
      <c r="D3787" s="184" t="s">
        <v>4552</v>
      </c>
      <c r="E3787" s="184" t="s">
        <v>4552</v>
      </c>
      <c r="F3787" s="184"/>
      <c r="G3787" s="184"/>
      <c r="H3787" s="185">
        <v>18301</v>
      </c>
      <c r="I3787" t="s">
        <v>3510</v>
      </c>
      <c r="J3787" s="185" t="s">
        <v>36</v>
      </c>
      <c r="K3787" s="185" t="s">
        <v>36</v>
      </c>
      <c r="L3787" s="185" t="s">
        <v>36</v>
      </c>
      <c r="M3787" s="185" t="s">
        <v>37</v>
      </c>
      <c r="N3787" s="185" t="s">
        <v>3514</v>
      </c>
      <c r="O3787" s="185" t="s">
        <v>37</v>
      </c>
      <c r="P3787" s="185"/>
      <c r="Q3787" s="184" t="s">
        <v>4552</v>
      </c>
      <c r="R3787" s="185">
        <v>18301</v>
      </c>
      <c r="S3787" s="185" t="s">
        <v>3736</v>
      </c>
      <c r="T3787">
        <v>1</v>
      </c>
      <c r="U3787" s="185" t="s">
        <v>37</v>
      </c>
      <c r="V3787" s="185" t="s">
        <v>37</v>
      </c>
      <c r="W3787" t="b">
        <v>1</v>
      </c>
    </row>
    <row r="3788" spans="4:23" x14ac:dyDescent="0.25">
      <c r="D3788" s="184" t="s">
        <v>4553</v>
      </c>
      <c r="E3788" s="184" t="s">
        <v>4553</v>
      </c>
      <c r="F3788" s="184"/>
      <c r="G3788" s="184"/>
      <c r="H3788" s="185">
        <v>18301</v>
      </c>
      <c r="I3788" t="s">
        <v>3510</v>
      </c>
      <c r="J3788" s="185" t="s">
        <v>36</v>
      </c>
      <c r="K3788" s="185" t="s">
        <v>36</v>
      </c>
      <c r="L3788" s="185" t="s">
        <v>36</v>
      </c>
      <c r="M3788" s="185" t="s">
        <v>37</v>
      </c>
      <c r="N3788" s="185" t="s">
        <v>3514</v>
      </c>
      <c r="O3788" s="185" t="s">
        <v>37</v>
      </c>
      <c r="P3788" s="185"/>
      <c r="Q3788" s="184" t="s">
        <v>4553</v>
      </c>
      <c r="R3788" s="185">
        <v>18301</v>
      </c>
      <c r="S3788" s="185" t="s">
        <v>3736</v>
      </c>
      <c r="T3788">
        <v>1</v>
      </c>
      <c r="U3788" s="185" t="s">
        <v>37</v>
      </c>
      <c r="V3788" s="185" t="s">
        <v>37</v>
      </c>
      <c r="W3788" t="b">
        <v>1</v>
      </c>
    </row>
    <row r="3789" spans="4:23" x14ac:dyDescent="0.25">
      <c r="D3789" s="184" t="s">
        <v>4554</v>
      </c>
      <c r="E3789" s="184" t="s">
        <v>4554</v>
      </c>
      <c r="F3789" s="184"/>
      <c r="G3789" s="184"/>
      <c r="H3789" s="185">
        <v>18302</v>
      </c>
      <c r="I3789" t="s">
        <v>3510</v>
      </c>
      <c r="J3789" s="185" t="s">
        <v>36</v>
      </c>
      <c r="K3789" s="185" t="s">
        <v>36</v>
      </c>
      <c r="L3789" s="185" t="s">
        <v>36</v>
      </c>
      <c r="M3789" s="185" t="s">
        <v>37</v>
      </c>
      <c r="N3789" s="185" t="s">
        <v>3514</v>
      </c>
      <c r="O3789" s="185" t="s">
        <v>37</v>
      </c>
      <c r="P3789" s="185"/>
      <c r="Q3789" s="184" t="s">
        <v>4554</v>
      </c>
      <c r="R3789" s="185">
        <v>18302</v>
      </c>
      <c r="S3789" s="185" t="s">
        <v>3739</v>
      </c>
      <c r="T3789">
        <v>1</v>
      </c>
      <c r="U3789" s="185" t="s">
        <v>37</v>
      </c>
      <c r="V3789" s="185" t="s">
        <v>37</v>
      </c>
      <c r="W3789" t="b">
        <v>1</v>
      </c>
    </row>
    <row r="3790" spans="4:23" x14ac:dyDescent="0.25">
      <c r="D3790" s="184" t="s">
        <v>3007</v>
      </c>
      <c r="E3790" s="184" t="s">
        <v>3007</v>
      </c>
      <c r="F3790" s="184"/>
      <c r="G3790" s="184"/>
      <c r="H3790" s="185">
        <v>13020</v>
      </c>
      <c r="I3790" t="s">
        <v>3491</v>
      </c>
      <c r="J3790" s="185" t="s">
        <v>36</v>
      </c>
      <c r="K3790" s="185" t="s">
        <v>36</v>
      </c>
      <c r="L3790" s="185" t="s">
        <v>36</v>
      </c>
      <c r="M3790" s="185" t="s">
        <v>37</v>
      </c>
      <c r="N3790" s="185" t="s">
        <v>35</v>
      </c>
      <c r="O3790" s="185" t="s">
        <v>37</v>
      </c>
      <c r="P3790" s="185"/>
      <c r="Q3790" s="184" t="s">
        <v>3007</v>
      </c>
      <c r="R3790" s="185">
        <v>13020</v>
      </c>
      <c r="S3790" s="185" t="s">
        <v>90</v>
      </c>
      <c r="T3790">
        <v>1</v>
      </c>
      <c r="U3790" s="185" t="s">
        <v>37</v>
      </c>
      <c r="V3790" s="185" t="s">
        <v>37</v>
      </c>
      <c r="W3790" t="b">
        <v>1</v>
      </c>
    </row>
    <row r="3791" spans="4:23" x14ac:dyDescent="0.25">
      <c r="D3791" s="186" t="s">
        <v>4555</v>
      </c>
      <c r="E3791" s="186" t="s">
        <v>4555</v>
      </c>
      <c r="F3791" s="186"/>
      <c r="G3791" s="186"/>
      <c r="H3791" s="185"/>
      <c r="I3791" s="186" t="s">
        <v>3491</v>
      </c>
      <c r="J3791" s="186" t="s">
        <v>36</v>
      </c>
      <c r="K3791" s="186" t="s">
        <v>36</v>
      </c>
      <c r="L3791" s="186" t="s">
        <v>36</v>
      </c>
      <c r="M3791" s="186" t="s">
        <v>37</v>
      </c>
      <c r="N3791" s="186" t="s">
        <v>35</v>
      </c>
      <c r="O3791" s="186" t="s">
        <v>37</v>
      </c>
      <c r="P3791" s="186"/>
      <c r="Q3791" s="186" t="s">
        <v>4555</v>
      </c>
      <c r="R3791" s="185"/>
      <c r="S3791" s="185"/>
      <c r="T3791">
        <v>1</v>
      </c>
      <c r="U3791" s="186" t="s">
        <v>37</v>
      </c>
      <c r="V3791" s="186" t="s">
        <v>37</v>
      </c>
      <c r="W3791" t="b">
        <v>1</v>
      </c>
    </row>
    <row r="3792" spans="4:23" x14ac:dyDescent="0.25">
      <c r="D3792" s="184" t="s">
        <v>3008</v>
      </c>
      <c r="E3792" s="184" t="s">
        <v>3008</v>
      </c>
      <c r="F3792" s="184"/>
      <c r="G3792" s="184"/>
      <c r="H3792" s="185">
        <v>15310</v>
      </c>
      <c r="I3792" t="s">
        <v>3493</v>
      </c>
      <c r="J3792" s="185" t="s">
        <v>36</v>
      </c>
      <c r="K3792" s="185" t="s">
        <v>36</v>
      </c>
      <c r="L3792" s="185" t="s">
        <v>36</v>
      </c>
      <c r="M3792" s="185" t="s">
        <v>37</v>
      </c>
      <c r="N3792" s="185" t="s">
        <v>35</v>
      </c>
      <c r="O3792" s="185" t="s">
        <v>37</v>
      </c>
      <c r="P3792" s="185"/>
      <c r="Q3792" s="184" t="s">
        <v>3008</v>
      </c>
      <c r="R3792" s="185">
        <v>15310</v>
      </c>
      <c r="S3792" s="185" t="s">
        <v>180</v>
      </c>
      <c r="T3792">
        <v>1</v>
      </c>
      <c r="U3792" s="185" t="s">
        <v>37</v>
      </c>
      <c r="V3792" s="185" t="s">
        <v>37</v>
      </c>
      <c r="W3792" t="b">
        <v>1</v>
      </c>
    </row>
    <row r="3793" spans="4:23" x14ac:dyDescent="0.25">
      <c r="D3793" s="186" t="s">
        <v>4556</v>
      </c>
      <c r="E3793" s="186" t="s">
        <v>4556</v>
      </c>
      <c r="F3793" s="186"/>
      <c r="G3793" s="186"/>
      <c r="H3793" s="185"/>
      <c r="I3793" s="186" t="s">
        <v>3493</v>
      </c>
      <c r="J3793" s="186" t="s">
        <v>36</v>
      </c>
      <c r="K3793" s="186" t="s">
        <v>36</v>
      </c>
      <c r="L3793" s="186" t="s">
        <v>36</v>
      </c>
      <c r="M3793" s="186" t="s">
        <v>37</v>
      </c>
      <c r="N3793" s="186" t="s">
        <v>35</v>
      </c>
      <c r="O3793" s="186" t="s">
        <v>37</v>
      </c>
      <c r="P3793" s="186"/>
      <c r="Q3793" s="186" t="s">
        <v>4556</v>
      </c>
      <c r="R3793" s="185"/>
      <c r="S3793" s="185"/>
      <c r="T3793">
        <v>1</v>
      </c>
      <c r="U3793" s="186" t="s">
        <v>37</v>
      </c>
      <c r="V3793" s="186" t="s">
        <v>37</v>
      </c>
      <c r="W3793" t="b">
        <v>1</v>
      </c>
    </row>
    <row r="3794" spans="4:23" x14ac:dyDescent="0.25">
      <c r="D3794" s="184" t="s">
        <v>3009</v>
      </c>
      <c r="E3794" s="184" t="s">
        <v>3009</v>
      </c>
      <c r="F3794" s="184"/>
      <c r="G3794" s="184"/>
      <c r="H3794" s="185">
        <v>13650</v>
      </c>
      <c r="I3794" t="s">
        <v>3491</v>
      </c>
      <c r="J3794" s="185" t="s">
        <v>36</v>
      </c>
      <c r="K3794" s="185" t="s">
        <v>36</v>
      </c>
      <c r="L3794" s="185" t="s">
        <v>36</v>
      </c>
      <c r="M3794" s="185" t="s">
        <v>37</v>
      </c>
      <c r="N3794" s="185" t="s">
        <v>3503</v>
      </c>
      <c r="O3794" s="185" t="s">
        <v>37</v>
      </c>
      <c r="P3794" s="185"/>
      <c r="Q3794" s="184" t="s">
        <v>3009</v>
      </c>
      <c r="R3794" s="185">
        <v>13650</v>
      </c>
      <c r="S3794" s="185" t="s">
        <v>172</v>
      </c>
      <c r="T3794">
        <v>1</v>
      </c>
      <c r="U3794" s="185" t="s">
        <v>37</v>
      </c>
      <c r="V3794" s="185" t="s">
        <v>37</v>
      </c>
      <c r="W3794" t="b">
        <v>1</v>
      </c>
    </row>
    <row r="3795" spans="4:23" x14ac:dyDescent="0.25">
      <c r="D3795" s="184" t="s">
        <v>4557</v>
      </c>
      <c r="E3795" s="184" t="s">
        <v>4557</v>
      </c>
      <c r="F3795" s="184"/>
      <c r="G3795" s="184"/>
      <c r="H3795" s="185">
        <v>18301</v>
      </c>
      <c r="I3795" t="s">
        <v>3510</v>
      </c>
      <c r="J3795" s="185" t="s">
        <v>36</v>
      </c>
      <c r="K3795" s="185" t="s">
        <v>36</v>
      </c>
      <c r="L3795" s="185" t="s">
        <v>36</v>
      </c>
      <c r="M3795" s="185" t="s">
        <v>37</v>
      </c>
      <c r="N3795" s="185" t="s">
        <v>3514</v>
      </c>
      <c r="O3795" s="185" t="s">
        <v>37</v>
      </c>
      <c r="P3795" s="185"/>
      <c r="Q3795" s="184" t="s">
        <v>4557</v>
      </c>
      <c r="R3795" s="185">
        <v>18301</v>
      </c>
      <c r="S3795" s="185" t="s">
        <v>3736</v>
      </c>
      <c r="T3795">
        <v>1</v>
      </c>
      <c r="U3795" s="185" t="s">
        <v>37</v>
      </c>
      <c r="V3795" s="185" t="s">
        <v>37</v>
      </c>
      <c r="W3795" t="b">
        <v>1</v>
      </c>
    </row>
    <row r="3796" spans="4:23" x14ac:dyDescent="0.25">
      <c r="D3796" s="184" t="s">
        <v>4558</v>
      </c>
      <c r="E3796" s="184" t="s">
        <v>4558</v>
      </c>
      <c r="F3796" s="184"/>
      <c r="G3796" s="184"/>
      <c r="H3796" s="185">
        <v>18302</v>
      </c>
      <c r="I3796" t="s">
        <v>3510</v>
      </c>
      <c r="J3796" s="185" t="s">
        <v>36</v>
      </c>
      <c r="K3796" s="185" t="s">
        <v>36</v>
      </c>
      <c r="L3796" s="185" t="s">
        <v>36</v>
      </c>
      <c r="M3796" s="185" t="s">
        <v>37</v>
      </c>
      <c r="N3796" s="185" t="s">
        <v>3514</v>
      </c>
      <c r="O3796" s="185" t="s">
        <v>37</v>
      </c>
      <c r="P3796" s="185"/>
      <c r="Q3796" s="184" t="s">
        <v>4558</v>
      </c>
      <c r="R3796" s="185">
        <v>18302</v>
      </c>
      <c r="S3796" s="185" t="s">
        <v>3739</v>
      </c>
      <c r="T3796">
        <v>1</v>
      </c>
      <c r="U3796" s="185" t="s">
        <v>37</v>
      </c>
      <c r="V3796" s="185" t="s">
        <v>37</v>
      </c>
      <c r="W3796" t="b">
        <v>1</v>
      </c>
    </row>
    <row r="3797" spans="4:23" x14ac:dyDescent="0.25">
      <c r="D3797" s="184" t="s">
        <v>3010</v>
      </c>
      <c r="E3797" s="184" t="s">
        <v>3010</v>
      </c>
      <c r="F3797" s="184"/>
      <c r="G3797" s="184"/>
      <c r="H3797" s="185">
        <v>13050</v>
      </c>
      <c r="I3797" t="s">
        <v>3491</v>
      </c>
      <c r="J3797" s="185" t="s">
        <v>36</v>
      </c>
      <c r="K3797" s="185" t="s">
        <v>36</v>
      </c>
      <c r="L3797" s="185" t="s">
        <v>36</v>
      </c>
      <c r="M3797" s="185" t="s">
        <v>37</v>
      </c>
      <c r="N3797" s="185" t="s">
        <v>3501</v>
      </c>
      <c r="O3797" s="185" t="s">
        <v>37</v>
      </c>
      <c r="P3797" s="185"/>
      <c r="Q3797" s="184" t="s">
        <v>3010</v>
      </c>
      <c r="R3797" s="185">
        <v>13050</v>
      </c>
      <c r="S3797" s="185" t="s">
        <v>1214</v>
      </c>
      <c r="T3797">
        <v>1</v>
      </c>
      <c r="U3797" s="185" t="s">
        <v>37</v>
      </c>
      <c r="V3797" s="185" t="s">
        <v>37</v>
      </c>
      <c r="W3797" t="b">
        <v>1</v>
      </c>
    </row>
    <row r="3798" spans="4:23" x14ac:dyDescent="0.25">
      <c r="D3798" s="184" t="s">
        <v>3011</v>
      </c>
      <c r="E3798" s="184" t="s">
        <v>3011</v>
      </c>
      <c r="F3798" s="184"/>
      <c r="G3798" s="184"/>
      <c r="H3798" s="185">
        <v>13130</v>
      </c>
      <c r="I3798" t="s">
        <v>3491</v>
      </c>
      <c r="J3798" s="185" t="s">
        <v>36</v>
      </c>
      <c r="K3798" s="185" t="s">
        <v>36</v>
      </c>
      <c r="L3798" s="185" t="s">
        <v>36</v>
      </c>
      <c r="M3798" s="185" t="s">
        <v>37</v>
      </c>
      <c r="N3798" s="185" t="s">
        <v>3501</v>
      </c>
      <c r="O3798" s="185" t="s">
        <v>37</v>
      </c>
      <c r="P3798" s="185"/>
      <c r="Q3798" s="184" t="s">
        <v>3011</v>
      </c>
      <c r="R3798" s="185">
        <v>13130</v>
      </c>
      <c r="S3798" s="185" t="s">
        <v>474</v>
      </c>
      <c r="T3798">
        <v>3</v>
      </c>
      <c r="U3798" s="185" t="s">
        <v>37</v>
      </c>
      <c r="V3798" s="185" t="s">
        <v>37</v>
      </c>
      <c r="W3798" t="b">
        <v>1</v>
      </c>
    </row>
    <row r="3799" spans="4:23" x14ac:dyDescent="0.25">
      <c r="D3799" s="184" t="s">
        <v>3012</v>
      </c>
      <c r="E3799" s="184" t="s">
        <v>3012</v>
      </c>
      <c r="F3799" s="184"/>
      <c r="G3799" s="184"/>
      <c r="H3799" s="185">
        <v>17070</v>
      </c>
      <c r="I3799" t="s">
        <v>3502</v>
      </c>
      <c r="J3799" s="185" t="s">
        <v>36</v>
      </c>
      <c r="K3799" s="185" t="s">
        <v>36</v>
      </c>
      <c r="L3799" s="185" t="s">
        <v>36</v>
      </c>
      <c r="M3799" s="185" t="s">
        <v>37</v>
      </c>
      <c r="N3799" s="185" t="s">
        <v>3504</v>
      </c>
      <c r="O3799" s="185" t="s">
        <v>37</v>
      </c>
      <c r="P3799" s="185"/>
      <c r="Q3799" s="184" t="s">
        <v>3012</v>
      </c>
      <c r="R3799" s="185">
        <v>17070</v>
      </c>
      <c r="S3799" s="185" t="s">
        <v>935</v>
      </c>
      <c r="T3799">
        <v>1</v>
      </c>
      <c r="U3799" s="185" t="s">
        <v>37</v>
      </c>
      <c r="V3799" s="185" t="s">
        <v>37</v>
      </c>
      <c r="W3799" t="b">
        <v>1</v>
      </c>
    </row>
    <row r="3800" spans="4:23" x14ac:dyDescent="0.25">
      <c r="D3800" s="184" t="s">
        <v>3013</v>
      </c>
      <c r="E3800" s="184" t="s">
        <v>3013</v>
      </c>
      <c r="F3800" s="184"/>
      <c r="G3800" s="184"/>
      <c r="H3800" s="185">
        <v>14260</v>
      </c>
      <c r="I3800" t="s">
        <v>3491</v>
      </c>
      <c r="J3800" s="185" t="s">
        <v>36</v>
      </c>
      <c r="K3800" s="185" t="s">
        <v>36</v>
      </c>
      <c r="L3800" s="185" t="s">
        <v>36</v>
      </c>
      <c r="M3800" s="185" t="s">
        <v>37</v>
      </c>
      <c r="N3800" s="185" t="s">
        <v>35</v>
      </c>
      <c r="O3800" s="185" t="s">
        <v>37</v>
      </c>
      <c r="P3800" s="185"/>
      <c r="Q3800" s="184" t="s">
        <v>3013</v>
      </c>
      <c r="R3800" s="185">
        <v>14260</v>
      </c>
      <c r="S3800" s="185" t="s">
        <v>2702</v>
      </c>
      <c r="T3800">
        <v>3</v>
      </c>
      <c r="U3800" s="185" t="s">
        <v>37</v>
      </c>
      <c r="V3800" s="185" t="s">
        <v>37</v>
      </c>
      <c r="W3800" t="b">
        <v>1</v>
      </c>
    </row>
    <row r="3801" spans="4:23" x14ac:dyDescent="0.25">
      <c r="D3801" s="184" t="s">
        <v>3014</v>
      </c>
      <c r="E3801" s="184" t="s">
        <v>3014</v>
      </c>
      <c r="F3801" s="184"/>
      <c r="G3801" s="184"/>
      <c r="H3801" s="185">
        <v>17070</v>
      </c>
      <c r="I3801" t="s">
        <v>3502</v>
      </c>
      <c r="J3801" s="185" t="s">
        <v>36</v>
      </c>
      <c r="K3801" s="185" t="s">
        <v>36</v>
      </c>
      <c r="L3801" s="185" t="s">
        <v>36</v>
      </c>
      <c r="M3801" s="185" t="s">
        <v>37</v>
      </c>
      <c r="N3801" s="185" t="s">
        <v>3504</v>
      </c>
      <c r="O3801" s="185" t="s">
        <v>37</v>
      </c>
      <c r="P3801" s="185"/>
      <c r="Q3801" s="184" t="s">
        <v>3014</v>
      </c>
      <c r="R3801" s="185">
        <v>17070</v>
      </c>
      <c r="S3801" s="185" t="s">
        <v>935</v>
      </c>
      <c r="T3801">
        <v>1</v>
      </c>
      <c r="U3801" s="185" t="s">
        <v>37</v>
      </c>
      <c r="V3801" s="185" t="s">
        <v>37</v>
      </c>
      <c r="W3801" t="b">
        <v>1</v>
      </c>
    </row>
    <row r="3802" spans="4:23" x14ac:dyDescent="0.25">
      <c r="D3802" s="184" t="s">
        <v>3015</v>
      </c>
      <c r="E3802" s="184" t="s">
        <v>3015</v>
      </c>
      <c r="F3802" s="184"/>
      <c r="G3802" s="184"/>
      <c r="H3802" s="185">
        <v>14260</v>
      </c>
      <c r="I3802" t="s">
        <v>3491</v>
      </c>
      <c r="J3802" s="185" t="s">
        <v>36</v>
      </c>
      <c r="K3802" s="185" t="s">
        <v>36</v>
      </c>
      <c r="L3802" s="185" t="s">
        <v>36</v>
      </c>
      <c r="M3802" s="185" t="s">
        <v>37</v>
      </c>
      <c r="N3802" s="185" t="s">
        <v>35</v>
      </c>
      <c r="O3802" s="185" t="s">
        <v>37</v>
      </c>
      <c r="P3802" s="185"/>
      <c r="Q3802" s="184" t="s">
        <v>3015</v>
      </c>
      <c r="R3802" s="185">
        <v>14260</v>
      </c>
      <c r="S3802" s="185" t="s">
        <v>2702</v>
      </c>
      <c r="T3802">
        <v>3</v>
      </c>
      <c r="U3802" s="185" t="s">
        <v>37</v>
      </c>
      <c r="V3802" s="185" t="s">
        <v>37</v>
      </c>
      <c r="W3802" t="b">
        <v>1</v>
      </c>
    </row>
    <row r="3803" spans="4:23" x14ac:dyDescent="0.25">
      <c r="D3803" s="184" t="s">
        <v>3016</v>
      </c>
      <c r="E3803" s="184" t="s">
        <v>3016</v>
      </c>
      <c r="F3803" s="184"/>
      <c r="G3803" s="184"/>
      <c r="H3803" s="185">
        <v>13960</v>
      </c>
      <c r="I3803" t="s">
        <v>3486</v>
      </c>
      <c r="J3803" s="185" t="s">
        <v>36</v>
      </c>
      <c r="K3803" s="185" t="s">
        <v>36</v>
      </c>
      <c r="L3803" s="185" t="s">
        <v>36</v>
      </c>
      <c r="M3803" s="185" t="s">
        <v>37</v>
      </c>
      <c r="N3803" s="185" t="s">
        <v>3490</v>
      </c>
      <c r="O3803" s="185" t="s">
        <v>37</v>
      </c>
      <c r="P3803" s="185"/>
      <c r="Q3803" s="184" t="s">
        <v>3016</v>
      </c>
      <c r="R3803" s="185">
        <v>13960</v>
      </c>
      <c r="S3803" s="185" t="s">
        <v>234</v>
      </c>
      <c r="T3803">
        <v>1</v>
      </c>
      <c r="U3803" s="185" t="s">
        <v>37</v>
      </c>
      <c r="V3803" s="185" t="s">
        <v>37</v>
      </c>
      <c r="W3803" t="b">
        <v>1</v>
      </c>
    </row>
    <row r="3804" spans="4:23" x14ac:dyDescent="0.25">
      <c r="D3804" s="184" t="s">
        <v>3017</v>
      </c>
      <c r="E3804" s="184" t="s">
        <v>3017</v>
      </c>
      <c r="F3804" s="184"/>
      <c r="G3804" s="184"/>
      <c r="H3804" s="185">
        <v>13960</v>
      </c>
      <c r="I3804" t="s">
        <v>3486</v>
      </c>
      <c r="J3804" s="185" t="s">
        <v>36</v>
      </c>
      <c r="K3804" s="185" t="s">
        <v>36</v>
      </c>
      <c r="L3804" s="185" t="s">
        <v>36</v>
      </c>
      <c r="M3804" s="185" t="s">
        <v>37</v>
      </c>
      <c r="N3804" s="185" t="s">
        <v>3490</v>
      </c>
      <c r="O3804" s="185" t="s">
        <v>37</v>
      </c>
      <c r="P3804" s="185"/>
      <c r="Q3804" s="184" t="s">
        <v>3017</v>
      </c>
      <c r="R3804" s="185">
        <v>13960</v>
      </c>
      <c r="S3804" s="185" t="s">
        <v>234</v>
      </c>
      <c r="T3804">
        <v>1</v>
      </c>
      <c r="U3804" s="185" t="s">
        <v>37</v>
      </c>
      <c r="V3804" s="185" t="s">
        <v>37</v>
      </c>
      <c r="W3804" t="b">
        <v>1</v>
      </c>
    </row>
    <row r="3805" spans="4:23" x14ac:dyDescent="0.25">
      <c r="D3805" s="184" t="s">
        <v>4559</v>
      </c>
      <c r="E3805" s="184" t="s">
        <v>4559</v>
      </c>
      <c r="F3805" s="184"/>
      <c r="G3805" s="184"/>
      <c r="H3805" s="185">
        <v>16070</v>
      </c>
      <c r="I3805" t="s">
        <v>3493</v>
      </c>
      <c r="J3805" s="185" t="s">
        <v>36</v>
      </c>
      <c r="K3805" s="185" t="s">
        <v>36</v>
      </c>
      <c r="L3805" s="185" t="s">
        <v>36</v>
      </c>
      <c r="M3805" s="185" t="s">
        <v>37</v>
      </c>
      <c r="N3805" s="185" t="s">
        <v>35</v>
      </c>
      <c r="O3805" s="185" t="s">
        <v>37</v>
      </c>
      <c r="P3805" s="185"/>
      <c r="Q3805" s="184" t="s">
        <v>4559</v>
      </c>
      <c r="R3805" s="185">
        <v>16070</v>
      </c>
      <c r="S3805" s="185" t="s">
        <v>3524</v>
      </c>
      <c r="T3805">
        <v>1</v>
      </c>
      <c r="U3805" s="185" t="s">
        <v>37</v>
      </c>
      <c r="V3805" s="185" t="s">
        <v>37</v>
      </c>
      <c r="W3805" t="b">
        <v>1</v>
      </c>
    </row>
    <row r="3806" spans="4:23" x14ac:dyDescent="0.25">
      <c r="D3806" s="184" t="s">
        <v>4560</v>
      </c>
      <c r="E3806" s="184" t="s">
        <v>4560</v>
      </c>
      <c r="F3806" s="184"/>
      <c r="G3806" s="184"/>
      <c r="H3806" s="185">
        <v>15500</v>
      </c>
      <c r="I3806" t="s">
        <v>3493</v>
      </c>
      <c r="J3806" s="185" t="s">
        <v>36</v>
      </c>
      <c r="K3806" s="185" t="s">
        <v>36</v>
      </c>
      <c r="L3806" s="185" t="s">
        <v>36</v>
      </c>
      <c r="M3806" s="185" t="s">
        <v>37</v>
      </c>
      <c r="N3806" s="185" t="s">
        <v>35</v>
      </c>
      <c r="O3806" s="185" t="s">
        <v>37</v>
      </c>
      <c r="P3806" s="185"/>
      <c r="Q3806" s="184" t="s">
        <v>4560</v>
      </c>
      <c r="R3806" s="185">
        <v>15500</v>
      </c>
      <c r="S3806" s="185" t="s">
        <v>3526</v>
      </c>
      <c r="T3806">
        <v>1</v>
      </c>
      <c r="U3806" s="185" t="s">
        <v>37</v>
      </c>
      <c r="V3806" s="185" t="s">
        <v>37</v>
      </c>
      <c r="W3806" t="b">
        <v>1</v>
      </c>
    </row>
    <row r="3807" spans="4:23" x14ac:dyDescent="0.25">
      <c r="D3807" s="184" t="s">
        <v>3018</v>
      </c>
      <c r="E3807" s="184" t="s">
        <v>3018</v>
      </c>
      <c r="F3807" s="184"/>
      <c r="G3807" s="184"/>
      <c r="H3807" s="185">
        <v>11020</v>
      </c>
      <c r="I3807" t="s">
        <v>3491</v>
      </c>
      <c r="J3807" s="185" t="s">
        <v>36</v>
      </c>
      <c r="K3807" s="185" t="s">
        <v>36</v>
      </c>
      <c r="L3807" s="185" t="s">
        <v>36</v>
      </c>
      <c r="M3807" s="185" t="s">
        <v>37</v>
      </c>
      <c r="N3807" s="185" t="s">
        <v>35</v>
      </c>
      <c r="O3807" s="185" t="s">
        <v>37</v>
      </c>
      <c r="P3807" s="185"/>
      <c r="Q3807" s="184" t="s">
        <v>3018</v>
      </c>
      <c r="R3807" s="185">
        <v>11020</v>
      </c>
      <c r="S3807" s="185" t="s">
        <v>127</v>
      </c>
      <c r="T3807">
        <v>3</v>
      </c>
      <c r="U3807" s="185" t="s">
        <v>37</v>
      </c>
      <c r="V3807" s="185" t="s">
        <v>37</v>
      </c>
      <c r="W3807" t="b">
        <v>1</v>
      </c>
    </row>
    <row r="3808" spans="4:23" x14ac:dyDescent="0.25">
      <c r="D3808" s="184" t="s">
        <v>3019</v>
      </c>
      <c r="E3808" s="184" t="s">
        <v>3019</v>
      </c>
      <c r="F3808" s="184"/>
      <c r="G3808" s="184"/>
      <c r="H3808" s="185">
        <v>13510</v>
      </c>
      <c r="I3808" t="s">
        <v>3491</v>
      </c>
      <c r="J3808" s="185" t="s">
        <v>36</v>
      </c>
      <c r="K3808" s="185" t="s">
        <v>36</v>
      </c>
      <c r="L3808" s="185" t="s">
        <v>36</v>
      </c>
      <c r="M3808" s="185" t="s">
        <v>37</v>
      </c>
      <c r="N3808" s="185" t="s">
        <v>3501</v>
      </c>
      <c r="O3808" s="185" t="s">
        <v>37</v>
      </c>
      <c r="P3808" s="185"/>
      <c r="Q3808" s="184" t="s">
        <v>3019</v>
      </c>
      <c r="R3808" s="185">
        <v>13510</v>
      </c>
      <c r="S3808" s="185" t="s">
        <v>103</v>
      </c>
      <c r="T3808">
        <v>3</v>
      </c>
      <c r="U3808" s="185" t="s">
        <v>37</v>
      </c>
      <c r="V3808" s="185" t="s">
        <v>37</v>
      </c>
      <c r="W3808" t="b">
        <v>1</v>
      </c>
    </row>
    <row r="3809" spans="4:23" x14ac:dyDescent="0.25">
      <c r="D3809" s="184" t="s">
        <v>3020</v>
      </c>
      <c r="E3809" s="184" t="s">
        <v>3020</v>
      </c>
      <c r="F3809" s="184"/>
      <c r="G3809" s="184"/>
      <c r="H3809" s="185">
        <v>13130</v>
      </c>
      <c r="I3809" t="s">
        <v>3491</v>
      </c>
      <c r="J3809" s="185" t="s">
        <v>36</v>
      </c>
      <c r="K3809" s="185" t="s">
        <v>36</v>
      </c>
      <c r="L3809" s="185" t="s">
        <v>36</v>
      </c>
      <c r="M3809" s="185" t="s">
        <v>37</v>
      </c>
      <c r="N3809" s="185" t="s">
        <v>3501</v>
      </c>
      <c r="O3809" s="185" t="s">
        <v>37</v>
      </c>
      <c r="P3809" s="185"/>
      <c r="Q3809" s="184" t="s">
        <v>3020</v>
      </c>
      <c r="R3809" s="185">
        <v>13130</v>
      </c>
      <c r="S3809" s="185" t="s">
        <v>474</v>
      </c>
      <c r="T3809">
        <v>3</v>
      </c>
      <c r="U3809" s="185" t="s">
        <v>37</v>
      </c>
      <c r="V3809" s="185" t="s">
        <v>37</v>
      </c>
      <c r="W3809" t="b">
        <v>1</v>
      </c>
    </row>
    <row r="3810" spans="4:23" x14ac:dyDescent="0.25">
      <c r="D3810" s="184" t="s">
        <v>3021</v>
      </c>
      <c r="E3810" s="184" t="s">
        <v>3021</v>
      </c>
      <c r="F3810" s="184"/>
      <c r="G3810" s="184"/>
      <c r="H3810" s="185">
        <v>13120</v>
      </c>
      <c r="I3810" t="s">
        <v>3491</v>
      </c>
      <c r="J3810" s="185" t="s">
        <v>36</v>
      </c>
      <c r="K3810" s="185" t="s">
        <v>36</v>
      </c>
      <c r="L3810" s="185" t="s">
        <v>36</v>
      </c>
      <c r="M3810" s="185" t="s">
        <v>37</v>
      </c>
      <c r="N3810" s="185" t="s">
        <v>3501</v>
      </c>
      <c r="O3810" s="185" t="s">
        <v>37</v>
      </c>
      <c r="P3810" s="185"/>
      <c r="Q3810" s="184" t="s">
        <v>3021</v>
      </c>
      <c r="R3810" s="185">
        <v>13120</v>
      </c>
      <c r="S3810" s="185" t="s">
        <v>1172</v>
      </c>
      <c r="T3810">
        <v>3</v>
      </c>
      <c r="U3810" s="185" t="s">
        <v>37</v>
      </c>
      <c r="V3810" s="185" t="s">
        <v>37</v>
      </c>
      <c r="W3810" t="b">
        <v>1</v>
      </c>
    </row>
    <row r="3811" spans="4:23" x14ac:dyDescent="0.25">
      <c r="D3811" s="184" t="s">
        <v>3022</v>
      </c>
      <c r="E3811" s="184" t="s">
        <v>3022</v>
      </c>
      <c r="F3811" s="184"/>
      <c r="G3811" s="184"/>
      <c r="H3811" s="185">
        <v>11020</v>
      </c>
      <c r="I3811" t="s">
        <v>3491</v>
      </c>
      <c r="J3811" s="185" t="s">
        <v>36</v>
      </c>
      <c r="K3811" s="185" t="s">
        <v>36</v>
      </c>
      <c r="L3811" s="185" t="s">
        <v>36</v>
      </c>
      <c r="M3811" s="185" t="s">
        <v>37</v>
      </c>
      <c r="N3811" s="185" t="s">
        <v>35</v>
      </c>
      <c r="O3811" s="185" t="s">
        <v>37</v>
      </c>
      <c r="P3811" s="185"/>
      <c r="Q3811" s="184" t="s">
        <v>3022</v>
      </c>
      <c r="R3811" s="185">
        <v>11020</v>
      </c>
      <c r="S3811" s="185" t="s">
        <v>127</v>
      </c>
      <c r="T3811">
        <v>3</v>
      </c>
      <c r="U3811" s="185" t="s">
        <v>37</v>
      </c>
      <c r="V3811" s="185" t="s">
        <v>37</v>
      </c>
      <c r="W3811" t="b">
        <v>1</v>
      </c>
    </row>
    <row r="3812" spans="4:23" x14ac:dyDescent="0.25">
      <c r="D3812" s="184" t="s">
        <v>3023</v>
      </c>
      <c r="E3812" s="184" t="s">
        <v>3023</v>
      </c>
      <c r="F3812" s="184"/>
      <c r="G3812" s="184"/>
      <c r="H3812" s="185">
        <v>17260</v>
      </c>
      <c r="I3812" t="s">
        <v>3502</v>
      </c>
      <c r="J3812" s="185" t="s">
        <v>36</v>
      </c>
      <c r="K3812" s="185" t="s">
        <v>36</v>
      </c>
      <c r="L3812" s="185" t="s">
        <v>36</v>
      </c>
      <c r="M3812" s="185" t="s">
        <v>37</v>
      </c>
      <c r="N3812" s="185" t="s">
        <v>3504</v>
      </c>
      <c r="O3812" s="185" t="s">
        <v>37</v>
      </c>
      <c r="P3812" s="185"/>
      <c r="Q3812" s="184" t="s">
        <v>3023</v>
      </c>
      <c r="R3812" s="185">
        <v>17260</v>
      </c>
      <c r="S3812" s="185" t="s">
        <v>410</v>
      </c>
      <c r="T3812">
        <v>1</v>
      </c>
      <c r="U3812" s="185" t="s">
        <v>37</v>
      </c>
      <c r="V3812" s="185" t="s">
        <v>37</v>
      </c>
      <c r="W3812" t="b">
        <v>1</v>
      </c>
    </row>
    <row r="3813" spans="4:23" x14ac:dyDescent="0.25">
      <c r="D3813" s="184" t="s">
        <v>3024</v>
      </c>
      <c r="E3813" s="184" t="s">
        <v>3024</v>
      </c>
      <c r="F3813" s="184"/>
      <c r="G3813" s="184"/>
      <c r="H3813" s="185">
        <v>16410</v>
      </c>
      <c r="I3813" t="s">
        <v>3496</v>
      </c>
      <c r="J3813" s="185" t="s">
        <v>36</v>
      </c>
      <c r="K3813" s="185" t="s">
        <v>36</v>
      </c>
      <c r="L3813" s="185" t="s">
        <v>36</v>
      </c>
      <c r="M3813" s="185" t="s">
        <v>36</v>
      </c>
      <c r="N3813" s="185" t="s">
        <v>35</v>
      </c>
      <c r="O3813" s="185" t="s">
        <v>37</v>
      </c>
      <c r="P3813" s="185"/>
      <c r="Q3813" s="184" t="s">
        <v>3024</v>
      </c>
      <c r="R3813" s="185">
        <v>16410</v>
      </c>
      <c r="S3813" s="185" t="s">
        <v>70</v>
      </c>
      <c r="T3813">
        <v>4</v>
      </c>
      <c r="U3813" s="185" t="s">
        <v>37</v>
      </c>
      <c r="V3813" s="185" t="s">
        <v>37</v>
      </c>
      <c r="W3813" t="b">
        <v>0</v>
      </c>
    </row>
    <row r="3814" spans="4:23" x14ac:dyDescent="0.25">
      <c r="D3814" s="184" t="s">
        <v>3025</v>
      </c>
      <c r="E3814" s="184" t="s">
        <v>3025</v>
      </c>
      <c r="F3814" s="184"/>
      <c r="G3814" s="184"/>
      <c r="H3814" s="185">
        <v>13140</v>
      </c>
      <c r="I3814" t="s">
        <v>3491</v>
      </c>
      <c r="J3814" s="185" t="s">
        <v>36</v>
      </c>
      <c r="K3814" s="185" t="s">
        <v>36</v>
      </c>
      <c r="L3814" s="185" t="s">
        <v>36</v>
      </c>
      <c r="M3814" s="185" t="s">
        <v>37</v>
      </c>
      <c r="N3814" s="185" t="s">
        <v>35</v>
      </c>
      <c r="O3814" s="185" t="s">
        <v>37</v>
      </c>
      <c r="P3814" s="185"/>
      <c r="Q3814" s="184" t="s">
        <v>3025</v>
      </c>
      <c r="R3814" s="185">
        <v>13140</v>
      </c>
      <c r="S3814" s="185" t="s">
        <v>78</v>
      </c>
      <c r="T3814">
        <v>2</v>
      </c>
      <c r="U3814" s="185" t="s">
        <v>37</v>
      </c>
      <c r="V3814" s="185" t="s">
        <v>37</v>
      </c>
      <c r="W3814" t="b">
        <v>1</v>
      </c>
    </row>
    <row r="3815" spans="4:23" x14ac:dyDescent="0.25">
      <c r="D3815" s="184" t="s">
        <v>3026</v>
      </c>
      <c r="E3815" s="184" t="s">
        <v>3026</v>
      </c>
      <c r="F3815" s="184"/>
      <c r="G3815" s="184"/>
      <c r="H3815" s="185">
        <v>16380</v>
      </c>
      <c r="I3815" t="s">
        <v>3496</v>
      </c>
      <c r="J3815" s="185" t="s">
        <v>36</v>
      </c>
      <c r="K3815" s="185" t="s">
        <v>36</v>
      </c>
      <c r="L3815" s="185" t="s">
        <v>36</v>
      </c>
      <c r="M3815" s="185" t="s">
        <v>37</v>
      </c>
      <c r="N3815" s="185" t="s">
        <v>35</v>
      </c>
      <c r="O3815" s="185" t="s">
        <v>37</v>
      </c>
      <c r="P3815" s="185"/>
      <c r="Q3815" s="184" t="s">
        <v>3026</v>
      </c>
      <c r="R3815" s="185">
        <v>16380</v>
      </c>
      <c r="S3815" s="185" t="s">
        <v>174</v>
      </c>
      <c r="T3815">
        <v>3</v>
      </c>
      <c r="U3815" s="185" t="s">
        <v>37</v>
      </c>
      <c r="V3815" s="185" t="s">
        <v>37</v>
      </c>
      <c r="W3815" t="b">
        <v>1</v>
      </c>
    </row>
    <row r="3816" spans="4:23" x14ac:dyDescent="0.25">
      <c r="D3816" s="184" t="s">
        <v>2777</v>
      </c>
      <c r="E3816" s="184" t="s">
        <v>2777</v>
      </c>
      <c r="F3816" s="184"/>
      <c r="G3816" s="184"/>
      <c r="H3816" s="185">
        <v>17860</v>
      </c>
      <c r="I3816" t="s">
        <v>3502</v>
      </c>
      <c r="J3816" s="185" t="s">
        <v>36</v>
      </c>
      <c r="K3816" s="185" t="s">
        <v>36</v>
      </c>
      <c r="L3816" s="185" t="s">
        <v>36</v>
      </c>
      <c r="M3816" s="185" t="s">
        <v>37</v>
      </c>
      <c r="N3816" s="185" t="s">
        <v>3504</v>
      </c>
      <c r="O3816" s="185" t="s">
        <v>37</v>
      </c>
      <c r="P3816" s="185"/>
      <c r="Q3816" s="184" t="s">
        <v>2777</v>
      </c>
      <c r="R3816" s="185">
        <v>17860</v>
      </c>
      <c r="S3816" s="185" t="s">
        <v>2777</v>
      </c>
      <c r="T3816">
        <v>1</v>
      </c>
      <c r="U3816" s="185" t="s">
        <v>37</v>
      </c>
      <c r="V3816" s="185" t="s">
        <v>37</v>
      </c>
      <c r="W3816" t="b">
        <v>1</v>
      </c>
    </row>
    <row r="3817" spans="4:23" x14ac:dyDescent="0.25">
      <c r="D3817" s="184" t="s">
        <v>3027</v>
      </c>
      <c r="E3817" s="184" t="s">
        <v>3027</v>
      </c>
      <c r="F3817" s="184"/>
      <c r="G3817" s="184"/>
      <c r="H3817" s="185">
        <v>17170</v>
      </c>
      <c r="I3817" t="s">
        <v>3502</v>
      </c>
      <c r="J3817" s="185" t="s">
        <v>36</v>
      </c>
      <c r="K3817" s="185" t="s">
        <v>36</v>
      </c>
      <c r="L3817" s="185" t="s">
        <v>36</v>
      </c>
      <c r="M3817" s="185" t="s">
        <v>37</v>
      </c>
      <c r="N3817" s="185" t="s">
        <v>3504</v>
      </c>
      <c r="O3817" s="185" t="s">
        <v>37</v>
      </c>
      <c r="P3817" s="185"/>
      <c r="Q3817" s="184" t="s">
        <v>3027</v>
      </c>
      <c r="R3817" s="185">
        <v>17170</v>
      </c>
      <c r="S3817" s="185" t="s">
        <v>393</v>
      </c>
      <c r="T3817">
        <v>1</v>
      </c>
      <c r="U3817" s="185" t="s">
        <v>37</v>
      </c>
      <c r="V3817" s="185" t="s">
        <v>37</v>
      </c>
      <c r="W3817" t="b">
        <v>1</v>
      </c>
    </row>
    <row r="3818" spans="4:23" x14ac:dyDescent="0.25">
      <c r="D3818" s="184" t="s">
        <v>3028</v>
      </c>
      <c r="E3818" s="184" t="s">
        <v>3028</v>
      </c>
      <c r="F3818" s="184"/>
      <c r="G3818" s="184"/>
      <c r="H3818" s="185">
        <v>90383</v>
      </c>
      <c r="I3818" t="s">
        <v>3502</v>
      </c>
      <c r="J3818" s="185" t="s">
        <v>36</v>
      </c>
      <c r="K3818" s="185" t="s">
        <v>36</v>
      </c>
      <c r="L3818" s="185" t="s">
        <v>36</v>
      </c>
      <c r="M3818" s="185" t="s">
        <v>37</v>
      </c>
      <c r="N3818" s="185" t="s">
        <v>3504</v>
      </c>
      <c r="O3818" s="185" t="s">
        <v>37</v>
      </c>
      <c r="P3818" s="185"/>
      <c r="Q3818" s="184" t="s">
        <v>3028</v>
      </c>
      <c r="R3818" s="185">
        <v>90383</v>
      </c>
      <c r="S3818" s="185" t="s">
        <v>3534</v>
      </c>
      <c r="T3818">
        <v>1</v>
      </c>
      <c r="U3818" s="185" t="s">
        <v>37</v>
      </c>
      <c r="V3818" s="185" t="s">
        <v>37</v>
      </c>
      <c r="W3818" t="b">
        <v>1</v>
      </c>
    </row>
    <row r="3819" spans="4:23" x14ac:dyDescent="0.25">
      <c r="D3819" s="184" t="s">
        <v>3029</v>
      </c>
      <c r="E3819" s="184" t="s">
        <v>3029</v>
      </c>
      <c r="F3819" s="184"/>
      <c r="G3819" s="184"/>
      <c r="H3819" s="185">
        <v>17170</v>
      </c>
      <c r="I3819" t="s">
        <v>3502</v>
      </c>
      <c r="J3819" s="185" t="s">
        <v>36</v>
      </c>
      <c r="K3819" s="185" t="s">
        <v>36</v>
      </c>
      <c r="L3819" s="185" t="s">
        <v>36</v>
      </c>
      <c r="M3819" s="185" t="s">
        <v>37</v>
      </c>
      <c r="N3819" s="185" t="s">
        <v>3504</v>
      </c>
      <c r="O3819" s="185" t="s">
        <v>37</v>
      </c>
      <c r="P3819" s="185"/>
      <c r="Q3819" s="184" t="s">
        <v>3029</v>
      </c>
      <c r="R3819" s="185">
        <v>17170</v>
      </c>
      <c r="S3819" s="185" t="s">
        <v>393</v>
      </c>
      <c r="T3819">
        <v>1</v>
      </c>
      <c r="U3819" s="185" t="s">
        <v>37</v>
      </c>
      <c r="V3819" s="185" t="s">
        <v>37</v>
      </c>
      <c r="W3819" t="b">
        <v>1</v>
      </c>
    </row>
    <row r="3820" spans="4:23" x14ac:dyDescent="0.25">
      <c r="D3820" s="184" t="s">
        <v>3030</v>
      </c>
      <c r="E3820" s="184" t="s">
        <v>3030</v>
      </c>
      <c r="F3820" s="184"/>
      <c r="G3820" s="184"/>
      <c r="H3820" s="185">
        <v>17170</v>
      </c>
      <c r="I3820" t="s">
        <v>3502</v>
      </c>
      <c r="J3820" s="185" t="s">
        <v>36</v>
      </c>
      <c r="K3820" s="185" t="s">
        <v>36</v>
      </c>
      <c r="L3820" s="185" t="s">
        <v>36</v>
      </c>
      <c r="M3820" s="185" t="s">
        <v>37</v>
      </c>
      <c r="N3820" s="185" t="s">
        <v>3504</v>
      </c>
      <c r="O3820" s="185" t="s">
        <v>37</v>
      </c>
      <c r="P3820" s="185"/>
      <c r="Q3820" s="184" t="s">
        <v>3030</v>
      </c>
      <c r="R3820" s="185">
        <v>17170</v>
      </c>
      <c r="S3820" s="185" t="s">
        <v>393</v>
      </c>
      <c r="T3820">
        <v>1</v>
      </c>
      <c r="U3820" s="185" t="s">
        <v>37</v>
      </c>
      <c r="V3820" s="185" t="s">
        <v>37</v>
      </c>
      <c r="W3820" t="b">
        <v>1</v>
      </c>
    </row>
    <row r="3821" spans="4:23" x14ac:dyDescent="0.25">
      <c r="D3821" s="184" t="s">
        <v>4561</v>
      </c>
      <c r="E3821" s="184" t="s">
        <v>4561</v>
      </c>
      <c r="F3821" s="184"/>
      <c r="G3821" s="184"/>
      <c r="H3821" s="185">
        <v>18411</v>
      </c>
      <c r="I3821" t="s">
        <v>3510</v>
      </c>
      <c r="J3821" s="185" t="s">
        <v>36</v>
      </c>
      <c r="K3821" s="185" t="s">
        <v>36</v>
      </c>
      <c r="L3821" s="185" t="s">
        <v>36</v>
      </c>
      <c r="M3821" s="185" t="s">
        <v>36</v>
      </c>
      <c r="N3821" s="185" t="s">
        <v>3514</v>
      </c>
      <c r="O3821" s="185" t="s">
        <v>37</v>
      </c>
      <c r="P3821" s="185"/>
      <c r="Q3821" s="184" t="s">
        <v>4561</v>
      </c>
      <c r="R3821" s="185">
        <v>18411</v>
      </c>
      <c r="S3821" s="185" t="s">
        <v>3807</v>
      </c>
      <c r="T3821">
        <v>0</v>
      </c>
      <c r="U3821" s="185" t="s">
        <v>36</v>
      </c>
      <c r="V3821" s="185" t="s">
        <v>36</v>
      </c>
      <c r="W3821" t="b">
        <v>1</v>
      </c>
    </row>
    <row r="3822" spans="4:23" x14ac:dyDescent="0.25">
      <c r="D3822" s="184" t="s">
        <v>4562</v>
      </c>
      <c r="E3822" s="184" t="s">
        <v>4562</v>
      </c>
      <c r="F3822" s="184"/>
      <c r="G3822" s="184"/>
      <c r="H3822" s="185">
        <v>18411</v>
      </c>
      <c r="I3822" t="s">
        <v>3510</v>
      </c>
      <c r="J3822" s="185" t="s">
        <v>36</v>
      </c>
      <c r="K3822" s="185" t="s">
        <v>36</v>
      </c>
      <c r="L3822" s="185" t="s">
        <v>36</v>
      </c>
      <c r="M3822" s="185" t="s">
        <v>37</v>
      </c>
      <c r="N3822" s="185" t="s">
        <v>3514</v>
      </c>
      <c r="O3822" s="185" t="s">
        <v>37</v>
      </c>
      <c r="P3822" s="185"/>
      <c r="Q3822" s="184" t="s">
        <v>4562</v>
      </c>
      <c r="R3822" s="185">
        <v>18411</v>
      </c>
      <c r="S3822" s="185" t="s">
        <v>3807</v>
      </c>
      <c r="T3822">
        <v>1</v>
      </c>
      <c r="U3822" s="185" t="s">
        <v>37</v>
      </c>
      <c r="V3822" s="185" t="s">
        <v>37</v>
      </c>
      <c r="W3822" t="b">
        <v>1</v>
      </c>
    </row>
    <row r="3823" spans="4:23" x14ac:dyDescent="0.25">
      <c r="D3823" s="184" t="s">
        <v>4563</v>
      </c>
      <c r="E3823" s="184" t="s">
        <v>4563</v>
      </c>
      <c r="F3823" s="184"/>
      <c r="G3823" s="184"/>
      <c r="H3823" s="185">
        <v>18411</v>
      </c>
      <c r="I3823" t="s">
        <v>3510</v>
      </c>
      <c r="J3823" s="185" t="s">
        <v>36</v>
      </c>
      <c r="K3823" s="185" t="s">
        <v>36</v>
      </c>
      <c r="L3823" s="185" t="s">
        <v>36</v>
      </c>
      <c r="M3823" s="185" t="s">
        <v>36</v>
      </c>
      <c r="N3823" s="185" t="s">
        <v>3514</v>
      </c>
      <c r="O3823" s="185" t="s">
        <v>37</v>
      </c>
      <c r="P3823" s="185"/>
      <c r="Q3823" s="184" t="s">
        <v>4563</v>
      </c>
      <c r="R3823" s="185">
        <v>18411</v>
      </c>
      <c r="S3823" s="185" t="s">
        <v>3807</v>
      </c>
      <c r="T3823">
        <v>0</v>
      </c>
      <c r="U3823" s="185" t="s">
        <v>36</v>
      </c>
      <c r="V3823" s="185" t="s">
        <v>36</v>
      </c>
      <c r="W3823" t="b">
        <v>1</v>
      </c>
    </row>
    <row r="3824" spans="4:23" x14ac:dyDescent="0.25">
      <c r="D3824" s="184" t="s">
        <v>4564</v>
      </c>
      <c r="E3824" s="184" t="s">
        <v>4564</v>
      </c>
      <c r="F3824" s="184"/>
      <c r="G3824" s="184"/>
      <c r="H3824" s="185">
        <v>18411</v>
      </c>
      <c r="I3824" t="s">
        <v>3510</v>
      </c>
      <c r="J3824" s="185" t="s">
        <v>36</v>
      </c>
      <c r="K3824" s="185" t="s">
        <v>36</v>
      </c>
      <c r="L3824" s="185" t="s">
        <v>36</v>
      </c>
      <c r="M3824" s="185" t="s">
        <v>37</v>
      </c>
      <c r="N3824" s="185" t="s">
        <v>3514</v>
      </c>
      <c r="O3824" s="185" t="s">
        <v>37</v>
      </c>
      <c r="P3824" s="185"/>
      <c r="Q3824" s="184" t="s">
        <v>4564</v>
      </c>
      <c r="R3824" s="185">
        <v>18411</v>
      </c>
      <c r="S3824" s="185" t="s">
        <v>3807</v>
      </c>
      <c r="T3824">
        <v>1</v>
      </c>
      <c r="U3824" s="185" t="s">
        <v>37</v>
      </c>
      <c r="V3824" s="185" t="s">
        <v>37</v>
      </c>
      <c r="W3824" t="b">
        <v>1</v>
      </c>
    </row>
    <row r="3825" spans="4:23" x14ac:dyDescent="0.25">
      <c r="D3825" s="184" t="s">
        <v>4565</v>
      </c>
      <c r="E3825" s="184" t="s">
        <v>4565</v>
      </c>
      <c r="F3825" s="184"/>
      <c r="G3825" s="184"/>
      <c r="H3825" s="185">
        <v>18412</v>
      </c>
      <c r="I3825" t="s">
        <v>3510</v>
      </c>
      <c r="J3825" s="185" t="s">
        <v>36</v>
      </c>
      <c r="K3825" s="185" t="s">
        <v>36</v>
      </c>
      <c r="L3825" s="185" t="s">
        <v>36</v>
      </c>
      <c r="M3825" s="185" t="s">
        <v>37</v>
      </c>
      <c r="N3825" s="185" t="s">
        <v>3514</v>
      </c>
      <c r="O3825" s="185" t="s">
        <v>37</v>
      </c>
      <c r="P3825" s="185"/>
      <c r="Q3825" s="184" t="s">
        <v>4565</v>
      </c>
      <c r="R3825" s="185">
        <v>18412</v>
      </c>
      <c r="S3825" s="185" t="s">
        <v>3811</v>
      </c>
      <c r="T3825">
        <v>1</v>
      </c>
      <c r="U3825" s="185" t="s">
        <v>37</v>
      </c>
      <c r="V3825" s="185" t="s">
        <v>37</v>
      </c>
      <c r="W3825" t="b">
        <v>1</v>
      </c>
    </row>
    <row r="3826" spans="4:23" x14ac:dyDescent="0.25">
      <c r="D3826" s="184" t="s">
        <v>4566</v>
      </c>
      <c r="E3826" s="184" t="s">
        <v>4566</v>
      </c>
      <c r="F3826" s="184"/>
      <c r="G3826" s="184"/>
      <c r="H3826" s="185">
        <v>18411</v>
      </c>
      <c r="I3826" t="s">
        <v>3510</v>
      </c>
      <c r="J3826" s="185" t="s">
        <v>36</v>
      </c>
      <c r="K3826" s="185" t="s">
        <v>36</v>
      </c>
      <c r="L3826" s="185" t="s">
        <v>36</v>
      </c>
      <c r="M3826" s="185" t="s">
        <v>36</v>
      </c>
      <c r="N3826" s="185" t="s">
        <v>3514</v>
      </c>
      <c r="O3826" s="185" t="s">
        <v>37</v>
      </c>
      <c r="P3826" s="185"/>
      <c r="Q3826" s="184" t="s">
        <v>4566</v>
      </c>
      <c r="R3826" s="185">
        <v>18411</v>
      </c>
      <c r="S3826" s="185" t="s">
        <v>3807</v>
      </c>
      <c r="T3826">
        <v>0</v>
      </c>
      <c r="U3826" s="185" t="s">
        <v>36</v>
      </c>
      <c r="V3826" s="185" t="s">
        <v>36</v>
      </c>
      <c r="W3826" t="b">
        <v>1</v>
      </c>
    </row>
    <row r="3827" spans="4:23" x14ac:dyDescent="0.25">
      <c r="D3827" s="184" t="s">
        <v>4567</v>
      </c>
      <c r="E3827" s="184" t="s">
        <v>4567</v>
      </c>
      <c r="F3827" s="184"/>
      <c r="G3827" s="184"/>
      <c r="H3827" s="185">
        <v>18412</v>
      </c>
      <c r="I3827" t="s">
        <v>3510</v>
      </c>
      <c r="J3827" s="185" t="s">
        <v>36</v>
      </c>
      <c r="K3827" s="185" t="s">
        <v>36</v>
      </c>
      <c r="L3827" s="185" t="s">
        <v>36</v>
      </c>
      <c r="M3827" s="185" t="s">
        <v>37</v>
      </c>
      <c r="N3827" s="185" t="s">
        <v>3514</v>
      </c>
      <c r="O3827" s="185" t="s">
        <v>37</v>
      </c>
      <c r="P3827" s="185"/>
      <c r="Q3827" s="184" t="s">
        <v>4567</v>
      </c>
      <c r="R3827" s="185">
        <v>18412</v>
      </c>
      <c r="S3827" s="185" t="s">
        <v>3811</v>
      </c>
      <c r="T3827">
        <v>1</v>
      </c>
      <c r="U3827" s="185" t="s">
        <v>37</v>
      </c>
      <c r="V3827" s="185" t="s">
        <v>37</v>
      </c>
      <c r="W3827" t="b">
        <v>1</v>
      </c>
    </row>
    <row r="3828" spans="4:23" x14ac:dyDescent="0.25">
      <c r="D3828" s="184" t="s">
        <v>4568</v>
      </c>
      <c r="E3828" s="184" t="s">
        <v>4568</v>
      </c>
      <c r="F3828" s="184"/>
      <c r="G3828" s="184"/>
      <c r="H3828" s="185">
        <v>18412</v>
      </c>
      <c r="I3828" t="s">
        <v>3510</v>
      </c>
      <c r="J3828" s="185" t="s">
        <v>36</v>
      </c>
      <c r="K3828" s="185" t="s">
        <v>36</v>
      </c>
      <c r="L3828" s="185" t="s">
        <v>36</v>
      </c>
      <c r="M3828" s="185" t="s">
        <v>37</v>
      </c>
      <c r="N3828" s="185" t="s">
        <v>3514</v>
      </c>
      <c r="O3828" s="185" t="s">
        <v>37</v>
      </c>
      <c r="P3828" s="185"/>
      <c r="Q3828" s="184" t="s">
        <v>4568</v>
      </c>
      <c r="R3828" s="185">
        <v>18412</v>
      </c>
      <c r="S3828" s="185" t="s">
        <v>3811</v>
      </c>
      <c r="T3828">
        <v>1</v>
      </c>
      <c r="U3828" s="185" t="s">
        <v>37</v>
      </c>
      <c r="V3828" s="185" t="s">
        <v>37</v>
      </c>
      <c r="W3828" t="b">
        <v>1</v>
      </c>
    </row>
    <row r="3829" spans="4:23" x14ac:dyDescent="0.25">
      <c r="D3829" s="184" t="s">
        <v>4569</v>
      </c>
      <c r="E3829" s="184" t="s">
        <v>4569</v>
      </c>
      <c r="F3829" s="184"/>
      <c r="G3829" s="184"/>
      <c r="H3829" s="185">
        <v>18411</v>
      </c>
      <c r="I3829" t="s">
        <v>3510</v>
      </c>
      <c r="J3829" s="185" t="s">
        <v>36</v>
      </c>
      <c r="K3829" s="185" t="s">
        <v>36</v>
      </c>
      <c r="L3829" s="185" t="s">
        <v>36</v>
      </c>
      <c r="M3829" s="185" t="s">
        <v>36</v>
      </c>
      <c r="N3829" s="185" t="s">
        <v>3514</v>
      </c>
      <c r="O3829" s="185" t="s">
        <v>37</v>
      </c>
      <c r="P3829" s="185"/>
      <c r="Q3829" s="184" t="s">
        <v>4569</v>
      </c>
      <c r="R3829" s="185">
        <v>18411</v>
      </c>
      <c r="S3829" s="185" t="s">
        <v>3807</v>
      </c>
      <c r="T3829">
        <v>0</v>
      </c>
      <c r="U3829" s="185" t="s">
        <v>36</v>
      </c>
      <c r="V3829" s="185" t="s">
        <v>36</v>
      </c>
      <c r="W3829" t="b">
        <v>1</v>
      </c>
    </row>
    <row r="3830" spans="4:23" x14ac:dyDescent="0.25">
      <c r="D3830" s="184" t="s">
        <v>4570</v>
      </c>
      <c r="E3830" s="184" t="s">
        <v>4570</v>
      </c>
      <c r="F3830" s="184"/>
      <c r="G3830" s="184"/>
      <c r="H3830" s="185">
        <v>18412</v>
      </c>
      <c r="I3830" t="s">
        <v>3510</v>
      </c>
      <c r="J3830" s="185" t="s">
        <v>36</v>
      </c>
      <c r="K3830" s="185" t="s">
        <v>36</v>
      </c>
      <c r="L3830" s="185" t="s">
        <v>36</v>
      </c>
      <c r="M3830" s="185" t="s">
        <v>37</v>
      </c>
      <c r="N3830" s="185" t="s">
        <v>3514</v>
      </c>
      <c r="O3830" s="185" t="s">
        <v>37</v>
      </c>
      <c r="P3830" s="185"/>
      <c r="Q3830" s="184" t="s">
        <v>4570</v>
      </c>
      <c r="R3830" s="185">
        <v>18412</v>
      </c>
      <c r="S3830" s="185" t="s">
        <v>3811</v>
      </c>
      <c r="T3830">
        <v>1</v>
      </c>
      <c r="U3830" s="185" t="s">
        <v>37</v>
      </c>
      <c r="V3830" s="185" t="s">
        <v>37</v>
      </c>
      <c r="W3830" t="b">
        <v>1</v>
      </c>
    </row>
    <row r="3831" spans="4:23" x14ac:dyDescent="0.25">
      <c r="D3831" s="184" t="s">
        <v>4571</v>
      </c>
      <c r="E3831" s="184" t="s">
        <v>4571</v>
      </c>
      <c r="F3831" s="184"/>
      <c r="G3831" s="184"/>
      <c r="H3831" s="185">
        <v>18412</v>
      </c>
      <c r="I3831" t="s">
        <v>3510</v>
      </c>
      <c r="J3831" s="185" t="s">
        <v>36</v>
      </c>
      <c r="K3831" s="185" t="s">
        <v>36</v>
      </c>
      <c r="L3831" s="185" t="s">
        <v>36</v>
      </c>
      <c r="M3831" s="185" t="s">
        <v>37</v>
      </c>
      <c r="N3831" s="185" t="s">
        <v>3514</v>
      </c>
      <c r="O3831" s="185" t="s">
        <v>37</v>
      </c>
      <c r="P3831" s="185"/>
      <c r="Q3831" s="184" t="s">
        <v>4571</v>
      </c>
      <c r="R3831" s="185">
        <v>18412</v>
      </c>
      <c r="S3831" s="185" t="s">
        <v>3811</v>
      </c>
      <c r="T3831">
        <v>1</v>
      </c>
      <c r="U3831" s="185" t="s">
        <v>37</v>
      </c>
      <c r="V3831" s="185" t="s">
        <v>37</v>
      </c>
      <c r="W3831" t="b">
        <v>1</v>
      </c>
    </row>
    <row r="3832" spans="4:23" x14ac:dyDescent="0.25">
      <c r="D3832" s="184" t="s">
        <v>3031</v>
      </c>
      <c r="E3832" s="184" t="s">
        <v>3031</v>
      </c>
      <c r="F3832" s="184"/>
      <c r="G3832" s="184"/>
      <c r="H3832" s="185">
        <v>14240</v>
      </c>
      <c r="I3832" t="s">
        <v>3491</v>
      </c>
      <c r="J3832" s="185" t="s">
        <v>36</v>
      </c>
      <c r="K3832" s="185" t="s">
        <v>36</v>
      </c>
      <c r="L3832" s="185" t="s">
        <v>36</v>
      </c>
      <c r="M3832" s="185" t="s">
        <v>37</v>
      </c>
      <c r="N3832" s="185" t="s">
        <v>3505</v>
      </c>
      <c r="O3832" s="185" t="s">
        <v>37</v>
      </c>
      <c r="P3832" s="185"/>
      <c r="Q3832" s="184" t="s">
        <v>3031</v>
      </c>
      <c r="R3832" s="185">
        <v>14240</v>
      </c>
      <c r="S3832" s="185" t="s">
        <v>1014</v>
      </c>
      <c r="T3832">
        <v>3</v>
      </c>
      <c r="U3832" s="185" t="s">
        <v>37</v>
      </c>
      <c r="V3832" s="185" t="s">
        <v>37</v>
      </c>
      <c r="W3832" t="b">
        <v>1</v>
      </c>
    </row>
    <row r="3833" spans="4:23" x14ac:dyDescent="0.25">
      <c r="D3833" s="184" t="s">
        <v>3032</v>
      </c>
      <c r="E3833" s="184" t="s">
        <v>3032</v>
      </c>
      <c r="F3833" s="184"/>
      <c r="G3833" s="184"/>
      <c r="H3833" s="185">
        <v>14240</v>
      </c>
      <c r="I3833" t="s">
        <v>3491</v>
      </c>
      <c r="J3833" s="185" t="s">
        <v>36</v>
      </c>
      <c r="K3833" s="185" t="s">
        <v>36</v>
      </c>
      <c r="L3833" s="185" t="s">
        <v>36</v>
      </c>
      <c r="M3833" s="185" t="s">
        <v>37</v>
      </c>
      <c r="N3833" s="185" t="s">
        <v>3505</v>
      </c>
      <c r="O3833" s="185" t="s">
        <v>37</v>
      </c>
      <c r="P3833" s="185"/>
      <c r="Q3833" s="184" t="s">
        <v>3032</v>
      </c>
      <c r="R3833" s="185">
        <v>14240</v>
      </c>
      <c r="S3833" s="185" t="s">
        <v>1014</v>
      </c>
      <c r="T3833">
        <v>3</v>
      </c>
      <c r="U3833" s="185" t="s">
        <v>37</v>
      </c>
      <c r="V3833" s="185" t="s">
        <v>37</v>
      </c>
      <c r="W3833" t="b">
        <v>1</v>
      </c>
    </row>
    <row r="3834" spans="4:23" x14ac:dyDescent="0.25">
      <c r="D3834" s="184" t="s">
        <v>4572</v>
      </c>
      <c r="E3834" s="184" t="s">
        <v>4572</v>
      </c>
      <c r="F3834" s="184"/>
      <c r="G3834" s="184"/>
      <c r="H3834" s="185">
        <v>18411</v>
      </c>
      <c r="I3834" t="s">
        <v>3510</v>
      </c>
      <c r="J3834" s="185" t="s">
        <v>36</v>
      </c>
      <c r="K3834" s="185" t="s">
        <v>36</v>
      </c>
      <c r="L3834" s="185" t="s">
        <v>36</v>
      </c>
      <c r="M3834" s="185" t="s">
        <v>36</v>
      </c>
      <c r="N3834" s="185" t="s">
        <v>3514</v>
      </c>
      <c r="O3834" s="185" t="s">
        <v>37</v>
      </c>
      <c r="P3834" s="185"/>
      <c r="Q3834" s="184" t="s">
        <v>4572</v>
      </c>
      <c r="R3834" s="185">
        <v>18411</v>
      </c>
      <c r="S3834" s="185" t="s">
        <v>3807</v>
      </c>
      <c r="T3834">
        <v>0</v>
      </c>
      <c r="U3834" s="185" t="s">
        <v>36</v>
      </c>
      <c r="V3834" s="185" t="s">
        <v>36</v>
      </c>
      <c r="W3834" t="b">
        <v>1</v>
      </c>
    </row>
    <row r="3835" spans="4:23" x14ac:dyDescent="0.25">
      <c r="D3835" s="184" t="s">
        <v>4573</v>
      </c>
      <c r="E3835" s="184" t="s">
        <v>4573</v>
      </c>
      <c r="F3835" s="184"/>
      <c r="G3835" s="184"/>
      <c r="H3835" s="185">
        <v>18411</v>
      </c>
      <c r="I3835" t="s">
        <v>3510</v>
      </c>
      <c r="J3835" s="185" t="s">
        <v>36</v>
      </c>
      <c r="K3835" s="185" t="s">
        <v>36</v>
      </c>
      <c r="L3835" s="185" t="s">
        <v>36</v>
      </c>
      <c r="M3835" s="185" t="s">
        <v>37</v>
      </c>
      <c r="N3835" s="185" t="s">
        <v>3514</v>
      </c>
      <c r="O3835" s="185" t="s">
        <v>37</v>
      </c>
      <c r="P3835" s="185"/>
      <c r="Q3835" s="184" t="s">
        <v>4573</v>
      </c>
      <c r="R3835" s="185">
        <v>18411</v>
      </c>
      <c r="S3835" s="185" t="s">
        <v>3807</v>
      </c>
      <c r="T3835">
        <v>1</v>
      </c>
      <c r="U3835" s="185" t="s">
        <v>37</v>
      </c>
      <c r="V3835" s="185" t="s">
        <v>37</v>
      </c>
      <c r="W3835" t="b">
        <v>1</v>
      </c>
    </row>
    <row r="3836" spans="4:23" x14ac:dyDescent="0.25">
      <c r="D3836" s="184" t="s">
        <v>3033</v>
      </c>
      <c r="E3836" s="184" t="s">
        <v>3033</v>
      </c>
      <c r="F3836" s="184"/>
      <c r="G3836" s="184"/>
      <c r="H3836" s="185">
        <v>14190</v>
      </c>
      <c r="I3836" t="s">
        <v>3491</v>
      </c>
      <c r="J3836" s="185" t="s">
        <v>36</v>
      </c>
      <c r="K3836" s="185" t="s">
        <v>36</v>
      </c>
      <c r="L3836" s="185" t="s">
        <v>36</v>
      </c>
      <c r="M3836" s="185" t="s">
        <v>37</v>
      </c>
      <c r="N3836" s="185" t="s">
        <v>3505</v>
      </c>
      <c r="O3836" s="185" t="s">
        <v>37</v>
      </c>
      <c r="P3836" s="185"/>
      <c r="Q3836" s="184" t="s">
        <v>3033</v>
      </c>
      <c r="R3836" s="185">
        <v>14190</v>
      </c>
      <c r="S3836" s="185" t="s">
        <v>679</v>
      </c>
      <c r="T3836">
        <v>3</v>
      </c>
      <c r="U3836" s="185" t="s">
        <v>37</v>
      </c>
      <c r="V3836" s="185" t="s">
        <v>37</v>
      </c>
      <c r="W3836" t="b">
        <v>1</v>
      </c>
    </row>
    <row r="3837" spans="4:23" x14ac:dyDescent="0.25">
      <c r="D3837" s="184" t="s">
        <v>3034</v>
      </c>
      <c r="E3837" s="184" t="s">
        <v>3034</v>
      </c>
      <c r="F3837" s="184"/>
      <c r="G3837" s="184"/>
      <c r="H3837" s="185">
        <v>13690</v>
      </c>
      <c r="I3837" t="s">
        <v>3491</v>
      </c>
      <c r="J3837" s="185" t="s">
        <v>36</v>
      </c>
      <c r="K3837" s="185" t="s">
        <v>36</v>
      </c>
      <c r="L3837" s="185" t="s">
        <v>36</v>
      </c>
      <c r="M3837" s="185" t="s">
        <v>37</v>
      </c>
      <c r="N3837" s="185" t="s">
        <v>3503</v>
      </c>
      <c r="O3837" s="185" t="s">
        <v>37</v>
      </c>
      <c r="P3837" s="185"/>
      <c r="Q3837" s="184" t="s">
        <v>3034</v>
      </c>
      <c r="R3837" s="185">
        <v>13690</v>
      </c>
      <c r="S3837" s="185" t="s">
        <v>430</v>
      </c>
      <c r="T3837">
        <v>1</v>
      </c>
      <c r="U3837" s="185" t="s">
        <v>37</v>
      </c>
      <c r="V3837" s="185" t="s">
        <v>37</v>
      </c>
      <c r="W3837" t="b">
        <v>1</v>
      </c>
    </row>
    <row r="3838" spans="4:23" x14ac:dyDescent="0.25">
      <c r="D3838" s="184" t="s">
        <v>3035</v>
      </c>
      <c r="E3838" s="184" t="s">
        <v>3035</v>
      </c>
      <c r="F3838" s="184"/>
      <c r="G3838" s="184"/>
      <c r="H3838" s="185">
        <v>13960</v>
      </c>
      <c r="I3838" t="s">
        <v>3491</v>
      </c>
      <c r="J3838" s="185" t="s">
        <v>36</v>
      </c>
      <c r="K3838" s="185" t="s">
        <v>36</v>
      </c>
      <c r="L3838" s="185" t="s">
        <v>36</v>
      </c>
      <c r="M3838" s="185" t="s">
        <v>37</v>
      </c>
      <c r="N3838" s="185" t="s">
        <v>3501</v>
      </c>
      <c r="O3838" s="185" t="s">
        <v>37</v>
      </c>
      <c r="P3838" s="185"/>
      <c r="Q3838" s="184" t="s">
        <v>3035</v>
      </c>
      <c r="R3838" s="185">
        <v>13960</v>
      </c>
      <c r="S3838" s="185" t="s">
        <v>234</v>
      </c>
      <c r="T3838">
        <v>3</v>
      </c>
      <c r="U3838" s="185" t="s">
        <v>37</v>
      </c>
      <c r="V3838" s="185" t="s">
        <v>37</v>
      </c>
      <c r="W3838" t="b">
        <v>1</v>
      </c>
    </row>
    <row r="3839" spans="4:23" x14ac:dyDescent="0.25">
      <c r="D3839" s="184" t="s">
        <v>3036</v>
      </c>
      <c r="E3839" s="184" t="s">
        <v>3036</v>
      </c>
      <c r="F3839" s="184"/>
      <c r="G3839" s="184"/>
      <c r="H3839" s="185">
        <v>15620</v>
      </c>
      <c r="I3839" t="s">
        <v>3491</v>
      </c>
      <c r="J3839" s="185" t="s">
        <v>36</v>
      </c>
      <c r="K3839" s="185" t="s">
        <v>36</v>
      </c>
      <c r="L3839" s="185" t="s">
        <v>36</v>
      </c>
      <c r="M3839" s="185" t="s">
        <v>37</v>
      </c>
      <c r="N3839" s="185" t="s">
        <v>3503</v>
      </c>
      <c r="O3839" s="185" t="s">
        <v>37</v>
      </c>
      <c r="P3839" s="185"/>
      <c r="Q3839" s="184" t="s">
        <v>3036</v>
      </c>
      <c r="R3839" s="185">
        <v>15620</v>
      </c>
      <c r="S3839" s="185" t="s">
        <v>1126</v>
      </c>
      <c r="T3839">
        <v>1</v>
      </c>
      <c r="U3839" s="185" t="s">
        <v>37</v>
      </c>
      <c r="V3839" s="185" t="s">
        <v>37</v>
      </c>
      <c r="W3839" t="b">
        <v>1</v>
      </c>
    </row>
    <row r="3840" spans="4:23" x14ac:dyDescent="0.25">
      <c r="D3840" s="184" t="s">
        <v>3037</v>
      </c>
      <c r="E3840" s="184" t="s">
        <v>3037</v>
      </c>
      <c r="F3840" s="184"/>
      <c r="G3840" s="184"/>
      <c r="H3840" s="185">
        <v>90365</v>
      </c>
      <c r="I3840" t="s">
        <v>3493</v>
      </c>
      <c r="J3840" s="185" t="s">
        <v>36</v>
      </c>
      <c r="K3840" s="185" t="s">
        <v>36</v>
      </c>
      <c r="L3840" s="185" t="s">
        <v>36</v>
      </c>
      <c r="M3840" s="185" t="s">
        <v>36</v>
      </c>
      <c r="N3840" s="185" t="s">
        <v>35</v>
      </c>
      <c r="O3840" s="185" t="s">
        <v>37</v>
      </c>
      <c r="P3840" s="185"/>
      <c r="Q3840" s="184" t="s">
        <v>3037</v>
      </c>
      <c r="R3840" s="185">
        <v>90365</v>
      </c>
      <c r="S3840" s="185" t="s">
        <v>165</v>
      </c>
      <c r="T3840">
        <v>1</v>
      </c>
      <c r="U3840" s="185" t="s">
        <v>37</v>
      </c>
      <c r="V3840" s="185" t="s">
        <v>37</v>
      </c>
      <c r="W3840" t="b">
        <v>1</v>
      </c>
    </row>
    <row r="3841" spans="4:23" x14ac:dyDescent="0.25">
      <c r="D3841" s="184" t="s">
        <v>3038</v>
      </c>
      <c r="E3841" s="184" t="s">
        <v>3038</v>
      </c>
      <c r="F3841" s="184"/>
      <c r="G3841" s="184"/>
      <c r="H3841" s="185">
        <v>17550</v>
      </c>
      <c r="I3841" t="s">
        <v>3502</v>
      </c>
      <c r="J3841" s="185" t="s">
        <v>36</v>
      </c>
      <c r="K3841" s="185" t="s">
        <v>36</v>
      </c>
      <c r="L3841" s="185" t="s">
        <v>36</v>
      </c>
      <c r="M3841" s="185" t="s">
        <v>37</v>
      </c>
      <c r="N3841" s="185" t="s">
        <v>3512</v>
      </c>
      <c r="O3841" s="185" t="s">
        <v>37</v>
      </c>
      <c r="P3841" s="185"/>
      <c r="Q3841" s="184" t="s">
        <v>3038</v>
      </c>
      <c r="R3841" s="185">
        <v>17550</v>
      </c>
      <c r="S3841" s="185" t="s">
        <v>143</v>
      </c>
      <c r="T3841">
        <v>1</v>
      </c>
      <c r="U3841" s="185" t="s">
        <v>37</v>
      </c>
      <c r="V3841" s="185" t="s">
        <v>37</v>
      </c>
      <c r="W3841" t="b">
        <v>1</v>
      </c>
    </row>
    <row r="3842" spans="4:23" x14ac:dyDescent="0.25">
      <c r="D3842" s="184" t="s">
        <v>3039</v>
      </c>
      <c r="E3842" s="184" t="s">
        <v>3039</v>
      </c>
      <c r="F3842" s="184"/>
      <c r="G3842" s="184"/>
      <c r="H3842" s="185">
        <v>14170</v>
      </c>
      <c r="I3842" t="s">
        <v>3491</v>
      </c>
      <c r="J3842" s="185" t="s">
        <v>36</v>
      </c>
      <c r="K3842" s="185" t="s">
        <v>36</v>
      </c>
      <c r="L3842" s="185" t="s">
        <v>36</v>
      </c>
      <c r="M3842" s="185" t="s">
        <v>37</v>
      </c>
      <c r="N3842" s="185" t="s">
        <v>3505</v>
      </c>
      <c r="O3842" s="185" t="s">
        <v>37</v>
      </c>
      <c r="P3842" s="185"/>
      <c r="Q3842" s="184" t="s">
        <v>3039</v>
      </c>
      <c r="R3842" s="185">
        <v>14170</v>
      </c>
      <c r="S3842" s="185" t="s">
        <v>270</v>
      </c>
      <c r="T3842">
        <v>3</v>
      </c>
      <c r="U3842" s="185" t="s">
        <v>37</v>
      </c>
      <c r="V3842" s="185" t="s">
        <v>37</v>
      </c>
      <c r="W3842" t="b">
        <v>1</v>
      </c>
    </row>
    <row r="3843" spans="4:23" x14ac:dyDescent="0.25">
      <c r="D3843" s="184" t="s">
        <v>3040</v>
      </c>
      <c r="E3843" s="184" t="s">
        <v>3040</v>
      </c>
      <c r="F3843" s="184"/>
      <c r="G3843" s="184"/>
      <c r="H3843" s="185">
        <v>13660</v>
      </c>
      <c r="I3843" t="s">
        <v>3491</v>
      </c>
      <c r="J3843" s="185" t="s">
        <v>36</v>
      </c>
      <c r="K3843" s="185" t="s">
        <v>36</v>
      </c>
      <c r="L3843" s="185" t="s">
        <v>36</v>
      </c>
      <c r="M3843" s="185" t="s">
        <v>37</v>
      </c>
      <c r="N3843" s="185" t="s">
        <v>3503</v>
      </c>
      <c r="O3843" s="185" t="s">
        <v>37</v>
      </c>
      <c r="P3843" s="185"/>
      <c r="Q3843" s="184" t="s">
        <v>3040</v>
      </c>
      <c r="R3843" s="185">
        <v>13660</v>
      </c>
      <c r="S3843" s="185" t="s">
        <v>982</v>
      </c>
      <c r="T3843">
        <v>1</v>
      </c>
      <c r="U3843" s="185" t="s">
        <v>37</v>
      </c>
      <c r="V3843" s="185" t="s">
        <v>37</v>
      </c>
      <c r="W3843" t="b">
        <v>1</v>
      </c>
    </row>
    <row r="3844" spans="4:23" x14ac:dyDescent="0.25">
      <c r="D3844" s="184" t="s">
        <v>3041</v>
      </c>
      <c r="E3844" s="184" t="s">
        <v>3041</v>
      </c>
      <c r="F3844" s="184"/>
      <c r="G3844" s="184"/>
      <c r="H3844" s="185">
        <v>13150</v>
      </c>
      <c r="I3844" t="s">
        <v>3491</v>
      </c>
      <c r="J3844" s="185" t="s">
        <v>36</v>
      </c>
      <c r="K3844" s="185" t="s">
        <v>36</v>
      </c>
      <c r="L3844" s="185" t="s">
        <v>36</v>
      </c>
      <c r="M3844" s="185" t="s">
        <v>37</v>
      </c>
      <c r="N3844" s="185" t="s">
        <v>3501</v>
      </c>
      <c r="O3844" s="185" t="s">
        <v>37</v>
      </c>
      <c r="P3844" s="185"/>
      <c r="Q3844" s="184" t="s">
        <v>3041</v>
      </c>
      <c r="R3844" s="185">
        <v>13150</v>
      </c>
      <c r="S3844" s="185" t="s">
        <v>472</v>
      </c>
      <c r="T3844">
        <v>1</v>
      </c>
      <c r="U3844" s="185" t="s">
        <v>37</v>
      </c>
      <c r="V3844" s="185" t="s">
        <v>37</v>
      </c>
      <c r="W3844" t="b">
        <v>1</v>
      </c>
    </row>
  </sheetData>
  <pageMargins left="0.7" right="0.7" top="0.78740157499999996" bottom="0.78740157499999996"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32CA6BFD47A800488EB0664B76074152" ma:contentTypeVersion="11" ma:contentTypeDescription="Ein neues Dokument erstellen." ma:contentTypeScope="" ma:versionID="b0dc406a4bacd3d4069af123fa74cbdd">
  <xsd:schema xmlns:xsd="http://www.w3.org/2001/XMLSchema" xmlns:xs="http://www.w3.org/2001/XMLSchema" xmlns:p="http://schemas.microsoft.com/office/2006/metadata/properties" xmlns:ns3="469638fe-7ca4-47d3-be21-7957bb3ce7db" xmlns:ns4="2a2de9e9-b5b7-4b19-ba86-b074fbb2c032" targetNamespace="http://schemas.microsoft.com/office/2006/metadata/properties" ma:root="true" ma:fieldsID="472c10dafdd0346ed6816e053433de6f" ns3:_="" ns4:_="">
    <xsd:import namespace="469638fe-7ca4-47d3-be21-7957bb3ce7db"/>
    <xsd:import namespace="2a2de9e9-b5b7-4b19-ba86-b074fbb2c032"/>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DateTaken" minOccurs="0"/>
                <xsd:element ref="ns4:SharedWithUsers" minOccurs="0"/>
                <xsd:element ref="ns4:SharedWithDetails" minOccurs="0"/>
                <xsd:element ref="ns4:SharingHintHash" minOccurs="0"/>
                <xsd:element ref="ns3:MediaServiceLocation"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9638fe-7ca4-47d3-be21-7957bb3ce7d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6" nillable="true" ma:displayName="MediaServic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a2de9e9-b5b7-4b19-ba86-b074fbb2c032" elementFormDefault="qualified">
    <xsd:import namespace="http://schemas.microsoft.com/office/2006/documentManagement/types"/>
    <xsd:import namespace="http://schemas.microsoft.com/office/infopath/2007/PartnerControls"/>
    <xsd:element name="SharedWithUsers" ma:index="13"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Freigegeben für - Details" ma:internalName="SharedWithDetails" ma:readOnly="true">
      <xsd:simpleType>
        <xsd:restriction base="dms:Note">
          <xsd:maxLength value="255"/>
        </xsd:restriction>
      </xsd:simpleType>
    </xsd:element>
    <xsd:element name="SharingHintHash" ma:index="15" nillable="true" ma:displayName="Freigabehinweis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500F270-BE9B-44C6-B1F3-1B07E4337F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9638fe-7ca4-47d3-be21-7957bb3ce7db"/>
    <ds:schemaRef ds:uri="2a2de9e9-b5b7-4b19-ba86-b074fbb2c03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6DA4B2F-0D11-4AD9-879F-712624442FA9}">
  <ds:schemaRefs>
    <ds:schemaRef ds:uri="http://schemas.microsoft.com/sharepoint/v3/contenttype/forms"/>
  </ds:schemaRefs>
</ds:datastoreItem>
</file>

<file path=customXml/itemProps3.xml><?xml version="1.0" encoding="utf-8"?>
<ds:datastoreItem xmlns:ds="http://schemas.openxmlformats.org/officeDocument/2006/customXml" ds:itemID="{DC3E95EF-EB45-4CCE-ABC1-7F3D7F54A98D}">
  <ds:schemaRefs>
    <ds:schemaRef ds:uri="http://schemas.microsoft.com/office/2006/documentManagement/types"/>
    <ds:schemaRef ds:uri="http://purl.org/dc/terms/"/>
    <ds:schemaRef ds:uri="469638fe-7ca4-47d3-be21-7957bb3ce7db"/>
    <ds:schemaRef ds:uri="2a2de9e9-b5b7-4b19-ba86-b074fbb2c032"/>
    <ds:schemaRef ds:uri="http://purl.org/dc/dcmitype/"/>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13</vt:i4>
      </vt:variant>
      <vt:variant>
        <vt:lpstr>Benannte Bereiche</vt:lpstr>
      </vt:variant>
      <vt:variant>
        <vt:i4>1</vt:i4>
      </vt:variant>
    </vt:vector>
  </HeadingPairs>
  <TitlesOfParts>
    <vt:vector size="14" baseType="lpstr">
      <vt:lpstr>Prüfung</vt:lpstr>
      <vt:lpstr>App</vt:lpstr>
      <vt:lpstr>Start</vt:lpstr>
      <vt:lpstr>Kundendaten</vt:lpstr>
      <vt:lpstr>Vorversicherung Bank</vt:lpstr>
      <vt:lpstr>Umdeckung</vt:lpstr>
      <vt:lpstr>Druck</vt:lpstr>
      <vt:lpstr>Auswahl</vt:lpstr>
      <vt:lpstr>Auswahl Branche</vt:lpstr>
      <vt:lpstr>MA Berechnung</vt:lpstr>
      <vt:lpstr>Berechnung Beitrag</vt:lpstr>
      <vt:lpstr>Beiträge Privat</vt:lpstr>
      <vt:lpstr>Beiträge Firma</vt:lpstr>
      <vt:lpstr>Druck!Druckbereich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2025-01-08T06:11:13Z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0x01010032CA6BFD47A800488EB0664B76074152</vt:lpwstr>
  </property>
  <property fmtid="{D5CDD505-2E9C-101B-9397-08002B2CF9AE}" pid="3" name="MSIP_Label_3832da92-1d53-4d68-ad18-2b386361bbb4_Enabled">
    <vt:lpwstr>true</vt:lpwstr>
  </property>
  <property fmtid="{D5CDD505-2E9C-101B-9397-08002B2CF9AE}" pid="4" name="MSIP_Label_3832da92-1d53-4d68-ad18-2b386361bbb4_SetDate">
    <vt:lpwstr>2022-02-28T07:12:56Z</vt:lpwstr>
  </property>
  <property fmtid="{D5CDD505-2E9C-101B-9397-08002B2CF9AE}" pid="5" name="MSIP_Label_3832da92-1d53-4d68-ad18-2b386361bbb4_Method">
    <vt:lpwstr>Standard</vt:lpwstr>
  </property>
  <property fmtid="{D5CDD505-2E9C-101B-9397-08002B2CF9AE}" pid="6" name="MSIP_Label_3832da92-1d53-4d68-ad18-2b386361bbb4_Name">
    <vt:lpwstr>Internal</vt:lpwstr>
  </property>
  <property fmtid="{D5CDD505-2E9C-101B-9397-08002B2CF9AE}" pid="7" name="MSIP_Label_3832da92-1d53-4d68-ad18-2b386361bbb4_SiteId">
    <vt:lpwstr>8ffb3be7-83a7-463f-a543-aedb2683b1ae</vt:lpwstr>
  </property>
  <property fmtid="{D5CDD505-2E9C-101B-9397-08002B2CF9AE}" pid="8" name="MSIP_Label_3832da92-1d53-4d68-ad18-2b386361bbb4_ActionId">
    <vt:lpwstr>592d09d8-2d31-424a-94e9-000035bde233</vt:lpwstr>
  </property>
  <property fmtid="{D5CDD505-2E9C-101B-9397-08002B2CF9AE}" pid="9" name="MSIP_Label_3832da92-1d53-4d68-ad18-2b386361bbb4_ContentBits">
    <vt:lpwstr>0</vt:lpwstr>
  </property>
</Properties>
</file>