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autoCompressPictures="0" defaultThemeVersion="166925"/>
  <mc:AlternateContent xmlns:mc="http://schemas.openxmlformats.org/markup-compatibility/2006">
    <mc:Choice Requires="x15">
      <x15ac:absPath xmlns:x15ac="http://schemas.microsoft.com/office/spreadsheetml/2010/11/ac" url="R:\ALLV_vbl\ALLV_vbl-bav\9 bAV-BackOffice\Druckstücke_Präsentationen_mit_bavXXX\bav851 Vergleichstool Gehaltserhöhung vs bAV\2023\"/>
    </mc:Choice>
  </mc:AlternateContent>
  <xr:revisionPtr revIDLastSave="0" documentId="13_ncr:1_{04C1F63F-00D8-4E77-AA59-54D8FAE58762}" xr6:coauthVersionLast="47" xr6:coauthVersionMax="47" xr10:uidLastSave="{00000000-0000-0000-0000-000000000000}"/>
  <workbookProtection workbookAlgorithmName="SHA-512" workbookHashValue="SX4rZVlHQMm4XgcM2AtOLviRFg3cWl49fjTOku+NpLQhODOKJcxAjsB3cDk3Y7BWIDmioDlE5FDS1LaZmYt+8g==" workbookSaltValue="qm8NSYG8AR9sBh8Wneth5Q==" workbookSpinCount="100000" lockStructure="1"/>
  <bookViews>
    <workbookView xWindow="-120" yWindow="-120" windowWidth="38640" windowHeight="21240" xr2:uid="{E8238E52-115A-4EDA-BF2F-934B7DB30A9A}"/>
  </bookViews>
  <sheets>
    <sheet name="Vergleichstool" sheetId="4" r:id="rId1"/>
    <sheet name="Hinweise und Erläuterungen" sheetId="5" r:id="rId2"/>
    <sheet name="Zwischenschritte" sheetId="1" state="hidden" r:id="rId3"/>
    <sheet name="Steuersätze 2023" sheetId="2" state="hidden" r:id="rId4"/>
    <sheet name="SV 2023" sheetId="3" state="hidden" r:id="rId5"/>
  </sheets>
  <definedNames>
    <definedName name="_Toc53124423" localSheetId="1">'Hinweise und Erläuterungen'!$A$4</definedName>
    <definedName name="_Toc53124424" localSheetId="1">'Hinweise und Erläuterungen'!$A$23</definedName>
    <definedName name="Höhe_brutto">IF(Vergleichstool!$C$8="in Prozent",Zwischenschritte!K1048569:K3,Zwischenschritte!L1048569:L3)</definedName>
    <definedName name="Print_Area" localSheetId="1">'Hinweise und Erläuterungen'!$A$1:$B$49</definedName>
    <definedName name="Ziel">IF(Vergleichstool!#REF!="Erhöhung Gehalt",Zwischenschritte!F1048575:F1048576,Zwischenschritte!F1048573:F1048574)</definedName>
  </definedName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48" i="3" l="1"/>
  <c r="I40" i="3"/>
  <c r="E40" i="3"/>
  <c r="B15" i="3"/>
  <c r="E14" i="3"/>
  <c r="D14" i="3"/>
  <c r="D3" i="1" l="1"/>
  <c r="A1200" i="2"/>
  <c r="A1201" i="2"/>
  <c r="A1202" i="2"/>
  <c r="A1203" i="2"/>
  <c r="A1204" i="2"/>
  <c r="A1205" i="2"/>
  <c r="A1206" i="2"/>
  <c r="A1207" i="2"/>
  <c r="A1208" i="2"/>
  <c r="A1209" i="2"/>
  <c r="A1210" i="2"/>
  <c r="A1211" i="2"/>
  <c r="A1212" i="2"/>
  <c r="A1213" i="2"/>
  <c r="A1214" i="2"/>
  <c r="A1215" i="2"/>
  <c r="A1216" i="2"/>
  <c r="A1217" i="2"/>
  <c r="A1218" i="2"/>
  <c r="A1219" i="2"/>
  <c r="A1220" i="2"/>
  <c r="A1221" i="2"/>
  <c r="A1222" i="2"/>
  <c r="A1223" i="2"/>
  <c r="A1224" i="2"/>
  <c r="A1225" i="2"/>
  <c r="A1226" i="2"/>
  <c r="A1227" i="2"/>
  <c r="A1228" i="2"/>
  <c r="A1229" i="2"/>
  <c r="A1230" i="2"/>
  <c r="A1231" i="2"/>
  <c r="A1232" i="2"/>
  <c r="A1233" i="2"/>
  <c r="A1234" i="2"/>
  <c r="A1235" i="2"/>
  <c r="A1236" i="2"/>
  <c r="A1237" i="2"/>
  <c r="A1238" i="2"/>
  <c r="A1239" i="2"/>
  <c r="A1240" i="2"/>
  <c r="A1241" i="2"/>
  <c r="A1242" i="2"/>
  <c r="A1243" i="2"/>
  <c r="A1244" i="2"/>
  <c r="A1245" i="2"/>
  <c r="A1246" i="2"/>
  <c r="A1247" i="2"/>
  <c r="A1248" i="2"/>
  <c r="A1249" i="2"/>
  <c r="A1250" i="2"/>
  <c r="A1251" i="2"/>
  <c r="A1252" i="2"/>
  <c r="A1253" i="2"/>
  <c r="A1254" i="2"/>
  <c r="A1255" i="2"/>
  <c r="A1256" i="2"/>
  <c r="A1257" i="2"/>
  <c r="A1258" i="2"/>
  <c r="A1259" i="2"/>
  <c r="A1260" i="2"/>
  <c r="A1261" i="2"/>
  <c r="A1262" i="2"/>
  <c r="A1263" i="2"/>
  <c r="A1264" i="2"/>
  <c r="A1265" i="2"/>
  <c r="A1266" i="2"/>
  <c r="A1267" i="2"/>
  <c r="A1268" i="2"/>
  <c r="A1269" i="2"/>
  <c r="A1270" i="2"/>
  <c r="A1271" i="2"/>
  <c r="A1272" i="2"/>
  <c r="A1273" i="2"/>
  <c r="A1274" i="2"/>
  <c r="A1275" i="2"/>
  <c r="A1276" i="2"/>
  <c r="A1277" i="2"/>
  <c r="A1278" i="2"/>
  <c r="A1279" i="2"/>
  <c r="A1280" i="2"/>
  <c r="A1281" i="2"/>
  <c r="A1282" i="2"/>
  <c r="A1283" i="2"/>
  <c r="A1284" i="2"/>
  <c r="A1285" i="2"/>
  <c r="A1286" i="2"/>
  <c r="A1287" i="2"/>
  <c r="A1288" i="2"/>
  <c r="A1289" i="2"/>
  <c r="A1290" i="2"/>
  <c r="A1291" i="2"/>
  <c r="A1292" i="2"/>
  <c r="A1293" i="2"/>
  <c r="A1294" i="2"/>
  <c r="A1295" i="2"/>
  <c r="A1296" i="2"/>
  <c r="A1297" i="2"/>
  <c r="A1298" i="2"/>
  <c r="A1299" i="2"/>
  <c r="A1300" i="2"/>
  <c r="A1301" i="2"/>
  <c r="A1302" i="2"/>
  <c r="A1303" i="2"/>
  <c r="A1304" i="2"/>
  <c r="A1305" i="2"/>
  <c r="A1306" i="2"/>
  <c r="A1307" i="2"/>
  <c r="A1308" i="2"/>
  <c r="A1309" i="2"/>
  <c r="A1310" i="2"/>
  <c r="A1311" i="2"/>
  <c r="A1312" i="2"/>
  <c r="A1313" i="2"/>
  <c r="A1314" i="2"/>
  <c r="A1315" i="2"/>
  <c r="A1316" i="2"/>
  <c r="A1317" i="2"/>
  <c r="A1318" i="2"/>
  <c r="A1319" i="2"/>
  <c r="A1320" i="2"/>
  <c r="A1321" i="2"/>
  <c r="A1322" i="2"/>
  <c r="A1323" i="2"/>
  <c r="A1324" i="2"/>
  <c r="A1325" i="2"/>
  <c r="A1326" i="2"/>
  <c r="A1327" i="2"/>
  <c r="A1328" i="2"/>
  <c r="A1329" i="2"/>
  <c r="A1330" i="2"/>
  <c r="A1331" i="2"/>
  <c r="A1332" i="2"/>
  <c r="A1333" i="2"/>
  <c r="A1334" i="2"/>
  <c r="A1335" i="2"/>
  <c r="A1336" i="2"/>
  <c r="A1337" i="2"/>
  <c r="A1338" i="2"/>
  <c r="A1339" i="2"/>
  <c r="A1340" i="2"/>
  <c r="A1341" i="2"/>
  <c r="A1342" i="2"/>
  <c r="A1343" i="2"/>
  <c r="A1344" i="2"/>
  <c r="A1345" i="2"/>
  <c r="A1346" i="2"/>
  <c r="A1347" i="2"/>
  <c r="A1348" i="2"/>
  <c r="A1349" i="2"/>
  <c r="A1350" i="2"/>
  <c r="A1351" i="2"/>
  <c r="A1352" i="2"/>
  <c r="A1353" i="2"/>
  <c r="A1354" i="2"/>
  <c r="A1355" i="2"/>
  <c r="A1356" i="2"/>
  <c r="A1357" i="2"/>
  <c r="A1358" i="2"/>
  <c r="A1359" i="2"/>
  <c r="A1360" i="2"/>
  <c r="A1361" i="2"/>
  <c r="A1362" i="2"/>
  <c r="A1363" i="2"/>
  <c r="A1364" i="2"/>
  <c r="A1365" i="2"/>
  <c r="A1366" i="2"/>
  <c r="A1367" i="2"/>
  <c r="A1368" i="2"/>
  <c r="A1369" i="2"/>
  <c r="A1370" i="2"/>
  <c r="A1371" i="2"/>
  <c r="A1372" i="2"/>
  <c r="A1373" i="2"/>
  <c r="A1374" i="2"/>
  <c r="A1375" i="2"/>
  <c r="A1376" i="2"/>
  <c r="A1377" i="2"/>
  <c r="A1378" i="2"/>
  <c r="A1379" i="2"/>
  <c r="A1380" i="2"/>
  <c r="A1381" i="2"/>
  <c r="A1382" i="2"/>
  <c r="A1383" i="2"/>
  <c r="A1384" i="2"/>
  <c r="A1385" i="2"/>
  <c r="A1386" i="2"/>
  <c r="A1387" i="2"/>
  <c r="A1388" i="2"/>
  <c r="A1389" i="2"/>
  <c r="A1390" i="2"/>
  <c r="A1391" i="2"/>
  <c r="A1392" i="2"/>
  <c r="A1393" i="2"/>
  <c r="A1394" i="2"/>
  <c r="A1395" i="2"/>
  <c r="A1396" i="2"/>
  <c r="A1397" i="2"/>
  <c r="A1398" i="2"/>
  <c r="A1399" i="2"/>
  <c r="A1400" i="2"/>
  <c r="A1401" i="2"/>
  <c r="A1402" i="2"/>
  <c r="A1403" i="2"/>
  <c r="A1404" i="2"/>
  <c r="A1405" i="2"/>
  <c r="A1406" i="2"/>
  <c r="A1407" i="2"/>
  <c r="A1408" i="2"/>
  <c r="A1409" i="2"/>
  <c r="A1410" i="2"/>
  <c r="A1411" i="2"/>
  <c r="A1412" i="2"/>
  <c r="A1413" i="2"/>
  <c r="A1414" i="2"/>
  <c r="A1415" i="2"/>
  <c r="A1416" i="2"/>
  <c r="A1417" i="2"/>
  <c r="A1418" i="2"/>
  <c r="A1419" i="2"/>
  <c r="A1420" i="2"/>
  <c r="A1421" i="2"/>
  <c r="A1422" i="2"/>
  <c r="A1423" i="2"/>
  <c r="A1424" i="2"/>
  <c r="A1425" i="2"/>
  <c r="A1426" i="2"/>
  <c r="A1427" i="2"/>
  <c r="A1428" i="2"/>
  <c r="A1429" i="2"/>
  <c r="A1430" i="2"/>
  <c r="A1431" i="2"/>
  <c r="A1432" i="2"/>
  <c r="A1433" i="2"/>
  <c r="A1434" i="2"/>
  <c r="A1435" i="2"/>
  <c r="A1436" i="2"/>
  <c r="A1437" i="2"/>
  <c r="A1438" i="2"/>
  <c r="A1439" i="2"/>
  <c r="A1440" i="2"/>
  <c r="A1441" i="2"/>
  <c r="A1442" i="2"/>
  <c r="A1443" i="2"/>
  <c r="A1444" i="2"/>
  <c r="A1445" i="2"/>
  <c r="A1446" i="2"/>
  <c r="A1447" i="2"/>
  <c r="A1448" i="2"/>
  <c r="A1449" i="2"/>
  <c r="A1450" i="2"/>
  <c r="A1451" i="2"/>
  <c r="A1452" i="2"/>
  <c r="A1453" i="2"/>
  <c r="A1454" i="2"/>
  <c r="A1455" i="2"/>
  <c r="A1456" i="2"/>
  <c r="A1457" i="2"/>
  <c r="A1458" i="2"/>
  <c r="A1459" i="2"/>
  <c r="A1460" i="2"/>
  <c r="A1461" i="2"/>
  <c r="A1462" i="2"/>
  <c r="A1463" i="2"/>
  <c r="A1464" i="2"/>
  <c r="A1465" i="2"/>
  <c r="A1466" i="2"/>
  <c r="A1467" i="2"/>
  <c r="A1468" i="2"/>
  <c r="A1469" i="2"/>
  <c r="A1470" i="2"/>
  <c r="A1471" i="2"/>
  <c r="A1472" i="2"/>
  <c r="A1473" i="2"/>
  <c r="A1474" i="2"/>
  <c r="A1475" i="2"/>
  <c r="A1476" i="2"/>
  <c r="A1477" i="2"/>
  <c r="A1478" i="2"/>
  <c r="A1479" i="2"/>
  <c r="A1480" i="2"/>
  <c r="A1481" i="2"/>
  <c r="A1482" i="2"/>
  <c r="A1483" i="2"/>
  <c r="A1484" i="2"/>
  <c r="A1485" i="2"/>
  <c r="A1486" i="2"/>
  <c r="A1487" i="2"/>
  <c r="A1488" i="2"/>
  <c r="A1489" i="2"/>
  <c r="A1490" i="2"/>
  <c r="A1491" i="2"/>
  <c r="A1492" i="2"/>
  <c r="A1493" i="2"/>
  <c r="A1494" i="2"/>
  <c r="A1495" i="2"/>
  <c r="A1496" i="2"/>
  <c r="A1497" i="2"/>
  <c r="A1498" i="2"/>
  <c r="A1499" i="2"/>
  <c r="A1500" i="2"/>
  <c r="A1501" i="2"/>
  <c r="A1502" i="2"/>
  <c r="A1503" i="2"/>
  <c r="A1504" i="2"/>
  <c r="A1505" i="2"/>
  <c r="A1506" i="2"/>
  <c r="A1507" i="2"/>
  <c r="A1508" i="2"/>
  <c r="A1509" i="2"/>
  <c r="A1510" i="2"/>
  <c r="A1511" i="2"/>
  <c r="A1512" i="2"/>
  <c r="A1513" i="2"/>
  <c r="A1514" i="2"/>
  <c r="A1515" i="2"/>
  <c r="A1516" i="2"/>
  <c r="A1517" i="2"/>
  <c r="A1518" i="2"/>
  <c r="A1519" i="2"/>
  <c r="A1520" i="2"/>
  <c r="A1521" i="2"/>
  <c r="A1522" i="2"/>
  <c r="A1523" i="2"/>
  <c r="A1524" i="2"/>
  <c r="A1525" i="2"/>
  <c r="A1526" i="2"/>
  <c r="A1527" i="2"/>
  <c r="A1528" i="2"/>
  <c r="A1529" i="2"/>
  <c r="A1530" i="2"/>
  <c r="A1531" i="2"/>
  <c r="A1532" i="2"/>
  <c r="A1533" i="2"/>
  <c r="A1534" i="2"/>
  <c r="A1535" i="2"/>
  <c r="A1536" i="2"/>
  <c r="A1537" i="2"/>
  <c r="A1538" i="2"/>
  <c r="A1539" i="2"/>
  <c r="A1540" i="2"/>
  <c r="A1541" i="2"/>
  <c r="A1542" i="2"/>
  <c r="A1543" i="2"/>
  <c r="A1544" i="2"/>
  <c r="A1545" i="2"/>
  <c r="A1546" i="2"/>
  <c r="A1547" i="2"/>
  <c r="A1548" i="2"/>
  <c r="A1549" i="2"/>
  <c r="A1550" i="2"/>
  <c r="A1551" i="2"/>
  <c r="A1552" i="2"/>
  <c r="A1553" i="2"/>
  <c r="A1554" i="2"/>
  <c r="A1555" i="2"/>
  <c r="A1556" i="2"/>
  <c r="A1557" i="2"/>
  <c r="A1558" i="2"/>
  <c r="A1559" i="2"/>
  <c r="A1560" i="2"/>
  <c r="A1561" i="2"/>
  <c r="A1562" i="2"/>
  <c r="A1563" i="2"/>
  <c r="A1564" i="2"/>
  <c r="A1565" i="2"/>
  <c r="A1566" i="2"/>
  <c r="A1567" i="2"/>
  <c r="A1568" i="2"/>
  <c r="A1569" i="2"/>
  <c r="A1570" i="2"/>
  <c r="A1571" i="2"/>
  <c r="A1572" i="2"/>
  <c r="A1573" i="2"/>
  <c r="A1574" i="2"/>
  <c r="A1575" i="2"/>
  <c r="A1576" i="2"/>
  <c r="A1577" i="2"/>
  <c r="A1578" i="2"/>
  <c r="A1579" i="2"/>
  <c r="A1580" i="2"/>
  <c r="A1581" i="2"/>
  <c r="A1582" i="2"/>
  <c r="A1583" i="2"/>
  <c r="A1584" i="2"/>
  <c r="A1585" i="2"/>
  <c r="A1586" i="2"/>
  <c r="A1587" i="2"/>
  <c r="A1588" i="2"/>
  <c r="A1589" i="2"/>
  <c r="A1590" i="2"/>
  <c r="A1591" i="2"/>
  <c r="A1592" i="2"/>
  <c r="A1593" i="2"/>
  <c r="A1594" i="2"/>
  <c r="A1595" i="2"/>
  <c r="A1596" i="2"/>
  <c r="A1597" i="2"/>
  <c r="A1598" i="2"/>
  <c r="A1599" i="2"/>
  <c r="A1600" i="2"/>
  <c r="A1601" i="2"/>
  <c r="A1602" i="2"/>
  <c r="A1603" i="2"/>
  <c r="A1604" i="2"/>
  <c r="A1605" i="2"/>
  <c r="A1606" i="2"/>
  <c r="A1607" i="2"/>
  <c r="A1608" i="2"/>
  <c r="A1609" i="2"/>
  <c r="A1610" i="2"/>
  <c r="A1611" i="2"/>
  <c r="A1612" i="2"/>
  <c r="A1613" i="2"/>
  <c r="A1614" i="2"/>
  <c r="A1615" i="2"/>
  <c r="A1616" i="2"/>
  <c r="A1617" i="2"/>
  <c r="A1618" i="2"/>
  <c r="A1619" i="2"/>
  <c r="A1620" i="2"/>
  <c r="A1621" i="2"/>
  <c r="A1622" i="2"/>
  <c r="A1623" i="2"/>
  <c r="A1624" i="2"/>
  <c r="A1625" i="2"/>
  <c r="A1626" i="2"/>
  <c r="A1627" i="2"/>
  <c r="A1628" i="2"/>
  <c r="A1629" i="2"/>
  <c r="A1630" i="2"/>
  <c r="A1631" i="2"/>
  <c r="A1632" i="2"/>
  <c r="A1633" i="2"/>
  <c r="A1634" i="2"/>
  <c r="A1635" i="2"/>
  <c r="A1636" i="2"/>
  <c r="A1637" i="2"/>
  <c r="A1638" i="2"/>
  <c r="A1639" i="2"/>
  <c r="A1640" i="2"/>
  <c r="A1641" i="2"/>
  <c r="A1642" i="2"/>
  <c r="A1643" i="2"/>
  <c r="A1644" i="2"/>
  <c r="A1645" i="2"/>
  <c r="A1646" i="2"/>
  <c r="A1647" i="2"/>
  <c r="A1648" i="2"/>
  <c r="A1649" i="2"/>
  <c r="A1650" i="2"/>
  <c r="A1651" i="2"/>
  <c r="A1652" i="2"/>
  <c r="A1653" i="2"/>
  <c r="A1654" i="2"/>
  <c r="A1655" i="2"/>
  <c r="A1656" i="2"/>
  <c r="A1657" i="2"/>
  <c r="A1658" i="2"/>
  <c r="A1659" i="2"/>
  <c r="A1660" i="2"/>
  <c r="A1661" i="2"/>
  <c r="A1662" i="2"/>
  <c r="A1663" i="2"/>
  <c r="A1664" i="2"/>
  <c r="A1665" i="2"/>
  <c r="A1666" i="2"/>
  <c r="A1667" i="2"/>
  <c r="A1668" i="2"/>
  <c r="A1669" i="2"/>
  <c r="A1670" i="2"/>
  <c r="A1671" i="2"/>
  <c r="A1672" i="2"/>
  <c r="A1673" i="2"/>
  <c r="A1674" i="2"/>
  <c r="A1675" i="2"/>
  <c r="A1676" i="2"/>
  <c r="A1677" i="2"/>
  <c r="A1678" i="2"/>
  <c r="A1679" i="2"/>
  <c r="A1680" i="2"/>
  <c r="A1681" i="2"/>
  <c r="A1682" i="2"/>
  <c r="A1683" i="2"/>
  <c r="A1684" i="2"/>
  <c r="A1685" i="2"/>
  <c r="A1686" i="2"/>
  <c r="A1687" i="2"/>
  <c r="A1688" i="2"/>
  <c r="A1689" i="2"/>
  <c r="A1690" i="2"/>
  <c r="A1691" i="2"/>
  <c r="A1692" i="2"/>
  <c r="A1693" i="2"/>
  <c r="A1694" i="2"/>
  <c r="A1695" i="2"/>
  <c r="A1696" i="2"/>
  <c r="A1697" i="2"/>
  <c r="A1698" i="2"/>
  <c r="A1699" i="2"/>
  <c r="A1700" i="2"/>
  <c r="A1701" i="2"/>
  <c r="A1702" i="2"/>
  <c r="A1703" i="2"/>
  <c r="A1704" i="2"/>
  <c r="A1705" i="2"/>
  <c r="A1706" i="2"/>
  <c r="A1707" i="2"/>
  <c r="A1708" i="2"/>
  <c r="A1709" i="2"/>
  <c r="A1710" i="2"/>
  <c r="A1711" i="2"/>
  <c r="A1712" i="2"/>
  <c r="A1713" i="2"/>
  <c r="A1714" i="2"/>
  <c r="A1715" i="2"/>
  <c r="A1716" i="2"/>
  <c r="A1717" i="2"/>
  <c r="A1718" i="2"/>
  <c r="A1719" i="2"/>
  <c r="A1720" i="2"/>
  <c r="A1721" i="2"/>
  <c r="A1722" i="2"/>
  <c r="A1723" i="2"/>
  <c r="A1724" i="2"/>
  <c r="A1725" i="2"/>
  <c r="A1726" i="2"/>
  <c r="A1727" i="2"/>
  <c r="A1728" i="2"/>
  <c r="A1729" i="2"/>
  <c r="A1730" i="2"/>
  <c r="A1731" i="2"/>
  <c r="A1732" i="2"/>
  <c r="A1733" i="2"/>
  <c r="A1734" i="2"/>
  <c r="A1735" i="2"/>
  <c r="A1736" i="2"/>
  <c r="A1737" i="2"/>
  <c r="A1738" i="2"/>
  <c r="A1739" i="2"/>
  <c r="A1740" i="2"/>
  <c r="A1741" i="2"/>
  <c r="A1742" i="2"/>
  <c r="A1743" i="2"/>
  <c r="A1744" i="2"/>
  <c r="A1745" i="2"/>
  <c r="A1746" i="2"/>
  <c r="A1747" i="2"/>
  <c r="A1748" i="2"/>
  <c r="A1749" i="2"/>
  <c r="A1750" i="2"/>
  <c r="A1751" i="2"/>
  <c r="A1752" i="2"/>
  <c r="A1753" i="2"/>
  <c r="A1754" i="2"/>
  <c r="A1755" i="2"/>
  <c r="A1756" i="2"/>
  <c r="A1757" i="2"/>
  <c r="A1758" i="2"/>
  <c r="A1759" i="2"/>
  <c r="A1760" i="2"/>
  <c r="A1761" i="2"/>
  <c r="A1762" i="2"/>
  <c r="A1763" i="2"/>
  <c r="A1764" i="2"/>
  <c r="A1765" i="2"/>
  <c r="A1766" i="2"/>
  <c r="A1767" i="2"/>
  <c r="A1768" i="2"/>
  <c r="A1769" i="2"/>
  <c r="A1770" i="2"/>
  <c r="A1771" i="2"/>
  <c r="A1772" i="2"/>
  <c r="A1773" i="2"/>
  <c r="A1774" i="2"/>
  <c r="A1775" i="2"/>
  <c r="A1776" i="2"/>
  <c r="A1777" i="2"/>
  <c r="A1778" i="2"/>
  <c r="A1779" i="2"/>
  <c r="A1780" i="2"/>
  <c r="A1781" i="2"/>
  <c r="A1782" i="2"/>
  <c r="A1783" i="2"/>
  <c r="A1784" i="2"/>
  <c r="A1785" i="2"/>
  <c r="A1786" i="2"/>
  <c r="A1787" i="2"/>
  <c r="A1788" i="2"/>
  <c r="A1789" i="2"/>
  <c r="A1790" i="2"/>
  <c r="A1791" i="2"/>
  <c r="A1792" i="2"/>
  <c r="A1793" i="2"/>
  <c r="A1794" i="2"/>
  <c r="A1795" i="2"/>
  <c r="A1796" i="2"/>
  <c r="A1797" i="2"/>
  <c r="A1798" i="2"/>
  <c r="A1799" i="2"/>
  <c r="A1800" i="2"/>
  <c r="A1801" i="2"/>
  <c r="A1802" i="2"/>
  <c r="A1803" i="2"/>
  <c r="A1804" i="2"/>
  <c r="A1805" i="2"/>
  <c r="A1806" i="2"/>
  <c r="A1807" i="2"/>
  <c r="A1808" i="2"/>
  <c r="A1809" i="2"/>
  <c r="A1810" i="2"/>
  <c r="A1811" i="2"/>
  <c r="A1812" i="2"/>
  <c r="A1813" i="2"/>
  <c r="A1814" i="2"/>
  <c r="A1815" i="2"/>
  <c r="A1816" i="2"/>
  <c r="A1817" i="2"/>
  <c r="A1818" i="2"/>
  <c r="A1819" i="2"/>
  <c r="A1820" i="2"/>
  <c r="A1821" i="2"/>
  <c r="A1822" i="2"/>
  <c r="A1823" i="2"/>
  <c r="A1824" i="2"/>
  <c r="A1825" i="2"/>
  <c r="A1826" i="2"/>
  <c r="A1827" i="2"/>
  <c r="A1828" i="2"/>
  <c r="A1829" i="2"/>
  <c r="A1830" i="2"/>
  <c r="A1831" i="2"/>
  <c r="A1832" i="2"/>
  <c r="A1833" i="2"/>
  <c r="A1834" i="2"/>
  <c r="A1835" i="2"/>
  <c r="A1836" i="2"/>
  <c r="A1837" i="2"/>
  <c r="A1838" i="2"/>
  <c r="A1839" i="2"/>
  <c r="A1840" i="2"/>
  <c r="A1841" i="2"/>
  <c r="A1842" i="2"/>
  <c r="A1843" i="2"/>
  <c r="A1844" i="2"/>
  <c r="A1845" i="2"/>
  <c r="A1846" i="2"/>
  <c r="A1847" i="2"/>
  <c r="A1848" i="2"/>
  <c r="A1849" i="2"/>
  <c r="A1850" i="2"/>
  <c r="A1851" i="2"/>
  <c r="A1852" i="2"/>
  <c r="A1853" i="2"/>
  <c r="A1854" i="2"/>
  <c r="A1855" i="2"/>
  <c r="A1856" i="2"/>
  <c r="A1857" i="2"/>
  <c r="A1858" i="2"/>
  <c r="A1859" i="2"/>
  <c r="A1860" i="2"/>
  <c r="A1861" i="2"/>
  <c r="A1862" i="2"/>
  <c r="A1863" i="2"/>
  <c r="A1864" i="2"/>
  <c r="A1865" i="2"/>
  <c r="A1866" i="2"/>
  <c r="A1867" i="2"/>
  <c r="A1868" i="2"/>
  <c r="A1869" i="2"/>
  <c r="A1870" i="2"/>
  <c r="A1871" i="2"/>
  <c r="A1872" i="2"/>
  <c r="A1873" i="2"/>
  <c r="A1874" i="2"/>
  <c r="A1875" i="2"/>
  <c r="A1876" i="2"/>
  <c r="A1877" i="2"/>
  <c r="A1878" i="2"/>
  <c r="A1879" i="2"/>
  <c r="A1880" i="2"/>
  <c r="A1881" i="2"/>
  <c r="A1882" i="2"/>
  <c r="A1883" i="2"/>
  <c r="A1884" i="2"/>
  <c r="A1885" i="2"/>
  <c r="A1886" i="2"/>
  <c r="A1887" i="2"/>
  <c r="A1888" i="2"/>
  <c r="A1889" i="2"/>
  <c r="A1890" i="2"/>
  <c r="A1891" i="2"/>
  <c r="A1892" i="2"/>
  <c r="A1893" i="2"/>
  <c r="A1894" i="2"/>
  <c r="A1895" i="2"/>
  <c r="A1896" i="2"/>
  <c r="A1897" i="2"/>
  <c r="A1898" i="2"/>
  <c r="A1899" i="2"/>
  <c r="A1900" i="2"/>
  <c r="A1901" i="2"/>
  <c r="A1902" i="2"/>
  <c r="A1903" i="2"/>
  <c r="A1904" i="2"/>
  <c r="A1905" i="2"/>
  <c r="A1906" i="2"/>
  <c r="A1907" i="2"/>
  <c r="A1908" i="2"/>
  <c r="A1909" i="2"/>
  <c r="A1910" i="2"/>
  <c r="A1911" i="2"/>
  <c r="A1912" i="2"/>
  <c r="A1913" i="2"/>
  <c r="A1914" i="2"/>
  <c r="A1915" i="2"/>
  <c r="A1916" i="2"/>
  <c r="A1917" i="2"/>
  <c r="A1918" i="2"/>
  <c r="A1919" i="2"/>
  <c r="A1920" i="2"/>
  <c r="A1921" i="2"/>
  <c r="A1922" i="2"/>
  <c r="A1923" i="2"/>
  <c r="A1924" i="2"/>
  <c r="A1925" i="2"/>
  <c r="A1926" i="2"/>
  <c r="A1927" i="2"/>
  <c r="A1928" i="2"/>
  <c r="A1929" i="2"/>
  <c r="A1930" i="2"/>
  <c r="A1931" i="2"/>
  <c r="A1932" i="2"/>
  <c r="A1933" i="2"/>
  <c r="A1934" i="2"/>
  <c r="A1935" i="2"/>
  <c r="A1936" i="2"/>
  <c r="A1937" i="2"/>
  <c r="A1938" i="2"/>
  <c r="A1939" i="2"/>
  <c r="A1940" i="2"/>
  <c r="A1941" i="2"/>
  <c r="A1942" i="2"/>
  <c r="A1943" i="2"/>
  <c r="A1944" i="2"/>
  <c r="A1945" i="2"/>
  <c r="A1946" i="2"/>
  <c r="A1947" i="2"/>
  <c r="A1948" i="2"/>
  <c r="A1949" i="2"/>
  <c r="A1950" i="2"/>
  <c r="A1951" i="2"/>
  <c r="A1952" i="2"/>
  <c r="A1953" i="2"/>
  <c r="A1954" i="2"/>
  <c r="A1955" i="2"/>
  <c r="A1956" i="2"/>
  <c r="A1957" i="2"/>
  <c r="A1958" i="2"/>
  <c r="A1959" i="2"/>
  <c r="A1960" i="2"/>
  <c r="A1961" i="2"/>
  <c r="A1962" i="2"/>
  <c r="A1963" i="2"/>
  <c r="A1964" i="2"/>
  <c r="A1965" i="2"/>
  <c r="A1966" i="2"/>
  <c r="A1967" i="2"/>
  <c r="A1968" i="2"/>
  <c r="A1969" i="2"/>
  <c r="A1970" i="2"/>
  <c r="A1971" i="2"/>
  <c r="A1972" i="2"/>
  <c r="A1973" i="2"/>
  <c r="A1974" i="2"/>
  <c r="A1975" i="2"/>
  <c r="A1976" i="2"/>
  <c r="A1977" i="2"/>
  <c r="A1978" i="2"/>
  <c r="A1979" i="2"/>
  <c r="A1980" i="2"/>
  <c r="A1981" i="2"/>
  <c r="A1982" i="2"/>
  <c r="A1983" i="2"/>
  <c r="A1984" i="2"/>
  <c r="A1985" i="2"/>
  <c r="A1986" i="2"/>
  <c r="A1987" i="2"/>
  <c r="A1988" i="2"/>
  <c r="A1989" i="2"/>
  <c r="A1990" i="2"/>
  <c r="A1991" i="2"/>
  <c r="A1992" i="2"/>
  <c r="A1993" i="2"/>
  <c r="A1994" i="2"/>
  <c r="A1995" i="2"/>
  <c r="A1996" i="2"/>
  <c r="A1997" i="2"/>
  <c r="A1998" i="2"/>
  <c r="A1999" i="2"/>
  <c r="A2000" i="2"/>
  <c r="A2001" i="2"/>
  <c r="A2002" i="2"/>
  <c r="A2003" i="2"/>
  <c r="A2004" i="2"/>
  <c r="A2005" i="2"/>
  <c r="A2006" i="2"/>
  <c r="A2007" i="2"/>
  <c r="A2008" i="2"/>
  <c r="A2009" i="2"/>
  <c r="A2010" i="2"/>
  <c r="A2011" i="2"/>
  <c r="A2012" i="2"/>
  <c r="A2013" i="2"/>
  <c r="A2014" i="2"/>
  <c r="A2015" i="2"/>
  <c r="A2016" i="2"/>
  <c r="A2017" i="2"/>
  <c r="A2018" i="2"/>
  <c r="A2019" i="2"/>
  <c r="A2020" i="2"/>
  <c r="A2021" i="2"/>
  <c r="A2022" i="2"/>
  <c r="A2023" i="2"/>
  <c r="A2024" i="2"/>
  <c r="A2025" i="2"/>
  <c r="A2026" i="2"/>
  <c r="A2027" i="2"/>
  <c r="A2028" i="2"/>
  <c r="A2029" i="2"/>
  <c r="A2030" i="2"/>
  <c r="A2031" i="2"/>
  <c r="A2032" i="2"/>
  <c r="A2033" i="2"/>
  <c r="A2034" i="2"/>
  <c r="A2035" i="2"/>
  <c r="A2036" i="2"/>
  <c r="A2037" i="2"/>
  <c r="A2038" i="2"/>
  <c r="A2039" i="2"/>
  <c r="A2040" i="2"/>
  <c r="A2041" i="2"/>
  <c r="A2042" i="2"/>
  <c r="A2043" i="2"/>
  <c r="A2044" i="2"/>
  <c r="A2045" i="2"/>
  <c r="A2046" i="2"/>
  <c r="A2047" i="2"/>
  <c r="A2048" i="2"/>
  <c r="A2049" i="2"/>
  <c r="A2050" i="2"/>
  <c r="A2051" i="2"/>
  <c r="A2052" i="2"/>
  <c r="A2053" i="2"/>
  <c r="A2054" i="2"/>
  <c r="A2055" i="2"/>
  <c r="A2056" i="2"/>
  <c r="A2057" i="2"/>
  <c r="A2058" i="2"/>
  <c r="A2059" i="2"/>
  <c r="A2060" i="2"/>
  <c r="A2061" i="2"/>
  <c r="A2062" i="2"/>
  <c r="A2063" i="2"/>
  <c r="A2064" i="2"/>
  <c r="A2065" i="2"/>
  <c r="A2066" i="2"/>
  <c r="A2067" i="2"/>
  <c r="A2068" i="2"/>
  <c r="A2069" i="2"/>
  <c r="A2070" i="2"/>
  <c r="A2071" i="2"/>
  <c r="A2072" i="2"/>
  <c r="A2073" i="2"/>
  <c r="A2074" i="2"/>
  <c r="A2075" i="2"/>
  <c r="A2076" i="2"/>
  <c r="A2077" i="2"/>
  <c r="A2078" i="2"/>
  <c r="A2079" i="2"/>
  <c r="A2080" i="2"/>
  <c r="A2081" i="2"/>
  <c r="A2082" i="2"/>
  <c r="A2083" i="2"/>
  <c r="A2084" i="2"/>
  <c r="A2085" i="2"/>
  <c r="A2086" i="2"/>
  <c r="A2087" i="2"/>
  <c r="A2088" i="2"/>
  <c r="A2089" i="2"/>
  <c r="A2090" i="2"/>
  <c r="A2091" i="2"/>
  <c r="A2092" i="2"/>
  <c r="A2093" i="2"/>
  <c r="A2094" i="2"/>
  <c r="A2095" i="2"/>
  <c r="A2096" i="2"/>
  <c r="A2097" i="2"/>
  <c r="A2098" i="2"/>
  <c r="A2099" i="2"/>
  <c r="A2100" i="2"/>
  <c r="A2101" i="2"/>
  <c r="A2102" i="2"/>
  <c r="A2103" i="2"/>
  <c r="A2104" i="2"/>
  <c r="A2105" i="2"/>
  <c r="A2106" i="2"/>
  <c r="A2107" i="2"/>
  <c r="A2108" i="2"/>
  <c r="A2109" i="2"/>
  <c r="A2110" i="2"/>
  <c r="A2111" i="2"/>
  <c r="A2112" i="2"/>
  <c r="A2113" i="2"/>
  <c r="A2114" i="2"/>
  <c r="A2115" i="2"/>
  <c r="A2116" i="2"/>
  <c r="A2117" i="2"/>
  <c r="A2118" i="2"/>
  <c r="A2119" i="2"/>
  <c r="A2120" i="2"/>
  <c r="A2121" i="2"/>
  <c r="A2122" i="2"/>
  <c r="A2123" i="2"/>
  <c r="A2124" i="2"/>
  <c r="A2125" i="2"/>
  <c r="A2126" i="2"/>
  <c r="A2127" i="2"/>
  <c r="A2128" i="2"/>
  <c r="A2129" i="2"/>
  <c r="A2130" i="2"/>
  <c r="A2131" i="2"/>
  <c r="A2132" i="2"/>
  <c r="A2133" i="2"/>
  <c r="A2134" i="2"/>
  <c r="A2135" i="2"/>
  <c r="A2136" i="2"/>
  <c r="A2137" i="2"/>
  <c r="A2138" i="2"/>
  <c r="A2139" i="2"/>
  <c r="A2140" i="2"/>
  <c r="A2141" i="2"/>
  <c r="A2142" i="2"/>
  <c r="A2143" i="2"/>
  <c r="A2144" i="2"/>
  <c r="A2145" i="2"/>
  <c r="A2146" i="2"/>
  <c r="A2147" i="2"/>
  <c r="A2148" i="2"/>
  <c r="A2149" i="2"/>
  <c r="A2150" i="2"/>
  <c r="A2151" i="2"/>
  <c r="A2152" i="2"/>
  <c r="A2153" i="2"/>
  <c r="A2154" i="2"/>
  <c r="A2155" i="2"/>
  <c r="A2156" i="2"/>
  <c r="A2157" i="2"/>
  <c r="A2158" i="2"/>
  <c r="A2159" i="2"/>
  <c r="A2160" i="2"/>
  <c r="A2161" i="2"/>
  <c r="A2162" i="2"/>
  <c r="A2163" i="2"/>
  <c r="A2164" i="2"/>
  <c r="A2165" i="2"/>
  <c r="A2166" i="2"/>
  <c r="A2167" i="2"/>
  <c r="A2168" i="2"/>
  <c r="A2169" i="2"/>
  <c r="A2170" i="2"/>
  <c r="A2171" i="2"/>
  <c r="A2172" i="2"/>
  <c r="A2173" i="2"/>
  <c r="A2174" i="2"/>
  <c r="A2175" i="2"/>
  <c r="A2176" i="2"/>
  <c r="A2177" i="2"/>
  <c r="A2178" i="2"/>
  <c r="A2179" i="2"/>
  <c r="A2180" i="2"/>
  <c r="A2181" i="2"/>
  <c r="A2182" i="2"/>
  <c r="A2183" i="2"/>
  <c r="A2184" i="2"/>
  <c r="A2185" i="2"/>
  <c r="A2186" i="2"/>
  <c r="A2187" i="2"/>
  <c r="A2188" i="2"/>
  <c r="A2189" i="2"/>
  <c r="A2190" i="2"/>
  <c r="A2191" i="2"/>
  <c r="A2192" i="2"/>
  <c r="A2193" i="2"/>
  <c r="A2194" i="2"/>
  <c r="A2195" i="2"/>
  <c r="A2196" i="2"/>
  <c r="A2197" i="2"/>
  <c r="A2198" i="2"/>
  <c r="A2199" i="2"/>
  <c r="A2200" i="2"/>
  <c r="A2201" i="2"/>
  <c r="A2202" i="2"/>
  <c r="A2203" i="2"/>
  <c r="A2204" i="2"/>
  <c r="A2205" i="2"/>
  <c r="A2206" i="2"/>
  <c r="A2207" i="2"/>
  <c r="A2208" i="2"/>
  <c r="A2209" i="2"/>
  <c r="A2210" i="2"/>
  <c r="A2211" i="2"/>
  <c r="A2212" i="2"/>
  <c r="A2213" i="2"/>
  <c r="A2214" i="2"/>
  <c r="A2215" i="2"/>
  <c r="A2216" i="2"/>
  <c r="A2217" i="2"/>
  <c r="A2218" i="2"/>
  <c r="A2219" i="2"/>
  <c r="A2220" i="2"/>
  <c r="A2221" i="2"/>
  <c r="A2222" i="2"/>
  <c r="A2223" i="2"/>
  <c r="A2224" i="2"/>
  <c r="A2225" i="2"/>
  <c r="A2226" i="2"/>
  <c r="A2227" i="2"/>
  <c r="A2228" i="2"/>
  <c r="A2229" i="2"/>
  <c r="A2230" i="2"/>
  <c r="A2231" i="2"/>
  <c r="A2232" i="2"/>
  <c r="A2233" i="2"/>
  <c r="A2234" i="2"/>
  <c r="A2235" i="2"/>
  <c r="A2236" i="2"/>
  <c r="A2237" i="2"/>
  <c r="A2238" i="2"/>
  <c r="A2239" i="2"/>
  <c r="A2240" i="2"/>
  <c r="A2241" i="2"/>
  <c r="A2242" i="2"/>
  <c r="A2243" i="2"/>
  <c r="A2244" i="2"/>
  <c r="A2245" i="2"/>
  <c r="A2246" i="2"/>
  <c r="A2247" i="2"/>
  <c r="A2248" i="2"/>
  <c r="A2249" i="2"/>
  <c r="A2250" i="2"/>
  <c r="A2251" i="2"/>
  <c r="A2252" i="2"/>
  <c r="A2253" i="2"/>
  <c r="A2254" i="2"/>
  <c r="A2255" i="2"/>
  <c r="A2256" i="2"/>
  <c r="A2257" i="2"/>
  <c r="A2258" i="2"/>
  <c r="A2259" i="2"/>
  <c r="A2260" i="2"/>
  <c r="A2261" i="2"/>
  <c r="A2262" i="2"/>
  <c r="A2263" i="2"/>
  <c r="A2264" i="2"/>
  <c r="A2265" i="2"/>
  <c r="A2266" i="2"/>
  <c r="A2267" i="2"/>
  <c r="A2268" i="2"/>
  <c r="A2269" i="2"/>
  <c r="A2270" i="2"/>
  <c r="A2271" i="2"/>
  <c r="A2272" i="2"/>
  <c r="A2273" i="2"/>
  <c r="A2274" i="2"/>
  <c r="A2275" i="2"/>
  <c r="A2276" i="2"/>
  <c r="A2277" i="2"/>
  <c r="A2278" i="2"/>
  <c r="A2279" i="2"/>
  <c r="A2280" i="2"/>
  <c r="A2281" i="2"/>
  <c r="A2282" i="2"/>
  <c r="A2283" i="2"/>
  <c r="A2284" i="2"/>
  <c r="A2285" i="2"/>
  <c r="A2286" i="2"/>
  <c r="A2287" i="2"/>
  <c r="A2288" i="2"/>
  <c r="A2289" i="2"/>
  <c r="A2290" i="2"/>
  <c r="A2291" i="2"/>
  <c r="A2292" i="2"/>
  <c r="A2293" i="2"/>
  <c r="A2294" i="2"/>
  <c r="A2295" i="2"/>
  <c r="A2296" i="2"/>
  <c r="A2297" i="2"/>
  <c r="A2298" i="2"/>
  <c r="A2299" i="2"/>
  <c r="A2300" i="2"/>
  <c r="A2301" i="2"/>
  <c r="A2302" i="2"/>
  <c r="A2303" i="2"/>
  <c r="A2304" i="2"/>
  <c r="A2305" i="2"/>
  <c r="A2306" i="2"/>
  <c r="A2307" i="2"/>
  <c r="A2308" i="2"/>
  <c r="A2309" i="2"/>
  <c r="A2310" i="2"/>
  <c r="A2311" i="2"/>
  <c r="A2312" i="2"/>
  <c r="A2313" i="2"/>
  <c r="A2314" i="2"/>
  <c r="A2315" i="2"/>
  <c r="A2316" i="2"/>
  <c r="A2317" i="2"/>
  <c r="A2318" i="2"/>
  <c r="A2319" i="2"/>
  <c r="A2320" i="2"/>
  <c r="A2321" i="2"/>
  <c r="A2322" i="2"/>
  <c r="A2323" i="2"/>
  <c r="A2324" i="2"/>
  <c r="A2325" i="2"/>
  <c r="A2326" i="2"/>
  <c r="A2327" i="2"/>
  <c r="A2328" i="2"/>
  <c r="A2329" i="2"/>
  <c r="A2330" i="2"/>
  <c r="A2331" i="2"/>
  <c r="A2332" i="2"/>
  <c r="A2333" i="2"/>
  <c r="A2334" i="2"/>
  <c r="A2335" i="2"/>
  <c r="A2336" i="2"/>
  <c r="A2337" i="2"/>
  <c r="A2338" i="2"/>
  <c r="A2339" i="2"/>
  <c r="A2340" i="2"/>
  <c r="A2341" i="2"/>
  <c r="A2342" i="2"/>
  <c r="A2343" i="2"/>
  <c r="A2344" i="2"/>
  <c r="A2345" i="2"/>
  <c r="A2346" i="2"/>
  <c r="A2347" i="2"/>
  <c r="A2348" i="2"/>
  <c r="A2349" i="2"/>
  <c r="A2350" i="2"/>
  <c r="A2351" i="2"/>
  <c r="A2352" i="2"/>
  <c r="A2353" i="2"/>
  <c r="A2354" i="2"/>
  <c r="A2355" i="2"/>
  <c r="A2356" i="2"/>
  <c r="A2357" i="2"/>
  <c r="A2358" i="2"/>
  <c r="A2359" i="2"/>
  <c r="A2360" i="2"/>
  <c r="A2361" i="2"/>
  <c r="A2362" i="2"/>
  <c r="A2363" i="2"/>
  <c r="A2364" i="2"/>
  <c r="A2365" i="2"/>
  <c r="A2366" i="2"/>
  <c r="A2367" i="2"/>
  <c r="A2368" i="2"/>
  <c r="A2369" i="2"/>
  <c r="A2370" i="2"/>
  <c r="A2371" i="2"/>
  <c r="A2372" i="2"/>
  <c r="A2373" i="2"/>
  <c r="A2374" i="2"/>
  <c r="A2375" i="2"/>
  <c r="A2376" i="2"/>
  <c r="A2377" i="2"/>
  <c r="A2378" i="2"/>
  <c r="A2379" i="2"/>
  <c r="A2380" i="2"/>
  <c r="A2381" i="2"/>
  <c r="A2382" i="2"/>
  <c r="A2383" i="2"/>
  <c r="A2384" i="2"/>
  <c r="A2385" i="2"/>
  <c r="A2386" i="2"/>
  <c r="A2387" i="2"/>
  <c r="A2388" i="2"/>
  <c r="A2389" i="2"/>
  <c r="A2390" i="2"/>
  <c r="A2391" i="2"/>
  <c r="A2392" i="2"/>
  <c r="A2393" i="2"/>
  <c r="A2394" i="2"/>
  <c r="A2395" i="2"/>
  <c r="A2396" i="2"/>
  <c r="A2397" i="2"/>
  <c r="A2398" i="2"/>
  <c r="A2399" i="2"/>
  <c r="A2400" i="2"/>
  <c r="A2401" i="2"/>
  <c r="A2402" i="2"/>
  <c r="A2403" i="2"/>
  <c r="A2404" i="2"/>
  <c r="A2405" i="2"/>
  <c r="A2406" i="2"/>
  <c r="A2407" i="2"/>
  <c r="A2408" i="2"/>
  <c r="A2409" i="2"/>
  <c r="A2410" i="2"/>
  <c r="A2411" i="2"/>
  <c r="A2412" i="2"/>
  <c r="A2413" i="2"/>
  <c r="A2414" i="2"/>
  <c r="A2415" i="2"/>
  <c r="A2416" i="2"/>
  <c r="A2417" i="2"/>
  <c r="A2418" i="2"/>
  <c r="A2419" i="2"/>
  <c r="A2420" i="2"/>
  <c r="A2421" i="2"/>
  <c r="A2422" i="2"/>
  <c r="A2423" i="2"/>
  <c r="A2424" i="2"/>
  <c r="A2425" i="2"/>
  <c r="A2426" i="2"/>
  <c r="A2427" i="2"/>
  <c r="A2428" i="2"/>
  <c r="A2429" i="2"/>
  <c r="A2430" i="2"/>
  <c r="A2431" i="2"/>
  <c r="A2432" i="2"/>
  <c r="A2433" i="2"/>
  <c r="A2434" i="2"/>
  <c r="A2435" i="2"/>
  <c r="A2436" i="2"/>
  <c r="A2437" i="2"/>
  <c r="A2438" i="2"/>
  <c r="A2439" i="2"/>
  <c r="A2440" i="2"/>
  <c r="A2441" i="2"/>
  <c r="A2442" i="2"/>
  <c r="A2443" i="2"/>
  <c r="A2444" i="2"/>
  <c r="A2445" i="2"/>
  <c r="A2446" i="2"/>
  <c r="A2447" i="2"/>
  <c r="A2448" i="2"/>
  <c r="A2449" i="2"/>
  <c r="A2450" i="2"/>
  <c r="A2451" i="2"/>
  <c r="A2452" i="2"/>
  <c r="A2453" i="2"/>
  <c r="A2454" i="2"/>
  <c r="A2455" i="2"/>
  <c r="A2456" i="2"/>
  <c r="A2457" i="2"/>
  <c r="A2458" i="2"/>
  <c r="A2459" i="2"/>
  <c r="A2460" i="2"/>
  <c r="A2461" i="2"/>
  <c r="A2462" i="2"/>
  <c r="A2463" i="2"/>
  <c r="A2464" i="2"/>
  <c r="A2465" i="2"/>
  <c r="A2466" i="2"/>
  <c r="A2467" i="2"/>
  <c r="A2468" i="2"/>
  <c r="A2469" i="2"/>
  <c r="A2470" i="2"/>
  <c r="A2471" i="2"/>
  <c r="A2472" i="2"/>
  <c r="A2473" i="2"/>
  <c r="A2474" i="2"/>
  <c r="A2475" i="2"/>
  <c r="A2476" i="2"/>
  <c r="A2477" i="2"/>
  <c r="A2478" i="2"/>
  <c r="A2479" i="2"/>
  <c r="A2480" i="2"/>
  <c r="A2481" i="2"/>
  <c r="A2482" i="2"/>
  <c r="A2483" i="2"/>
  <c r="A2484" i="2"/>
  <c r="A2485" i="2"/>
  <c r="A2486" i="2"/>
  <c r="A2487" i="2"/>
  <c r="A2488" i="2"/>
  <c r="A2489" i="2"/>
  <c r="A2490" i="2"/>
  <c r="A2491" i="2"/>
  <c r="A2492" i="2"/>
  <c r="A2493" i="2"/>
  <c r="A2494" i="2"/>
  <c r="A2495" i="2"/>
  <c r="A2496" i="2"/>
  <c r="A2497" i="2"/>
  <c r="A2498" i="2"/>
  <c r="A2499" i="2"/>
  <c r="A2500" i="2"/>
  <c r="A2501" i="2"/>
  <c r="A7" i="2"/>
  <c r="A15" i="2"/>
  <c r="A23" i="2"/>
  <c r="A31" i="2"/>
  <c r="A39" i="2"/>
  <c r="A47" i="2"/>
  <c r="A55" i="2"/>
  <c r="A63" i="2"/>
  <c r="A71" i="2"/>
  <c r="A79" i="2"/>
  <c r="A87" i="2"/>
  <c r="A95" i="2"/>
  <c r="A103" i="2"/>
  <c r="A111" i="2"/>
  <c r="A119" i="2"/>
  <c r="A127" i="2"/>
  <c r="A135" i="2"/>
  <c r="A143" i="2"/>
  <c r="A151" i="2"/>
  <c r="A159" i="2"/>
  <c r="A167" i="2"/>
  <c r="A175" i="2"/>
  <c r="A183" i="2"/>
  <c r="A191" i="2"/>
  <c r="A199" i="2"/>
  <c r="A207" i="2"/>
  <c r="A215" i="2"/>
  <c r="A223" i="2"/>
  <c r="A231" i="2"/>
  <c r="A239" i="2"/>
  <c r="A247" i="2"/>
  <c r="A255" i="2"/>
  <c r="A263" i="2"/>
  <c r="A271" i="2"/>
  <c r="A279" i="2"/>
  <c r="A287" i="2"/>
  <c r="A295" i="2"/>
  <c r="A303" i="2"/>
  <c r="A311" i="2"/>
  <c r="A319" i="2"/>
  <c r="A327" i="2"/>
  <c r="A335" i="2"/>
  <c r="A343" i="2"/>
  <c r="A351" i="2"/>
  <c r="A359" i="2"/>
  <c r="A367" i="2"/>
  <c r="A375" i="2"/>
  <c r="A383" i="2"/>
  <c r="A391" i="2"/>
  <c r="A399" i="2"/>
  <c r="A407" i="2"/>
  <c r="A415" i="2"/>
  <c r="A423" i="2"/>
  <c r="A431" i="2"/>
  <c r="A439" i="2"/>
  <c r="A447" i="2"/>
  <c r="A455" i="2"/>
  <c r="A463" i="2"/>
  <c r="A471" i="2"/>
  <c r="A479" i="2"/>
  <c r="A487" i="2"/>
  <c r="A495" i="2"/>
  <c r="A503" i="2"/>
  <c r="A511" i="2"/>
  <c r="A519" i="2"/>
  <c r="A527" i="2"/>
  <c r="A535" i="2"/>
  <c r="A543" i="2"/>
  <c r="A551" i="2"/>
  <c r="A559" i="2"/>
  <c r="A567" i="2"/>
  <c r="A575" i="2"/>
  <c r="A583" i="2"/>
  <c r="A591" i="2"/>
  <c r="A599" i="2"/>
  <c r="A607" i="2"/>
  <c r="A615" i="2"/>
  <c r="A623" i="2"/>
  <c r="A631" i="2"/>
  <c r="A639" i="2"/>
  <c r="A647" i="2"/>
  <c r="A655" i="2"/>
  <c r="A663" i="2"/>
  <c r="A671" i="2"/>
  <c r="A679" i="2"/>
  <c r="A687" i="2"/>
  <c r="A695" i="2"/>
  <c r="A703" i="2"/>
  <c r="A711" i="2"/>
  <c r="A719" i="2"/>
  <c r="A727" i="2"/>
  <c r="A735" i="2"/>
  <c r="A743" i="2"/>
  <c r="A751" i="2"/>
  <c r="A759" i="2"/>
  <c r="A767" i="2"/>
  <c r="A775" i="2"/>
  <c r="A783" i="2"/>
  <c r="A791" i="2"/>
  <c r="A799" i="2"/>
  <c r="A807" i="2"/>
  <c r="A815" i="2"/>
  <c r="A823" i="2"/>
  <c r="A831" i="2"/>
  <c r="A839" i="2"/>
  <c r="A847" i="2"/>
  <c r="A855" i="2"/>
  <c r="A863" i="2"/>
  <c r="A871" i="2"/>
  <c r="A879" i="2"/>
  <c r="A887" i="2"/>
  <c r="A895" i="2"/>
  <c r="A903" i="2"/>
  <c r="A911" i="2"/>
  <c r="A919" i="2"/>
  <c r="A927" i="2"/>
  <c r="A935" i="2"/>
  <c r="A943" i="2"/>
  <c r="A951" i="2"/>
  <c r="A959" i="2"/>
  <c r="A967" i="2"/>
  <c r="A975" i="2"/>
  <c r="A983" i="2"/>
  <c r="A991" i="2"/>
  <c r="A999" i="2"/>
  <c r="A1007" i="2"/>
  <c r="A1015" i="2"/>
  <c r="A1023" i="2"/>
  <c r="A1031" i="2"/>
  <c r="A1039" i="2"/>
  <c r="A1047" i="2"/>
  <c r="A1055" i="2"/>
  <c r="A1063" i="2"/>
  <c r="A1071" i="2"/>
  <c r="A1079" i="2"/>
  <c r="A1087" i="2"/>
  <c r="A1095" i="2"/>
  <c r="A1103" i="2"/>
  <c r="A1111" i="2"/>
  <c r="A1119" i="2"/>
  <c r="A1127" i="2"/>
  <c r="A1135" i="2"/>
  <c r="A1143" i="2"/>
  <c r="A1151" i="2"/>
  <c r="A1159" i="2"/>
  <c r="A1167" i="2"/>
  <c r="A1175" i="2"/>
  <c r="A1183" i="2"/>
  <c r="A1191" i="2"/>
  <c r="A1199" i="2"/>
  <c r="A2" i="2"/>
  <c r="A3" i="2"/>
  <c r="A4" i="2"/>
  <c r="A5" i="2"/>
  <c r="A6" i="2"/>
  <c r="A8" i="2"/>
  <c r="A9" i="2"/>
  <c r="A10" i="2"/>
  <c r="A11" i="2"/>
  <c r="A12" i="2"/>
  <c r="A13" i="2"/>
  <c r="A14" i="2"/>
  <c r="A16" i="2"/>
  <c r="A17" i="2"/>
  <c r="A18" i="2"/>
  <c r="A19" i="2"/>
  <c r="A20" i="2"/>
  <c r="A21" i="2"/>
  <c r="A22" i="2"/>
  <c r="A24" i="2"/>
  <c r="A25" i="2"/>
  <c r="A26" i="2"/>
  <c r="A27" i="2"/>
  <c r="A28" i="2"/>
  <c r="A29" i="2"/>
  <c r="A30" i="2"/>
  <c r="A32" i="2"/>
  <c r="A33" i="2"/>
  <c r="A34" i="2"/>
  <c r="A35" i="2"/>
  <c r="A36" i="2"/>
  <c r="A37" i="2"/>
  <c r="A38" i="2"/>
  <c r="A40" i="2"/>
  <c r="A41" i="2"/>
  <c r="A42" i="2"/>
  <c r="A43" i="2"/>
  <c r="A44" i="2"/>
  <c r="A45" i="2"/>
  <c r="A46" i="2"/>
  <c r="A48" i="2"/>
  <c r="A49" i="2"/>
  <c r="A50" i="2"/>
  <c r="A51" i="2"/>
  <c r="A52" i="2"/>
  <c r="A53" i="2"/>
  <c r="A54" i="2"/>
  <c r="A56" i="2"/>
  <c r="A57" i="2"/>
  <c r="A58" i="2"/>
  <c r="A59" i="2"/>
  <c r="A60" i="2"/>
  <c r="A61" i="2"/>
  <c r="A62" i="2"/>
  <c r="A64" i="2"/>
  <c r="A65" i="2"/>
  <c r="A66" i="2"/>
  <c r="A67" i="2"/>
  <c r="A68" i="2"/>
  <c r="A69" i="2"/>
  <c r="A70" i="2"/>
  <c r="A72" i="2"/>
  <c r="A73" i="2"/>
  <c r="A74" i="2"/>
  <c r="A75" i="2"/>
  <c r="A76" i="2"/>
  <c r="A77" i="2"/>
  <c r="A78" i="2"/>
  <c r="A80" i="2"/>
  <c r="A81" i="2"/>
  <c r="A82" i="2"/>
  <c r="A83" i="2"/>
  <c r="A84" i="2"/>
  <c r="A85" i="2"/>
  <c r="A86" i="2"/>
  <c r="A88" i="2"/>
  <c r="A89" i="2"/>
  <c r="A90" i="2"/>
  <c r="A91" i="2"/>
  <c r="A92" i="2"/>
  <c r="A93" i="2"/>
  <c r="A94" i="2"/>
  <c r="A96" i="2"/>
  <c r="A97" i="2"/>
  <c r="A98" i="2"/>
  <c r="A99" i="2"/>
  <c r="A100" i="2"/>
  <c r="A101" i="2"/>
  <c r="A102" i="2"/>
  <c r="A104" i="2"/>
  <c r="A105" i="2"/>
  <c r="A106" i="2"/>
  <c r="A107" i="2"/>
  <c r="A108" i="2"/>
  <c r="A109" i="2"/>
  <c r="A110" i="2"/>
  <c r="A112" i="2"/>
  <c r="A113" i="2"/>
  <c r="A114" i="2"/>
  <c r="A115" i="2"/>
  <c r="A116" i="2"/>
  <c r="A117" i="2"/>
  <c r="A118" i="2"/>
  <c r="A120" i="2"/>
  <c r="A121" i="2"/>
  <c r="A122" i="2"/>
  <c r="A123" i="2"/>
  <c r="A124" i="2"/>
  <c r="A125" i="2"/>
  <c r="A126" i="2"/>
  <c r="A128" i="2"/>
  <c r="A129" i="2"/>
  <c r="A130" i="2"/>
  <c r="A131" i="2"/>
  <c r="A132" i="2"/>
  <c r="A133" i="2"/>
  <c r="A134" i="2"/>
  <c r="A136" i="2"/>
  <c r="A137" i="2"/>
  <c r="A138" i="2"/>
  <c r="A139" i="2"/>
  <c r="A140" i="2"/>
  <c r="A141" i="2"/>
  <c r="A142" i="2"/>
  <c r="A144" i="2"/>
  <c r="A145" i="2"/>
  <c r="A146" i="2"/>
  <c r="A147" i="2"/>
  <c r="A148" i="2"/>
  <c r="A149" i="2"/>
  <c r="A150" i="2"/>
  <c r="A152" i="2"/>
  <c r="A153" i="2"/>
  <c r="A154" i="2"/>
  <c r="A155" i="2"/>
  <c r="A156" i="2"/>
  <c r="A157" i="2"/>
  <c r="A158" i="2"/>
  <c r="A160" i="2"/>
  <c r="A161" i="2"/>
  <c r="A162" i="2"/>
  <c r="A163" i="2"/>
  <c r="A164" i="2"/>
  <c r="A165" i="2"/>
  <c r="A166" i="2"/>
  <c r="A168" i="2"/>
  <c r="A169" i="2"/>
  <c r="A170" i="2"/>
  <c r="A171" i="2"/>
  <c r="A172" i="2"/>
  <c r="A173" i="2"/>
  <c r="A174" i="2"/>
  <c r="A176" i="2"/>
  <c r="A177" i="2"/>
  <c r="A178" i="2"/>
  <c r="A179" i="2"/>
  <c r="A180" i="2"/>
  <c r="A181" i="2"/>
  <c r="A182" i="2"/>
  <c r="A184" i="2"/>
  <c r="A185" i="2"/>
  <c r="A186" i="2"/>
  <c r="A187" i="2"/>
  <c r="A188" i="2"/>
  <c r="A189" i="2"/>
  <c r="A190" i="2"/>
  <c r="A192" i="2"/>
  <c r="A193" i="2"/>
  <c r="A194" i="2"/>
  <c r="A195" i="2"/>
  <c r="A196" i="2"/>
  <c r="A197" i="2"/>
  <c r="A198" i="2"/>
  <c r="A200" i="2"/>
  <c r="A201" i="2"/>
  <c r="A202" i="2"/>
  <c r="A203" i="2"/>
  <c r="A204" i="2"/>
  <c r="A205" i="2"/>
  <c r="A206" i="2"/>
  <c r="A208" i="2"/>
  <c r="A209" i="2"/>
  <c r="A210" i="2"/>
  <c r="A211" i="2"/>
  <c r="A212" i="2"/>
  <c r="A213" i="2"/>
  <c r="A214" i="2"/>
  <c r="A216" i="2"/>
  <c r="A217" i="2"/>
  <c r="A218" i="2"/>
  <c r="A219" i="2"/>
  <c r="A220" i="2"/>
  <c r="A221" i="2"/>
  <c r="A222" i="2"/>
  <c r="A224" i="2"/>
  <c r="A225" i="2"/>
  <c r="A226" i="2"/>
  <c r="A227" i="2"/>
  <c r="A228" i="2"/>
  <c r="A229" i="2"/>
  <c r="A230" i="2"/>
  <c r="A232" i="2"/>
  <c r="A233" i="2"/>
  <c r="A234" i="2"/>
  <c r="A235" i="2"/>
  <c r="A236" i="2"/>
  <c r="A237" i="2"/>
  <c r="A238" i="2"/>
  <c r="A240" i="2"/>
  <c r="A241" i="2"/>
  <c r="A242" i="2"/>
  <c r="A243" i="2"/>
  <c r="A244" i="2"/>
  <c r="A245" i="2"/>
  <c r="A246" i="2"/>
  <c r="A248" i="2"/>
  <c r="A249" i="2"/>
  <c r="A250" i="2"/>
  <c r="A251" i="2"/>
  <c r="A252" i="2"/>
  <c r="A253" i="2"/>
  <c r="A254" i="2"/>
  <c r="A256" i="2"/>
  <c r="A257" i="2"/>
  <c r="A258" i="2"/>
  <c r="A259" i="2"/>
  <c r="A260" i="2"/>
  <c r="A261" i="2"/>
  <c r="A262" i="2"/>
  <c r="A264" i="2"/>
  <c r="A265" i="2"/>
  <c r="A266" i="2"/>
  <c r="A267" i="2"/>
  <c r="A268" i="2"/>
  <c r="A269" i="2"/>
  <c r="A270" i="2"/>
  <c r="A272" i="2"/>
  <c r="A273" i="2"/>
  <c r="A274" i="2"/>
  <c r="A275" i="2"/>
  <c r="A276" i="2"/>
  <c r="A277" i="2"/>
  <c r="A278" i="2"/>
  <c r="A280" i="2"/>
  <c r="A281" i="2"/>
  <c r="A282" i="2"/>
  <c r="A283" i="2"/>
  <c r="A284" i="2"/>
  <c r="A285" i="2"/>
  <c r="A286" i="2"/>
  <c r="A288" i="2"/>
  <c r="A289" i="2"/>
  <c r="A290" i="2"/>
  <c r="A291" i="2"/>
  <c r="A292" i="2"/>
  <c r="A293" i="2"/>
  <c r="A294" i="2"/>
  <c r="A296" i="2"/>
  <c r="A297" i="2"/>
  <c r="A298" i="2"/>
  <c r="A299" i="2"/>
  <c r="A300" i="2"/>
  <c r="A301" i="2"/>
  <c r="A302" i="2"/>
  <c r="A304" i="2"/>
  <c r="A305" i="2"/>
  <c r="A306" i="2"/>
  <c r="A307" i="2"/>
  <c r="A308" i="2"/>
  <c r="A309" i="2"/>
  <c r="A310" i="2"/>
  <c r="A312" i="2"/>
  <c r="A313" i="2"/>
  <c r="A314" i="2"/>
  <c r="A315" i="2"/>
  <c r="A316" i="2"/>
  <c r="A317" i="2"/>
  <c r="A318" i="2"/>
  <c r="A320" i="2"/>
  <c r="A321" i="2"/>
  <c r="A322" i="2"/>
  <c r="A323" i="2"/>
  <c r="A324" i="2"/>
  <c r="A325" i="2"/>
  <c r="A326" i="2"/>
  <c r="A328" i="2"/>
  <c r="A329" i="2"/>
  <c r="A330" i="2"/>
  <c r="A331" i="2"/>
  <c r="A332" i="2"/>
  <c r="A333" i="2"/>
  <c r="A334" i="2"/>
  <c r="A336" i="2"/>
  <c r="A337" i="2"/>
  <c r="A338" i="2"/>
  <c r="A339" i="2"/>
  <c r="A340" i="2"/>
  <c r="A341" i="2"/>
  <c r="A342" i="2"/>
  <c r="A344" i="2"/>
  <c r="A345" i="2"/>
  <c r="A346" i="2"/>
  <c r="A347" i="2"/>
  <c r="A348" i="2"/>
  <c r="A349" i="2"/>
  <c r="A350" i="2"/>
  <c r="A352" i="2"/>
  <c r="A353" i="2"/>
  <c r="A354" i="2"/>
  <c r="A355" i="2"/>
  <c r="A356" i="2"/>
  <c r="A357" i="2"/>
  <c r="A358" i="2"/>
  <c r="A360" i="2"/>
  <c r="A361" i="2"/>
  <c r="A362" i="2"/>
  <c r="A363" i="2"/>
  <c r="A364" i="2"/>
  <c r="A365" i="2"/>
  <c r="A366" i="2"/>
  <c r="A368" i="2"/>
  <c r="A369" i="2"/>
  <c r="A370" i="2"/>
  <c r="A371" i="2"/>
  <c r="A372" i="2"/>
  <c r="A373" i="2"/>
  <c r="A374" i="2"/>
  <c r="A376" i="2"/>
  <c r="A377" i="2"/>
  <c r="A378" i="2"/>
  <c r="A379" i="2"/>
  <c r="A380" i="2"/>
  <c r="A381" i="2"/>
  <c r="A382" i="2"/>
  <c r="A384" i="2"/>
  <c r="A385" i="2"/>
  <c r="A386" i="2"/>
  <c r="A387" i="2"/>
  <c r="A388" i="2"/>
  <c r="A389" i="2"/>
  <c r="A390" i="2"/>
  <c r="A392" i="2"/>
  <c r="A393" i="2"/>
  <c r="A394" i="2"/>
  <c r="A395" i="2"/>
  <c r="A396" i="2"/>
  <c r="A397" i="2"/>
  <c r="A398" i="2"/>
  <c r="A400" i="2"/>
  <c r="A401" i="2"/>
  <c r="A402" i="2"/>
  <c r="A403" i="2"/>
  <c r="A404" i="2"/>
  <c r="A405" i="2"/>
  <c r="A406" i="2"/>
  <c r="A408" i="2"/>
  <c r="A409" i="2"/>
  <c r="A410" i="2"/>
  <c r="A411" i="2"/>
  <c r="A412" i="2"/>
  <c r="A413" i="2"/>
  <c r="A414" i="2"/>
  <c r="A416" i="2"/>
  <c r="A417" i="2"/>
  <c r="A418" i="2"/>
  <c r="A419" i="2"/>
  <c r="A420" i="2"/>
  <c r="A421" i="2"/>
  <c r="A422" i="2"/>
  <c r="A424" i="2"/>
  <c r="A425" i="2"/>
  <c r="A426" i="2"/>
  <c r="A427" i="2"/>
  <c r="A428" i="2"/>
  <c r="A429" i="2"/>
  <c r="A430" i="2"/>
  <c r="A432" i="2"/>
  <c r="A433" i="2"/>
  <c r="A434" i="2"/>
  <c r="A435" i="2"/>
  <c r="A436" i="2"/>
  <c r="A437" i="2"/>
  <c r="A438" i="2"/>
  <c r="A440" i="2"/>
  <c r="A441" i="2"/>
  <c r="A442" i="2"/>
  <c r="A443" i="2"/>
  <c r="A444" i="2"/>
  <c r="A445" i="2"/>
  <c r="A446" i="2"/>
  <c r="A448" i="2"/>
  <c r="A449" i="2"/>
  <c r="A450" i="2"/>
  <c r="A451" i="2"/>
  <c r="A452" i="2"/>
  <c r="A453" i="2"/>
  <c r="A454" i="2"/>
  <c r="A456" i="2"/>
  <c r="A457" i="2"/>
  <c r="A458" i="2"/>
  <c r="A459" i="2"/>
  <c r="A460" i="2"/>
  <c r="A461" i="2"/>
  <c r="A462" i="2"/>
  <c r="A464" i="2"/>
  <c r="A465" i="2"/>
  <c r="A466" i="2"/>
  <c r="A467" i="2"/>
  <c r="A468" i="2"/>
  <c r="A469" i="2"/>
  <c r="A470" i="2"/>
  <c r="A472" i="2"/>
  <c r="A473" i="2"/>
  <c r="A474" i="2"/>
  <c r="A475" i="2"/>
  <c r="A476" i="2"/>
  <c r="A477" i="2"/>
  <c r="A478" i="2"/>
  <c r="A480" i="2"/>
  <c r="A481" i="2"/>
  <c r="A482" i="2"/>
  <c r="A483" i="2"/>
  <c r="A484" i="2"/>
  <c r="A485" i="2"/>
  <c r="A486" i="2"/>
  <c r="A488" i="2"/>
  <c r="A489" i="2"/>
  <c r="A490" i="2"/>
  <c r="A491" i="2"/>
  <c r="A492" i="2"/>
  <c r="A493" i="2"/>
  <c r="A494" i="2"/>
  <c r="A496" i="2"/>
  <c r="A497" i="2"/>
  <c r="A498" i="2"/>
  <c r="A499" i="2"/>
  <c r="A500" i="2"/>
  <c r="A501" i="2"/>
  <c r="A502" i="2"/>
  <c r="A504" i="2"/>
  <c r="A505" i="2"/>
  <c r="A506" i="2"/>
  <c r="A507" i="2"/>
  <c r="A508" i="2"/>
  <c r="A509" i="2"/>
  <c r="A510" i="2"/>
  <c r="A512" i="2"/>
  <c r="A513" i="2"/>
  <c r="A514" i="2"/>
  <c r="A515" i="2"/>
  <c r="A516" i="2"/>
  <c r="A517" i="2"/>
  <c r="A518" i="2"/>
  <c r="A520" i="2"/>
  <c r="A521" i="2"/>
  <c r="A522" i="2"/>
  <c r="A523" i="2"/>
  <c r="A524" i="2"/>
  <c r="A525" i="2"/>
  <c r="A526" i="2"/>
  <c r="A528" i="2"/>
  <c r="A529" i="2"/>
  <c r="A530" i="2"/>
  <c r="A531" i="2"/>
  <c r="A532" i="2"/>
  <c r="A533" i="2"/>
  <c r="A534" i="2"/>
  <c r="A536" i="2"/>
  <c r="A537" i="2"/>
  <c r="A538" i="2"/>
  <c r="A539" i="2"/>
  <c r="A540" i="2"/>
  <c r="A541" i="2"/>
  <c r="A542" i="2"/>
  <c r="A544" i="2"/>
  <c r="A545" i="2"/>
  <c r="A546" i="2"/>
  <c r="A547" i="2"/>
  <c r="A548" i="2"/>
  <c r="A549" i="2"/>
  <c r="A550" i="2"/>
  <c r="A552" i="2"/>
  <c r="A553" i="2"/>
  <c r="A554" i="2"/>
  <c r="A555" i="2"/>
  <c r="A556" i="2"/>
  <c r="A557" i="2"/>
  <c r="A558" i="2"/>
  <c r="A560" i="2"/>
  <c r="A561" i="2"/>
  <c r="A562" i="2"/>
  <c r="A563" i="2"/>
  <c r="A564" i="2"/>
  <c r="A565" i="2"/>
  <c r="A566" i="2"/>
  <c r="A568" i="2"/>
  <c r="A569" i="2"/>
  <c r="A570" i="2"/>
  <c r="A571" i="2"/>
  <c r="A572" i="2"/>
  <c r="A573" i="2"/>
  <c r="A574" i="2"/>
  <c r="A576" i="2"/>
  <c r="A577" i="2"/>
  <c r="A578" i="2"/>
  <c r="A579" i="2"/>
  <c r="A580" i="2"/>
  <c r="A581" i="2"/>
  <c r="A582" i="2"/>
  <c r="A584" i="2"/>
  <c r="A585" i="2"/>
  <c r="A586" i="2"/>
  <c r="A587" i="2"/>
  <c r="A588" i="2"/>
  <c r="A589" i="2"/>
  <c r="A590" i="2"/>
  <c r="A592" i="2"/>
  <c r="A593" i="2"/>
  <c r="A594" i="2"/>
  <c r="A595" i="2"/>
  <c r="A596" i="2"/>
  <c r="A597" i="2"/>
  <c r="A598" i="2"/>
  <c r="A600" i="2"/>
  <c r="A601" i="2"/>
  <c r="A602" i="2"/>
  <c r="A603" i="2"/>
  <c r="A604" i="2"/>
  <c r="A605" i="2"/>
  <c r="A606" i="2"/>
  <c r="A608" i="2"/>
  <c r="A609" i="2"/>
  <c r="A610" i="2"/>
  <c r="A611" i="2"/>
  <c r="A612" i="2"/>
  <c r="A613" i="2"/>
  <c r="A614" i="2"/>
  <c r="A616" i="2"/>
  <c r="A617" i="2"/>
  <c r="A618" i="2"/>
  <c r="A619" i="2"/>
  <c r="A620" i="2"/>
  <c r="A621" i="2"/>
  <c r="A622" i="2"/>
  <c r="A624" i="2"/>
  <c r="A625" i="2"/>
  <c r="A626" i="2"/>
  <c r="A627" i="2"/>
  <c r="A628" i="2"/>
  <c r="A629" i="2"/>
  <c r="A630" i="2"/>
  <c r="A632" i="2"/>
  <c r="A633" i="2"/>
  <c r="A634" i="2"/>
  <c r="A635" i="2"/>
  <c r="A636" i="2"/>
  <c r="A637" i="2"/>
  <c r="A638" i="2"/>
  <c r="A640" i="2"/>
  <c r="A641" i="2"/>
  <c r="A642" i="2"/>
  <c r="A643" i="2"/>
  <c r="A644" i="2"/>
  <c r="A645" i="2"/>
  <c r="A646" i="2"/>
  <c r="A648" i="2"/>
  <c r="A649" i="2"/>
  <c r="A650" i="2"/>
  <c r="A651" i="2"/>
  <c r="A652" i="2"/>
  <c r="A653" i="2"/>
  <c r="A654" i="2"/>
  <c r="A656" i="2"/>
  <c r="A657" i="2"/>
  <c r="A658" i="2"/>
  <c r="A659" i="2"/>
  <c r="A660" i="2"/>
  <c r="A661" i="2"/>
  <c r="A662" i="2"/>
  <c r="A664" i="2"/>
  <c r="A665" i="2"/>
  <c r="A666" i="2"/>
  <c r="A667" i="2"/>
  <c r="A668" i="2"/>
  <c r="A669" i="2"/>
  <c r="A670" i="2"/>
  <c r="A672" i="2"/>
  <c r="A673" i="2"/>
  <c r="A674" i="2"/>
  <c r="A675" i="2"/>
  <c r="A676" i="2"/>
  <c r="A677" i="2"/>
  <c r="A678" i="2"/>
  <c r="A680" i="2"/>
  <c r="A681" i="2"/>
  <c r="A682" i="2"/>
  <c r="A683" i="2"/>
  <c r="A684" i="2"/>
  <c r="A685" i="2"/>
  <c r="A686" i="2"/>
  <c r="A688" i="2"/>
  <c r="A689" i="2"/>
  <c r="A690" i="2"/>
  <c r="A691" i="2"/>
  <c r="A692" i="2"/>
  <c r="A693" i="2"/>
  <c r="A694" i="2"/>
  <c r="A696" i="2"/>
  <c r="A697" i="2"/>
  <c r="A698" i="2"/>
  <c r="A699" i="2"/>
  <c r="A700" i="2"/>
  <c r="A701" i="2"/>
  <c r="A702" i="2"/>
  <c r="A704" i="2"/>
  <c r="A705" i="2"/>
  <c r="A706" i="2"/>
  <c r="A707" i="2"/>
  <c r="A708" i="2"/>
  <c r="A709" i="2"/>
  <c r="A710" i="2"/>
  <c r="A712" i="2"/>
  <c r="A713" i="2"/>
  <c r="A714" i="2"/>
  <c r="A715" i="2"/>
  <c r="A716" i="2"/>
  <c r="A717" i="2"/>
  <c r="A718" i="2"/>
  <c r="A720" i="2"/>
  <c r="A721" i="2"/>
  <c r="A722" i="2"/>
  <c r="A723" i="2"/>
  <c r="A724" i="2"/>
  <c r="A725" i="2"/>
  <c r="A726" i="2"/>
  <c r="A728" i="2"/>
  <c r="A729" i="2"/>
  <c r="A730" i="2"/>
  <c r="A731" i="2"/>
  <c r="A732" i="2"/>
  <c r="A733" i="2"/>
  <c r="A734" i="2"/>
  <c r="A736" i="2"/>
  <c r="A737" i="2"/>
  <c r="A738" i="2"/>
  <c r="A739" i="2"/>
  <c r="A740" i="2"/>
  <c r="A741" i="2"/>
  <c r="A742" i="2"/>
  <c r="A744" i="2"/>
  <c r="A745" i="2"/>
  <c r="A746" i="2"/>
  <c r="A747" i="2"/>
  <c r="A748" i="2"/>
  <c r="A749" i="2"/>
  <c r="A750" i="2"/>
  <c r="A752" i="2"/>
  <c r="A753" i="2"/>
  <c r="A754" i="2"/>
  <c r="A755" i="2"/>
  <c r="A756" i="2"/>
  <c r="A757" i="2"/>
  <c r="A758" i="2"/>
  <c r="A760" i="2"/>
  <c r="A761" i="2"/>
  <c r="A762" i="2"/>
  <c r="A763" i="2"/>
  <c r="A764" i="2"/>
  <c r="A765" i="2"/>
  <c r="A766" i="2"/>
  <c r="A768" i="2"/>
  <c r="A769" i="2"/>
  <c r="A770" i="2"/>
  <c r="A771" i="2"/>
  <c r="A772" i="2"/>
  <c r="A773" i="2"/>
  <c r="A774" i="2"/>
  <c r="A776" i="2"/>
  <c r="A777" i="2"/>
  <c r="A778" i="2"/>
  <c r="A779" i="2"/>
  <c r="A780" i="2"/>
  <c r="A781" i="2"/>
  <c r="A782" i="2"/>
  <c r="A784" i="2"/>
  <c r="A785" i="2"/>
  <c r="A786" i="2"/>
  <c r="A787" i="2"/>
  <c r="A788" i="2"/>
  <c r="A789" i="2"/>
  <c r="A790" i="2"/>
  <c r="A792" i="2"/>
  <c r="A793" i="2"/>
  <c r="A794" i="2"/>
  <c r="A795" i="2"/>
  <c r="A796" i="2"/>
  <c r="A797" i="2"/>
  <c r="A798" i="2"/>
  <c r="A800" i="2"/>
  <c r="A801" i="2"/>
  <c r="A802" i="2"/>
  <c r="A803" i="2"/>
  <c r="A804" i="2"/>
  <c r="A805" i="2"/>
  <c r="A806" i="2"/>
  <c r="A808" i="2"/>
  <c r="A809" i="2"/>
  <c r="A810" i="2"/>
  <c r="A811" i="2"/>
  <c r="A812" i="2"/>
  <c r="A813" i="2"/>
  <c r="A814" i="2"/>
  <c r="A816" i="2"/>
  <c r="A817" i="2"/>
  <c r="A818" i="2"/>
  <c r="A819" i="2"/>
  <c r="A820" i="2"/>
  <c r="A821" i="2"/>
  <c r="A822" i="2"/>
  <c r="A824" i="2"/>
  <c r="A825" i="2"/>
  <c r="A826" i="2"/>
  <c r="A827" i="2"/>
  <c r="A828" i="2"/>
  <c r="A829" i="2"/>
  <c r="A830" i="2"/>
  <c r="A832" i="2"/>
  <c r="A833" i="2"/>
  <c r="A834" i="2"/>
  <c r="A835" i="2"/>
  <c r="A836" i="2"/>
  <c r="A837" i="2"/>
  <c r="A838" i="2"/>
  <c r="A840" i="2"/>
  <c r="A841" i="2"/>
  <c r="A842" i="2"/>
  <c r="A843" i="2"/>
  <c r="A844" i="2"/>
  <c r="A845" i="2"/>
  <c r="A846" i="2"/>
  <c r="A848" i="2"/>
  <c r="A849" i="2"/>
  <c r="A850" i="2"/>
  <c r="A851" i="2"/>
  <c r="A852" i="2"/>
  <c r="A853" i="2"/>
  <c r="A854" i="2"/>
  <c r="A856" i="2"/>
  <c r="A857" i="2"/>
  <c r="A858" i="2"/>
  <c r="A859" i="2"/>
  <c r="A860" i="2"/>
  <c r="A861" i="2"/>
  <c r="A862" i="2"/>
  <c r="A864" i="2"/>
  <c r="A865" i="2"/>
  <c r="A866" i="2"/>
  <c r="A867" i="2"/>
  <c r="A868" i="2"/>
  <c r="A869" i="2"/>
  <c r="A870" i="2"/>
  <c r="A872" i="2"/>
  <c r="A873" i="2"/>
  <c r="A874" i="2"/>
  <c r="A875" i="2"/>
  <c r="A876" i="2"/>
  <c r="A877" i="2"/>
  <c r="A878" i="2"/>
  <c r="A880" i="2"/>
  <c r="A881" i="2"/>
  <c r="A882" i="2"/>
  <c r="A883" i="2"/>
  <c r="A884" i="2"/>
  <c r="A885" i="2"/>
  <c r="A886" i="2"/>
  <c r="A888" i="2"/>
  <c r="A889" i="2"/>
  <c r="A890" i="2"/>
  <c r="A891" i="2"/>
  <c r="A892" i="2"/>
  <c r="A893" i="2"/>
  <c r="A894" i="2"/>
  <c r="A896" i="2"/>
  <c r="A897" i="2"/>
  <c r="A898" i="2"/>
  <c r="A899" i="2"/>
  <c r="A900" i="2"/>
  <c r="A901" i="2"/>
  <c r="A902" i="2"/>
  <c r="A904" i="2"/>
  <c r="A905" i="2"/>
  <c r="A906" i="2"/>
  <c r="A907" i="2"/>
  <c r="A908" i="2"/>
  <c r="A909" i="2"/>
  <c r="A910" i="2"/>
  <c r="A912" i="2"/>
  <c r="A913" i="2"/>
  <c r="A914" i="2"/>
  <c r="A915" i="2"/>
  <c r="A916" i="2"/>
  <c r="A917" i="2"/>
  <c r="A918" i="2"/>
  <c r="A920" i="2"/>
  <c r="A921" i="2"/>
  <c r="A922" i="2"/>
  <c r="A923" i="2"/>
  <c r="A924" i="2"/>
  <c r="A925" i="2"/>
  <c r="A926" i="2"/>
  <c r="A928" i="2"/>
  <c r="A929" i="2"/>
  <c r="A930" i="2"/>
  <c r="A931" i="2"/>
  <c r="A932" i="2"/>
  <c r="A933" i="2"/>
  <c r="A934" i="2"/>
  <c r="A936" i="2"/>
  <c r="A937" i="2"/>
  <c r="A938" i="2"/>
  <c r="A939" i="2"/>
  <c r="A940" i="2"/>
  <c r="A941" i="2"/>
  <c r="A942" i="2"/>
  <c r="A944" i="2"/>
  <c r="A945" i="2"/>
  <c r="A946" i="2"/>
  <c r="A947" i="2"/>
  <c r="A948" i="2"/>
  <c r="A949" i="2"/>
  <c r="A950" i="2"/>
  <c r="A952" i="2"/>
  <c r="A953" i="2"/>
  <c r="A954" i="2"/>
  <c r="A955" i="2"/>
  <c r="A956" i="2"/>
  <c r="A957" i="2"/>
  <c r="A958" i="2"/>
  <c r="A960" i="2"/>
  <c r="A961" i="2"/>
  <c r="A962" i="2"/>
  <c r="A963" i="2"/>
  <c r="A964" i="2"/>
  <c r="A965" i="2"/>
  <c r="A966" i="2"/>
  <c r="A968" i="2"/>
  <c r="A969" i="2"/>
  <c r="A970" i="2"/>
  <c r="A971" i="2"/>
  <c r="A972" i="2"/>
  <c r="A973" i="2"/>
  <c r="A974" i="2"/>
  <c r="A976" i="2"/>
  <c r="A977" i="2"/>
  <c r="A978" i="2"/>
  <c r="A979" i="2"/>
  <c r="A980" i="2"/>
  <c r="A981" i="2"/>
  <c r="A982" i="2"/>
  <c r="A984" i="2"/>
  <c r="A985" i="2"/>
  <c r="A986" i="2"/>
  <c r="A987" i="2"/>
  <c r="A988" i="2"/>
  <c r="A989" i="2"/>
  <c r="A990" i="2"/>
  <c r="A992" i="2"/>
  <c r="A993" i="2"/>
  <c r="A994" i="2"/>
  <c r="A995" i="2"/>
  <c r="A996" i="2"/>
  <c r="A997" i="2"/>
  <c r="A998" i="2"/>
  <c r="A1000" i="2"/>
  <c r="A1001" i="2"/>
  <c r="A1002" i="2"/>
  <c r="A1003" i="2"/>
  <c r="A1004" i="2"/>
  <c r="A1005" i="2"/>
  <c r="A1006" i="2"/>
  <c r="A1008" i="2"/>
  <c r="A1009" i="2"/>
  <c r="A1010" i="2"/>
  <c r="A1011" i="2"/>
  <c r="A1012" i="2"/>
  <c r="A1013" i="2"/>
  <c r="A1014" i="2"/>
  <c r="A1016" i="2"/>
  <c r="A1017" i="2"/>
  <c r="A1018" i="2"/>
  <c r="A1019" i="2"/>
  <c r="A1020" i="2"/>
  <c r="A1021" i="2"/>
  <c r="A1022" i="2"/>
  <c r="A1024" i="2"/>
  <c r="A1025" i="2"/>
  <c r="A1026" i="2"/>
  <c r="A1027" i="2"/>
  <c r="A1028" i="2"/>
  <c r="A1029" i="2"/>
  <c r="A1030" i="2"/>
  <c r="A1032" i="2"/>
  <c r="A1033" i="2"/>
  <c r="A1034" i="2"/>
  <c r="A1035" i="2"/>
  <c r="A1036" i="2"/>
  <c r="A1037" i="2"/>
  <c r="A1038" i="2"/>
  <c r="A1040" i="2"/>
  <c r="A1041" i="2"/>
  <c r="A1042" i="2"/>
  <c r="A1043" i="2"/>
  <c r="A1044" i="2"/>
  <c r="A1045" i="2"/>
  <c r="A1046" i="2"/>
  <c r="A1048" i="2"/>
  <c r="A1049" i="2"/>
  <c r="A1050" i="2"/>
  <c r="A1051" i="2"/>
  <c r="A1052" i="2"/>
  <c r="A1053" i="2"/>
  <c r="A1054" i="2"/>
  <c r="A1056" i="2"/>
  <c r="A1057" i="2"/>
  <c r="A1058" i="2"/>
  <c r="A1059" i="2"/>
  <c r="A1060" i="2"/>
  <c r="A1061" i="2"/>
  <c r="A1062" i="2"/>
  <c r="A1064" i="2"/>
  <c r="A1065" i="2"/>
  <c r="A1066" i="2"/>
  <c r="A1067" i="2"/>
  <c r="A1068" i="2"/>
  <c r="A1069" i="2"/>
  <c r="A1070" i="2"/>
  <c r="A1072" i="2"/>
  <c r="A1073" i="2"/>
  <c r="A1074" i="2"/>
  <c r="A1075" i="2"/>
  <c r="A1076" i="2"/>
  <c r="A1077" i="2"/>
  <c r="A1078" i="2"/>
  <c r="A1080" i="2"/>
  <c r="A1081" i="2"/>
  <c r="A1082" i="2"/>
  <c r="A1083" i="2"/>
  <c r="A1084" i="2"/>
  <c r="A1085" i="2"/>
  <c r="A1086" i="2"/>
  <c r="A1088" i="2"/>
  <c r="A1089" i="2"/>
  <c r="A1090" i="2"/>
  <c r="A1091" i="2"/>
  <c r="A1092" i="2"/>
  <c r="A1093" i="2"/>
  <c r="A1094" i="2"/>
  <c r="A1096" i="2"/>
  <c r="A1097" i="2"/>
  <c r="A1098" i="2"/>
  <c r="A1099" i="2"/>
  <c r="A1100" i="2"/>
  <c r="A1101" i="2"/>
  <c r="A1102" i="2"/>
  <c r="A1104" i="2"/>
  <c r="A1105" i="2"/>
  <c r="A1106" i="2"/>
  <c r="A1107" i="2"/>
  <c r="A1108" i="2"/>
  <c r="A1109" i="2"/>
  <c r="A1110" i="2"/>
  <c r="A1112" i="2"/>
  <c r="A1113" i="2"/>
  <c r="A1114" i="2"/>
  <c r="A1115" i="2"/>
  <c r="A1116" i="2"/>
  <c r="A1117" i="2"/>
  <c r="A1118" i="2"/>
  <c r="A1120" i="2"/>
  <c r="A1121" i="2"/>
  <c r="A1122" i="2"/>
  <c r="A1123" i="2"/>
  <c r="A1124" i="2"/>
  <c r="A1125" i="2"/>
  <c r="A1126" i="2"/>
  <c r="A1128" i="2"/>
  <c r="A1129" i="2"/>
  <c r="A1130" i="2"/>
  <c r="A1131" i="2"/>
  <c r="A1132" i="2"/>
  <c r="A1133" i="2"/>
  <c r="A1134" i="2"/>
  <c r="A1136" i="2"/>
  <c r="A1137" i="2"/>
  <c r="A1138" i="2"/>
  <c r="A1139" i="2"/>
  <c r="A1140" i="2"/>
  <c r="A1141" i="2"/>
  <c r="A1142" i="2"/>
  <c r="A1144" i="2"/>
  <c r="A1145" i="2"/>
  <c r="A1146" i="2"/>
  <c r="A1147" i="2"/>
  <c r="A1148" i="2"/>
  <c r="A1149" i="2"/>
  <c r="A1150" i="2"/>
  <c r="A1152" i="2"/>
  <c r="A1153" i="2"/>
  <c r="A1154" i="2"/>
  <c r="A1155" i="2"/>
  <c r="A1156" i="2"/>
  <c r="A1157" i="2"/>
  <c r="A1158" i="2"/>
  <c r="A1160" i="2"/>
  <c r="A1161" i="2"/>
  <c r="A1162" i="2"/>
  <c r="A1163" i="2"/>
  <c r="A1164" i="2"/>
  <c r="A1165" i="2"/>
  <c r="A1166" i="2"/>
  <c r="A1168" i="2"/>
  <c r="A1169" i="2"/>
  <c r="A1170" i="2"/>
  <c r="A1171" i="2"/>
  <c r="A1172" i="2"/>
  <c r="A1173" i="2"/>
  <c r="A1174" i="2"/>
  <c r="A1176" i="2"/>
  <c r="A1177" i="2"/>
  <c r="A1178" i="2"/>
  <c r="A1179" i="2"/>
  <c r="A1180" i="2"/>
  <c r="A1181" i="2"/>
  <c r="A1182" i="2"/>
  <c r="A1184" i="2"/>
  <c r="A1185" i="2"/>
  <c r="A1186" i="2"/>
  <c r="A1187" i="2"/>
  <c r="A1188" i="2"/>
  <c r="A1189" i="2"/>
  <c r="A1190" i="2"/>
  <c r="A1192" i="2"/>
  <c r="A1193" i="2"/>
  <c r="A1194" i="2"/>
  <c r="A1195" i="2"/>
  <c r="A1196" i="2"/>
  <c r="A1197" i="2"/>
  <c r="A1198" i="2"/>
  <c r="E24" i="1" l="1"/>
  <c r="F24" i="1"/>
  <c r="F49" i="1"/>
  <c r="D24" i="1"/>
  <c r="E49" i="1"/>
  <c r="D49" i="1"/>
  <c r="C16" i="4"/>
  <c r="D16" i="4" l="1"/>
  <c r="B13" i="4" l="1"/>
  <c r="C28" i="4" l="1"/>
  <c r="D71" i="1" s="1"/>
  <c r="D72" i="1" s="1"/>
  <c r="F13" i="1"/>
  <c r="F14" i="1" s="1"/>
  <c r="F26" i="1" l="1"/>
  <c r="F25" i="1"/>
  <c r="F17" i="1"/>
  <c r="C29" i="4"/>
  <c r="F27" i="1" l="1"/>
  <c r="D28" i="4"/>
  <c r="E71" i="1" s="1"/>
  <c r="E72" i="1" s="1"/>
  <c r="E28" i="4"/>
  <c r="F71" i="1" s="1"/>
  <c r="F72" i="1" s="1"/>
  <c r="E32" i="1"/>
  <c r="E33" i="1" s="1"/>
  <c r="E16" i="4"/>
  <c r="F32" i="1" s="1"/>
  <c r="F33" i="1" s="1"/>
  <c r="D32" i="1"/>
  <c r="D33" i="1" s="1"/>
  <c r="E13" i="1"/>
  <c r="D13" i="1"/>
  <c r="D14" i="1" s="1"/>
  <c r="E25" i="1" l="1"/>
  <c r="E14" i="1"/>
  <c r="E17" i="1"/>
  <c r="E26" i="1"/>
  <c r="E36" i="1"/>
  <c r="E51" i="1"/>
  <c r="E50" i="1"/>
  <c r="F36" i="1"/>
  <c r="F51" i="1"/>
  <c r="F50" i="1"/>
  <c r="D25" i="1"/>
  <c r="D17" i="1"/>
  <c r="D26" i="1"/>
  <c r="D51" i="1"/>
  <c r="D50" i="1"/>
  <c r="D30" i="1"/>
  <c r="D8" i="1" s="1"/>
  <c r="D36" i="1"/>
  <c r="D29" i="4"/>
  <c r="D30" i="4" s="1"/>
  <c r="D15" i="1"/>
  <c r="C30" i="4"/>
  <c r="E29" i="4"/>
  <c r="E30" i="4" s="1"/>
  <c r="E31" i="4" s="1"/>
  <c r="F7" i="1" l="1"/>
  <c r="E7" i="1"/>
  <c r="D7" i="1"/>
  <c r="K24" i="3" l="1"/>
  <c r="O50" i="3" l="1"/>
  <c r="E11" i="3" l="1"/>
  <c r="F6" i="3"/>
  <c r="O48" i="3" l="1"/>
  <c r="O54" i="3" s="1"/>
  <c r="I45" i="3"/>
  <c r="O52" i="3"/>
  <c r="K52" i="3"/>
  <c r="O51" i="3"/>
  <c r="K51" i="3"/>
  <c r="K50" i="3"/>
  <c r="M45" i="3"/>
  <c r="N45" i="3" s="1"/>
  <c r="O45" i="3" s="1"/>
  <c r="P45" i="3" s="1"/>
  <c r="D41" i="3"/>
  <c r="D40" i="3"/>
  <c r="P35" i="3"/>
  <c r="O35" i="3"/>
  <c r="N35" i="3"/>
  <c r="L35" i="3"/>
  <c r="K35" i="3"/>
  <c r="J35" i="3"/>
  <c r="H35" i="3"/>
  <c r="G35" i="3"/>
  <c r="F35" i="3"/>
  <c r="M35" i="3" l="1"/>
  <c r="K53" i="3"/>
  <c r="J45" i="3"/>
  <c r="K47" i="3" s="1"/>
  <c r="K55" i="3" s="1"/>
  <c r="I35" i="3"/>
  <c r="E45" i="3"/>
  <c r="E35" i="3" s="1"/>
  <c r="D45" i="3"/>
  <c r="F45" i="3" l="1"/>
  <c r="K45" i="3"/>
  <c r="L45" i="3" s="1"/>
  <c r="D16" i="1" l="1"/>
  <c r="G45" i="3"/>
  <c r="H45" i="3" s="1"/>
  <c r="D18" i="1" l="1"/>
  <c r="D19" i="1"/>
  <c r="D20" i="1" s="1"/>
  <c r="F16" i="1" l="1"/>
  <c r="F15" i="1"/>
  <c r="F19" i="1" l="1"/>
  <c r="F20" i="1" s="1"/>
  <c r="F18" i="1"/>
  <c r="E16" i="1"/>
  <c r="F35" i="1"/>
  <c r="E19" i="1" l="1"/>
  <c r="E20" i="1" s="1"/>
  <c r="E18" i="1"/>
  <c r="F38" i="1"/>
  <c r="F39" i="1" s="1"/>
  <c r="F37" i="1"/>
  <c r="E35" i="1"/>
  <c r="K23" i="3"/>
  <c r="K22" i="3"/>
  <c r="E37" i="1" l="1"/>
  <c r="E38" i="1"/>
  <c r="E39" i="1" s="1"/>
  <c r="D35" i="1"/>
  <c r="K25" i="3"/>
  <c r="O24" i="3"/>
  <c r="O21" i="3"/>
  <c r="O23" i="3"/>
  <c r="O26" i="3" s="1"/>
  <c r="O22" i="3"/>
  <c r="O20" i="3"/>
  <c r="D38" i="1" l="1"/>
  <c r="D39" i="1" s="1"/>
  <c r="D37" i="1"/>
  <c r="E30" i="1"/>
  <c r="F30" i="1"/>
  <c r="E15" i="1"/>
  <c r="E34" i="1"/>
  <c r="F34" i="1"/>
  <c r="F8" i="1" l="1"/>
  <c r="E8" i="1"/>
  <c r="D31" i="4" l="1"/>
  <c r="D27" i="1"/>
  <c r="E27" i="1"/>
  <c r="E52" i="1" l="1"/>
  <c r="E54" i="1" s="1"/>
  <c r="M17" i="3"/>
  <c r="N17" i="3" s="1"/>
  <c r="O17" i="3" s="1"/>
  <c r="P17" i="3" s="1"/>
  <c r="E13" i="3"/>
  <c r="D13" i="3"/>
  <c r="I12" i="3"/>
  <c r="E12" i="3"/>
  <c r="D12" i="3"/>
  <c r="I11" i="3"/>
  <c r="D11" i="3"/>
  <c r="P6" i="3"/>
  <c r="O6" i="3"/>
  <c r="N6" i="3"/>
  <c r="L6" i="3"/>
  <c r="K6" i="3"/>
  <c r="J6" i="3"/>
  <c r="H6" i="3"/>
  <c r="G6" i="3"/>
  <c r="I17" i="3" l="1"/>
  <c r="I6" i="3" s="1"/>
  <c r="E17" i="3"/>
  <c r="D17" i="3"/>
  <c r="M6" i="3"/>
  <c r="F52" i="1"/>
  <c r="F54" i="1" s="1"/>
  <c r="F17" i="3" l="1"/>
  <c r="E6" i="3"/>
  <c r="J17" i="3"/>
  <c r="K19" i="3" s="1"/>
  <c r="K27" i="3" s="1"/>
  <c r="G17" i="3"/>
  <c r="H17" i="3" s="1"/>
  <c r="D21" i="1" l="1"/>
  <c r="E21" i="1"/>
  <c r="K17" i="3"/>
  <c r="L17" i="3" s="1"/>
  <c r="D34" i="1"/>
  <c r="C31" i="4"/>
  <c r="E57" i="1" l="1"/>
  <c r="D18" i="4" s="1"/>
  <c r="D19" i="4" s="1"/>
  <c r="E40" i="1"/>
  <c r="E42" i="1" s="1"/>
  <c r="E64" i="1" s="1"/>
  <c r="D40" i="1"/>
  <c r="D42" i="1" s="1"/>
  <c r="D64" i="1" s="1"/>
  <c r="C33" i="4"/>
  <c r="C34" i="4" s="1"/>
  <c r="F40" i="1"/>
  <c r="F57" i="1"/>
  <c r="F21" i="1"/>
  <c r="D52" i="1"/>
  <c r="E58" i="1" l="1"/>
  <c r="D17" i="4"/>
  <c r="D54" i="1"/>
  <c r="E18" i="4"/>
  <c r="E19" i="4" s="1"/>
  <c r="F58" i="1"/>
  <c r="F42" i="1"/>
  <c r="F44" i="1" s="1"/>
  <c r="C36" i="4"/>
  <c r="C35" i="4"/>
  <c r="E44" i="1"/>
  <c r="C37" i="4" l="1"/>
  <c r="D57" i="1"/>
  <c r="C18" i="4" s="1"/>
  <c r="C17" i="4" s="1"/>
  <c r="E17" i="4"/>
  <c r="F64" i="1"/>
  <c r="C19" i="4" l="1"/>
  <c r="D58" i="1"/>
  <c r="D60" i="1" s="1"/>
  <c r="D61" i="1" s="1"/>
  <c r="C21" i="4" s="1"/>
  <c r="C22" i="4" s="1"/>
  <c r="D65" i="1"/>
  <c r="D44" i="1"/>
  <c r="D67" i="1" l="1"/>
  <c r="C24" i="4" s="1"/>
  <c r="C23" i="4"/>
  <c r="C25" i="4" l="1"/>
  <c r="A77" i="1"/>
</calcChain>
</file>

<file path=xl/sharedStrings.xml><?xml version="1.0" encoding="utf-8"?>
<sst xmlns="http://schemas.openxmlformats.org/spreadsheetml/2006/main" count="193" uniqueCount="145">
  <si>
    <t>Personengruppe</t>
  </si>
  <si>
    <t>Gruppe 1</t>
  </si>
  <si>
    <t>Gruppe 2</t>
  </si>
  <si>
    <t>Gruppe 3</t>
  </si>
  <si>
    <t>Kategorie</t>
  </si>
  <si>
    <t># Arbeitnehmer</t>
  </si>
  <si>
    <t>Beitrag Arbeitgeber pro Monat</t>
  </si>
  <si>
    <t>Arbeitgeberfinanzierte betriebliche Altersvorsorge</t>
  </si>
  <si>
    <t># Gehalt Arbeinehmer pro Monat</t>
  </si>
  <si>
    <t>Einkommen</t>
  </si>
  <si>
    <t>Sozialversicherung für Unternehmen</t>
  </si>
  <si>
    <t>Kategorien</t>
  </si>
  <si>
    <t>Einsparung</t>
  </si>
  <si>
    <r>
      <t>Einsparung Unternehmen</t>
    </r>
    <r>
      <rPr>
        <sz val="10"/>
        <color rgb="FF333333"/>
        <rFont val="Arial"/>
        <family val="2"/>
      </rPr>
      <t xml:space="preserve"> (basierend auf Brottogehalt der AN)</t>
    </r>
  </si>
  <si>
    <t>Versicherung</t>
  </si>
  <si>
    <t>Beitragssatz gesamt</t>
  </si>
  <si>
    <t>Bemerkung</t>
  </si>
  <si>
    <t>Beitragssatz Unternehmen</t>
  </si>
  <si>
    <t>Rentenversicherung</t>
  </si>
  <si>
    <t>Arbeitgeber und Arbeitnehmer je zur Hälfte</t>
  </si>
  <si>
    <t>Arbeitslosenversicherung</t>
  </si>
  <si>
    <t>Krankenversicherung (allgemeiner Beitragssatz)</t>
  </si>
  <si>
    <t>Pflegeversicherung</t>
  </si>
  <si>
    <t>AN = Arbeitnehmer</t>
  </si>
  <si>
    <t>Soli</t>
  </si>
  <si>
    <t>weitere Kosten AG</t>
  </si>
  <si>
    <t>Sozialversicherungsabgaben</t>
  </si>
  <si>
    <t>Umlage 1</t>
  </si>
  <si>
    <t>Umlage 2</t>
  </si>
  <si>
    <t>Umlage 3</t>
  </si>
  <si>
    <t>Anzahl der MA im Unternehmen</t>
  </si>
  <si>
    <t>bis 30 MA</t>
  </si>
  <si>
    <t>Umlage 1 (Höhe ist abhängig von der GKV - Krankheit)</t>
  </si>
  <si>
    <t>Umlage 2 (Höhe ist abhängig von der GKV - Mutterschutz)</t>
  </si>
  <si>
    <t>unabhängig von der Anzahl der MA</t>
  </si>
  <si>
    <t>Beispiel Techniker KK</t>
  </si>
  <si>
    <t>Umlage 3 (Insolvenzgeld)</t>
  </si>
  <si>
    <t>-</t>
  </si>
  <si>
    <t>ja</t>
  </si>
  <si>
    <t xml:space="preserve">nein </t>
  </si>
  <si>
    <t>Anzahl Mitarbeiter pro Gruppe</t>
  </si>
  <si>
    <t>Erhöhung Gehalt pro Monat brutto</t>
  </si>
  <si>
    <r>
      <t xml:space="preserve"># Gehalt </t>
    </r>
    <r>
      <rPr>
        <b/>
        <sz val="10"/>
        <color rgb="FFFF0000"/>
        <rFont val="Arial"/>
        <family val="2"/>
      </rPr>
      <t>NEU</t>
    </r>
    <r>
      <rPr>
        <sz val="10"/>
        <rFont val="Arial"/>
        <family val="2"/>
      </rPr>
      <t xml:space="preserve"> Arbeinehmer pro Monat</t>
    </r>
  </si>
  <si>
    <t>Nettogehalt MA</t>
  </si>
  <si>
    <t>monatl. Mehrbelastung durch Gehaltserhöhung pro MA</t>
  </si>
  <si>
    <t>gesamter Mehraufwand AG pro Monat pro MA</t>
  </si>
  <si>
    <t>Steuer</t>
  </si>
  <si>
    <t># Gehalt Arbeinehmer pro Jahr</t>
  </si>
  <si>
    <r>
      <t xml:space="preserve"># Gehalt </t>
    </r>
    <r>
      <rPr>
        <b/>
        <sz val="10"/>
        <color rgb="FFFF0000"/>
        <rFont val="Arial"/>
        <family val="2"/>
      </rPr>
      <t>NEU</t>
    </r>
    <r>
      <rPr>
        <sz val="10"/>
        <rFont val="Arial"/>
        <family val="2"/>
      </rPr>
      <t xml:space="preserve"> Arbeinehmer pro Jahr</t>
    </r>
  </si>
  <si>
    <t>KV</t>
  </si>
  <si>
    <t>Summe die nicht beim MA ankommt</t>
  </si>
  <si>
    <t>gesamter Mehraufwand AG pro Monat pro Gruppe</t>
  </si>
  <si>
    <t>Summe Mehraufwand Gehaltserhöhung pro Monat</t>
  </si>
  <si>
    <t>Summe Mehraufwand Gehaltserhöhung pro Jahr</t>
  </si>
  <si>
    <t>Was haben Ihre MA mehr an NETTO Gehalt pro Gruppe</t>
  </si>
  <si>
    <t xml:space="preserve">Was haben Ihre MA mehr an NETTO Gehalt pro Monat </t>
  </si>
  <si>
    <t>in Prozent</t>
  </si>
  <si>
    <t>Sozialversicherungsbeiträge und Umlagen auf die Erhöhung</t>
  </si>
  <si>
    <t>Welcher Betrag kommt bei Ihren Mitarbeitern netto an?</t>
  </si>
  <si>
    <t>Welcher Betrag wird für Ihre Mitarbeiter in die Betriebsrente investiert?</t>
  </si>
  <si>
    <t>Krankenversicherung Zusatzbeitrag</t>
  </si>
  <si>
    <t>Durchschnitts-
steuersatz</t>
  </si>
  <si>
    <t>Grenzsteuersatz</t>
  </si>
  <si>
    <r>
      <rPr>
        <sz val="11"/>
        <rFont val="Arial"/>
        <family val="2"/>
      </rPr>
      <t>Solidaritäts-
zuschlag</t>
    </r>
  </si>
  <si>
    <t>GRV AN</t>
  </si>
  <si>
    <t>Arbeitgeber und Arbeitnehmer je zur Hälfte; kinderlose Arbeitnehmer, die das 23. Lebensjahr vollendet haben, zahlen einen Beitragszuschlag von 0,35% (nur vom Arbeitnehmer gezahlt)</t>
  </si>
  <si>
    <r>
      <t>Einsparung Unternehmen</t>
    </r>
    <r>
      <rPr>
        <sz val="10"/>
        <color rgb="FF333333"/>
        <rFont val="Arial"/>
        <family val="2"/>
      </rPr>
      <t xml:space="preserve"> (basierend auf Bruttogehalt der AN)</t>
    </r>
  </si>
  <si>
    <t>Werte für Abzug der Vorsorgepauschale</t>
  </si>
  <si>
    <t>Zusatzbeitrag vom Arbeitnehmer getragen</t>
  </si>
  <si>
    <t>Sozialversicherung für Unternehmen und Mitarbeiter</t>
  </si>
  <si>
    <t>zvE (abzgl. Werbungskostenpauschbetrag, Sonderausgaben-Pauschbetrag, Vorsorgepauschale)</t>
  </si>
  <si>
    <t>So.vers.f.U. = Sozialversicherung für Unternehmen</t>
  </si>
  <si>
    <t>Angaben zum Unternehmen</t>
  </si>
  <si>
    <t>Anzahl der Mitarbeiter</t>
  </si>
  <si>
    <t>Steuersatz der Firma</t>
  </si>
  <si>
    <t>Art der Erhöhung</t>
  </si>
  <si>
    <t>Gehaltserhöhung - Wie sieht die Investionsquote bei einer Gehaltserhöhung aus?</t>
  </si>
  <si>
    <t>Einführung einer arbeitgeberfinanzierten bAV - Wie sieht die Investitionsquote aus?</t>
  </si>
  <si>
    <t>Monatliche Erhöhung pro Mitarbeiter</t>
  </si>
  <si>
    <t>Monatliches Gehalt pro Mitarbeiter</t>
  </si>
  <si>
    <t>Jährliche Investition Arbeitgeber pro Mitarbeiter</t>
  </si>
  <si>
    <t>Jährliche Investition Arbeitgeber pro Gruppe</t>
  </si>
  <si>
    <t>Jährliche Investition Arbeitgeber Gesamt</t>
  </si>
  <si>
    <t>Abzug Steuereffekt Betriebsausgaben</t>
  </si>
  <si>
    <t>Jährliche Gesamtinvestition Arbeitgeber</t>
  </si>
  <si>
    <t>Einführung einer bAV</t>
  </si>
  <si>
    <t>Gehaltserhöhung</t>
  </si>
  <si>
    <t>Sozialversicherungsbeiträge für den Arbeitgeberbeitrag</t>
  </si>
  <si>
    <t>zzgl. Umlage 1 bis 3</t>
  </si>
  <si>
    <t>Sozialversicherungsbeiträge und Umlagen auf den Arbeitgeberbeitrag</t>
  </si>
  <si>
    <t>Vergleich einer Gehaltserhöhung mit der Einführung einer arbeitgeberfinanzierten bAV</t>
  </si>
  <si>
    <t>Betrag in Euro</t>
  </si>
  <si>
    <t>Bitte füllen Sie alle Felder aus, die mit dem Stiftsymbol gekennzeichnet sind.</t>
  </si>
  <si>
    <t>Zusatzbeitrag vom Arbeitnehmer und Arbeitgeber getragen</t>
  </si>
  <si>
    <t>Name des Unternehmens</t>
  </si>
  <si>
    <t>Monatliche Lohnsteuer</t>
  </si>
  <si>
    <t>Jahreslohnsteuer</t>
  </si>
  <si>
    <t>Monatlicher Arbeitgeberbeitrag pro Mitarbeiter im Vergleich zur Gehaltserhöhung</t>
  </si>
  <si>
    <t>Jährliche Investition pro Mitarbeiter im Vergleich zur Gehaltserhöhung</t>
  </si>
  <si>
    <t>Texte für Störer:</t>
  </si>
  <si>
    <t>Für 1.000 Euro Nettoinvestition bekommen Ihre Mitarbeiter netto:</t>
  </si>
  <si>
    <t>Für 1.000 Euro Nettoinvestion finanzieren Sie für Ihre Mitarbeiter brutto:</t>
  </si>
  <si>
    <t xml:space="preserve"> </t>
  </si>
  <si>
    <t xml:space="preserve">Erläuterungen zum Vergleichstool – Gehaltserhöhung vs. bAV </t>
  </si>
  <si>
    <t xml:space="preserve">Das bAV-Tool vergleicht die finanziellen Auswirkungen einer Gehaltserhöhung mit der Einführung einer arbeitgeberfinanzierten Direktversicherung nach § 3 Nr. 63 EStG. </t>
  </si>
  <si>
    <t>1.       Allgemeine Hinweise</t>
  </si>
  <si>
    <t>2.       Eingabefelder im Vergleichstool</t>
  </si>
  <si>
    <t>3.       Getroffene pauschale Annahmen</t>
  </si>
  <si>
    <t>4.       Abzüge in den steuerlichen und sozialversicherungsrechtlichen Berechnungen</t>
  </si>
  <si>
    <t>5.       Rechtliche Hinweise:</t>
  </si>
  <si>
    <t>x &lt; 4.987,50 €</t>
  </si>
  <si>
    <t>x &gt; 7.300,00 €</t>
  </si>
  <si>
    <t>4.987,50 € &lt; x &lt; 7.300,00 €</t>
  </si>
  <si>
    <t xml:space="preserve">Das Tool haben wir nach bestem Wissen erstellt und die Inhalte sorgfältig erarbeitet. Gleichwohl kann man Fehler nie ganz ausschließen. Bitte haben Sie deshalb Verständnis dafür, dass wir keine Garantie und Haftung für die Aktualität, </t>
  </si>
  <si>
    <t xml:space="preserve">Richtigkeit und Vollständigkeit übernehmen. Infolgedessen haften wir nicht für direkte, indirekte, zufällige oder besondere Schäden, die Ihnen oder Dritten entstehen. In die Zukunft gerichtete Aussagen sind naturgemäß mit Ungewissheiten </t>
  </si>
  <si>
    <t>verbunden. Deshalb können die tatsächlichen Ergebnisse tatsächlichen Ergebnissevon diesen abweichen. Eine Verpflichtung zur Aktualisierung von Zukunftsaussagen wird nicht übernommen.</t>
  </si>
  <si>
    <t>Betriebliche Altersversorgung / Januar 2023</t>
  </si>
  <si>
    <r>
      <t xml:space="preserve"> </t>
    </r>
    <r>
      <rPr>
        <sz val="12"/>
        <color rgb="FF2F7798"/>
        <rFont val="Arial"/>
        <family val="2"/>
      </rPr>
      <t>•</t>
    </r>
    <r>
      <rPr>
        <sz val="12"/>
        <color rgb="FFBE0D3E"/>
        <rFont val="Arial"/>
        <family val="2"/>
      </rPr>
      <t xml:space="preserve">   </t>
    </r>
    <r>
      <rPr>
        <sz val="12"/>
        <color theme="1"/>
        <rFont val="Arial"/>
        <family val="2"/>
      </rPr>
      <t xml:space="preserve">In der Finanzierungsphase fallen für den Mitarbeiter im Regelfall keine Steuern und Sozialabgaben an. Der gesamte Arbeitgeberbeitrag wird vollständig angelegt. </t>
    </r>
  </si>
  <si>
    <r>
      <t xml:space="preserve"> </t>
    </r>
    <r>
      <rPr>
        <sz val="12"/>
        <color rgb="FF2F7798"/>
        <rFont val="Arial"/>
        <family val="2"/>
      </rPr>
      <t>•</t>
    </r>
    <r>
      <rPr>
        <sz val="12"/>
        <color rgb="FFBE0D3E"/>
        <rFont val="Arial"/>
        <family val="2"/>
      </rPr>
      <t xml:space="preserve">   </t>
    </r>
    <r>
      <rPr>
        <sz val="12"/>
        <color theme="1"/>
        <rFont val="Arial"/>
        <family val="2"/>
      </rPr>
      <t>Übersteigt der Arbeitgeberbeitrag 4 % der Beitragsbemessungsgrenze (BBG) in der allgemeinen Rentenversicherung, führt dies zu einem geringeren Nettogehalt der Mitarbeiter bei Einrichtung einer arbeitgeberfinanzierten bAV.</t>
    </r>
  </si>
  <si>
    <r>
      <t xml:space="preserve"> </t>
    </r>
    <r>
      <rPr>
        <sz val="12"/>
        <color rgb="FF2F7798"/>
        <rFont val="Arial"/>
        <family val="2"/>
      </rPr>
      <t>•</t>
    </r>
    <r>
      <rPr>
        <sz val="12"/>
        <color rgb="FFBE0D3E"/>
        <rFont val="Arial"/>
        <family val="2"/>
      </rPr>
      <t xml:space="preserve">   </t>
    </r>
    <r>
      <rPr>
        <sz val="12"/>
        <color theme="1"/>
        <rFont val="Arial"/>
        <family val="2"/>
      </rPr>
      <t>Berücksichtigt wird bei den Sozialversicherungsbeiträgen die Beitragsbemessungsgrenze West (nicht Ost).</t>
    </r>
  </si>
  <si>
    <r>
      <t xml:space="preserve"> </t>
    </r>
    <r>
      <rPr>
        <sz val="12"/>
        <color rgb="FF2F7798"/>
        <rFont val="Arial"/>
        <family val="2"/>
      </rPr>
      <t>•</t>
    </r>
    <r>
      <rPr>
        <sz val="12"/>
        <color rgb="FFBE0D3E"/>
        <rFont val="Arial"/>
        <family val="2"/>
      </rPr>
      <t xml:space="preserve">   </t>
    </r>
    <r>
      <rPr>
        <sz val="12"/>
        <color theme="1"/>
        <rFont val="Arial"/>
        <family val="2"/>
      </rPr>
      <t>Bei privat kranken- und pflegeversicherten Mitarbeitern werden die Beiträge wie zu freiwillig versicherten Mitglieder der gesetzlichen Kranken- und Pflegeversicherung zugrunde gelegt.</t>
    </r>
  </si>
  <si>
    <r>
      <t xml:space="preserve"> </t>
    </r>
    <r>
      <rPr>
        <sz val="12"/>
        <color rgb="FF2F7798"/>
        <rFont val="Arial"/>
        <family val="2"/>
      </rPr>
      <t>•</t>
    </r>
    <r>
      <rPr>
        <sz val="12"/>
        <color rgb="FFBE0D3E"/>
        <rFont val="Arial"/>
        <family val="2"/>
      </rPr>
      <t xml:space="preserve">   </t>
    </r>
    <r>
      <rPr>
        <sz val="12"/>
        <color theme="1"/>
        <rFont val="Arial"/>
        <family val="2"/>
      </rPr>
      <t>Ledige Arbeitnehmer (Steuerklasse I; entspricht bei Verheirateten Steuerklasse IV ohne Faktorverfahren)</t>
    </r>
  </si>
  <si>
    <r>
      <t xml:space="preserve"> </t>
    </r>
    <r>
      <rPr>
        <sz val="12"/>
        <color rgb="FF2F7798"/>
        <rFont val="Arial"/>
        <family val="2"/>
      </rPr>
      <t>•</t>
    </r>
    <r>
      <rPr>
        <sz val="12"/>
        <color rgb="FFBE0D3E"/>
        <rFont val="Arial"/>
        <family val="2"/>
      </rPr>
      <t xml:space="preserve">   </t>
    </r>
    <r>
      <rPr>
        <sz val="12"/>
        <color theme="1"/>
        <rFont val="Arial"/>
        <family val="2"/>
      </rPr>
      <t>Das zu versteuernde Einkommen wird auf volle 100 Euro kaufmännisch gerundet.</t>
    </r>
  </si>
  <si>
    <r>
      <t xml:space="preserve"> </t>
    </r>
    <r>
      <rPr>
        <sz val="12"/>
        <color rgb="FF2F7798"/>
        <rFont val="Arial"/>
        <family val="2"/>
      </rPr>
      <t>•</t>
    </r>
    <r>
      <rPr>
        <sz val="12"/>
        <color rgb="FFBE0D3E"/>
        <rFont val="Arial"/>
        <family val="2"/>
      </rPr>
      <t xml:space="preserve">   </t>
    </r>
    <r>
      <rPr>
        <sz val="12"/>
        <color theme="1"/>
        <rFont val="Arial"/>
        <family val="2"/>
      </rPr>
      <t>Die Steuerberechnung sieht maximal ein monatliches Gehalt von 22.157 Euro zzgl. einer Gehaltserhöhung in Höhe von 584 € vor.</t>
    </r>
  </si>
  <si>
    <r>
      <t xml:space="preserve"> </t>
    </r>
    <r>
      <rPr>
        <sz val="12"/>
        <color rgb="FF2F7798"/>
        <rFont val="Arial"/>
        <family val="2"/>
      </rPr>
      <t>•</t>
    </r>
    <r>
      <rPr>
        <sz val="12"/>
        <color rgb="FFBE0D3E"/>
        <rFont val="Arial"/>
        <family val="2"/>
      </rPr>
      <t xml:space="preserve">   </t>
    </r>
    <r>
      <rPr>
        <sz val="12"/>
        <color theme="1"/>
        <rFont val="Arial"/>
        <family val="2"/>
      </rPr>
      <t>Umlageverfahren (U1 = 2,60 %; U2 = 0,58 % und U3 = 0,06 %)</t>
    </r>
  </si>
  <si>
    <r>
      <t xml:space="preserve"> </t>
    </r>
    <r>
      <rPr>
        <sz val="12"/>
        <color rgb="FF2F7798"/>
        <rFont val="Arial"/>
        <family val="2"/>
      </rPr>
      <t>•</t>
    </r>
    <r>
      <rPr>
        <sz val="12"/>
        <color rgb="FFBE0D3E"/>
        <rFont val="Arial"/>
        <family val="2"/>
      </rPr>
      <t xml:space="preserve">   </t>
    </r>
    <r>
      <rPr>
        <sz val="12"/>
        <color theme="1"/>
        <rFont val="Arial"/>
        <family val="2"/>
      </rPr>
      <t xml:space="preserve">Zusatzbeitrag in der Krankenversicherung in Höhe von 1,6 % </t>
    </r>
  </si>
  <si>
    <r>
      <t xml:space="preserve"> </t>
    </r>
    <r>
      <rPr>
        <sz val="12"/>
        <color rgb="FF2F7798"/>
        <rFont val="Arial"/>
        <family val="2"/>
      </rPr>
      <t>•</t>
    </r>
    <r>
      <rPr>
        <sz val="12"/>
        <color rgb="FFBE0D3E"/>
        <rFont val="Arial"/>
        <family val="2"/>
      </rPr>
      <t xml:space="preserve">   </t>
    </r>
    <r>
      <rPr>
        <sz val="12"/>
        <color theme="1"/>
        <rFont val="Arial"/>
        <family val="2"/>
      </rPr>
      <t>Werbungskostenpauschbetrag in Höhe von 1.230 Euro</t>
    </r>
  </si>
  <si>
    <r>
      <t xml:space="preserve"> </t>
    </r>
    <r>
      <rPr>
        <sz val="12"/>
        <color rgb="FF2F7798"/>
        <rFont val="Arial"/>
        <family val="2"/>
      </rPr>
      <t>•</t>
    </r>
    <r>
      <rPr>
        <sz val="12"/>
        <color rgb="FFBE0D3E"/>
        <rFont val="Arial"/>
        <family val="2"/>
      </rPr>
      <t xml:space="preserve">   </t>
    </r>
    <r>
      <rPr>
        <sz val="12"/>
        <color theme="1"/>
        <rFont val="Arial"/>
        <family val="2"/>
      </rPr>
      <t>Sonderausgaben-Pauschbetrag in Höhe von 36 Euro</t>
    </r>
  </si>
  <si>
    <r>
      <t xml:space="preserve"> </t>
    </r>
    <r>
      <rPr>
        <sz val="12"/>
        <color rgb="FF2F7798"/>
        <rFont val="Arial"/>
        <family val="2"/>
      </rPr>
      <t>•</t>
    </r>
    <r>
      <rPr>
        <sz val="12"/>
        <color rgb="FFBE0D3E"/>
        <rFont val="Arial"/>
        <family val="2"/>
      </rPr>
      <t xml:space="preserve">   </t>
    </r>
    <r>
      <rPr>
        <sz val="12"/>
        <color theme="1"/>
        <rFont val="Arial"/>
        <family val="2"/>
      </rPr>
      <t>Vorsorgepauschale</t>
    </r>
  </si>
  <si>
    <r>
      <t xml:space="preserve"> </t>
    </r>
    <r>
      <rPr>
        <sz val="12"/>
        <color rgb="FF2F7798"/>
        <rFont val="Arial"/>
        <family val="2"/>
      </rPr>
      <t>•</t>
    </r>
    <r>
      <rPr>
        <sz val="12"/>
        <color rgb="FFBE0D3E"/>
        <rFont val="Arial"/>
        <family val="2"/>
      </rPr>
      <t xml:space="preserve">   </t>
    </r>
    <r>
      <rPr>
        <sz val="12"/>
        <color theme="1"/>
        <rFont val="Arial"/>
        <family val="2"/>
      </rPr>
      <t>In den Berechnungen werden nicht berücksichtigt:</t>
    </r>
  </si>
  <si>
    <r>
      <t xml:space="preserve"> </t>
    </r>
    <r>
      <rPr>
        <sz val="12"/>
        <color rgb="FFB4C3D4"/>
        <rFont val="Arial"/>
        <family val="2"/>
      </rPr>
      <t>•</t>
    </r>
    <r>
      <rPr>
        <sz val="12"/>
        <color rgb="FF004767"/>
        <rFont val="Arial"/>
        <family val="2"/>
      </rPr>
      <t xml:space="preserve">   </t>
    </r>
    <r>
      <rPr>
        <sz val="12"/>
        <color theme="1"/>
        <rFont val="Arial"/>
        <family val="2"/>
      </rPr>
      <t>Name des Unternehmens</t>
    </r>
  </si>
  <si>
    <r>
      <t xml:space="preserve"> </t>
    </r>
    <r>
      <rPr>
        <sz val="12"/>
        <color rgb="FFB4C3D4"/>
        <rFont val="Arial"/>
        <family val="2"/>
      </rPr>
      <t>•</t>
    </r>
    <r>
      <rPr>
        <sz val="12"/>
        <color rgb="FF004767"/>
        <rFont val="Arial"/>
        <family val="2"/>
      </rPr>
      <t xml:space="preserve">   </t>
    </r>
    <r>
      <rPr>
        <sz val="12"/>
        <color theme="1"/>
        <rFont val="Arial"/>
        <family val="2"/>
      </rPr>
      <t xml:space="preserve">Anzahl der Mitarbeiter </t>
    </r>
  </si>
  <si>
    <r>
      <t xml:space="preserve"> </t>
    </r>
    <r>
      <rPr>
        <sz val="12"/>
        <color rgb="FFB4C3D4"/>
        <rFont val="Arial"/>
        <family val="2"/>
      </rPr>
      <t>•</t>
    </r>
    <r>
      <rPr>
        <sz val="12"/>
        <color rgb="FF004767"/>
        <rFont val="Arial"/>
        <family val="2"/>
      </rPr>
      <t xml:space="preserve">   </t>
    </r>
    <r>
      <rPr>
        <sz val="12"/>
        <color theme="1"/>
        <rFont val="Arial"/>
        <family val="2"/>
      </rPr>
      <t>Steuersatz der Firma</t>
    </r>
  </si>
  <si>
    <r>
      <t xml:space="preserve"> </t>
    </r>
    <r>
      <rPr>
        <sz val="12"/>
        <color rgb="FFB4C3D4"/>
        <rFont val="Arial"/>
        <family val="2"/>
      </rPr>
      <t>•</t>
    </r>
    <r>
      <rPr>
        <sz val="12"/>
        <color rgb="FF004767"/>
        <rFont val="Arial"/>
        <family val="2"/>
      </rPr>
      <t xml:space="preserve">   </t>
    </r>
    <r>
      <rPr>
        <sz val="12"/>
        <color theme="1"/>
        <rFont val="Arial"/>
        <family val="2"/>
      </rPr>
      <t>Art der Erhöhung (Betrag in Euro oder Prozent vom monatlichen Gehalt)</t>
    </r>
  </si>
  <si>
    <r>
      <t xml:space="preserve"> </t>
    </r>
    <r>
      <rPr>
        <sz val="12"/>
        <color rgb="FFB4C3D4"/>
        <rFont val="Arial"/>
        <family val="2"/>
      </rPr>
      <t>•</t>
    </r>
    <r>
      <rPr>
        <sz val="12"/>
        <color rgb="FF004767"/>
        <rFont val="Arial"/>
        <family val="2"/>
      </rPr>
      <t xml:space="preserve">   </t>
    </r>
    <r>
      <rPr>
        <sz val="12"/>
        <color theme="1"/>
        <rFont val="Arial"/>
        <family val="2"/>
      </rPr>
      <t>Anzahl und Gehalt je Mitarbeiter pro Gruppe</t>
    </r>
  </si>
  <si>
    <r>
      <t xml:space="preserve"> </t>
    </r>
    <r>
      <rPr>
        <sz val="12"/>
        <color rgb="FFB4C3D4"/>
        <rFont val="Arial"/>
        <family val="2"/>
      </rPr>
      <t>•</t>
    </r>
    <r>
      <rPr>
        <sz val="12"/>
        <color rgb="FF004767"/>
        <rFont val="Arial"/>
        <family val="2"/>
      </rPr>
      <t xml:space="preserve">   </t>
    </r>
    <r>
      <rPr>
        <sz val="12"/>
        <color theme="1"/>
        <rFont val="Arial"/>
        <family val="2"/>
      </rPr>
      <t>Umfang der Erhöhung brutto in Euro</t>
    </r>
  </si>
  <si>
    <r>
      <t xml:space="preserve"> </t>
    </r>
    <r>
      <rPr>
        <sz val="12"/>
        <color rgb="FFB4C3D4"/>
        <rFont val="Arial"/>
        <family val="2"/>
      </rPr>
      <t>•</t>
    </r>
    <r>
      <rPr>
        <sz val="12"/>
        <color rgb="FF004767"/>
        <rFont val="Arial"/>
        <family val="2"/>
      </rPr>
      <t xml:space="preserve">   </t>
    </r>
    <r>
      <rPr>
        <sz val="12"/>
        <color theme="1"/>
        <rFont val="Arial"/>
        <family val="2"/>
      </rPr>
      <t xml:space="preserve">Mindestvorsorgepauschale </t>
    </r>
  </si>
  <si>
    <r>
      <t xml:space="preserve"> </t>
    </r>
    <r>
      <rPr>
        <sz val="12"/>
        <color rgb="FFB4C3D4"/>
        <rFont val="Arial"/>
        <family val="2"/>
      </rPr>
      <t>•</t>
    </r>
    <r>
      <rPr>
        <sz val="12"/>
        <color rgb="FF004767"/>
        <rFont val="Arial"/>
        <family val="2"/>
      </rPr>
      <t xml:space="preserve">   </t>
    </r>
    <r>
      <rPr>
        <sz val="12"/>
        <color theme="1"/>
        <rFont val="Arial"/>
        <family val="2"/>
      </rPr>
      <t>Geringfügig Beschäftigte und Mitarbeiter im Übergangsbereich (Gleitzone)</t>
    </r>
  </si>
  <si>
    <r>
      <t xml:space="preserve"> </t>
    </r>
    <r>
      <rPr>
        <sz val="12"/>
        <color rgb="FFB4C3D4"/>
        <rFont val="Arial"/>
        <family val="2"/>
      </rPr>
      <t>•</t>
    </r>
    <r>
      <rPr>
        <sz val="12"/>
        <color rgb="FF004767"/>
        <rFont val="Arial"/>
        <family val="2"/>
      </rPr>
      <t xml:space="preserve">   </t>
    </r>
    <r>
      <rPr>
        <sz val="12"/>
        <color theme="1"/>
        <rFont val="Arial"/>
        <family val="2"/>
      </rPr>
      <t>Kinderlosenzuschlag in der Pflegeversicherung</t>
    </r>
  </si>
  <si>
    <r>
      <t xml:space="preserve"> </t>
    </r>
    <r>
      <rPr>
        <sz val="12"/>
        <color rgb="FFB4C3D4"/>
        <rFont val="Arial"/>
        <family val="2"/>
      </rPr>
      <t>•</t>
    </r>
    <r>
      <rPr>
        <sz val="12"/>
        <color rgb="FF004767"/>
        <rFont val="Arial"/>
        <family val="2"/>
      </rPr>
      <t xml:space="preserve">   </t>
    </r>
    <r>
      <rPr>
        <sz val="12"/>
        <color theme="1"/>
        <rFont val="Arial"/>
        <family val="2"/>
      </rPr>
      <t>Sondersituation Sachsen</t>
    </r>
  </si>
  <si>
    <r>
      <t xml:space="preserve"> </t>
    </r>
    <r>
      <rPr>
        <sz val="12"/>
        <color rgb="FFB4C3D4"/>
        <rFont val="Arial"/>
        <family val="2"/>
      </rPr>
      <t>•</t>
    </r>
    <r>
      <rPr>
        <sz val="12"/>
        <color rgb="FF004767"/>
        <rFont val="Arial"/>
        <family val="2"/>
      </rPr>
      <t xml:space="preserve">   </t>
    </r>
    <r>
      <rPr>
        <sz val="12"/>
        <color theme="1"/>
        <rFont val="Arial"/>
        <family val="2"/>
      </rPr>
      <t>Kirchensteuer</t>
    </r>
  </si>
  <si>
    <t xml:space="preserve">Zur Verfügung gestellt von Alte Leipziger Lebensversicherung a.G. www.alte-leipziger.de </t>
  </si>
  <si>
    <r>
      <t xml:space="preserve"> </t>
    </r>
    <r>
      <rPr>
        <sz val="12"/>
        <color rgb="FF2F7798"/>
        <rFont val="Arial"/>
        <family val="2"/>
      </rPr>
      <t>•</t>
    </r>
    <r>
      <rPr>
        <sz val="12"/>
        <color rgb="FFBE0D3E"/>
        <rFont val="Arial"/>
        <family val="2"/>
      </rPr>
      <t xml:space="preserve">   </t>
    </r>
    <r>
      <rPr>
        <sz val="12"/>
        <color theme="1"/>
        <rFont val="Arial"/>
        <family val="2"/>
      </rPr>
      <t>Folgende Eingaben werden für die Berechnung benötigt:</t>
    </r>
  </si>
  <si>
    <r>
      <rPr>
        <sz val="12"/>
        <color rgb="FFB4C3D4"/>
        <rFont val="Arial"/>
        <family val="2"/>
      </rPr>
      <t xml:space="preserve"> •</t>
    </r>
    <r>
      <rPr>
        <sz val="12"/>
        <color rgb="FF004767"/>
        <rFont val="Arial"/>
        <family val="2"/>
      </rPr>
      <t xml:space="preserve">   </t>
    </r>
    <r>
      <rPr>
        <sz val="12"/>
        <color theme="1"/>
        <rFont val="Arial"/>
        <family val="2"/>
      </rPr>
      <t xml:space="preserve">Der steuerfreie Höchstbetrag nach § 3 Nr. 63 Einkommenssteuergesetz (EStG) beträgt 8 % der BBG in der allgemeinen Rentenversicherung. Im Jahr 2023 sind dies 584 Euro monatlich bzw. 7.008 Euro jährlich im ersten Dienstverhältnis. </t>
    </r>
  </si>
  <si>
    <r>
      <rPr>
        <sz val="12"/>
        <color rgb="FFB4C3D4"/>
        <rFont val="Arial"/>
        <family val="2"/>
      </rPr>
      <t xml:space="preserve"> •</t>
    </r>
    <r>
      <rPr>
        <sz val="12"/>
        <color rgb="FF004767"/>
        <rFont val="Arial"/>
        <family val="2"/>
      </rPr>
      <t xml:space="preserve">   </t>
    </r>
    <r>
      <rPr>
        <sz val="12"/>
        <color theme="1"/>
        <rFont val="Arial"/>
        <family val="2"/>
      </rPr>
      <t xml:space="preserve">Sozialversicherungsfrei sind Beiträge nach § 3 Nr. 63 EStG bis zu 4 % der BBG in der allgemeinen Rentenversicherung. Im Jahr 2023 sind dies 292 Euro monatlich bzw. 3.504 Euro jährlich im ersten Dienstverhältnis (Steuerklassen I-V).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</si>
</sst>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0\ [$€-407]"/>
    <numFmt numFmtId="165" formatCode="0.000%"/>
    <numFmt numFmtId="166" formatCode="0.000000"/>
    <numFmt numFmtId="167" formatCode="_-* #,##0\ &quot;€&quot;_-;\-* #,##0\ &quot;€&quot;_-;_-* &quot;-&quot;???\ &quot;€&quot;_-;_-@_-"/>
    <numFmt numFmtId="168" formatCode="_-* #,##0\ &quot;€&quot;_-;\-* #,##0\ &quot;€&quot;_-;_-* &quot;-&quot;??\ &quot;€&quot;_-;_-@_-"/>
    <numFmt numFmtId="169" formatCode="#,##0.00\ &quot;€&quot;"/>
    <numFmt numFmtId="170" formatCode="_-* #,##0.00\ &quot;€&quot;_-;\-* #,##0.00\ &quot;€&quot;_-;_-* &quot;-&quot;???\ &quot;€&quot;_-;_-@_-"/>
    <numFmt numFmtId="171" formatCode="0.00\ %"/>
  </numFmts>
  <fonts count="44" x14ac:knownFonts="1">
    <font>
      <sz val="10"/>
      <color theme="1"/>
      <name val="Arial"/>
      <family val="2"/>
    </font>
    <font>
      <sz val="10"/>
      <color theme="1"/>
      <name val="Arial"/>
      <family val="2"/>
    </font>
    <font>
      <b/>
      <sz val="10"/>
      <color rgb="FF000000"/>
      <name val="Arial"/>
      <family val="2"/>
    </font>
    <font>
      <sz val="10"/>
      <color rgb="FFFFFFFF"/>
      <name val="Arial"/>
      <family val="2"/>
    </font>
    <font>
      <sz val="10"/>
      <name val="Arial"/>
      <family val="2"/>
    </font>
    <font>
      <sz val="10"/>
      <color rgb="FF0070C0"/>
      <name val="Arial"/>
      <family val="2"/>
    </font>
    <font>
      <b/>
      <sz val="10"/>
      <name val="Arial"/>
      <family val="2"/>
    </font>
    <font>
      <sz val="10"/>
      <color rgb="FF000000"/>
      <name val="Arial"/>
      <family val="2"/>
    </font>
    <font>
      <sz val="8"/>
      <color rgb="FF000000"/>
      <name val="Arial"/>
      <family val="2"/>
    </font>
    <font>
      <b/>
      <sz val="10"/>
      <color rgb="FF333333"/>
      <name val="Arial"/>
      <family val="2"/>
    </font>
    <font>
      <sz val="10"/>
      <color rgb="FF333333"/>
      <name val="Arial"/>
      <family val="2"/>
    </font>
    <font>
      <b/>
      <sz val="8"/>
      <name val="Arial"/>
      <family val="2"/>
    </font>
    <font>
      <b/>
      <sz val="10"/>
      <color theme="1"/>
      <name val="Arial"/>
      <family val="2"/>
    </font>
    <font>
      <sz val="8"/>
      <name val="Arial"/>
      <family val="2"/>
    </font>
    <font>
      <b/>
      <sz val="10"/>
      <color rgb="FFFF0000"/>
      <name val="Arial"/>
      <family val="2"/>
    </font>
    <font>
      <sz val="12"/>
      <color theme="1"/>
      <name val="Arial"/>
      <family val="2"/>
    </font>
    <font>
      <b/>
      <sz val="12"/>
      <color theme="1"/>
      <name val="Arial"/>
      <family val="2"/>
    </font>
    <font>
      <sz val="11"/>
      <name val="Arial"/>
      <family val="2"/>
    </font>
    <font>
      <sz val="11"/>
      <color rgb="FF000000"/>
      <name val="Arial"/>
      <family val="2"/>
    </font>
    <font>
      <b/>
      <sz val="8"/>
      <color rgb="FFFF0000"/>
      <name val="Arial"/>
      <family val="2"/>
    </font>
    <font>
      <sz val="8"/>
      <color rgb="FFFF0000"/>
      <name val="Arial"/>
      <family val="2"/>
    </font>
    <font>
      <sz val="12"/>
      <color theme="1"/>
      <name val="Ubuntu"/>
      <family val="2"/>
    </font>
    <font>
      <b/>
      <sz val="12"/>
      <color theme="1"/>
      <name val="Ubuntu"/>
      <family val="2"/>
    </font>
    <font>
      <sz val="8"/>
      <color theme="1"/>
      <name val="Ubuntu"/>
      <family val="2"/>
    </font>
    <font>
      <sz val="11"/>
      <color theme="1"/>
      <name val="Calibri"/>
      <family val="2"/>
      <scheme val="minor"/>
    </font>
    <font>
      <sz val="12"/>
      <color rgb="FF000000"/>
      <name val="Arial"/>
      <family val="2"/>
    </font>
    <font>
      <sz val="10"/>
      <color theme="1"/>
      <name val="Ubuntu"/>
      <family val="2"/>
    </font>
    <font>
      <b/>
      <sz val="22"/>
      <color rgb="FF2F7798"/>
      <name val="Arial"/>
      <family val="2"/>
    </font>
    <font>
      <b/>
      <sz val="14"/>
      <color theme="0"/>
      <name val="Arial"/>
      <family val="2"/>
    </font>
    <font>
      <b/>
      <sz val="18"/>
      <color rgb="FF002060"/>
      <name val="Arial"/>
      <family val="2"/>
    </font>
    <font>
      <b/>
      <sz val="12"/>
      <color rgb="FF000000"/>
      <name val="Arial"/>
      <family val="2"/>
    </font>
    <font>
      <b/>
      <sz val="12"/>
      <color theme="0"/>
      <name val="Arial"/>
      <family val="2"/>
    </font>
    <font>
      <sz val="12"/>
      <name val="Arial"/>
      <family val="2"/>
    </font>
    <font>
      <b/>
      <sz val="14"/>
      <color rgb="FFC00000"/>
      <name val="Arial"/>
      <family val="2"/>
    </font>
    <font>
      <b/>
      <sz val="14"/>
      <name val="Arial"/>
      <family val="2"/>
    </font>
    <font>
      <sz val="15"/>
      <color rgb="FF646D74"/>
      <name val="Arial"/>
      <family val="2"/>
    </font>
    <font>
      <sz val="14"/>
      <color rgb="FF646D74"/>
      <name val="Arial"/>
      <family val="2"/>
    </font>
    <font>
      <b/>
      <sz val="24"/>
      <color rgb="FFBE0D3E"/>
      <name val="Arial"/>
      <family val="2"/>
    </font>
    <font>
      <sz val="12"/>
      <color rgb="FFBE0D3E"/>
      <name val="Arial"/>
      <family val="2"/>
    </font>
    <font>
      <sz val="12"/>
      <color rgb="FF004767"/>
      <name val="Arial"/>
      <family val="2"/>
    </font>
    <font>
      <b/>
      <sz val="12"/>
      <color rgb="FF2F7798"/>
      <name val="Arial"/>
      <family val="2"/>
    </font>
    <font>
      <sz val="12"/>
      <color rgb="FF2F7798"/>
      <name val="Arial"/>
      <family val="2"/>
    </font>
    <font>
      <sz val="12"/>
      <color rgb="FF2F7798"/>
      <name val="Ubuntu"/>
      <family val="2"/>
    </font>
    <font>
      <sz val="12"/>
      <color rgb="FFB4C3D4"/>
      <name val="Arial"/>
      <family val="2"/>
    </font>
  </fonts>
  <fills count="18">
    <fill>
      <patternFill patternType="none"/>
    </fill>
    <fill>
      <patternFill patternType="gray125"/>
    </fill>
    <fill>
      <patternFill patternType="solid">
        <fgColor theme="8" tint="0.79998168889431442"/>
        <bgColor indexed="64"/>
      </patternFill>
    </fill>
    <fill>
      <patternFill patternType="solid">
        <fgColor rgb="FFEDEDED"/>
      </patternFill>
    </fill>
    <fill>
      <patternFill patternType="solid">
        <fgColor rgb="FFD8D8D8"/>
        <bgColor rgb="FFD8D8D8"/>
      </patternFill>
    </fill>
    <fill>
      <patternFill patternType="solid">
        <fgColor theme="0"/>
        <bgColor indexed="64"/>
      </patternFill>
    </fill>
    <fill>
      <patternFill patternType="solid">
        <fgColor rgb="FFFFE6E5"/>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0.14999847407452621"/>
        <bgColor rgb="FFD8D8D8"/>
      </patternFill>
    </fill>
    <fill>
      <patternFill patternType="solid">
        <fgColor rgb="FF004767"/>
        <bgColor indexed="64"/>
      </patternFill>
    </fill>
    <fill>
      <patternFill patternType="solid">
        <fgColor theme="0" tint="-4.9989318521683403E-2"/>
        <bgColor indexed="64"/>
      </patternFill>
    </fill>
    <fill>
      <patternFill patternType="solid">
        <fgColor rgb="FFDFEBFF"/>
      </patternFill>
    </fill>
    <fill>
      <patternFill patternType="solid">
        <fgColor rgb="FFB2B2B2"/>
        <bgColor indexed="64"/>
      </patternFill>
    </fill>
    <fill>
      <patternFill patternType="solid">
        <fgColor rgb="FFC02B46"/>
        <bgColor indexed="64"/>
      </patternFill>
    </fill>
    <fill>
      <patternFill patternType="solid">
        <fgColor rgb="FFB4C3D4"/>
        <bgColor indexed="64"/>
      </patternFill>
    </fill>
    <fill>
      <patternFill patternType="solid">
        <fgColor rgb="FF7E9A6E"/>
        <bgColor indexed="64"/>
      </patternFill>
    </fill>
  </fills>
  <borders count="44">
    <border>
      <left/>
      <right/>
      <top/>
      <bottom/>
      <diagonal/>
    </border>
    <border>
      <left/>
      <right/>
      <top/>
      <bottom style="thin">
        <color rgb="FF000000"/>
      </bottom>
      <diagonal/>
    </border>
    <border>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bottom style="thin">
        <color rgb="FF000000"/>
      </bottom>
      <diagonal/>
    </border>
    <border>
      <left/>
      <right style="medium">
        <color indexed="64"/>
      </right>
      <top/>
      <bottom style="thin">
        <color rgb="FF000000"/>
      </bottom>
      <diagonal/>
    </border>
    <border>
      <left style="thick">
        <color theme="0"/>
      </left>
      <right style="thick">
        <color theme="0"/>
      </right>
      <top style="thick">
        <color theme="0"/>
      </top>
      <bottom style="thick">
        <color theme="0"/>
      </bottom>
      <diagonal/>
    </border>
    <border>
      <left/>
      <right style="thick">
        <color theme="0"/>
      </right>
      <top style="thick">
        <color theme="0"/>
      </top>
      <bottom style="thick">
        <color theme="0"/>
      </bottom>
      <diagonal/>
    </border>
    <border>
      <left style="thick">
        <color theme="0"/>
      </left>
      <right style="thick">
        <color theme="0"/>
      </right>
      <top style="thick">
        <color theme="0"/>
      </top>
      <bottom/>
      <diagonal/>
    </border>
    <border>
      <left style="thick">
        <color theme="0"/>
      </left>
      <right style="thick">
        <color theme="0"/>
      </right>
      <top/>
      <bottom style="thick">
        <color theme="0"/>
      </bottom>
      <diagonal/>
    </border>
    <border>
      <left style="thick">
        <color theme="0"/>
      </left>
      <right style="thick">
        <color theme="0"/>
      </right>
      <top/>
      <bottom/>
      <diagonal/>
    </border>
    <border>
      <left/>
      <right style="thick">
        <color theme="0"/>
      </right>
      <top/>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n">
        <color rgb="FF000000"/>
      </right>
      <top/>
      <bottom style="thin">
        <color rgb="FF000000"/>
      </bottom>
      <diagonal/>
    </border>
    <border>
      <left style="medium">
        <color indexed="64"/>
      </left>
      <right style="medium">
        <color indexed="64"/>
      </right>
      <top/>
      <bottom style="medium">
        <color indexed="64"/>
      </bottom>
      <diagonal/>
    </border>
    <border>
      <left style="medium">
        <color auto="1"/>
      </left>
      <right style="medium">
        <color auto="1"/>
      </right>
      <top/>
      <bottom/>
      <diagonal/>
    </border>
    <border>
      <left style="thick">
        <color theme="0"/>
      </left>
      <right style="thick">
        <color theme="0"/>
      </right>
      <top style="thick">
        <color theme="0"/>
      </top>
      <bottom style="thin">
        <color rgb="FF004767"/>
      </bottom>
      <diagonal/>
    </border>
    <border>
      <left style="thick">
        <color theme="0"/>
      </left>
      <right style="thick">
        <color theme="0"/>
      </right>
      <top style="thin">
        <color rgb="FF004767"/>
      </top>
      <bottom style="thin">
        <color rgb="FF004767"/>
      </bottom>
      <diagonal/>
    </border>
    <border>
      <left style="thick">
        <color theme="0"/>
      </left>
      <right style="thick">
        <color theme="0"/>
      </right>
      <top style="thin">
        <color rgb="FF004767"/>
      </top>
      <bottom style="thick">
        <color theme="0"/>
      </bottom>
      <diagonal/>
    </border>
    <border>
      <left style="thick">
        <color theme="0"/>
      </left>
      <right style="thick">
        <color theme="0"/>
      </right>
      <top style="thin">
        <color rgb="FF004767"/>
      </top>
      <bottom/>
      <diagonal/>
    </border>
    <border>
      <left style="thick">
        <color theme="0"/>
      </left>
      <right style="thick">
        <color theme="0"/>
      </right>
      <top/>
      <bottom style="thin">
        <color rgb="FF004767"/>
      </bottom>
      <diagonal/>
    </border>
    <border>
      <left style="thick">
        <color theme="0"/>
      </left>
      <right/>
      <top style="thick">
        <color theme="0"/>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24" fillId="0" borderId="0">
      <alignment horizontal="left" vertical="center" indent="1"/>
    </xf>
  </cellStyleXfs>
  <cellXfs count="353">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2" fillId="0" borderId="0" xfId="0" applyFont="1"/>
    <xf numFmtId="0" fontId="2" fillId="0" borderId="6" xfId="0" applyFont="1" applyBorder="1"/>
    <xf numFmtId="0" fontId="0" fillId="0" borderId="2" xfId="0" applyBorder="1" applyAlignment="1">
      <alignment horizontal="center"/>
    </xf>
    <xf numFmtId="0" fontId="2" fillId="0" borderId="4" xfId="0" applyFont="1" applyBorder="1"/>
    <xf numFmtId="165" fontId="8" fillId="0" borderId="1" xfId="0" applyNumberFormat="1" applyFont="1" applyBorder="1" applyAlignment="1">
      <alignment horizontal="center"/>
    </xf>
    <xf numFmtId="165" fontId="0" fillId="0" borderId="0" xfId="0" applyNumberFormat="1" applyAlignment="1">
      <alignment horizontal="center"/>
    </xf>
    <xf numFmtId="0" fontId="9" fillId="0" borderId="8" xfId="0" applyFont="1" applyBorder="1" applyAlignment="1">
      <alignment horizontal="left" vertical="center"/>
    </xf>
    <xf numFmtId="0" fontId="9" fillId="0" borderId="0" xfId="0" applyFont="1" applyAlignment="1">
      <alignment horizontal="left" vertical="center"/>
    </xf>
    <xf numFmtId="0" fontId="9" fillId="0" borderId="1" xfId="0" applyFont="1" applyBorder="1" applyAlignment="1">
      <alignment horizontal="center" vertical="center" wrapText="1"/>
    </xf>
    <xf numFmtId="0" fontId="10" fillId="0" borderId="0" xfId="0" applyFont="1" applyAlignment="1">
      <alignment horizontal="left" vertical="center" wrapText="1"/>
    </xf>
    <xf numFmtId="10" fontId="5" fillId="0" borderId="0" xfId="0" applyNumberFormat="1" applyFont="1" applyAlignment="1">
      <alignment horizontal="center" vertical="center" wrapText="1"/>
    </xf>
    <xf numFmtId="165" fontId="0" fillId="0" borderId="0" xfId="0" applyNumberFormat="1" applyAlignment="1">
      <alignment horizontal="center" vertical="center" wrapText="1"/>
    </xf>
    <xf numFmtId="0" fontId="10" fillId="4" borderId="0" xfId="0" applyFont="1" applyFill="1" applyAlignment="1">
      <alignment horizontal="left" vertical="center" wrapText="1"/>
    </xf>
    <xf numFmtId="10" fontId="5" fillId="4" borderId="0" xfId="0" applyNumberFormat="1" applyFont="1" applyFill="1" applyAlignment="1">
      <alignment horizontal="center" vertical="center" wrapText="1"/>
    </xf>
    <xf numFmtId="165" fontId="0" fillId="4" borderId="0" xfId="0" applyNumberFormat="1" applyFill="1" applyAlignment="1">
      <alignment horizontal="center" vertical="center" wrapText="1"/>
    </xf>
    <xf numFmtId="0" fontId="0" fillId="0" borderId="0" xfId="0"/>
    <xf numFmtId="0" fontId="0" fillId="0" borderId="2" xfId="0" applyBorder="1"/>
    <xf numFmtId="165" fontId="0" fillId="0" borderId="2" xfId="0" applyNumberFormat="1" applyBorder="1"/>
    <xf numFmtId="0" fontId="0" fillId="0" borderId="5" xfId="0" applyBorder="1"/>
    <xf numFmtId="0" fontId="9" fillId="0" borderId="0" xfId="0" applyFont="1" applyAlignment="1">
      <alignment horizontal="right" vertical="center"/>
    </xf>
    <xf numFmtId="165" fontId="2" fillId="0" borderId="0" xfId="0" applyNumberFormat="1" applyFont="1" applyAlignment="1">
      <alignment horizontal="center" vertical="center"/>
    </xf>
    <xf numFmtId="165" fontId="11" fillId="0" borderId="0" xfId="0" applyNumberFormat="1" applyFont="1" applyAlignment="1">
      <alignment horizontal="center" vertical="center"/>
    </xf>
    <xf numFmtId="44" fontId="0" fillId="0" borderId="0" xfId="0" applyNumberFormat="1"/>
    <xf numFmtId="44" fontId="0" fillId="6" borderId="11" xfId="0" applyNumberFormat="1" applyFill="1" applyBorder="1"/>
    <xf numFmtId="44" fontId="0" fillId="6" borderId="15" xfId="0" applyNumberFormat="1" applyFill="1" applyBorder="1"/>
    <xf numFmtId="44" fontId="0" fillId="6" borderId="13" xfId="0" applyNumberFormat="1" applyFill="1" applyBorder="1"/>
    <xf numFmtId="44" fontId="0" fillId="0" borderId="0" xfId="1" applyFont="1"/>
    <xf numFmtId="2" fontId="7" fillId="0" borderId="2" xfId="1" applyNumberFormat="1" applyFont="1" applyBorder="1" applyAlignment="1">
      <alignment horizontal="right" vertical="top" shrinkToFit="1"/>
    </xf>
    <xf numFmtId="2" fontId="7" fillId="0" borderId="5" xfId="0" applyNumberFormat="1" applyFont="1" applyBorder="1" applyAlignment="1">
      <alignment horizontal="center" vertical="top" shrinkToFit="1"/>
    </xf>
    <xf numFmtId="2" fontId="7" fillId="0" borderId="2" xfId="0" applyNumberFormat="1" applyFont="1" applyBorder="1" applyAlignment="1">
      <alignment horizontal="center" vertical="top" shrinkToFit="1"/>
    </xf>
    <xf numFmtId="2" fontId="7" fillId="3" borderId="8" xfId="0" applyNumberFormat="1" applyFont="1" applyFill="1" applyBorder="1" applyAlignment="1">
      <alignment horizontal="center" vertical="top" shrinkToFit="1"/>
    </xf>
    <xf numFmtId="2" fontId="7" fillId="3" borderId="0" xfId="0" applyNumberFormat="1" applyFont="1" applyFill="1" applyAlignment="1">
      <alignment horizontal="center" vertical="top" shrinkToFit="1"/>
    </xf>
    <xf numFmtId="2" fontId="7" fillId="0" borderId="8" xfId="0" applyNumberFormat="1" applyFont="1" applyBorder="1" applyAlignment="1">
      <alignment horizontal="center" vertical="top" shrinkToFit="1"/>
    </xf>
    <xf numFmtId="2" fontId="7" fillId="0" borderId="0" xfId="0" applyNumberFormat="1" applyFont="1" applyAlignment="1">
      <alignment horizontal="center" vertical="top" shrinkToFit="1"/>
    </xf>
    <xf numFmtId="2" fontId="4" fillId="0" borderId="0" xfId="1" applyNumberFormat="1" applyFont="1" applyBorder="1" applyAlignment="1">
      <alignment horizontal="left" vertical="center" shrinkToFit="1"/>
    </xf>
    <xf numFmtId="2" fontId="0" fillId="0" borderId="8" xfId="0" applyNumberFormat="1" applyBorder="1" applyAlignment="1" applyProtection="1">
      <alignment horizontal="left" vertical="top" shrinkToFit="1"/>
      <protection locked="0"/>
    </xf>
    <xf numFmtId="2" fontId="0" fillId="0" borderId="7" xfId="0" applyNumberFormat="1" applyBorder="1" applyAlignment="1" applyProtection="1">
      <alignment horizontal="left" vertical="top" shrinkToFit="1"/>
      <protection locked="0"/>
    </xf>
    <xf numFmtId="2" fontId="0" fillId="0" borderId="9" xfId="0" applyNumberFormat="1" applyBorder="1" applyAlignment="1">
      <alignment horizontal="left" vertical="top" shrinkToFit="1"/>
    </xf>
    <xf numFmtId="2" fontId="0" fillId="0" borderId="0" xfId="0" applyNumberFormat="1" applyAlignment="1">
      <alignment horizontal="left" vertical="top" shrinkToFit="1"/>
    </xf>
    <xf numFmtId="2" fontId="4" fillId="0" borderId="2" xfId="0" applyNumberFormat="1" applyFont="1" applyBorder="1" applyAlignment="1">
      <alignment horizontal="left" vertical="top" shrinkToFit="1"/>
    </xf>
    <xf numFmtId="2" fontId="6" fillId="0" borderId="6" xfId="0" applyNumberFormat="1" applyFont="1" applyBorder="1" applyAlignment="1">
      <alignment horizontal="right" vertical="top" shrinkToFit="1"/>
    </xf>
    <xf numFmtId="2" fontId="4" fillId="3" borderId="0" xfId="0" applyNumberFormat="1" applyFont="1" applyFill="1" applyAlignment="1">
      <alignment horizontal="left" vertical="top" shrinkToFit="1"/>
    </xf>
    <xf numFmtId="2" fontId="6" fillId="3" borderId="9" xfId="0" applyNumberFormat="1" applyFont="1" applyFill="1" applyBorder="1" applyAlignment="1">
      <alignment horizontal="right" vertical="top" shrinkToFit="1"/>
    </xf>
    <xf numFmtId="2" fontId="4" fillId="0" borderId="0" xfId="0" applyNumberFormat="1" applyFont="1" applyAlignment="1">
      <alignment horizontal="left" vertical="top" shrinkToFit="1"/>
    </xf>
    <xf numFmtId="2" fontId="6" fillId="0" borderId="9" xfId="0" applyNumberFormat="1" applyFont="1" applyBorder="1" applyAlignment="1">
      <alignment horizontal="right" vertical="top" shrinkToFit="1"/>
    </xf>
    <xf numFmtId="2" fontId="4" fillId="0" borderId="2" xfId="0" applyNumberFormat="1" applyFont="1" applyBorder="1" applyAlignment="1">
      <alignment horizontal="right" vertical="top" shrinkToFit="1"/>
    </xf>
    <xf numFmtId="2" fontId="4" fillId="3" borderId="0" xfId="0" applyNumberFormat="1" applyFont="1" applyFill="1" applyAlignment="1">
      <alignment horizontal="right" vertical="top" shrinkToFit="1"/>
    </xf>
    <xf numFmtId="2" fontId="4" fillId="0" borderId="0" xfId="0" applyNumberFormat="1" applyFont="1" applyAlignment="1">
      <alignment horizontal="right" vertical="top" shrinkToFit="1"/>
    </xf>
    <xf numFmtId="2" fontId="0" fillId="0" borderId="0" xfId="0" applyNumberFormat="1" applyAlignment="1">
      <alignment horizontal="left" shrinkToFit="1"/>
    </xf>
    <xf numFmtId="2" fontId="0" fillId="0" borderId="0" xfId="1" applyNumberFormat="1" applyFont="1" applyAlignment="1">
      <alignment horizontal="left" vertical="top" shrinkToFit="1"/>
    </xf>
    <xf numFmtId="10" fontId="0" fillId="0" borderId="0" xfId="0" applyNumberFormat="1"/>
    <xf numFmtId="0" fontId="0" fillId="0" borderId="0" xfId="0" applyBorder="1"/>
    <xf numFmtId="0" fontId="14" fillId="0" borderId="11" xfId="0" applyFont="1" applyBorder="1"/>
    <xf numFmtId="44" fontId="0" fillId="5" borderId="0" xfId="0" applyNumberFormat="1" applyFill="1" applyBorder="1"/>
    <xf numFmtId="0" fontId="0" fillId="2" borderId="10" xfId="0" applyFill="1" applyBorder="1"/>
    <xf numFmtId="0" fontId="15" fillId="0" borderId="0" xfId="0" applyFont="1"/>
    <xf numFmtId="0" fontId="15" fillId="0" borderId="0" xfId="0" applyFont="1" applyAlignment="1">
      <alignment horizontal="center"/>
    </xf>
    <xf numFmtId="0" fontId="16" fillId="0" borderId="0" xfId="0" applyFont="1"/>
    <xf numFmtId="0" fontId="16" fillId="0" borderId="0" xfId="0" applyFont="1" applyAlignment="1">
      <alignment horizontal="center"/>
    </xf>
    <xf numFmtId="0" fontId="0" fillId="7" borderId="0" xfId="0" applyFill="1"/>
    <xf numFmtId="0" fontId="0" fillId="7" borderId="0" xfId="0" applyFill="1" applyBorder="1"/>
    <xf numFmtId="0" fontId="0" fillId="8" borderId="0" xfId="0" applyFill="1"/>
    <xf numFmtId="0" fontId="0" fillId="0" borderId="0" xfId="0"/>
    <xf numFmtId="44" fontId="0" fillId="7" borderId="13" xfId="0" applyNumberFormat="1" applyFill="1" applyBorder="1"/>
    <xf numFmtId="0" fontId="0" fillId="7" borderId="17" xfId="0" applyFill="1" applyBorder="1"/>
    <xf numFmtId="0" fontId="4" fillId="0" borderId="0" xfId="0" applyFont="1" applyBorder="1" applyAlignment="1">
      <alignment horizontal="center" vertical="center"/>
    </xf>
    <xf numFmtId="164" fontId="12" fillId="0" borderId="0" xfId="0" applyNumberFormat="1" applyFont="1" applyBorder="1" applyAlignment="1">
      <alignment horizontal="center" vertical="center"/>
    </xf>
    <xf numFmtId="0" fontId="0" fillId="0" borderId="0" xfId="0" applyFill="1"/>
    <xf numFmtId="0" fontId="0" fillId="0" borderId="0" xfId="0" applyFill="1" applyBorder="1"/>
    <xf numFmtId="0" fontId="0" fillId="0" borderId="17" xfId="0" applyBorder="1"/>
    <xf numFmtId="0" fontId="0" fillId="0" borderId="18" xfId="0" applyBorder="1"/>
    <xf numFmtId="0" fontId="0" fillId="0" borderId="23" xfId="0" applyBorder="1" applyAlignment="1">
      <alignment horizontal="center"/>
    </xf>
    <xf numFmtId="0" fontId="0" fillId="0" borderId="24" xfId="0" applyBorder="1" applyAlignment="1">
      <alignment horizontal="center"/>
    </xf>
    <xf numFmtId="165" fontId="8" fillId="0" borderId="25" xfId="0" applyNumberFormat="1" applyFont="1" applyBorder="1" applyAlignment="1">
      <alignment horizontal="center"/>
    </xf>
    <xf numFmtId="165" fontId="8" fillId="0" borderId="26" xfId="0" applyNumberFormat="1" applyFont="1" applyBorder="1" applyAlignment="1">
      <alignment horizontal="center"/>
    </xf>
    <xf numFmtId="165" fontId="0" fillId="0" borderId="17" xfId="0" applyNumberFormat="1" applyBorder="1" applyAlignment="1">
      <alignment horizontal="center"/>
    </xf>
    <xf numFmtId="165" fontId="0" fillId="0" borderId="0" xfId="0" applyNumberFormat="1" applyBorder="1" applyAlignment="1">
      <alignment horizontal="center"/>
    </xf>
    <xf numFmtId="165" fontId="0" fillId="0" borderId="18" xfId="0" applyNumberFormat="1" applyBorder="1" applyAlignment="1">
      <alignment horizontal="center"/>
    </xf>
    <xf numFmtId="0" fontId="9" fillId="0" borderId="17" xfId="0" applyFont="1" applyBorder="1" applyAlignment="1">
      <alignment horizontal="left" vertical="center"/>
    </xf>
    <xf numFmtId="0" fontId="9" fillId="0" borderId="0" xfId="0" applyFont="1" applyBorder="1" applyAlignment="1">
      <alignment horizontal="left" vertical="center"/>
    </xf>
    <xf numFmtId="0" fontId="9" fillId="0" borderId="18" xfId="0" applyFont="1" applyBorder="1" applyAlignment="1">
      <alignment horizontal="left" vertical="center"/>
    </xf>
    <xf numFmtId="0" fontId="0" fillId="0" borderId="23" xfId="0" applyBorder="1"/>
    <xf numFmtId="0" fontId="0" fillId="0" borderId="24" xfId="0" applyBorder="1"/>
    <xf numFmtId="165" fontId="11" fillId="0" borderId="0" xfId="0" applyNumberFormat="1" applyFont="1" applyBorder="1" applyAlignment="1">
      <alignment horizontal="center" vertical="center"/>
    </xf>
    <xf numFmtId="10" fontId="0" fillId="0" borderId="0" xfId="0" applyNumberFormat="1" applyBorder="1"/>
    <xf numFmtId="44" fontId="0" fillId="0" borderId="0" xfId="1" applyFont="1" applyBorder="1"/>
    <xf numFmtId="0" fontId="12" fillId="0" borderId="17" xfId="0" applyFont="1" applyBorder="1"/>
    <xf numFmtId="44" fontId="12" fillId="0" borderId="0" xfId="0" applyNumberFormat="1" applyFont="1" applyBorder="1"/>
    <xf numFmtId="44" fontId="12" fillId="0" borderId="17" xfId="0" applyNumberFormat="1" applyFont="1" applyBorder="1"/>
    <xf numFmtId="44" fontId="0" fillId="7" borderId="0" xfId="1" applyFont="1" applyFill="1" applyBorder="1"/>
    <xf numFmtId="0" fontId="4" fillId="7" borderId="11" xfId="0" applyFont="1" applyFill="1" applyBorder="1" applyAlignment="1">
      <alignment vertical="center"/>
    </xf>
    <xf numFmtId="0" fontId="0" fillId="7" borderId="11" xfId="0" applyFill="1" applyBorder="1"/>
    <xf numFmtId="0" fontId="0" fillId="7" borderId="15" xfId="0" applyFill="1" applyBorder="1"/>
    <xf numFmtId="0" fontId="4" fillId="8" borderId="15" xfId="0" applyFont="1" applyFill="1" applyBorder="1" applyAlignment="1">
      <alignment vertical="center"/>
    </xf>
    <xf numFmtId="0" fontId="0" fillId="8" borderId="11" xfId="0" applyFill="1" applyBorder="1"/>
    <xf numFmtId="0" fontId="0" fillId="8" borderId="15" xfId="0" applyFill="1" applyBorder="1"/>
    <xf numFmtId="0" fontId="15" fillId="5" borderId="27" xfId="0" applyFont="1" applyFill="1" applyBorder="1" applyAlignment="1">
      <alignment vertical="center"/>
    </xf>
    <xf numFmtId="0" fontId="15" fillId="0" borderId="27" xfId="0" applyFont="1" applyBorder="1" applyAlignment="1">
      <alignment vertical="center"/>
    </xf>
    <xf numFmtId="0" fontId="16" fillId="0" borderId="27" xfId="0" applyFont="1" applyBorder="1" applyAlignment="1">
      <alignment vertical="center"/>
    </xf>
    <xf numFmtId="1" fontId="15" fillId="0" borderId="0" xfId="0" applyNumberFormat="1" applyFont="1" applyAlignment="1">
      <alignment horizontal="center"/>
    </xf>
    <xf numFmtId="1" fontId="0" fillId="0" borderId="0" xfId="0" applyNumberFormat="1" applyFill="1" applyAlignment="1">
      <alignment horizontal="center"/>
    </xf>
    <xf numFmtId="1" fontId="0" fillId="0" borderId="0" xfId="0" applyNumberFormat="1" applyAlignment="1">
      <alignment horizontal="center"/>
    </xf>
    <xf numFmtId="0" fontId="15" fillId="0" borderId="31" xfId="0" applyFont="1" applyFill="1" applyBorder="1" applyAlignment="1">
      <alignment vertical="center"/>
    </xf>
    <xf numFmtId="0" fontId="15" fillId="0" borderId="27" xfId="0" applyFont="1" applyFill="1" applyBorder="1" applyAlignment="1">
      <alignment vertical="center"/>
    </xf>
    <xf numFmtId="0" fontId="15" fillId="0" borderId="0" xfId="1" applyNumberFormat="1" applyFont="1" applyAlignment="1">
      <alignment horizontal="center"/>
    </xf>
    <xf numFmtId="0" fontId="15" fillId="0" borderId="0" xfId="1" applyNumberFormat="1" applyFont="1"/>
    <xf numFmtId="0" fontId="0" fillId="0" borderId="0" xfId="0"/>
    <xf numFmtId="165" fontId="0" fillId="0" borderId="17" xfId="0" applyNumberFormat="1" applyBorder="1" applyAlignment="1">
      <alignment horizontal="center" vertical="center" wrapText="1"/>
    </xf>
    <xf numFmtId="0" fontId="0" fillId="0" borderId="0" xfId="0" applyBorder="1"/>
    <xf numFmtId="0" fontId="0" fillId="0" borderId="18" xfId="0" applyBorder="1"/>
    <xf numFmtId="0" fontId="0" fillId="0" borderId="0" xfId="0"/>
    <xf numFmtId="165" fontId="0" fillId="0" borderId="17" xfId="0" applyNumberFormat="1" applyBorder="1" applyAlignment="1">
      <alignment horizontal="center" vertical="center" wrapText="1"/>
    </xf>
    <xf numFmtId="0" fontId="0" fillId="0" borderId="0" xfId="0" applyBorder="1"/>
    <xf numFmtId="0" fontId="0" fillId="0" borderId="18" xfId="0" applyBorder="1"/>
    <xf numFmtId="0" fontId="4" fillId="0" borderId="19" xfId="0" applyFont="1" applyBorder="1" applyAlignment="1">
      <alignment vertical="center"/>
    </xf>
    <xf numFmtId="0" fontId="4" fillId="0" borderId="20" xfId="0" applyFont="1" applyBorder="1" applyAlignment="1">
      <alignment vertical="center"/>
    </xf>
    <xf numFmtId="1" fontId="4" fillId="2" borderId="20" xfId="0" applyNumberFormat="1" applyFont="1" applyFill="1" applyBorder="1" applyAlignment="1" applyProtection="1">
      <alignment horizontal="center" vertical="center"/>
    </xf>
    <xf numFmtId="1" fontId="4" fillId="2" borderId="22" xfId="0" applyNumberFormat="1" applyFont="1" applyFill="1" applyBorder="1" applyAlignment="1" applyProtection="1">
      <alignment horizontal="center" vertical="center"/>
    </xf>
    <xf numFmtId="0" fontId="6" fillId="0" borderId="12" xfId="0" applyFont="1" applyBorder="1" applyAlignment="1">
      <alignment vertical="center"/>
    </xf>
    <xf numFmtId="0" fontId="6" fillId="0" borderId="21" xfId="0" applyFont="1" applyBorder="1" applyAlignment="1">
      <alignment vertical="center"/>
    </xf>
    <xf numFmtId="164" fontId="4" fillId="2" borderId="21" xfId="0" applyNumberFormat="1" applyFont="1" applyFill="1" applyBorder="1" applyAlignment="1" applyProtection="1">
      <alignment horizontal="center" vertical="center"/>
    </xf>
    <xf numFmtId="164" fontId="4" fillId="2" borderId="14" xfId="0" applyNumberFormat="1" applyFont="1" applyFill="1" applyBorder="1" applyAlignment="1" applyProtection="1">
      <alignment horizontal="center" vertical="center"/>
    </xf>
    <xf numFmtId="44" fontId="0" fillId="7" borderId="17" xfId="1" applyFont="1" applyFill="1" applyBorder="1"/>
    <xf numFmtId="10" fontId="0" fillId="7" borderId="0" xfId="0" applyNumberFormat="1" applyFill="1" applyBorder="1"/>
    <xf numFmtId="44" fontId="0" fillId="2" borderId="17" xfId="1" applyFont="1" applyFill="1" applyBorder="1"/>
    <xf numFmtId="10" fontId="0" fillId="2" borderId="0" xfId="0" applyNumberFormat="1" applyFill="1" applyBorder="1"/>
    <xf numFmtId="44" fontId="0" fillId="2" borderId="0" xfId="1" applyFont="1" applyFill="1" applyBorder="1"/>
    <xf numFmtId="2" fontId="17" fillId="0" borderId="35" xfId="0" applyNumberFormat="1" applyFont="1" applyBorder="1" applyAlignment="1">
      <alignment horizontal="right" vertical="top" wrapText="1"/>
    </xf>
    <xf numFmtId="2" fontId="17" fillId="0" borderId="3" xfId="0" applyNumberFormat="1" applyFont="1" applyBorder="1" applyAlignment="1">
      <alignment horizontal="left" vertical="top" wrapText="1"/>
    </xf>
    <xf numFmtId="2" fontId="18" fillId="0" borderId="1" xfId="0" applyNumberFormat="1" applyFont="1" applyBorder="1" applyAlignment="1">
      <alignment horizontal="center" vertical="top"/>
    </xf>
    <xf numFmtId="2" fontId="18" fillId="0" borderId="3" xfId="0" applyNumberFormat="1" applyFont="1" applyBorder="1" applyAlignment="1">
      <alignment horizontal="center" vertical="top" wrapText="1"/>
    </xf>
    <xf numFmtId="2" fontId="4" fillId="5" borderId="0" xfId="0" applyNumberFormat="1" applyFont="1" applyFill="1" applyAlignment="1">
      <alignment horizontal="left" vertical="center" shrinkToFit="1"/>
    </xf>
    <xf numFmtId="2" fontId="4" fillId="0" borderId="0" xfId="0" applyNumberFormat="1" applyFont="1" applyAlignment="1">
      <alignment horizontal="left" vertical="center" shrinkToFit="1"/>
    </xf>
    <xf numFmtId="166" fontId="7" fillId="0" borderId="2" xfId="1" applyNumberFormat="1" applyFont="1" applyBorder="1" applyAlignment="1">
      <alignment horizontal="right" vertical="top" shrinkToFit="1"/>
    </xf>
    <xf numFmtId="2" fontId="18" fillId="0" borderId="0" xfId="0" applyNumberFormat="1" applyFont="1" applyAlignment="1">
      <alignment horizontal="right" vertical="top"/>
    </xf>
    <xf numFmtId="2" fontId="18" fillId="0" borderId="0" xfId="0" applyNumberFormat="1" applyFont="1" applyAlignment="1">
      <alignment horizontal="left" vertical="top"/>
    </xf>
    <xf numFmtId="2" fontId="18" fillId="0" borderId="0" xfId="0" applyNumberFormat="1" applyFont="1" applyAlignment="1">
      <alignment horizontal="center" vertical="top"/>
    </xf>
    <xf numFmtId="0" fontId="12" fillId="0" borderId="0" xfId="0" applyFont="1" applyBorder="1"/>
    <xf numFmtId="0" fontId="4" fillId="8" borderId="19" xfId="0" applyFont="1" applyFill="1" applyBorder="1" applyAlignment="1">
      <alignment vertical="center"/>
    </xf>
    <xf numFmtId="0" fontId="4" fillId="8" borderId="20" xfId="0" applyFont="1" applyFill="1" applyBorder="1" applyAlignment="1">
      <alignment vertical="center"/>
    </xf>
    <xf numFmtId="0" fontId="4" fillId="8" borderId="12" xfId="0" applyFont="1" applyFill="1" applyBorder="1" applyAlignment="1">
      <alignment vertical="center"/>
    </xf>
    <xf numFmtId="0" fontId="4" fillId="8" borderId="21" xfId="0" applyFont="1" applyFill="1" applyBorder="1" applyAlignment="1">
      <alignment vertical="center"/>
    </xf>
    <xf numFmtId="44" fontId="0" fillId="8" borderId="10" xfId="1" applyFont="1" applyFill="1" applyBorder="1"/>
    <xf numFmtId="44" fontId="0" fillId="0" borderId="18" xfId="0" applyNumberFormat="1" applyBorder="1"/>
    <xf numFmtId="167" fontId="12" fillId="0" borderId="0" xfId="0" applyNumberFormat="1" applyFont="1" applyBorder="1"/>
    <xf numFmtId="168" fontId="12" fillId="0" borderId="0" xfId="0" applyNumberFormat="1" applyFont="1" applyBorder="1"/>
    <xf numFmtId="0" fontId="4" fillId="8" borderId="13" xfId="0" applyFont="1" applyFill="1" applyBorder="1" applyAlignment="1">
      <alignment vertical="center"/>
    </xf>
    <xf numFmtId="0" fontId="4" fillId="7" borderId="10" xfId="0" applyFont="1" applyFill="1" applyBorder="1" applyAlignment="1">
      <alignment vertical="center"/>
    </xf>
    <xf numFmtId="44" fontId="0" fillId="7" borderId="10" xfId="1" applyFont="1" applyFill="1" applyBorder="1"/>
    <xf numFmtId="44" fontId="0" fillId="7" borderId="36" xfId="1" applyFont="1" applyFill="1" applyBorder="1"/>
    <xf numFmtId="165" fontId="19" fillId="0" borderId="8" xfId="0" applyNumberFormat="1" applyFont="1" applyBorder="1" applyAlignment="1">
      <alignment horizontal="center" vertical="center"/>
    </xf>
    <xf numFmtId="165" fontId="19" fillId="0" borderId="0" xfId="0" applyNumberFormat="1" applyFont="1" applyAlignment="1">
      <alignment horizontal="center" vertical="center"/>
    </xf>
    <xf numFmtId="165" fontId="19" fillId="0" borderId="17" xfId="0" applyNumberFormat="1" applyFont="1" applyBorder="1" applyAlignment="1">
      <alignment horizontal="center" vertical="center"/>
    </xf>
    <xf numFmtId="165" fontId="19" fillId="0" borderId="0" xfId="0" applyNumberFormat="1" applyFont="1" applyBorder="1" applyAlignment="1">
      <alignment horizontal="center" vertical="center"/>
    </xf>
    <xf numFmtId="165" fontId="19" fillId="0" borderId="18" xfId="0" applyNumberFormat="1" applyFont="1" applyBorder="1" applyAlignment="1">
      <alignment horizontal="center" vertical="center"/>
    </xf>
    <xf numFmtId="165" fontId="20" fillId="0" borderId="1" xfId="0" applyNumberFormat="1" applyFont="1" applyBorder="1" applyAlignment="1">
      <alignment horizontal="center"/>
    </xf>
    <xf numFmtId="0" fontId="0" fillId="0" borderId="18" xfId="0" applyBorder="1"/>
    <xf numFmtId="0" fontId="10" fillId="0" borderId="0" xfId="0" applyFont="1" applyFill="1" applyAlignment="1">
      <alignment horizontal="left" vertical="center" wrapText="1"/>
    </xf>
    <xf numFmtId="165" fontId="0" fillId="0" borderId="0" xfId="0" applyNumberFormat="1" applyFill="1" applyAlignment="1">
      <alignment horizontal="center" vertical="center" wrapText="1"/>
    </xf>
    <xf numFmtId="0" fontId="10" fillId="10" borderId="0" xfId="0" applyFont="1" applyFill="1" applyAlignment="1">
      <alignment horizontal="left" vertical="center" wrapText="1"/>
    </xf>
    <xf numFmtId="165" fontId="0" fillId="10" borderId="0" xfId="0" applyNumberFormat="1" applyFill="1" applyAlignment="1">
      <alignment horizontal="center" vertical="center" wrapText="1"/>
    </xf>
    <xf numFmtId="44" fontId="0" fillId="0" borderId="17" xfId="1" applyFont="1" applyFill="1" applyBorder="1"/>
    <xf numFmtId="10" fontId="0" fillId="0" borderId="0" xfId="0" applyNumberFormat="1" applyFill="1" applyBorder="1"/>
    <xf numFmtId="44" fontId="0" fillId="0" borderId="0" xfId="1" applyFont="1" applyFill="1" applyBorder="1"/>
    <xf numFmtId="165" fontId="0" fillId="7" borderId="0" xfId="0" applyNumberFormat="1" applyFill="1" applyBorder="1"/>
    <xf numFmtId="165" fontId="0" fillId="2" borderId="0" xfId="0" applyNumberFormat="1" applyFill="1" applyBorder="1"/>
    <xf numFmtId="0" fontId="4" fillId="8" borderId="11" xfId="0" applyFont="1" applyFill="1" applyBorder="1" applyAlignment="1">
      <alignment vertical="center" wrapText="1"/>
    </xf>
    <xf numFmtId="0" fontId="4" fillId="7" borderId="11" xfId="0" applyFont="1" applyFill="1" applyBorder="1" applyAlignment="1">
      <alignment vertical="center" wrapText="1"/>
    </xf>
    <xf numFmtId="0" fontId="4" fillId="7" borderId="10" xfId="0" applyFont="1" applyFill="1" applyBorder="1" applyAlignment="1">
      <alignment vertical="center" wrapText="1"/>
    </xf>
    <xf numFmtId="0" fontId="4" fillId="0" borderId="0" xfId="0" applyFont="1"/>
    <xf numFmtId="170" fontId="12" fillId="0" borderId="0" xfId="0" applyNumberFormat="1" applyFont="1" applyFill="1" applyBorder="1"/>
    <xf numFmtId="44" fontId="0" fillId="12" borderId="10" xfId="1" applyFont="1" applyFill="1" applyBorder="1" applyAlignment="1">
      <alignment horizontal="right"/>
    </xf>
    <xf numFmtId="44" fontId="0" fillId="12" borderId="10" xfId="1" applyFont="1" applyFill="1" applyBorder="1"/>
    <xf numFmtId="44" fontId="0" fillId="12" borderId="0" xfId="1" applyFont="1" applyFill="1" applyBorder="1" applyAlignment="1">
      <alignment horizontal="right"/>
    </xf>
    <xf numFmtId="44" fontId="0" fillId="12" borderId="0" xfId="1" applyFont="1" applyFill="1" applyBorder="1"/>
    <xf numFmtId="44" fontId="0" fillId="12" borderId="13" xfId="0" applyNumberFormat="1" applyFill="1" applyBorder="1"/>
    <xf numFmtId="44" fontId="0" fillId="7" borderId="37" xfId="1" applyFont="1" applyFill="1" applyBorder="1" applyAlignment="1">
      <alignment horizontal="right"/>
    </xf>
    <xf numFmtId="44" fontId="0" fillId="7" borderId="0" xfId="0" applyNumberFormat="1" applyFill="1" applyBorder="1"/>
    <xf numFmtId="44" fontId="0" fillId="7" borderId="0" xfId="1" applyFont="1" applyFill="1" applyBorder="1" applyAlignment="1">
      <alignment horizontal="right"/>
    </xf>
    <xf numFmtId="44" fontId="14" fillId="8" borderId="10" xfId="0" applyNumberFormat="1" applyFont="1" applyFill="1" applyBorder="1"/>
    <xf numFmtId="44" fontId="0" fillId="0" borderId="0" xfId="0" applyNumberFormat="1" applyFill="1"/>
    <xf numFmtId="44" fontId="0" fillId="0" borderId="16" xfId="0" applyNumberFormat="1" applyFill="1" applyBorder="1"/>
    <xf numFmtId="44" fontId="4" fillId="0" borderId="0" xfId="0" applyNumberFormat="1" applyFont="1"/>
    <xf numFmtId="44" fontId="0" fillId="0" borderId="0" xfId="1" applyFont="1" applyFill="1"/>
    <xf numFmtId="0" fontId="0" fillId="12" borderId="17" xfId="0" applyFill="1" applyBorder="1"/>
    <xf numFmtId="0" fontId="0" fillId="12" borderId="0" xfId="0" applyFill="1" applyBorder="1"/>
    <xf numFmtId="44" fontId="0" fillId="0" borderId="0" xfId="0" applyNumberFormat="1" applyFill="1" applyAlignment="1">
      <alignment horizontal="left"/>
    </xf>
    <xf numFmtId="44" fontId="0" fillId="0" borderId="16" xfId="0" applyNumberFormat="1" applyFill="1" applyBorder="1" applyAlignment="1">
      <alignment horizontal="left"/>
    </xf>
    <xf numFmtId="44" fontId="4" fillId="0" borderId="0" xfId="0" applyNumberFormat="1" applyFont="1" applyFill="1"/>
    <xf numFmtId="44" fontId="0" fillId="0" borderId="0" xfId="1" applyNumberFormat="1" applyFont="1" applyFill="1"/>
    <xf numFmtId="0" fontId="21" fillId="5" borderId="27" xfId="0" applyFont="1" applyFill="1" applyBorder="1" applyAlignment="1" applyProtection="1">
      <alignment vertical="center"/>
      <protection hidden="1"/>
    </xf>
    <xf numFmtId="44" fontId="21" fillId="5" borderId="27" xfId="0" applyNumberFormat="1" applyFont="1" applyFill="1" applyBorder="1" applyAlignment="1" applyProtection="1">
      <alignment vertical="center"/>
      <protection hidden="1"/>
    </xf>
    <xf numFmtId="0" fontId="21" fillId="0" borderId="27" xfId="0" applyFont="1" applyFill="1" applyBorder="1" applyAlignment="1" applyProtection="1">
      <alignment vertical="center"/>
      <protection hidden="1"/>
    </xf>
    <xf numFmtId="44" fontId="21" fillId="5" borderId="27" xfId="1" applyFont="1" applyFill="1" applyBorder="1" applyAlignment="1" applyProtection="1">
      <alignment vertical="center"/>
      <protection hidden="1"/>
    </xf>
    <xf numFmtId="0" fontId="22" fillId="5" borderId="27" xfId="0" applyFont="1" applyFill="1" applyBorder="1" applyAlignment="1" applyProtection="1">
      <alignment vertical="center"/>
      <protection hidden="1"/>
    </xf>
    <xf numFmtId="0" fontId="15" fillId="5" borderId="27" xfId="0" applyFont="1" applyFill="1" applyBorder="1" applyAlignment="1" applyProtection="1">
      <alignment vertical="center"/>
      <protection hidden="1"/>
    </xf>
    <xf numFmtId="2" fontId="25" fillId="13" borderId="6" xfId="0" applyNumberFormat="1" applyFont="1" applyFill="1" applyBorder="1" applyAlignment="1">
      <alignment horizontal="right" vertical="top" wrapText="1"/>
    </xf>
    <xf numFmtId="171" fontId="25" fillId="13" borderId="5" xfId="0" applyNumberFormat="1" applyFont="1" applyFill="1" applyBorder="1" applyAlignment="1">
      <alignment horizontal="right" vertical="top" wrapText="1"/>
    </xf>
    <xf numFmtId="2" fontId="25" fillId="13" borderId="5" xfId="0" applyNumberFormat="1" applyFont="1" applyFill="1" applyBorder="1" applyAlignment="1">
      <alignment horizontal="right" vertical="top" wrapText="1"/>
    </xf>
    <xf numFmtId="2" fontId="25" fillId="0" borderId="9" xfId="0" applyNumberFormat="1" applyFont="1" applyBorder="1" applyAlignment="1">
      <alignment horizontal="right" vertical="top" wrapText="1"/>
    </xf>
    <xf numFmtId="171" fontId="25" fillId="0" borderId="8" xfId="0" applyNumberFormat="1" applyFont="1" applyBorder="1" applyAlignment="1">
      <alignment horizontal="right" vertical="top" wrapText="1"/>
    </xf>
    <xf numFmtId="2" fontId="25" fillId="0" borderId="8" xfId="0" applyNumberFormat="1" applyFont="1" applyBorder="1" applyAlignment="1">
      <alignment horizontal="right" vertical="top" wrapText="1"/>
    </xf>
    <xf numFmtId="2" fontId="25" fillId="13" borderId="9" xfId="0" applyNumberFormat="1" applyFont="1" applyFill="1" applyBorder="1" applyAlignment="1">
      <alignment horizontal="right" vertical="top" wrapText="1"/>
    </xf>
    <xf numFmtId="171" fontId="25" fillId="13" borderId="8" xfId="0" applyNumberFormat="1" applyFont="1" applyFill="1" applyBorder="1" applyAlignment="1">
      <alignment horizontal="right" vertical="top" wrapText="1"/>
    </xf>
    <xf numFmtId="2" fontId="25" fillId="13" borderId="8" xfId="0" applyNumberFormat="1" applyFont="1" applyFill="1" applyBorder="1" applyAlignment="1">
      <alignment horizontal="right" vertical="top" wrapText="1"/>
    </xf>
    <xf numFmtId="2" fontId="25" fillId="13" borderId="4" xfId="0" applyNumberFormat="1" applyFont="1" applyFill="1" applyBorder="1" applyAlignment="1">
      <alignment horizontal="right" vertical="top" wrapText="1"/>
    </xf>
    <xf numFmtId="171" fontId="25" fillId="13" borderId="3" xfId="0" applyNumberFormat="1" applyFont="1" applyFill="1" applyBorder="1" applyAlignment="1">
      <alignment horizontal="right" vertical="top" wrapText="1"/>
    </xf>
    <xf numFmtId="2" fontId="25" fillId="13" borderId="3" xfId="0" applyNumberFormat="1" applyFont="1" applyFill="1" applyBorder="1" applyAlignment="1">
      <alignment horizontal="right" vertical="top" wrapText="1"/>
    </xf>
    <xf numFmtId="2" fontId="25" fillId="0" borderId="6" xfId="0" applyNumberFormat="1" applyFont="1" applyBorder="1" applyAlignment="1">
      <alignment horizontal="right" vertical="top" wrapText="1"/>
    </xf>
    <xf numFmtId="171" fontId="25" fillId="0" borderId="5" xfId="0" applyNumberFormat="1" applyFont="1" applyBorder="1" applyAlignment="1">
      <alignment horizontal="right" vertical="top" wrapText="1"/>
    </xf>
    <xf numFmtId="2" fontId="25" fillId="0" borderId="5" xfId="0" applyNumberFormat="1" applyFont="1" applyBorder="1" applyAlignment="1">
      <alignment horizontal="right" vertical="top" wrapText="1"/>
    </xf>
    <xf numFmtId="4" fontId="25" fillId="13" borderId="9" xfId="0" applyNumberFormat="1" applyFont="1" applyFill="1" applyBorder="1" applyAlignment="1">
      <alignment horizontal="right" vertical="top" wrapText="1"/>
    </xf>
    <xf numFmtId="4" fontId="25" fillId="0" borderId="9" xfId="0" applyNumberFormat="1" applyFont="1" applyBorder="1" applyAlignment="1">
      <alignment horizontal="right" vertical="top" wrapText="1"/>
    </xf>
    <xf numFmtId="4" fontId="25" fillId="13" borderId="4" xfId="0" applyNumberFormat="1" applyFont="1" applyFill="1" applyBorder="1" applyAlignment="1">
      <alignment horizontal="right" vertical="top" wrapText="1"/>
    </xf>
    <xf numFmtId="4" fontId="25" fillId="0" borderId="6" xfId="0" applyNumberFormat="1" applyFont="1" applyBorder="1" applyAlignment="1">
      <alignment horizontal="right" vertical="top" wrapText="1"/>
    </xf>
    <xf numFmtId="4" fontId="25" fillId="13" borderId="8" xfId="0" applyNumberFormat="1" applyFont="1" applyFill="1" applyBorder="1" applyAlignment="1">
      <alignment horizontal="right" vertical="top" wrapText="1"/>
    </xf>
    <xf numFmtId="4" fontId="25" fillId="0" borderId="8" xfId="0" applyNumberFormat="1" applyFont="1" applyBorder="1" applyAlignment="1">
      <alignment horizontal="right" vertical="top" wrapText="1"/>
    </xf>
    <xf numFmtId="4" fontId="25" fillId="13" borderId="3" xfId="0" applyNumberFormat="1" applyFont="1" applyFill="1" applyBorder="1" applyAlignment="1">
      <alignment horizontal="right" vertical="top" wrapText="1"/>
    </xf>
    <xf numFmtId="4" fontId="25" fillId="0" borderId="5" xfId="0" applyNumberFormat="1" applyFont="1" applyBorder="1" applyAlignment="1">
      <alignment horizontal="right" vertical="top" wrapText="1"/>
    </xf>
    <xf numFmtId="4" fontId="25" fillId="0" borderId="4" xfId="0" applyNumberFormat="1" applyFont="1" applyBorder="1" applyAlignment="1">
      <alignment horizontal="right" vertical="top" wrapText="1"/>
    </xf>
    <xf numFmtId="171" fontId="25" fillId="0" borderId="3" xfId="0" applyNumberFormat="1" applyFont="1" applyBorder="1" applyAlignment="1">
      <alignment horizontal="right" vertical="top" wrapText="1"/>
    </xf>
    <xf numFmtId="4" fontId="25" fillId="0" borderId="3" xfId="0" applyNumberFormat="1" applyFont="1" applyBorder="1" applyAlignment="1">
      <alignment horizontal="right" vertical="top" wrapText="1"/>
    </xf>
    <xf numFmtId="4" fontId="25" fillId="13" borderId="6" xfId="0" applyNumberFormat="1" applyFont="1" applyFill="1" applyBorder="1" applyAlignment="1">
      <alignment horizontal="right" vertical="top" wrapText="1"/>
    </xf>
    <xf numFmtId="0" fontId="26" fillId="0" borderId="0" xfId="0" applyFont="1"/>
    <xf numFmtId="0" fontId="21" fillId="0" borderId="0" xfId="0" applyFont="1"/>
    <xf numFmtId="0" fontId="21" fillId="0" borderId="0" xfId="0" applyFont="1" applyAlignment="1">
      <alignment horizontal="left" indent="1"/>
    </xf>
    <xf numFmtId="10" fontId="4" fillId="4" borderId="0" xfId="0" applyNumberFormat="1" applyFont="1" applyFill="1" applyAlignment="1">
      <alignment horizontal="center" vertical="center" wrapText="1"/>
    </xf>
    <xf numFmtId="10" fontId="0" fillId="0" borderId="0" xfId="0" applyNumberFormat="1" applyFill="1"/>
    <xf numFmtId="0" fontId="21" fillId="5" borderId="0" xfId="0" applyFont="1" applyFill="1"/>
    <xf numFmtId="0" fontId="15" fillId="5" borderId="29" xfId="0" applyFont="1" applyFill="1" applyBorder="1" applyAlignment="1" applyProtection="1">
      <alignment vertical="center"/>
      <protection hidden="1"/>
    </xf>
    <xf numFmtId="0" fontId="22" fillId="5" borderId="29" xfId="0" applyFont="1" applyFill="1" applyBorder="1" applyAlignment="1" applyProtection="1">
      <alignment vertical="center"/>
      <protection hidden="1"/>
    </xf>
    <xf numFmtId="0" fontId="15" fillId="5" borderId="0" xfId="0" applyFont="1" applyFill="1" applyBorder="1" applyAlignment="1" applyProtection="1">
      <alignment vertical="center"/>
      <protection hidden="1"/>
    </xf>
    <xf numFmtId="0" fontId="22" fillId="5" borderId="0" xfId="0" applyFont="1" applyFill="1" applyBorder="1" applyAlignment="1" applyProtection="1">
      <alignment vertical="center"/>
      <protection hidden="1"/>
    </xf>
    <xf numFmtId="0" fontId="21" fillId="5" borderId="28" xfId="0" applyFont="1" applyFill="1" applyBorder="1" applyAlignment="1" applyProtection="1">
      <alignment vertical="center"/>
      <protection hidden="1"/>
    </xf>
    <xf numFmtId="0" fontId="21" fillId="5" borderId="0" xfId="0" applyFont="1" applyFill="1" applyBorder="1" applyAlignment="1" applyProtection="1">
      <alignment vertical="center"/>
      <protection hidden="1"/>
    </xf>
    <xf numFmtId="0" fontId="22" fillId="5" borderId="0" xfId="0" applyFont="1" applyFill="1" applyAlignment="1" applyProtection="1">
      <alignment vertical="center" wrapText="1"/>
      <protection hidden="1"/>
    </xf>
    <xf numFmtId="0" fontId="22" fillId="5" borderId="31" xfId="0" applyFont="1" applyFill="1" applyBorder="1" applyAlignment="1" applyProtection="1">
      <alignment vertical="center"/>
      <protection hidden="1"/>
    </xf>
    <xf numFmtId="0" fontId="21" fillId="5" borderId="29" xfId="0" applyFont="1" applyFill="1" applyBorder="1" applyAlignment="1" applyProtection="1">
      <alignment vertical="center"/>
      <protection hidden="1"/>
    </xf>
    <xf numFmtId="0" fontId="23" fillId="5" borderId="0" xfId="0" applyFont="1" applyFill="1" applyAlignment="1" applyProtection="1">
      <alignment vertical="center"/>
      <protection hidden="1"/>
    </xf>
    <xf numFmtId="0" fontId="22" fillId="5" borderId="30" xfId="0" applyFont="1" applyFill="1" applyBorder="1" applyAlignment="1" applyProtection="1">
      <alignment vertical="center"/>
      <protection hidden="1"/>
    </xf>
    <xf numFmtId="0" fontId="21" fillId="5" borderId="30" xfId="0" applyFont="1" applyFill="1" applyBorder="1" applyAlignment="1" applyProtection="1">
      <alignment vertical="center"/>
      <protection hidden="1"/>
    </xf>
    <xf numFmtId="0" fontId="15" fillId="5" borderId="33" xfId="0" applyFont="1" applyFill="1" applyBorder="1" applyAlignment="1" applyProtection="1">
      <alignment vertical="center"/>
      <protection hidden="1"/>
    </xf>
    <xf numFmtId="0" fontId="15" fillId="5" borderId="43" xfId="0" applyFont="1" applyFill="1" applyBorder="1" applyAlignment="1" applyProtection="1">
      <alignment vertical="center"/>
      <protection hidden="1"/>
    </xf>
    <xf numFmtId="0" fontId="15" fillId="5" borderId="31" xfId="0" applyFont="1" applyFill="1" applyBorder="1" applyAlignment="1" applyProtection="1">
      <alignment vertical="center"/>
      <protection hidden="1"/>
    </xf>
    <xf numFmtId="0" fontId="15" fillId="5" borderId="30" xfId="0" applyFont="1" applyFill="1" applyBorder="1" applyAlignment="1" applyProtection="1">
      <alignment vertical="center"/>
      <protection hidden="1"/>
    </xf>
    <xf numFmtId="0" fontId="16" fillId="5" borderId="30" xfId="0" applyFont="1" applyFill="1" applyBorder="1" applyAlignment="1" applyProtection="1">
      <alignment vertical="center"/>
      <protection hidden="1"/>
    </xf>
    <xf numFmtId="0" fontId="16" fillId="5" borderId="27" xfId="0" applyFont="1" applyFill="1" applyBorder="1" applyAlignment="1" applyProtection="1">
      <alignment vertical="center"/>
      <protection hidden="1"/>
    </xf>
    <xf numFmtId="0" fontId="22" fillId="5" borderId="34" xfId="0" applyFont="1" applyFill="1" applyBorder="1" applyAlignment="1" applyProtection="1">
      <alignment vertical="center"/>
      <protection hidden="1"/>
    </xf>
    <xf numFmtId="0" fontId="21" fillId="5" borderId="34" xfId="0" applyFont="1" applyFill="1" applyBorder="1" applyAlignment="1" applyProtection="1">
      <alignment vertical="center"/>
      <protection hidden="1"/>
    </xf>
    <xf numFmtId="0" fontId="21" fillId="5" borderId="32" xfId="0" applyFont="1" applyFill="1" applyBorder="1" applyAlignment="1" applyProtection="1">
      <alignment vertical="center"/>
      <protection hidden="1"/>
    </xf>
    <xf numFmtId="0" fontId="27" fillId="0" borderId="27" xfId="0" applyFont="1" applyBorder="1" applyAlignment="1" applyProtection="1">
      <alignment vertical="center"/>
      <protection hidden="1"/>
    </xf>
    <xf numFmtId="0" fontId="16" fillId="0" borderId="39" xfId="0" applyFont="1" applyBorder="1" applyAlignment="1" applyProtection="1">
      <alignment vertical="top"/>
      <protection hidden="1"/>
    </xf>
    <xf numFmtId="0" fontId="15" fillId="0" borderId="42" xfId="0" applyFont="1" applyFill="1" applyBorder="1" applyAlignment="1" applyProtection="1">
      <alignment vertical="center"/>
      <protection hidden="1"/>
    </xf>
    <xf numFmtId="0" fontId="28" fillId="5" borderId="34" xfId="0" applyFont="1" applyFill="1" applyBorder="1" applyAlignment="1" applyProtection="1">
      <alignment horizontal="left" vertical="center"/>
      <protection hidden="1"/>
    </xf>
    <xf numFmtId="0" fontId="15" fillId="0" borderId="39" xfId="0" applyFont="1" applyFill="1" applyBorder="1" applyAlignment="1" applyProtection="1">
      <alignment vertical="center"/>
      <protection hidden="1"/>
    </xf>
    <xf numFmtId="0" fontId="15" fillId="0" borderId="40" xfId="0" applyFont="1" applyFill="1" applyBorder="1" applyAlignment="1" applyProtection="1">
      <alignment vertical="center"/>
      <protection hidden="1"/>
    </xf>
    <xf numFmtId="0" fontId="29" fillId="5" borderId="27" xfId="0" applyFont="1" applyFill="1" applyBorder="1" applyAlignment="1" applyProtection="1">
      <alignment horizontal="left"/>
      <protection hidden="1"/>
    </xf>
    <xf numFmtId="0" fontId="15" fillId="0" borderId="27" xfId="0" applyFont="1" applyFill="1" applyBorder="1" applyAlignment="1" applyProtection="1">
      <alignment vertical="center"/>
      <protection hidden="1"/>
    </xf>
    <xf numFmtId="9" fontId="16" fillId="0" borderId="32" xfId="2" applyFont="1" applyFill="1" applyBorder="1" applyAlignment="1" applyProtection="1">
      <alignment horizontal="center" vertical="center"/>
      <protection hidden="1"/>
    </xf>
    <xf numFmtId="0" fontId="30" fillId="0" borderId="38" xfId="0" applyFont="1" applyFill="1" applyBorder="1" applyAlignment="1" applyProtection="1">
      <alignment vertical="center"/>
      <protection hidden="1"/>
    </xf>
    <xf numFmtId="1" fontId="31" fillId="11" borderId="27" xfId="0" applyNumberFormat="1" applyFont="1" applyFill="1" applyBorder="1" applyAlignment="1" applyProtection="1">
      <alignment horizontal="center" vertical="center"/>
      <protection hidden="1"/>
    </xf>
    <xf numFmtId="0" fontId="32" fillId="0" borderId="39" xfId="0" applyFont="1" applyFill="1" applyBorder="1" applyAlignment="1" applyProtection="1">
      <alignment vertical="center"/>
      <protection hidden="1"/>
    </xf>
    <xf numFmtId="0" fontId="16" fillId="0" borderId="40" xfId="0" applyFont="1" applyFill="1" applyBorder="1" applyAlignment="1" applyProtection="1">
      <alignment vertical="center"/>
      <protection hidden="1"/>
    </xf>
    <xf numFmtId="0" fontId="16" fillId="5" borderId="0" xfId="0" applyFont="1" applyFill="1" applyBorder="1" applyAlignment="1" applyProtection="1">
      <alignment vertical="center"/>
      <protection hidden="1"/>
    </xf>
    <xf numFmtId="44" fontId="15" fillId="0" borderId="32" xfId="1" applyFont="1" applyFill="1" applyBorder="1" applyAlignment="1" applyProtection="1">
      <alignment horizontal="center" vertical="center"/>
      <protection hidden="1"/>
    </xf>
    <xf numFmtId="0" fontId="16" fillId="0" borderId="38" xfId="0" applyFont="1" applyFill="1" applyBorder="1" applyAlignment="1" applyProtection="1">
      <alignment vertical="center"/>
      <protection hidden="1"/>
    </xf>
    <xf numFmtId="0" fontId="15" fillId="0" borderId="27" xfId="0" applyFont="1" applyBorder="1" applyAlignment="1" applyProtection="1">
      <alignment vertical="center"/>
      <protection hidden="1"/>
    </xf>
    <xf numFmtId="0" fontId="16" fillId="0" borderId="27" xfId="0" applyFont="1" applyBorder="1" applyAlignment="1" applyProtection="1">
      <alignment vertical="center"/>
      <protection hidden="1"/>
    </xf>
    <xf numFmtId="0" fontId="16" fillId="0" borderId="39" xfId="0" applyFont="1" applyFill="1" applyBorder="1" applyAlignment="1" applyProtection="1">
      <alignment vertical="center"/>
      <protection hidden="1"/>
    </xf>
    <xf numFmtId="0" fontId="16" fillId="0" borderId="41" xfId="0" applyFont="1" applyFill="1" applyBorder="1" applyAlignment="1" applyProtection="1">
      <alignment vertical="center"/>
      <protection hidden="1"/>
    </xf>
    <xf numFmtId="0" fontId="16" fillId="0" borderId="27" xfId="0" applyFont="1" applyFill="1" applyBorder="1" applyAlignment="1" applyProtection="1">
      <alignment vertical="center"/>
      <protection hidden="1"/>
    </xf>
    <xf numFmtId="44" fontId="15" fillId="0" borderId="27" xfId="1" applyFont="1" applyBorder="1" applyAlignment="1" applyProtection="1">
      <alignment vertical="center"/>
      <protection hidden="1"/>
    </xf>
    <xf numFmtId="0" fontId="33" fillId="5" borderId="29" xfId="0" applyFont="1" applyFill="1" applyBorder="1" applyAlignment="1" applyProtection="1">
      <alignment vertical="center"/>
      <protection hidden="1"/>
    </xf>
    <xf numFmtId="0" fontId="16" fillId="5" borderId="29" xfId="0" applyFont="1" applyFill="1" applyBorder="1" applyAlignment="1" applyProtection="1">
      <alignment vertical="center"/>
      <protection hidden="1"/>
    </xf>
    <xf numFmtId="0" fontId="33" fillId="5" borderId="0" xfId="0" applyFont="1" applyFill="1" applyBorder="1" applyAlignment="1" applyProtection="1">
      <alignment vertical="center"/>
      <protection hidden="1"/>
    </xf>
    <xf numFmtId="0" fontId="15" fillId="5" borderId="28" xfId="0" applyFont="1" applyFill="1" applyBorder="1" applyAlignment="1" applyProtection="1">
      <alignment vertical="center"/>
      <protection hidden="1"/>
    </xf>
    <xf numFmtId="0" fontId="31" fillId="15" borderId="40" xfId="0" applyFont="1" applyFill="1" applyBorder="1" applyAlignment="1" applyProtection="1">
      <alignment vertical="center"/>
      <protection hidden="1"/>
    </xf>
    <xf numFmtId="44" fontId="31" fillId="15" borderId="40" xfId="1" applyFont="1" applyFill="1" applyBorder="1" applyAlignment="1" applyProtection="1">
      <alignment horizontal="center" vertical="center"/>
      <protection hidden="1"/>
    </xf>
    <xf numFmtId="0" fontId="16" fillId="16" borderId="38" xfId="3" applyFont="1" applyFill="1" applyBorder="1" applyAlignment="1" applyProtection="1">
      <alignment horizontal="center" vertical="center"/>
      <protection locked="0"/>
    </xf>
    <xf numFmtId="0" fontId="16" fillId="16" borderId="42" xfId="3" applyFont="1" applyFill="1" applyBorder="1" applyAlignment="1" applyProtection="1">
      <alignment horizontal="center" vertical="center"/>
      <protection locked="0"/>
    </xf>
    <xf numFmtId="9" fontId="16" fillId="16" borderId="39" xfId="2" applyFont="1" applyFill="1" applyBorder="1" applyAlignment="1" applyProtection="1">
      <alignment horizontal="center" vertical="center"/>
      <protection locked="0"/>
    </xf>
    <xf numFmtId="9" fontId="16" fillId="16" borderId="41" xfId="2" applyFont="1" applyFill="1" applyBorder="1" applyAlignment="1" applyProtection="1">
      <alignment horizontal="center" vertical="center"/>
      <protection locked="0"/>
    </xf>
    <xf numFmtId="169" fontId="16" fillId="16" borderId="39" xfId="1" applyNumberFormat="1" applyFont="1" applyFill="1" applyBorder="1" applyAlignment="1" applyProtection="1">
      <alignment horizontal="center" vertical="center"/>
      <protection locked="0"/>
    </xf>
    <xf numFmtId="0" fontId="16" fillId="16" borderId="41" xfId="3" applyFont="1" applyFill="1" applyBorder="1" applyAlignment="1" applyProtection="1">
      <alignment horizontal="center" vertical="center"/>
      <protection locked="0"/>
    </xf>
    <xf numFmtId="44" fontId="15" fillId="16" borderId="39" xfId="1" applyFont="1" applyFill="1" applyBorder="1" applyAlignment="1" applyProtection="1">
      <alignment horizontal="center" vertical="center"/>
      <protection hidden="1"/>
    </xf>
    <xf numFmtId="44" fontId="15" fillId="16" borderId="41" xfId="1" applyFont="1" applyFill="1" applyBorder="1" applyAlignment="1" applyProtection="1">
      <alignment horizontal="center" vertical="center"/>
      <protection hidden="1"/>
    </xf>
    <xf numFmtId="44" fontId="16" fillId="16" borderId="42" xfId="1" applyFont="1" applyFill="1" applyBorder="1" applyAlignment="1" applyProtection="1">
      <alignment horizontal="center" vertical="center"/>
      <protection hidden="1"/>
    </xf>
    <xf numFmtId="44" fontId="15" fillId="16" borderId="42" xfId="1" applyFont="1" applyFill="1" applyBorder="1" applyAlignment="1" applyProtection="1">
      <alignment horizontal="center" vertical="center"/>
      <protection hidden="1"/>
    </xf>
    <xf numFmtId="44" fontId="16" fillId="16" borderId="39" xfId="1" applyFont="1" applyFill="1" applyBorder="1" applyAlignment="1" applyProtection="1">
      <alignment horizontal="center" vertical="center"/>
      <protection hidden="1"/>
    </xf>
    <xf numFmtId="0" fontId="31" fillId="17" borderId="40" xfId="0" applyFont="1" applyFill="1" applyBorder="1" applyAlignment="1" applyProtection="1">
      <alignment vertical="center"/>
      <protection hidden="1"/>
    </xf>
    <xf numFmtId="44" fontId="31" fillId="17" borderId="41" xfId="1" applyFont="1" applyFill="1" applyBorder="1" applyAlignment="1" applyProtection="1">
      <alignment horizontal="center" vertical="center"/>
      <protection hidden="1"/>
    </xf>
    <xf numFmtId="0" fontId="0" fillId="5" borderId="0" xfId="0" applyFont="1" applyFill="1"/>
    <xf numFmtId="0" fontId="35" fillId="5" borderId="0" xfId="0" applyFont="1" applyFill="1" applyAlignment="1">
      <alignment horizontal="left" vertical="center" indent="3"/>
    </xf>
    <xf numFmtId="0" fontId="36" fillId="5" borderId="0" xfId="0" applyFont="1" applyFill="1" applyAlignment="1">
      <alignment horizontal="left" vertical="center" indent="2"/>
    </xf>
    <xf numFmtId="0" fontId="37" fillId="5" borderId="0" xfId="0" applyFont="1" applyFill="1" applyAlignment="1">
      <alignment horizontal="left" vertical="center" indent="2"/>
    </xf>
    <xf numFmtId="0" fontId="15" fillId="5" borderId="0" xfId="0" applyFont="1" applyFill="1" applyAlignment="1">
      <alignment horizontal="left" vertical="center" indent="3"/>
    </xf>
    <xf numFmtId="0" fontId="15" fillId="5" borderId="0" xfId="0" applyFont="1" applyFill="1"/>
    <xf numFmtId="0" fontId="15" fillId="5" borderId="0" xfId="0" applyFont="1" applyFill="1" applyAlignment="1">
      <alignment horizontal="left" vertical="center" indent="2"/>
    </xf>
    <xf numFmtId="0" fontId="38" fillId="5" borderId="0" xfId="0" applyFont="1" applyFill="1" applyAlignment="1">
      <alignment horizontal="left" vertical="center" indent="3"/>
    </xf>
    <xf numFmtId="0" fontId="39" fillId="5" borderId="0" xfId="0" applyFont="1" applyFill="1" applyAlignment="1">
      <alignment horizontal="left" vertical="center" indent="4"/>
    </xf>
    <xf numFmtId="0" fontId="39" fillId="5" borderId="0" xfId="0" applyFont="1" applyFill="1" applyAlignment="1">
      <alignment horizontal="left" vertical="center" indent="3"/>
    </xf>
    <xf numFmtId="0" fontId="15" fillId="5" borderId="0" xfId="0" applyFont="1" applyFill="1" applyAlignment="1">
      <alignment horizontal="left" indent="1"/>
    </xf>
    <xf numFmtId="0" fontId="27" fillId="5" borderId="0" xfId="0" applyFont="1" applyFill="1" applyAlignment="1">
      <alignment horizontal="left" vertical="center" indent="3"/>
    </xf>
    <xf numFmtId="0" fontId="40" fillId="5" borderId="0" xfId="0" applyFont="1" applyFill="1" applyAlignment="1">
      <alignment horizontal="left" vertical="center" indent="3"/>
    </xf>
    <xf numFmtId="0" fontId="41" fillId="5" borderId="0" xfId="0" applyFont="1" applyFill="1"/>
    <xf numFmtId="0" fontId="42" fillId="0" borderId="0" xfId="0" applyFont="1"/>
    <xf numFmtId="0" fontId="34" fillId="14" borderId="33" xfId="0" applyFont="1" applyFill="1" applyBorder="1" applyAlignment="1" applyProtection="1">
      <alignment horizontal="left" vertical="center"/>
      <protection hidden="1"/>
    </xf>
    <xf numFmtId="0" fontId="34" fillId="14" borderId="34" xfId="0" applyFont="1" applyFill="1" applyBorder="1" applyAlignment="1" applyProtection="1">
      <alignment horizontal="left" vertical="center"/>
      <protection hidden="1"/>
    </xf>
    <xf numFmtId="0" fontId="2" fillId="0" borderId="0" xfId="0" applyFont="1" applyBorder="1" applyAlignment="1">
      <alignment horizontal="center" vertical="center" wrapText="1"/>
    </xf>
    <xf numFmtId="0" fontId="4" fillId="0" borderId="0" xfId="0" applyFont="1" applyBorder="1" applyAlignment="1">
      <alignment vertical="center" wrapText="1"/>
    </xf>
    <xf numFmtId="0" fontId="2" fillId="0" borderId="0" xfId="0" applyFont="1" applyBorder="1" applyAlignment="1">
      <alignment horizontal="center" vertical="center"/>
    </xf>
    <xf numFmtId="0" fontId="4" fillId="0" borderId="0" xfId="0" applyFont="1" applyBorder="1" applyAlignment="1">
      <alignment vertical="center"/>
    </xf>
    <xf numFmtId="165" fontId="0" fillId="9" borderId="3" xfId="0" applyNumberFormat="1" applyFill="1" applyBorder="1" applyAlignment="1">
      <alignment horizontal="center" vertical="center" wrapText="1"/>
    </xf>
    <xf numFmtId="165" fontId="0" fillId="9" borderId="1" xfId="0" applyNumberFormat="1" applyFill="1" applyBorder="1" applyAlignment="1">
      <alignment horizontal="center" vertical="center" wrapText="1"/>
    </xf>
    <xf numFmtId="165" fontId="0" fillId="9" borderId="26" xfId="0" applyNumberFormat="1" applyFill="1" applyBorder="1" applyAlignment="1">
      <alignment horizontal="center" vertical="center" wrapText="1"/>
    </xf>
    <xf numFmtId="165" fontId="0" fillId="4" borderId="25" xfId="0" applyNumberFormat="1" applyFill="1" applyBorder="1" applyAlignment="1">
      <alignment horizontal="center" vertical="center" wrapText="1"/>
    </xf>
    <xf numFmtId="0" fontId="4" fillId="0" borderId="1" xfId="0" applyFont="1" applyBorder="1"/>
    <xf numFmtId="0" fontId="4" fillId="0" borderId="26" xfId="0" applyFont="1" applyBorder="1"/>
    <xf numFmtId="165" fontId="0" fillId="0" borderId="17" xfId="0" applyNumberFormat="1" applyBorder="1" applyAlignment="1">
      <alignment horizontal="center" vertical="center" wrapText="1"/>
    </xf>
    <xf numFmtId="0" fontId="0" fillId="0" borderId="0" xfId="0" applyBorder="1"/>
    <xf numFmtId="0" fontId="4" fillId="0" borderId="18" xfId="0" applyFont="1" applyBorder="1"/>
    <xf numFmtId="0" fontId="0" fillId="0" borderId="18" xfId="0" applyBorder="1"/>
    <xf numFmtId="0" fontId="0" fillId="0" borderId="0" xfId="0" applyAlignment="1"/>
    <xf numFmtId="0" fontId="0" fillId="0" borderId="18" xfId="0" applyBorder="1" applyAlignment="1"/>
    <xf numFmtId="165" fontId="0" fillId="0" borderId="5" xfId="0" applyNumberFormat="1" applyFill="1" applyBorder="1" applyAlignment="1">
      <alignment horizontal="center" vertical="center" wrapText="1"/>
    </xf>
    <xf numFmtId="0" fontId="4" fillId="0" borderId="2" xfId="0" applyFont="1" applyFill="1" applyBorder="1"/>
    <xf numFmtId="165" fontId="0" fillId="0" borderId="23" xfId="0" applyNumberFormat="1" applyFill="1" applyBorder="1" applyAlignment="1">
      <alignment horizontal="center" vertical="center" wrapText="1"/>
    </xf>
    <xf numFmtId="0" fontId="4" fillId="0" borderId="24" xfId="0" applyFont="1" applyFill="1" applyBorder="1"/>
    <xf numFmtId="165" fontId="0" fillId="0" borderId="23" xfId="0" applyNumberFormat="1" applyBorder="1" applyAlignment="1">
      <alignment horizontal="center" vertical="center" wrapText="1"/>
    </xf>
    <xf numFmtId="0" fontId="4" fillId="0" borderId="2" xfId="0" applyFont="1" applyBorder="1"/>
    <xf numFmtId="0" fontId="4" fillId="0" borderId="24" xfId="0" applyFont="1" applyBorder="1"/>
    <xf numFmtId="44" fontId="0" fillId="0" borderId="0" xfId="1" applyFont="1" applyAlignment="1"/>
    <xf numFmtId="44" fontId="0" fillId="0" borderId="17" xfId="1" applyFont="1" applyBorder="1" applyAlignment="1"/>
    <xf numFmtId="44" fontId="0" fillId="0" borderId="0" xfId="1" applyFont="1" applyBorder="1" applyAlignment="1"/>
    <xf numFmtId="44" fontId="0" fillId="0" borderId="18" xfId="1" applyFont="1" applyBorder="1" applyAlignment="1"/>
    <xf numFmtId="0" fontId="10" fillId="0" borderId="3" xfId="0" applyFont="1" applyBorder="1" applyAlignment="1">
      <alignment horizontal="center" vertical="center" wrapText="1"/>
    </xf>
    <xf numFmtId="0" fontId="10" fillId="0" borderId="25" xfId="0" applyFont="1" applyBorder="1" applyAlignment="1">
      <alignment horizontal="center" vertical="center" wrapText="1"/>
    </xf>
    <xf numFmtId="165" fontId="0" fillId="10" borderId="3" xfId="0" applyNumberFormat="1" applyFill="1" applyBorder="1" applyAlignment="1">
      <alignment horizontal="center" vertical="center" wrapText="1"/>
    </xf>
    <xf numFmtId="0" fontId="4" fillId="9" borderId="1" xfId="0" applyFont="1" applyFill="1" applyBorder="1"/>
    <xf numFmtId="165" fontId="0" fillId="0" borderId="8" xfId="0" applyNumberFormat="1" applyBorder="1" applyAlignment="1">
      <alignment horizontal="center" vertical="center" wrapText="1"/>
    </xf>
    <xf numFmtId="0" fontId="0" fillId="0" borderId="0" xfId="0"/>
    <xf numFmtId="165" fontId="0" fillId="4" borderId="8" xfId="0" applyNumberFormat="1" applyFill="1" applyBorder="1" applyAlignment="1">
      <alignment horizontal="center" vertical="center" wrapText="1"/>
    </xf>
    <xf numFmtId="0" fontId="4" fillId="0" borderId="0" xfId="0" applyFont="1"/>
    <xf numFmtId="165" fontId="0" fillId="4" borderId="17" xfId="0" applyNumberFormat="1" applyFill="1" applyBorder="1" applyAlignment="1">
      <alignment horizontal="center" vertical="center" wrapText="1"/>
    </xf>
    <xf numFmtId="0" fontId="4" fillId="0" borderId="0" xfId="0" applyFont="1" applyBorder="1"/>
    <xf numFmtId="165" fontId="0" fillId="0" borderId="5" xfId="0" applyNumberFormat="1" applyBorder="1" applyAlignment="1">
      <alignment horizontal="center" vertical="center" wrapText="1"/>
    </xf>
    <xf numFmtId="0" fontId="26" fillId="5" borderId="0" xfId="0" applyFont="1" applyFill="1"/>
  </cellXfs>
  <cellStyles count="4">
    <cellStyle name="Prozent" xfId="2" builtinId="5"/>
    <cellStyle name="Standard" xfId="0" builtinId="0"/>
    <cellStyle name="Standard Text Einzug" xfId="3" xr:uid="{6C28F3C9-78A2-4EB1-82CF-884A40E3C102}"/>
    <cellStyle name="Währung" xfId="1" builtinId="4"/>
  </cellStyles>
  <dxfs count="0"/>
  <tableStyles count="0" defaultTableStyle="TableStyleMedium2" defaultPivotStyle="PivotStyleLight16"/>
  <colors>
    <mruColors>
      <color rgb="FFB4C3D4"/>
      <color rgb="FF2F7798"/>
      <color rgb="FFFFD500"/>
      <color rgb="FF004767"/>
      <color rgb="FFBE0D3E"/>
      <color rgb="FF427E5B"/>
      <color rgb="FF57A4BF"/>
      <color rgb="FFA8AAB3"/>
      <color rgb="FFFFE6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17860</xdr:colOff>
      <xdr:row>37</xdr:row>
      <xdr:rowOff>212350</xdr:rowOff>
    </xdr:from>
    <xdr:to>
      <xdr:col>3</xdr:col>
      <xdr:colOff>2054088</xdr:colOff>
      <xdr:row>38</xdr:row>
      <xdr:rowOff>1118907</xdr:rowOff>
    </xdr:to>
    <xdr:sp macro="" textlink="">
      <xdr:nvSpPr>
        <xdr:cNvPr id="26" name="Rechteck: eine Ecke abgerundet 25">
          <a:extLst>
            <a:ext uri="{FF2B5EF4-FFF2-40B4-BE49-F238E27FC236}">
              <a16:creationId xmlns:a16="http://schemas.microsoft.com/office/drawing/2014/main" id="{B264EDD1-0073-4093-9268-3A188DF8981A}"/>
            </a:ext>
          </a:extLst>
        </xdr:cNvPr>
        <xdr:cNvSpPr/>
      </xdr:nvSpPr>
      <xdr:spPr>
        <a:xfrm>
          <a:off x="779860" y="10847220"/>
          <a:ext cx="11213358" cy="1163317"/>
        </a:xfrm>
        <a:prstGeom prst="round1Rect">
          <a:avLst>
            <a:gd name="adj" fmla="val 0"/>
          </a:avLst>
        </a:prstGeom>
        <a:solidFill>
          <a:srgbClr val="2F779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44000" tIns="144000" rIns="144000" bIns="144000" numCol="1" spcCol="0" rtlCol="0" fromWordArt="0" anchor="ctr" anchorCtr="0" forceAA="0" compatLnSpc="1">
          <a:prstTxWarp prst="textNoShape">
            <a:avLst/>
          </a:prstTxWarp>
          <a:noAutofit/>
        </a:bodyPr>
        <a:lstStyle/>
        <a:p>
          <a:pPr marL="0" indent="0">
            <a:lnSpc>
              <a:spcPct val="120000"/>
            </a:lnSpc>
            <a:spcBef>
              <a:spcPts val="600"/>
            </a:spcBef>
            <a:spcAft>
              <a:spcPts val="0"/>
            </a:spcAft>
          </a:pPr>
          <a:r>
            <a:rPr lang="de-DE" sz="1200" b="1" kern="200">
              <a:solidFill>
                <a:srgbClr val="FFFFFF"/>
              </a:solidFill>
              <a:effectLst/>
              <a:latin typeface="Arial" panose="020B0604020202020204" pitchFamily="34" charset="0"/>
              <a:ea typeface="Ubuntu" panose="020B0504030602030204" pitchFamily="34" charset="0"/>
              <a:cs typeface="Arial" panose="020B0604020202020204" pitchFamily="34" charset="0"/>
            </a:rPr>
            <a:t>Schöpfen Sie alle Potenziale durch die bAV voll aus! </a:t>
          </a:r>
        </a:p>
        <a:p>
          <a:pPr marL="0" indent="0">
            <a:lnSpc>
              <a:spcPts val="1600"/>
            </a:lnSpc>
            <a:spcBef>
              <a:spcPts val="600"/>
            </a:spcBef>
          </a:pPr>
          <a:r>
            <a:rPr lang="de-DE" sz="1200" b="0" kern="200">
              <a:solidFill>
                <a:srgbClr val="FFFFFF"/>
              </a:solidFill>
              <a:effectLst/>
              <a:latin typeface="Arial" panose="020B0604020202020204" pitchFamily="34" charset="0"/>
              <a:ea typeface="Ubuntu" panose="020B0504030602030204" pitchFamily="34" charset="0"/>
              <a:cs typeface="Arial" panose="020B0604020202020204" pitchFamily="34" charset="0"/>
            </a:rPr>
            <a:t>Die bAV ist für Sie als Arbeitgeber kostengünstiger im Vergleich zu einer Gehaltserhöhung. Außerdem sorgen Sie gleichzeitig noch für Ihren Mitarbeiter vor. In der Finanzierungsphase fallen für den Mitarbeiter im Regelfall keine Steuern und Sozialabgaben an. Der gesamte Betrag wird vollständig angelegt. Nutzen Sie diese Chance und sorgen Sie zudem dafür, dass Ihr Unternehmensimage verbessert wird! </a:t>
          </a:r>
        </a:p>
      </xdr:txBody>
    </xdr:sp>
    <xdr:clientData/>
  </xdr:twoCellAnchor>
  <xdr:twoCellAnchor>
    <xdr:from>
      <xdr:col>3</xdr:col>
      <xdr:colOff>538842</xdr:colOff>
      <xdr:row>31</xdr:row>
      <xdr:rowOff>247004</xdr:rowOff>
    </xdr:from>
    <xdr:to>
      <xdr:col>4</xdr:col>
      <xdr:colOff>3093245</xdr:colOff>
      <xdr:row>36</xdr:row>
      <xdr:rowOff>245390</xdr:rowOff>
    </xdr:to>
    <xdr:grpSp>
      <xdr:nvGrpSpPr>
        <xdr:cNvPr id="18" name="Gruppieren 17">
          <a:extLst>
            <a:ext uri="{FF2B5EF4-FFF2-40B4-BE49-F238E27FC236}">
              <a16:creationId xmlns:a16="http://schemas.microsoft.com/office/drawing/2014/main" id="{F25C0937-813D-403C-80C8-171D66E706CC}"/>
            </a:ext>
          </a:extLst>
        </xdr:cNvPr>
        <xdr:cNvGrpSpPr/>
      </xdr:nvGrpSpPr>
      <xdr:grpSpPr>
        <a:xfrm>
          <a:off x="10476592" y="9253421"/>
          <a:ext cx="5655320" cy="1215469"/>
          <a:chOff x="10473901" y="9384547"/>
          <a:chExt cx="5650836" cy="1241479"/>
        </a:xfrm>
      </xdr:grpSpPr>
      <xdr:sp macro="" textlink="">
        <xdr:nvSpPr>
          <xdr:cNvPr id="21" name="Rechteck: eine Ecke abgerundet 20">
            <a:extLst>
              <a:ext uri="{FF2B5EF4-FFF2-40B4-BE49-F238E27FC236}">
                <a16:creationId xmlns:a16="http://schemas.microsoft.com/office/drawing/2014/main" id="{A6FD5134-1D5B-48D8-BB6B-71426CF9C26A}"/>
              </a:ext>
            </a:extLst>
          </xdr:cNvPr>
          <xdr:cNvSpPr/>
        </xdr:nvSpPr>
        <xdr:spPr>
          <a:xfrm>
            <a:off x="10473901" y="9384547"/>
            <a:ext cx="5650836" cy="1241479"/>
          </a:xfrm>
          <a:prstGeom prst="round1Rect">
            <a:avLst>
              <a:gd name="adj" fmla="val 0"/>
            </a:avLst>
          </a:prstGeom>
          <a:solidFill>
            <a:srgbClr val="FFD5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nSpc>
                <a:spcPct val="150000"/>
              </a:lnSpc>
              <a:spcAft>
                <a:spcPts val="0"/>
              </a:spcAft>
            </a:pPr>
            <a:r>
              <a:rPr lang="en-US" sz="1400" b="1" kern="200" baseline="0">
                <a:solidFill>
                  <a:sysClr val="windowText" lastClr="000000"/>
                </a:solidFill>
                <a:effectLst/>
                <a:latin typeface="Arial" panose="020B0604020202020204" pitchFamily="34" charset="0"/>
                <a:cs typeface="Arial" panose="020B0604020202020204" pitchFamily="34" charset="0"/>
              </a:rPr>
              <a:t>Jährliche Gesamtinvestition Arbeitgeber</a:t>
            </a:r>
          </a:p>
          <a:p>
            <a:pPr>
              <a:lnSpc>
                <a:spcPts val="1800"/>
              </a:lnSpc>
              <a:spcAft>
                <a:spcPts val="0"/>
              </a:spcAft>
            </a:pPr>
            <a:r>
              <a:rPr lang="en-US" sz="1400" b="0" kern="200" baseline="0">
                <a:solidFill>
                  <a:sysClr val="windowText" lastClr="000000"/>
                </a:solidFill>
                <a:effectLst/>
                <a:latin typeface="Arial" panose="020B0604020202020204" pitchFamily="34" charset="0"/>
                <a:cs typeface="Arial" panose="020B0604020202020204" pitchFamily="34" charset="0"/>
              </a:rPr>
              <a:t>Gehaltserhöhung </a:t>
            </a:r>
          </a:p>
          <a:p>
            <a:pPr>
              <a:lnSpc>
                <a:spcPts val="1800"/>
              </a:lnSpc>
              <a:spcAft>
                <a:spcPts val="0"/>
              </a:spcAft>
            </a:pPr>
            <a:r>
              <a:rPr lang="en-US" sz="1400" b="0" kern="200" baseline="0">
                <a:solidFill>
                  <a:sysClr val="windowText" lastClr="000000"/>
                </a:solidFill>
                <a:effectLst/>
                <a:latin typeface="Arial" panose="020B0604020202020204" pitchFamily="34" charset="0"/>
                <a:cs typeface="Arial" panose="020B0604020202020204" pitchFamily="34" charset="0"/>
              </a:rPr>
              <a:t>Einführung einer arbeitgeberfinanzierten bAV </a:t>
            </a:r>
          </a:p>
          <a:p>
            <a:pPr>
              <a:lnSpc>
                <a:spcPct val="150000"/>
              </a:lnSpc>
              <a:spcAft>
                <a:spcPts val="0"/>
              </a:spcAft>
            </a:pPr>
            <a:r>
              <a:rPr lang="en-US" sz="1400" b="1" kern="200" baseline="0">
                <a:solidFill>
                  <a:sysClr val="windowText" lastClr="000000"/>
                </a:solidFill>
                <a:effectLst/>
                <a:latin typeface="Arial" panose="020B0604020202020204" pitchFamily="34" charset="0"/>
                <a:cs typeface="Arial" panose="020B0604020202020204" pitchFamily="34" charset="0"/>
              </a:rPr>
              <a:t>Ersparnis Arbeitgeber</a:t>
            </a:r>
          </a:p>
        </xdr:txBody>
      </xdr:sp>
      <xdr:sp macro="" textlink="$C$23">
        <xdr:nvSpPr>
          <xdr:cNvPr id="25" name="Textfeld 24">
            <a:extLst>
              <a:ext uri="{FF2B5EF4-FFF2-40B4-BE49-F238E27FC236}">
                <a16:creationId xmlns:a16="http://schemas.microsoft.com/office/drawing/2014/main" id="{769CADE0-425B-45E9-B07C-991467514FC2}"/>
              </a:ext>
            </a:extLst>
          </xdr:cNvPr>
          <xdr:cNvSpPr txBox="1"/>
        </xdr:nvSpPr>
        <xdr:spPr>
          <a:xfrm>
            <a:off x="14569777" y="9833196"/>
            <a:ext cx="1417861" cy="185017"/>
          </a:xfrm>
          <a:prstGeom prst="rect">
            <a:avLst/>
          </a:prstGeom>
          <a:solidFill>
            <a:srgbClr val="FFD5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indent="0" algn="ctr">
              <a:lnSpc>
                <a:spcPts val="1300"/>
              </a:lnSpc>
              <a:spcAft>
                <a:spcPts val="0"/>
              </a:spcAft>
            </a:pPr>
            <a:fld id="{9A8E26E4-5667-47F4-9AB2-A15FD21321E5}" type="TxLink">
              <a:rPr lang="en-US" sz="1400" b="0" i="0" u="none" strike="noStrike" kern="200">
                <a:solidFill>
                  <a:srgbClr val="000000"/>
                </a:solidFill>
                <a:effectLst/>
                <a:latin typeface="Ubuntu"/>
                <a:ea typeface="+mn-ea"/>
                <a:cs typeface="+mn-cs"/>
              </a:rPr>
              <a:pPr marL="0" indent="0" algn="ctr">
                <a:lnSpc>
                  <a:spcPts val="1300"/>
                </a:lnSpc>
                <a:spcAft>
                  <a:spcPts val="0"/>
                </a:spcAft>
              </a:pPr>
              <a:t> 172.691,61 € </a:t>
            </a:fld>
            <a:endParaRPr lang="de-DE" sz="1400" b="0" kern="200">
              <a:solidFill>
                <a:sysClr val="windowText" lastClr="000000"/>
              </a:solidFill>
              <a:effectLst/>
              <a:latin typeface="Ubuntu" panose="020B0504030602030204" pitchFamily="34" charset="0"/>
              <a:ea typeface="+mn-ea"/>
              <a:cs typeface="+mn-cs"/>
            </a:endParaRPr>
          </a:p>
        </xdr:txBody>
      </xdr:sp>
      <xdr:sp macro="" textlink="$C$35">
        <xdr:nvSpPr>
          <xdr:cNvPr id="30" name="Textfeld 29">
            <a:extLst>
              <a:ext uri="{FF2B5EF4-FFF2-40B4-BE49-F238E27FC236}">
                <a16:creationId xmlns:a16="http://schemas.microsoft.com/office/drawing/2014/main" id="{4A3E81B8-C822-4A6B-865F-DFE8F58FDF74}"/>
              </a:ext>
            </a:extLst>
          </xdr:cNvPr>
          <xdr:cNvSpPr txBox="1"/>
        </xdr:nvSpPr>
        <xdr:spPr>
          <a:xfrm>
            <a:off x="14571820" y="10051408"/>
            <a:ext cx="1415140" cy="185019"/>
          </a:xfrm>
          <a:prstGeom prst="rect">
            <a:avLst/>
          </a:prstGeom>
          <a:solidFill>
            <a:srgbClr val="FFD5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indent="0" algn="ctr">
              <a:lnSpc>
                <a:spcPts val="1300"/>
              </a:lnSpc>
              <a:spcAft>
                <a:spcPts val="0"/>
              </a:spcAft>
            </a:pPr>
            <a:fld id="{A26C8C69-9562-4905-8FEE-51AD15F1A26E}" type="TxLink">
              <a:rPr lang="en-US" sz="1400" b="0" i="0" u="sng" strike="noStrike" kern="200">
                <a:solidFill>
                  <a:srgbClr val="000000"/>
                </a:solidFill>
                <a:effectLst/>
                <a:latin typeface="Ubuntu"/>
                <a:ea typeface="+mn-ea"/>
                <a:cs typeface="+mn-cs"/>
              </a:rPr>
              <a:pPr marL="0" indent="0" algn="ctr">
                <a:lnSpc>
                  <a:spcPts val="1300"/>
                </a:lnSpc>
                <a:spcAft>
                  <a:spcPts val="0"/>
                </a:spcAft>
              </a:pPr>
              <a:t> 146.250,00 € </a:t>
            </a:fld>
            <a:endParaRPr lang="de-DE" sz="1400" b="0" u="sng" kern="200">
              <a:solidFill>
                <a:sysClr val="windowText" lastClr="000000"/>
              </a:solidFill>
              <a:effectLst/>
              <a:latin typeface="Ubuntu" panose="020B0504030602030204" pitchFamily="34" charset="0"/>
              <a:ea typeface="+mn-ea"/>
              <a:cs typeface="+mn-cs"/>
            </a:endParaRPr>
          </a:p>
        </xdr:txBody>
      </xdr:sp>
      <xdr:sp macro="" textlink="Zwischenschritte!A77">
        <xdr:nvSpPr>
          <xdr:cNvPr id="31" name="Textfeld 30">
            <a:extLst>
              <a:ext uri="{FF2B5EF4-FFF2-40B4-BE49-F238E27FC236}">
                <a16:creationId xmlns:a16="http://schemas.microsoft.com/office/drawing/2014/main" id="{D608150C-4E5F-4FD1-8864-6131FCFEA499}"/>
              </a:ext>
            </a:extLst>
          </xdr:cNvPr>
          <xdr:cNvSpPr txBox="1"/>
        </xdr:nvSpPr>
        <xdr:spPr>
          <a:xfrm>
            <a:off x="14615362" y="10354833"/>
            <a:ext cx="1423305" cy="177414"/>
          </a:xfrm>
          <a:prstGeom prst="rect">
            <a:avLst/>
          </a:prstGeom>
          <a:solidFill>
            <a:srgbClr val="FFD5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indent="0" algn="ctr">
              <a:lnSpc>
                <a:spcPts val="1300"/>
              </a:lnSpc>
              <a:spcAft>
                <a:spcPts val="0"/>
              </a:spcAft>
            </a:pPr>
            <a:fld id="{5F4DD249-5D2C-448E-8ACD-734091650A98}" type="TxLink">
              <a:rPr lang="en-US" sz="1400" b="1" i="0" u="none" strike="noStrike" kern="200">
                <a:solidFill>
                  <a:srgbClr val="000000"/>
                </a:solidFill>
                <a:effectLst/>
                <a:latin typeface="Arial"/>
                <a:ea typeface="+mn-ea"/>
                <a:cs typeface="Arial"/>
              </a:rPr>
              <a:pPr marL="0" indent="0" algn="ctr">
                <a:lnSpc>
                  <a:spcPts val="1300"/>
                </a:lnSpc>
                <a:spcAft>
                  <a:spcPts val="0"/>
                </a:spcAft>
              </a:pPr>
              <a:t> 26.441,61 € </a:t>
            </a:fld>
            <a:endParaRPr lang="de-DE" sz="1400" b="1" kern="200">
              <a:solidFill>
                <a:sysClr val="windowText" lastClr="000000"/>
              </a:solidFill>
              <a:effectLst/>
              <a:latin typeface="Ubuntu" panose="020B0504030602030204" pitchFamily="34" charset="0"/>
              <a:ea typeface="+mn-ea"/>
              <a:cs typeface="+mn-cs"/>
            </a:endParaRPr>
          </a:p>
        </xdr:txBody>
      </xdr:sp>
    </xdr:grpSp>
    <xdr:clientData/>
  </xdr:twoCellAnchor>
  <xdr:twoCellAnchor>
    <xdr:from>
      <xdr:col>2</xdr:col>
      <xdr:colOff>2855131</xdr:colOff>
      <xdr:row>2</xdr:row>
      <xdr:rowOff>303019</xdr:rowOff>
    </xdr:from>
    <xdr:to>
      <xdr:col>3</xdr:col>
      <xdr:colOff>225436</xdr:colOff>
      <xdr:row>4</xdr:row>
      <xdr:rowOff>100128</xdr:rowOff>
    </xdr:to>
    <xdr:grpSp>
      <xdr:nvGrpSpPr>
        <xdr:cNvPr id="27" name="Gruppieren 26">
          <a:extLst>
            <a:ext uri="{FF2B5EF4-FFF2-40B4-BE49-F238E27FC236}">
              <a16:creationId xmlns:a16="http://schemas.microsoft.com/office/drawing/2014/main" id="{FDC77EC9-546C-460D-8EA5-D8242A1C7140}"/>
            </a:ext>
          </a:extLst>
        </xdr:cNvPr>
        <xdr:cNvGrpSpPr/>
      </xdr:nvGrpSpPr>
      <xdr:grpSpPr>
        <a:xfrm>
          <a:off x="9691964" y="1985769"/>
          <a:ext cx="471222" cy="463859"/>
          <a:chOff x="18229651" y="2740417"/>
          <a:chExt cx="470706" cy="474183"/>
        </a:xfrm>
      </xdr:grpSpPr>
      <xdr:sp macro="" textlink="">
        <xdr:nvSpPr>
          <xdr:cNvPr id="29" name="Ellipse 28">
            <a:extLst>
              <a:ext uri="{FF2B5EF4-FFF2-40B4-BE49-F238E27FC236}">
                <a16:creationId xmlns:a16="http://schemas.microsoft.com/office/drawing/2014/main" id="{194AE570-3CAB-4BD7-BBEA-A7F64D9E994D}"/>
              </a:ext>
            </a:extLst>
          </xdr:cNvPr>
          <xdr:cNvSpPr/>
        </xdr:nvSpPr>
        <xdr:spPr>
          <a:xfrm>
            <a:off x="18229651" y="2740417"/>
            <a:ext cx="470706" cy="474183"/>
          </a:xfrm>
          <a:prstGeom prst="ellipse">
            <a:avLst/>
          </a:prstGeom>
          <a:solidFill>
            <a:srgbClr val="BFC9B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pic>
        <xdr:nvPicPr>
          <xdr:cNvPr id="35" name="Grafik 34">
            <a:extLst>
              <a:ext uri="{FF2B5EF4-FFF2-40B4-BE49-F238E27FC236}">
                <a16:creationId xmlns:a16="http://schemas.microsoft.com/office/drawing/2014/main" id="{0EC87097-3232-40E5-965B-F023EE09C5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2051" y="2840883"/>
            <a:ext cx="268941" cy="272032"/>
          </a:xfrm>
          <a:prstGeom prst="rect">
            <a:avLst/>
          </a:prstGeom>
          <a:noFill/>
          <a:ln>
            <a:noFill/>
          </a:ln>
        </xdr:spPr>
      </xdr:pic>
    </xdr:grpSp>
    <xdr:clientData/>
  </xdr:twoCellAnchor>
  <xdr:twoCellAnchor>
    <xdr:from>
      <xdr:col>2</xdr:col>
      <xdr:colOff>2862942</xdr:colOff>
      <xdr:row>8</xdr:row>
      <xdr:rowOff>143880</xdr:rowOff>
    </xdr:from>
    <xdr:to>
      <xdr:col>3</xdr:col>
      <xdr:colOff>233247</xdr:colOff>
      <xdr:row>10</xdr:row>
      <xdr:rowOff>114924</xdr:rowOff>
    </xdr:to>
    <xdr:grpSp>
      <xdr:nvGrpSpPr>
        <xdr:cNvPr id="36" name="Gruppieren 35">
          <a:extLst>
            <a:ext uri="{FF2B5EF4-FFF2-40B4-BE49-F238E27FC236}">
              <a16:creationId xmlns:a16="http://schemas.microsoft.com/office/drawing/2014/main" id="{35E99B2C-800D-4760-88B4-F6D430111243}"/>
            </a:ext>
          </a:extLst>
        </xdr:cNvPr>
        <xdr:cNvGrpSpPr/>
      </xdr:nvGrpSpPr>
      <xdr:grpSpPr>
        <a:xfrm>
          <a:off x="9699775" y="3467047"/>
          <a:ext cx="471222" cy="457877"/>
          <a:chOff x="18229651" y="2740417"/>
          <a:chExt cx="470706" cy="474183"/>
        </a:xfrm>
      </xdr:grpSpPr>
      <xdr:sp macro="" textlink="">
        <xdr:nvSpPr>
          <xdr:cNvPr id="37" name="Ellipse 36">
            <a:extLst>
              <a:ext uri="{FF2B5EF4-FFF2-40B4-BE49-F238E27FC236}">
                <a16:creationId xmlns:a16="http://schemas.microsoft.com/office/drawing/2014/main" id="{CEC489FE-3D97-41DA-BCDA-469892EA6CD6}"/>
              </a:ext>
            </a:extLst>
          </xdr:cNvPr>
          <xdr:cNvSpPr/>
        </xdr:nvSpPr>
        <xdr:spPr>
          <a:xfrm>
            <a:off x="18229651" y="2740417"/>
            <a:ext cx="470706" cy="474183"/>
          </a:xfrm>
          <a:prstGeom prst="ellipse">
            <a:avLst/>
          </a:prstGeom>
          <a:solidFill>
            <a:srgbClr val="BFC9B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pic>
        <xdr:nvPicPr>
          <xdr:cNvPr id="38" name="Grafik 37">
            <a:extLst>
              <a:ext uri="{FF2B5EF4-FFF2-40B4-BE49-F238E27FC236}">
                <a16:creationId xmlns:a16="http://schemas.microsoft.com/office/drawing/2014/main" id="{2E426BF9-58A8-4772-93BC-E7CE8EE791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2051" y="2840883"/>
            <a:ext cx="268941" cy="272032"/>
          </a:xfrm>
          <a:prstGeom prst="rect">
            <a:avLst/>
          </a:prstGeom>
          <a:noFill/>
          <a:ln>
            <a:noFill/>
          </a:ln>
        </xdr:spPr>
      </xdr:pic>
    </xdr:grpSp>
    <xdr:clientData/>
  </xdr:twoCellAnchor>
  <xdr:twoCellAnchor>
    <xdr:from>
      <xdr:col>3</xdr:col>
      <xdr:colOff>2866256</xdr:colOff>
      <xdr:row>8</xdr:row>
      <xdr:rowOff>149796</xdr:rowOff>
    </xdr:from>
    <xdr:to>
      <xdr:col>4</xdr:col>
      <xdr:colOff>236560</xdr:colOff>
      <xdr:row>10</xdr:row>
      <xdr:rowOff>120840</xdr:rowOff>
    </xdr:to>
    <xdr:grpSp>
      <xdr:nvGrpSpPr>
        <xdr:cNvPr id="39" name="Gruppieren 38">
          <a:extLst>
            <a:ext uri="{FF2B5EF4-FFF2-40B4-BE49-F238E27FC236}">
              <a16:creationId xmlns:a16="http://schemas.microsoft.com/office/drawing/2014/main" id="{3FE76FA1-37CA-45E9-9AA1-66281AF18FC1}"/>
            </a:ext>
          </a:extLst>
        </xdr:cNvPr>
        <xdr:cNvGrpSpPr/>
      </xdr:nvGrpSpPr>
      <xdr:grpSpPr>
        <a:xfrm>
          <a:off x="12804006" y="3472963"/>
          <a:ext cx="471221" cy="457877"/>
          <a:chOff x="18229651" y="2740417"/>
          <a:chExt cx="470706" cy="474183"/>
        </a:xfrm>
      </xdr:grpSpPr>
      <xdr:sp macro="" textlink="">
        <xdr:nvSpPr>
          <xdr:cNvPr id="40" name="Ellipse 39">
            <a:extLst>
              <a:ext uri="{FF2B5EF4-FFF2-40B4-BE49-F238E27FC236}">
                <a16:creationId xmlns:a16="http://schemas.microsoft.com/office/drawing/2014/main" id="{EA4FB18F-9C38-4097-84CF-17EB9BA29EC7}"/>
              </a:ext>
            </a:extLst>
          </xdr:cNvPr>
          <xdr:cNvSpPr/>
        </xdr:nvSpPr>
        <xdr:spPr>
          <a:xfrm>
            <a:off x="18229651" y="2740417"/>
            <a:ext cx="470706" cy="474183"/>
          </a:xfrm>
          <a:prstGeom prst="ellipse">
            <a:avLst/>
          </a:prstGeom>
          <a:solidFill>
            <a:srgbClr val="BFC9B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pic>
        <xdr:nvPicPr>
          <xdr:cNvPr id="41" name="Grafik 40">
            <a:extLst>
              <a:ext uri="{FF2B5EF4-FFF2-40B4-BE49-F238E27FC236}">
                <a16:creationId xmlns:a16="http://schemas.microsoft.com/office/drawing/2014/main" id="{23AB26A8-0F81-42A1-AB02-29E9064C2C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2051" y="2840883"/>
            <a:ext cx="268941" cy="272032"/>
          </a:xfrm>
          <a:prstGeom prst="rect">
            <a:avLst/>
          </a:prstGeom>
          <a:noFill/>
          <a:ln>
            <a:noFill/>
          </a:ln>
        </xdr:spPr>
      </xdr:pic>
    </xdr:grpSp>
    <xdr:clientData/>
  </xdr:twoCellAnchor>
  <xdr:twoCellAnchor>
    <xdr:from>
      <xdr:col>4</xdr:col>
      <xdr:colOff>2867674</xdr:colOff>
      <xdr:row>8</xdr:row>
      <xdr:rowOff>146721</xdr:rowOff>
    </xdr:from>
    <xdr:to>
      <xdr:col>5</xdr:col>
      <xdr:colOff>237978</xdr:colOff>
      <xdr:row>10</xdr:row>
      <xdr:rowOff>117765</xdr:rowOff>
    </xdr:to>
    <xdr:grpSp>
      <xdr:nvGrpSpPr>
        <xdr:cNvPr id="42" name="Gruppieren 41">
          <a:extLst>
            <a:ext uri="{FF2B5EF4-FFF2-40B4-BE49-F238E27FC236}">
              <a16:creationId xmlns:a16="http://schemas.microsoft.com/office/drawing/2014/main" id="{D1A5FBE7-768C-4446-86F0-F09022708CE7}"/>
            </a:ext>
          </a:extLst>
        </xdr:cNvPr>
        <xdr:cNvGrpSpPr/>
      </xdr:nvGrpSpPr>
      <xdr:grpSpPr>
        <a:xfrm>
          <a:off x="15906341" y="3469888"/>
          <a:ext cx="471220" cy="457877"/>
          <a:chOff x="18229651" y="2740417"/>
          <a:chExt cx="470706" cy="474183"/>
        </a:xfrm>
      </xdr:grpSpPr>
      <xdr:sp macro="" textlink="">
        <xdr:nvSpPr>
          <xdr:cNvPr id="52" name="Ellipse 51">
            <a:extLst>
              <a:ext uri="{FF2B5EF4-FFF2-40B4-BE49-F238E27FC236}">
                <a16:creationId xmlns:a16="http://schemas.microsoft.com/office/drawing/2014/main" id="{8F87D0CA-79BB-4D18-ACE1-1C53612FA03E}"/>
              </a:ext>
            </a:extLst>
          </xdr:cNvPr>
          <xdr:cNvSpPr/>
        </xdr:nvSpPr>
        <xdr:spPr>
          <a:xfrm>
            <a:off x="18229651" y="2740417"/>
            <a:ext cx="470706" cy="474183"/>
          </a:xfrm>
          <a:prstGeom prst="ellipse">
            <a:avLst/>
          </a:prstGeom>
          <a:solidFill>
            <a:srgbClr val="BFC9B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pic>
        <xdr:nvPicPr>
          <xdr:cNvPr id="53" name="Grafik 52">
            <a:extLst>
              <a:ext uri="{FF2B5EF4-FFF2-40B4-BE49-F238E27FC236}">
                <a16:creationId xmlns:a16="http://schemas.microsoft.com/office/drawing/2014/main" id="{B3D7316B-0084-413A-A8AC-B5084F28F7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2051" y="2840883"/>
            <a:ext cx="268941" cy="272032"/>
          </a:xfrm>
          <a:prstGeom prst="rect">
            <a:avLst/>
          </a:prstGeom>
          <a:noFill/>
          <a:ln>
            <a:noFill/>
          </a:ln>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B9E0B-4CF0-4C5D-AD9F-9478F2EC73EF}">
  <dimension ref="A1:F43"/>
  <sheetViews>
    <sheetView tabSelected="1" topLeftCell="A4" zoomScale="90" zoomScaleNormal="90" zoomScaleSheetLayoutView="85" workbookViewId="0">
      <selection activeCell="C5" sqref="C5"/>
    </sheetView>
  </sheetViews>
  <sheetFormatPr baseColWidth="10" defaultColWidth="11.140625" defaultRowHeight="17.25" thickTop="1" thickBottom="1" x14ac:dyDescent="0.25"/>
  <cols>
    <col min="1" max="1" width="11.42578125" style="103" customWidth="1"/>
    <col min="2" max="2" width="91.140625" style="103" customWidth="1"/>
    <col min="3" max="3" width="46.42578125" style="104" customWidth="1"/>
    <col min="4" max="4" width="46.42578125" style="103" customWidth="1"/>
    <col min="5" max="5" width="46.42578125" style="104" customWidth="1"/>
    <col min="6" max="6" width="11.5703125" style="102" customWidth="1"/>
    <col min="7" max="16384" width="11.140625" style="103"/>
  </cols>
  <sheetData>
    <row r="1" spans="1:6" ht="58.5" customHeight="1" thickTop="1" thickBot="1" x14ac:dyDescent="0.25">
      <c r="A1" s="201"/>
      <c r="B1" s="201"/>
      <c r="C1" s="252"/>
      <c r="D1" s="201"/>
      <c r="E1" s="252"/>
      <c r="F1" s="201"/>
    </row>
    <row r="2" spans="1:6" ht="74.25" customHeight="1" thickTop="1" thickBot="1" x14ac:dyDescent="0.25">
      <c r="A2" s="201"/>
      <c r="B2" s="256" t="s">
        <v>90</v>
      </c>
      <c r="C2" s="200"/>
      <c r="D2" s="196"/>
      <c r="E2" s="200"/>
      <c r="F2" s="196"/>
    </row>
    <row r="3" spans="1:6" ht="30" customHeight="1" thickTop="1" thickBot="1" x14ac:dyDescent="0.25">
      <c r="A3" s="247"/>
      <c r="B3" s="257" t="s">
        <v>92</v>
      </c>
      <c r="C3" s="253"/>
      <c r="D3" s="254"/>
      <c r="E3" s="253"/>
      <c r="F3" s="196"/>
    </row>
    <row r="4" spans="1:6" ht="22.5" customHeight="1" thickTop="1" thickBot="1" x14ac:dyDescent="0.25">
      <c r="A4" s="247"/>
      <c r="B4" s="312" t="s">
        <v>72</v>
      </c>
      <c r="C4" s="313"/>
      <c r="D4" s="313"/>
      <c r="E4" s="313"/>
      <c r="F4" s="196"/>
    </row>
    <row r="5" spans="1:6" ht="18.75" customHeight="1" thickTop="1" thickBot="1" x14ac:dyDescent="0.25">
      <c r="A5" s="248"/>
      <c r="B5" s="258" t="s">
        <v>94</v>
      </c>
      <c r="C5" s="284"/>
      <c r="D5" s="259"/>
      <c r="E5" s="259"/>
      <c r="F5" s="196"/>
    </row>
    <row r="6" spans="1:6" ht="19.5" customHeight="1" thickTop="1" thickBot="1" x14ac:dyDescent="0.25">
      <c r="A6" s="235"/>
      <c r="B6" s="258" t="s">
        <v>73</v>
      </c>
      <c r="C6" s="285">
        <v>100</v>
      </c>
      <c r="D6" s="252"/>
      <c r="E6" s="252"/>
      <c r="F6" s="196"/>
    </row>
    <row r="7" spans="1:6" ht="19.5" customHeight="1" thickTop="1" thickBot="1" x14ac:dyDescent="0.25">
      <c r="A7" s="249"/>
      <c r="B7" s="260" t="s">
        <v>74</v>
      </c>
      <c r="C7" s="286">
        <v>0.35</v>
      </c>
      <c r="D7" s="252"/>
      <c r="E7" s="252"/>
      <c r="F7" s="196"/>
    </row>
    <row r="8" spans="1:6" ht="19.5" customHeight="1" thickTop="1" thickBot="1" x14ac:dyDescent="0.4">
      <c r="A8" s="250"/>
      <c r="B8" s="261" t="s">
        <v>75</v>
      </c>
      <c r="C8" s="287" t="s">
        <v>91</v>
      </c>
      <c r="D8" s="262"/>
      <c r="E8" s="252"/>
      <c r="F8" s="196"/>
    </row>
    <row r="9" spans="1:6" ht="19.5" customHeight="1" thickTop="1" thickBot="1" x14ac:dyDescent="0.4">
      <c r="A9" s="201"/>
      <c r="B9" s="263"/>
      <c r="C9" s="264"/>
      <c r="D9" s="262"/>
      <c r="E9" s="252"/>
      <c r="F9" s="196"/>
    </row>
    <row r="10" spans="1:6" ht="19.5" customHeight="1" thickTop="1" thickBot="1" x14ac:dyDescent="0.25">
      <c r="A10" s="235"/>
      <c r="B10" s="265" t="s">
        <v>0</v>
      </c>
      <c r="C10" s="266" t="s">
        <v>1</v>
      </c>
      <c r="D10" s="266" t="s">
        <v>2</v>
      </c>
      <c r="E10" s="266" t="s">
        <v>3</v>
      </c>
      <c r="F10" s="196"/>
    </row>
    <row r="11" spans="1:6" ht="19.5" customHeight="1" thickTop="1" thickBot="1" x14ac:dyDescent="0.25">
      <c r="A11" s="249"/>
      <c r="B11" s="260" t="s">
        <v>40</v>
      </c>
      <c r="C11" s="284">
        <v>75</v>
      </c>
      <c r="D11" s="284">
        <v>20</v>
      </c>
      <c r="E11" s="284">
        <v>5</v>
      </c>
      <c r="F11" s="196"/>
    </row>
    <row r="12" spans="1:6" ht="19.5" customHeight="1" thickTop="1" thickBot="1" x14ac:dyDescent="0.25">
      <c r="A12" s="249"/>
      <c r="B12" s="267" t="s">
        <v>79</v>
      </c>
      <c r="C12" s="288">
        <v>2500</v>
      </c>
      <c r="D12" s="288">
        <v>4000</v>
      </c>
      <c r="E12" s="288">
        <v>8000</v>
      </c>
      <c r="F12" s="196"/>
    </row>
    <row r="13" spans="1:6" s="104" customFormat="1" ht="19.5" customHeight="1" thickTop="1" thickBot="1" x14ac:dyDescent="0.25">
      <c r="A13" s="251"/>
      <c r="B13" s="268" t="str">
        <f>IF(C8="in Prozent","Umfang der Erhöhung brutto in %?","Umfang der Erhöhung brutto in Euro")</f>
        <v>Umfang der Erhöhung brutto in Euro</v>
      </c>
      <c r="C13" s="289">
        <v>150</v>
      </c>
      <c r="D13" s="289">
        <v>250</v>
      </c>
      <c r="E13" s="289">
        <v>500</v>
      </c>
      <c r="F13" s="200"/>
    </row>
    <row r="14" spans="1:6" s="108" customFormat="1" ht="19.5" customHeight="1" thickTop="1" thickBot="1" x14ac:dyDescent="0.25">
      <c r="A14" s="237"/>
      <c r="B14" s="237"/>
      <c r="C14" s="269"/>
      <c r="D14" s="237"/>
      <c r="E14" s="269"/>
      <c r="F14" s="255"/>
    </row>
    <row r="15" spans="1:6" ht="22.5" customHeight="1" thickTop="1" thickBot="1" x14ac:dyDescent="0.25">
      <c r="A15" s="247"/>
      <c r="B15" s="312" t="s">
        <v>76</v>
      </c>
      <c r="C15" s="313"/>
      <c r="D15" s="313"/>
      <c r="E15" s="313"/>
      <c r="F15" s="196"/>
    </row>
    <row r="16" spans="1:6" ht="19.5" customHeight="1" thickTop="1" thickBot="1" x14ac:dyDescent="0.25">
      <c r="A16" s="249"/>
      <c r="B16" s="260" t="s">
        <v>78</v>
      </c>
      <c r="C16" s="290">
        <f>IF($C$8="Betrag in Euro",C13,C12*C13%)</f>
        <v>150</v>
      </c>
      <c r="D16" s="290">
        <f t="shared" ref="D16:E16" si="0">IF($C$8="Betrag in Euro",D13,D12*D13%)</f>
        <v>250</v>
      </c>
      <c r="E16" s="290">
        <f t="shared" si="0"/>
        <v>500</v>
      </c>
      <c r="F16" s="197"/>
    </row>
    <row r="17" spans="1:6" s="109" customFormat="1" ht="19.5" customHeight="1" thickTop="1" thickBot="1" x14ac:dyDescent="0.25">
      <c r="A17" s="249"/>
      <c r="B17" s="260" t="s">
        <v>57</v>
      </c>
      <c r="C17" s="290">
        <f>(C18-C16*12)/12</f>
        <v>31.290000000000038</v>
      </c>
      <c r="D17" s="290">
        <f>(D18-D16*12)/12</f>
        <v>52.159999999999968</v>
      </c>
      <c r="E17" s="290">
        <f>(E18-E16*12)/12</f>
        <v>0</v>
      </c>
      <c r="F17" s="198"/>
    </row>
    <row r="18" spans="1:6" ht="19.5" customHeight="1" thickTop="1" thickBot="1" x14ac:dyDescent="0.25">
      <c r="A18" s="249"/>
      <c r="B18" s="260" t="s">
        <v>80</v>
      </c>
      <c r="C18" s="290">
        <f>Zwischenschritte!D57*12</f>
        <v>2175.4800000000005</v>
      </c>
      <c r="D18" s="290">
        <f>Zwischenschritte!E57*12</f>
        <v>3625.9199999999996</v>
      </c>
      <c r="E18" s="290">
        <f>Zwischenschritte!F57*12</f>
        <v>6000</v>
      </c>
      <c r="F18" s="197"/>
    </row>
    <row r="19" spans="1:6" ht="19.5" customHeight="1" thickTop="1" thickBot="1" x14ac:dyDescent="0.25">
      <c r="A19" s="250"/>
      <c r="B19" s="261" t="s">
        <v>81</v>
      </c>
      <c r="C19" s="291">
        <f>C11*C18</f>
        <v>163161.00000000003</v>
      </c>
      <c r="D19" s="291">
        <f>D11*D18</f>
        <v>72518.399999999994</v>
      </c>
      <c r="E19" s="291">
        <f>E11*E18</f>
        <v>30000</v>
      </c>
      <c r="F19" s="196"/>
    </row>
    <row r="20" spans="1:6" ht="19.5" customHeight="1" thickTop="1" thickBot="1" x14ac:dyDescent="0.25">
      <c r="A20" s="201"/>
      <c r="B20" s="263"/>
      <c r="C20" s="270"/>
      <c r="D20" s="270"/>
      <c r="E20" s="270"/>
      <c r="F20" s="196"/>
    </row>
    <row r="21" spans="1:6" ht="19.5" customHeight="1" thickTop="1" thickBot="1" x14ac:dyDescent="0.25">
      <c r="A21" s="235"/>
      <c r="B21" s="271" t="s">
        <v>82</v>
      </c>
      <c r="C21" s="292">
        <f>Zwischenschritte!D61</f>
        <v>265679.40000000002</v>
      </c>
      <c r="D21" s="272"/>
      <c r="E21" s="273"/>
      <c r="F21" s="196"/>
    </row>
    <row r="22" spans="1:6" ht="19.5" customHeight="1" thickTop="1" thickBot="1" x14ac:dyDescent="0.25">
      <c r="A22" s="249"/>
      <c r="B22" s="258" t="s">
        <v>83</v>
      </c>
      <c r="C22" s="293">
        <f>C21*C7</f>
        <v>92987.790000000008</v>
      </c>
      <c r="D22" s="272"/>
      <c r="E22" s="273"/>
      <c r="F22" s="196"/>
    </row>
    <row r="23" spans="1:6" ht="19.5" customHeight="1" thickTop="1" thickBot="1" x14ac:dyDescent="0.25">
      <c r="A23" s="249"/>
      <c r="B23" s="274" t="s">
        <v>84</v>
      </c>
      <c r="C23" s="294">
        <f>C21-(C7*C21)</f>
        <v>172691.61000000002</v>
      </c>
      <c r="D23" s="272"/>
      <c r="E23" s="273"/>
      <c r="F23" s="196"/>
    </row>
    <row r="24" spans="1:6" ht="19.5" customHeight="1" thickTop="1" thickBot="1" x14ac:dyDescent="0.25">
      <c r="A24" s="250"/>
      <c r="B24" s="275" t="s">
        <v>58</v>
      </c>
      <c r="C24" s="294">
        <f>Zwischenschritte!D67</f>
        <v>125333.40000000008</v>
      </c>
      <c r="D24" s="272"/>
      <c r="E24" s="273"/>
      <c r="F24" s="196"/>
    </row>
    <row r="25" spans="1:6" ht="19.5" customHeight="1" thickTop="1" thickBot="1" x14ac:dyDescent="0.25">
      <c r="A25" s="250"/>
      <c r="B25" s="282" t="s">
        <v>100</v>
      </c>
      <c r="C25" s="283">
        <f>C24/C23*1000</f>
        <v>725.76426845519632</v>
      </c>
      <c r="D25" s="272"/>
      <c r="E25" s="273"/>
      <c r="F25" s="196"/>
    </row>
    <row r="26" spans="1:6" ht="19.5" customHeight="1" thickTop="1" thickBot="1" x14ac:dyDescent="0.25">
      <c r="A26" s="201"/>
      <c r="B26" s="276"/>
      <c r="C26" s="276"/>
      <c r="D26" s="276"/>
      <c r="E26" s="276"/>
      <c r="F26" s="196"/>
    </row>
    <row r="27" spans="1:6" ht="22.5" customHeight="1" thickTop="1" thickBot="1" x14ac:dyDescent="0.25">
      <c r="A27" s="247"/>
      <c r="B27" s="312" t="s">
        <v>77</v>
      </c>
      <c r="C27" s="313"/>
      <c r="D27" s="313"/>
      <c r="E27" s="313"/>
      <c r="F27" s="196"/>
    </row>
    <row r="28" spans="1:6" ht="19.5" customHeight="1" thickTop="1" thickBot="1" x14ac:dyDescent="0.25">
      <c r="A28" s="249"/>
      <c r="B28" s="260" t="s">
        <v>97</v>
      </c>
      <c r="C28" s="290">
        <f t="shared" ref="C28:E28" si="1">IF($C$8="Betrag in Euro",C13,C12*C13%)</f>
        <v>150</v>
      </c>
      <c r="D28" s="290">
        <f t="shared" si="1"/>
        <v>250</v>
      </c>
      <c r="E28" s="290">
        <f t="shared" si="1"/>
        <v>500</v>
      </c>
      <c r="F28" s="196"/>
    </row>
    <row r="29" spans="1:6" ht="19.5" customHeight="1" thickTop="1" thickBot="1" x14ac:dyDescent="0.25">
      <c r="A29" s="249"/>
      <c r="B29" s="260" t="s">
        <v>89</v>
      </c>
      <c r="C29" s="290">
        <f>SUM(Zwischenschritte!D71:D72)</f>
        <v>0</v>
      </c>
      <c r="D29" s="290">
        <f>SUM(Zwischenschritte!E71:E72)</f>
        <v>0</v>
      </c>
      <c r="E29" s="290">
        <f>SUM(Zwischenschritte!F71:F72)</f>
        <v>0</v>
      </c>
      <c r="F29" s="199"/>
    </row>
    <row r="30" spans="1:6" ht="19.5" customHeight="1" thickTop="1" thickBot="1" x14ac:dyDescent="0.25">
      <c r="A30" s="249"/>
      <c r="B30" s="260" t="s">
        <v>98</v>
      </c>
      <c r="C30" s="290">
        <f>(C28+C29)*12</f>
        <v>1800</v>
      </c>
      <c r="D30" s="290">
        <f t="shared" ref="D30:E30" si="2">(D28+D29)*12</f>
        <v>3000</v>
      </c>
      <c r="E30" s="290">
        <f t="shared" si="2"/>
        <v>6000</v>
      </c>
      <c r="F30" s="196"/>
    </row>
    <row r="31" spans="1:6" ht="19.5" customHeight="1" thickTop="1" thickBot="1" x14ac:dyDescent="0.25">
      <c r="A31" s="250"/>
      <c r="B31" s="261" t="s">
        <v>81</v>
      </c>
      <c r="C31" s="291">
        <f>C30*C11</f>
        <v>135000</v>
      </c>
      <c r="D31" s="291">
        <f>D30*D11</f>
        <v>60000</v>
      </c>
      <c r="E31" s="291">
        <f>E30*E11</f>
        <v>30000</v>
      </c>
      <c r="F31" s="196"/>
    </row>
    <row r="32" spans="1:6" ht="19.5" customHeight="1" thickTop="1" thickBot="1" x14ac:dyDescent="0.25">
      <c r="A32" s="201"/>
      <c r="B32" s="263"/>
      <c r="C32" s="270"/>
      <c r="D32" s="270"/>
      <c r="E32" s="270"/>
      <c r="F32" s="196"/>
    </row>
    <row r="33" spans="1:6" ht="19.5" customHeight="1" thickTop="1" thickBot="1" x14ac:dyDescent="0.25">
      <c r="A33" s="235"/>
      <c r="B33" s="271" t="s">
        <v>82</v>
      </c>
      <c r="C33" s="292">
        <f>(C30*C11)+(D30*D11)+(E30*E11)</f>
        <v>225000</v>
      </c>
      <c r="F33" s="196"/>
    </row>
    <row r="34" spans="1:6" ht="19.5" customHeight="1" thickTop="1" thickBot="1" x14ac:dyDescent="0.25">
      <c r="A34" s="249"/>
      <c r="B34" s="258" t="s">
        <v>83</v>
      </c>
      <c r="C34" s="293">
        <f>C33*C7</f>
        <v>78750</v>
      </c>
      <c r="F34" s="196"/>
    </row>
    <row r="35" spans="1:6" ht="19.5" customHeight="1" thickTop="1" thickBot="1" x14ac:dyDescent="0.25">
      <c r="A35" s="249"/>
      <c r="B35" s="274" t="s">
        <v>84</v>
      </c>
      <c r="C35" s="294">
        <f>C33-(C33*C7)</f>
        <v>146250</v>
      </c>
      <c r="F35" s="196"/>
    </row>
    <row r="36" spans="1:6" ht="19.5" customHeight="1" thickTop="1" thickBot="1" x14ac:dyDescent="0.25">
      <c r="A36" s="250"/>
      <c r="B36" s="275" t="s">
        <v>59</v>
      </c>
      <c r="C36" s="294">
        <f>C33</f>
        <v>225000</v>
      </c>
      <c r="F36" s="196"/>
    </row>
    <row r="37" spans="1:6" ht="19.5" customHeight="1" thickTop="1" thickBot="1" x14ac:dyDescent="0.25">
      <c r="A37" s="250"/>
      <c r="B37" s="295" t="s">
        <v>101</v>
      </c>
      <c r="C37" s="296">
        <f>C36/C35*1000</f>
        <v>1538.4615384615386</v>
      </c>
      <c r="D37" s="277"/>
      <c r="E37" s="273"/>
      <c r="F37" s="196"/>
    </row>
    <row r="38" spans="1:6" ht="20.25" customHeight="1" thickTop="1" thickBot="1" x14ac:dyDescent="0.25">
      <c r="A38" s="235"/>
      <c r="B38" s="278"/>
      <c r="C38" s="279"/>
      <c r="D38" s="201"/>
      <c r="E38" s="252"/>
      <c r="F38" s="196"/>
    </row>
    <row r="39" spans="1:6" ht="96" customHeight="1" thickTop="1" thickBot="1" x14ac:dyDescent="0.25">
      <c r="A39" s="237"/>
      <c r="B39" s="280"/>
      <c r="C39" s="269"/>
      <c r="D39" s="281"/>
      <c r="E39" s="252"/>
      <c r="F39" s="196"/>
    </row>
    <row r="40" spans="1:6" ht="18.75" thickTop="1" thickBot="1" x14ac:dyDescent="0.25">
      <c r="A40" s="237"/>
      <c r="B40" s="240"/>
      <c r="C40" s="238"/>
      <c r="D40" s="239"/>
      <c r="E40" s="200"/>
      <c r="F40" s="196"/>
    </row>
    <row r="41" spans="1:6" ht="18.75" thickTop="1" thickBot="1" x14ac:dyDescent="0.25">
      <c r="A41" s="237"/>
      <c r="B41" s="241"/>
      <c r="C41" s="242"/>
      <c r="D41" s="243"/>
      <c r="E41" s="236"/>
      <c r="F41" s="196"/>
    </row>
    <row r="42" spans="1:6" ht="18.75" thickTop="1" thickBot="1" x14ac:dyDescent="0.25">
      <c r="A42" s="237"/>
      <c r="B42" s="244"/>
      <c r="C42" s="245"/>
      <c r="D42" s="246"/>
      <c r="E42" s="245"/>
      <c r="F42" s="196"/>
    </row>
    <row r="43" spans="1:6" ht="18.75" thickTop="1" thickBot="1" x14ac:dyDescent="0.25">
      <c r="A43" s="201"/>
      <c r="B43" s="196"/>
      <c r="C43" s="200"/>
      <c r="D43" s="196"/>
      <c r="E43" s="200"/>
      <c r="F43" s="196"/>
    </row>
  </sheetData>
  <sheetProtection algorithmName="SHA-512" hashValue="iC8BaBFPrHHJ9YlZyqzVtINRBWjwSOVRVQXdkIYck2VngiNbiFvwmVmje7AI/5j00p9VjoHkfcqZfL38lXFMzQ==" saltValue="/IzIribaw/hJ9nPbOvp4Yg==" spinCount="100000" sheet="1" objects="1" scenarios="1" selectLockedCells="1"/>
  <dataConsolidate/>
  <mergeCells count="3">
    <mergeCell ref="B4:E4"/>
    <mergeCell ref="B15:E15"/>
    <mergeCell ref="B27:E27"/>
  </mergeCells>
  <dataValidations xWindow="768" yWindow="687" count="4">
    <dataValidation type="whole" allowBlank="1" showInputMessage="1" showErrorMessage="1" error="Die Steuerberechnung sieht maximal ein monatliches Gehalt von 22.157 Euro zzgl. Gehaltserhöhung vor." sqref="C12:E12" xr:uid="{90B726BB-C2EE-4D4F-94E1-6E222063D2C9}">
      <formula1>0</formula1>
      <formula2>22157</formula2>
    </dataValidation>
    <dataValidation allowBlank="1" showInputMessage="1" showErrorMessage="1" prompt="Bitte beachten Sie, dass die Mitarbeiteranzahl pro Gruppe in Summe die Anzahl der Mitarbeiter im Unternehmen nicht übersteigt." sqref="C6" xr:uid="{E813E0B2-2D94-46CB-AC13-3C87C6DB4FE7}"/>
    <dataValidation type="whole" allowBlank="1" showInputMessage="1" showErrorMessage="1" errorTitle="STopp" error="Stopp" sqref="C16" xr:uid="{FE3EC1E1-A61A-430B-8EB3-95D9EBCB9161}">
      <formula1>0</formula1>
      <formula2>664</formula2>
    </dataValidation>
    <dataValidation type="whole" allowBlank="1" showInputMessage="1" showErrorMessage="1" error="Der monatliche Beitrag überschreitet damit den möglichen Höchstbeitrag für Direktversicherung nach § 3 Nr. 63 EStG von 584 Euro." prompt="Bitte beachten Sie den steuerfreien Höchstbetrag für eine Direktversicherung nach § 3 Nr. 63 EStG in Höhe von 584 Euro monatlich." sqref="C13:E13" xr:uid="{49B0E704-B7B1-4AF9-82AE-C6F7E4F6D461}">
      <formula1>0</formula1>
      <formula2>584</formula2>
    </dataValidation>
  </dataValidations>
  <pageMargins left="0" right="0" top="0" bottom="0" header="0" footer="0"/>
  <pageSetup paperSize="9" scale="60" fitToWidth="0" fitToHeight="0" orientation="landscape" r:id="rId1"/>
  <drawing r:id="rId2"/>
  <extLst>
    <ext xmlns:x14="http://schemas.microsoft.com/office/spreadsheetml/2009/9/main" uri="{CCE6A557-97BC-4b89-ADB6-D9C93CAAB3DF}">
      <x14:dataValidations xmlns:xm="http://schemas.microsoft.com/office/excel/2006/main" xWindow="768" yWindow="687" count="2">
        <x14:dataValidation type="list" allowBlank="1" showInputMessage="1" showErrorMessage="1" xr:uid="{B6F49E3A-259C-47A9-9603-0052958F843D}">
          <x14:formula1>
            <xm:f>Zwischenschritte!$K$8:$K$9</xm:f>
          </x14:formula1>
          <xm:sqref>C9</xm:sqref>
        </x14:dataValidation>
        <x14:dataValidation type="list" allowBlank="1" showInputMessage="1" showErrorMessage="1" prompt="Bitte beachten Sie den steuerfreien Höchstbetrag für eine Direktversicherung nach § 3 Nr. 63 EStG in Höhe von 584 Euro monatlich." xr:uid="{0FFE1AA9-E3B8-4718-9F79-53CE5524D1CF}">
          <x14:formula1>
            <xm:f>Zwischenschritte!$K$8:$K$9</xm:f>
          </x14:formula1>
          <xm:sqref>C8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27FA1-EFC5-4E41-91BF-F1657B7E199B}">
  <dimension ref="A1:B50"/>
  <sheetViews>
    <sheetView zoomScale="90" zoomScaleNormal="90" workbookViewId="0">
      <selection activeCell="A57" sqref="A57"/>
    </sheetView>
  </sheetViews>
  <sheetFormatPr baseColWidth="10" defaultRowHeight="14.25" x14ac:dyDescent="0.25"/>
  <cols>
    <col min="1" max="1" width="218.42578125" style="229" customWidth="1"/>
    <col min="2" max="2" width="35.140625" style="229" customWidth="1"/>
    <col min="3" max="16384" width="11.42578125" style="229"/>
  </cols>
  <sheetData>
    <row r="1" spans="1:2" ht="41.25" customHeight="1" x14ac:dyDescent="0.25">
      <c r="A1" s="297"/>
      <c r="B1" s="297"/>
    </row>
    <row r="2" spans="1:2" ht="22.5" customHeight="1" x14ac:dyDescent="0.25">
      <c r="A2" s="298" t="s">
        <v>116</v>
      </c>
      <c r="B2" s="297"/>
    </row>
    <row r="3" spans="1:2" ht="17.25" customHeight="1" x14ac:dyDescent="0.25">
      <c r="A3" s="299"/>
      <c r="B3" s="297"/>
    </row>
    <row r="4" spans="1:2" ht="27.75" x14ac:dyDescent="0.25">
      <c r="A4" s="308" t="s">
        <v>103</v>
      </c>
      <c r="B4" s="297"/>
    </row>
    <row r="5" spans="1:2" ht="18.75" customHeight="1" x14ac:dyDescent="0.25">
      <c r="A5" s="300"/>
      <c r="B5" s="297"/>
    </row>
    <row r="6" spans="1:2" s="230" customFormat="1" ht="20.25" customHeight="1" x14ac:dyDescent="0.25">
      <c r="A6" s="301" t="s">
        <v>104</v>
      </c>
      <c r="B6" s="302"/>
    </row>
    <row r="7" spans="1:2" s="230" customFormat="1" ht="20.25" customHeight="1" x14ac:dyDescent="0.25">
      <c r="A7" s="303"/>
      <c r="B7" s="302"/>
    </row>
    <row r="8" spans="1:2" s="230" customFormat="1" ht="20.25" customHeight="1" x14ac:dyDescent="0.25">
      <c r="A8" s="309" t="s">
        <v>105</v>
      </c>
      <c r="B8" s="302"/>
    </row>
    <row r="9" spans="1:2" s="230" customFormat="1" ht="20.25" customHeight="1" x14ac:dyDescent="0.25">
      <c r="A9" s="304" t="s">
        <v>117</v>
      </c>
      <c r="B9" s="302"/>
    </row>
    <row r="10" spans="1:2" s="230" customFormat="1" ht="20.25" customHeight="1" x14ac:dyDescent="0.25">
      <c r="A10" s="304" t="s">
        <v>118</v>
      </c>
      <c r="B10" s="302"/>
    </row>
    <row r="11" spans="1:2" s="230" customFormat="1" ht="20.25" customHeight="1" x14ac:dyDescent="0.25">
      <c r="A11" s="305" t="s">
        <v>143</v>
      </c>
      <c r="B11" s="302"/>
    </row>
    <row r="12" spans="1:2" s="230" customFormat="1" ht="20.25" customHeight="1" x14ac:dyDescent="0.25">
      <c r="A12" s="305" t="s">
        <v>144</v>
      </c>
      <c r="B12" s="302"/>
    </row>
    <row r="13" spans="1:2" s="230" customFormat="1" ht="20.25" customHeight="1" x14ac:dyDescent="0.25">
      <c r="A13" s="306"/>
      <c r="B13" s="302"/>
    </row>
    <row r="14" spans="1:2" s="230" customFormat="1" ht="20.25" customHeight="1" x14ac:dyDescent="0.25">
      <c r="A14" s="309" t="s">
        <v>106</v>
      </c>
      <c r="B14" s="302"/>
    </row>
    <row r="15" spans="1:2" s="230" customFormat="1" ht="20.25" customHeight="1" x14ac:dyDescent="0.25">
      <c r="A15" s="304" t="s">
        <v>142</v>
      </c>
      <c r="B15" s="302"/>
    </row>
    <row r="16" spans="1:2" s="231" customFormat="1" ht="20.25" customHeight="1" x14ac:dyDescent="0.25">
      <c r="A16" s="305" t="s">
        <v>130</v>
      </c>
      <c r="B16" s="307"/>
    </row>
    <row r="17" spans="1:2" s="231" customFormat="1" ht="20.25" customHeight="1" x14ac:dyDescent="0.25">
      <c r="A17" s="305" t="s">
        <v>131</v>
      </c>
      <c r="B17" s="307"/>
    </row>
    <row r="18" spans="1:2" s="231" customFormat="1" ht="20.25" customHeight="1" x14ac:dyDescent="0.25">
      <c r="A18" s="305" t="s">
        <v>132</v>
      </c>
      <c r="B18" s="307"/>
    </row>
    <row r="19" spans="1:2" s="231" customFormat="1" ht="20.25" customHeight="1" x14ac:dyDescent="0.25">
      <c r="A19" s="305" t="s">
        <v>133</v>
      </c>
      <c r="B19" s="307"/>
    </row>
    <row r="20" spans="1:2" s="231" customFormat="1" ht="20.25" customHeight="1" x14ac:dyDescent="0.25">
      <c r="A20" s="305" t="s">
        <v>134</v>
      </c>
      <c r="B20" s="307"/>
    </row>
    <row r="21" spans="1:2" s="231" customFormat="1" ht="20.25" customHeight="1" x14ac:dyDescent="0.25">
      <c r="A21" s="305" t="s">
        <v>135</v>
      </c>
      <c r="B21" s="307"/>
    </row>
    <row r="22" spans="1:2" s="230" customFormat="1" ht="20.25" customHeight="1" x14ac:dyDescent="0.25">
      <c r="A22" s="306"/>
      <c r="B22" s="302"/>
    </row>
    <row r="23" spans="1:2" s="311" customFormat="1" ht="20.25" customHeight="1" x14ac:dyDescent="0.25">
      <c r="A23" s="309" t="s">
        <v>107</v>
      </c>
      <c r="B23" s="310"/>
    </row>
    <row r="24" spans="1:2" s="230" customFormat="1" ht="20.25" customHeight="1" x14ac:dyDescent="0.25">
      <c r="A24" s="304" t="s">
        <v>119</v>
      </c>
      <c r="B24" s="302"/>
    </row>
    <row r="25" spans="1:2" s="230" customFormat="1" ht="20.25" customHeight="1" x14ac:dyDescent="0.25">
      <c r="A25" s="304" t="s">
        <v>120</v>
      </c>
      <c r="B25" s="302"/>
    </row>
    <row r="26" spans="1:2" s="230" customFormat="1" ht="20.25" customHeight="1" x14ac:dyDescent="0.25">
      <c r="A26" s="304" t="s">
        <v>121</v>
      </c>
      <c r="B26" s="302"/>
    </row>
    <row r="27" spans="1:2" s="230" customFormat="1" ht="20.25" customHeight="1" x14ac:dyDescent="0.25">
      <c r="A27" s="304" t="s">
        <v>122</v>
      </c>
      <c r="B27" s="302"/>
    </row>
    <row r="28" spans="1:2" s="230" customFormat="1" ht="20.25" customHeight="1" x14ac:dyDescent="0.25">
      <c r="A28" s="304" t="s">
        <v>123</v>
      </c>
      <c r="B28" s="302"/>
    </row>
    <row r="29" spans="1:2" s="230" customFormat="1" ht="20.25" customHeight="1" x14ac:dyDescent="0.25">
      <c r="A29" s="301"/>
      <c r="B29" s="302"/>
    </row>
    <row r="30" spans="1:2" s="311" customFormat="1" ht="20.25" customHeight="1" x14ac:dyDescent="0.25">
      <c r="A30" s="309" t="s">
        <v>108</v>
      </c>
      <c r="B30" s="310"/>
    </row>
    <row r="31" spans="1:2" s="230" customFormat="1" ht="20.25" customHeight="1" x14ac:dyDescent="0.25">
      <c r="A31" s="304" t="s">
        <v>124</v>
      </c>
      <c r="B31" s="302"/>
    </row>
    <row r="32" spans="1:2" s="230" customFormat="1" ht="20.25" customHeight="1" x14ac:dyDescent="0.25">
      <c r="A32" s="304" t="s">
        <v>125</v>
      </c>
      <c r="B32" s="302"/>
    </row>
    <row r="33" spans="1:2" s="230" customFormat="1" ht="20.25" customHeight="1" x14ac:dyDescent="0.25">
      <c r="A33" s="304" t="s">
        <v>126</v>
      </c>
      <c r="B33" s="302"/>
    </row>
    <row r="34" spans="1:2" s="230" customFormat="1" ht="20.25" customHeight="1" x14ac:dyDescent="0.25">
      <c r="A34" s="304" t="s">
        <v>127</v>
      </c>
      <c r="B34" s="302"/>
    </row>
    <row r="35" spans="1:2" s="230" customFormat="1" ht="20.25" customHeight="1" x14ac:dyDescent="0.25">
      <c r="A35" s="304" t="s">
        <v>128</v>
      </c>
      <c r="B35" s="302"/>
    </row>
    <row r="36" spans="1:2" s="230" customFormat="1" ht="20.25" customHeight="1" x14ac:dyDescent="0.25">
      <c r="A36" s="304" t="s">
        <v>129</v>
      </c>
      <c r="B36" s="302"/>
    </row>
    <row r="37" spans="1:2" s="231" customFormat="1" ht="20.25" customHeight="1" x14ac:dyDescent="0.25">
      <c r="A37" s="305" t="s">
        <v>136</v>
      </c>
      <c r="B37" s="307"/>
    </row>
    <row r="38" spans="1:2" s="231" customFormat="1" ht="20.25" customHeight="1" x14ac:dyDescent="0.25">
      <c r="A38" s="305" t="s">
        <v>137</v>
      </c>
      <c r="B38" s="307"/>
    </row>
    <row r="39" spans="1:2" s="231" customFormat="1" ht="20.25" customHeight="1" x14ac:dyDescent="0.25">
      <c r="A39" s="305" t="s">
        <v>138</v>
      </c>
      <c r="B39" s="307"/>
    </row>
    <row r="40" spans="1:2" s="231" customFormat="1" ht="20.25" customHeight="1" x14ac:dyDescent="0.25">
      <c r="A40" s="305" t="s">
        <v>139</v>
      </c>
      <c r="B40" s="307"/>
    </row>
    <row r="41" spans="1:2" s="231" customFormat="1" ht="20.25" customHeight="1" x14ac:dyDescent="0.25">
      <c r="A41" s="305" t="s">
        <v>140</v>
      </c>
      <c r="B41" s="307"/>
    </row>
    <row r="42" spans="1:2" s="230" customFormat="1" ht="20.25" customHeight="1" x14ac:dyDescent="0.25">
      <c r="A42" s="306"/>
      <c r="B42" s="302"/>
    </row>
    <row r="43" spans="1:2" s="311" customFormat="1" ht="20.25" customHeight="1" x14ac:dyDescent="0.25">
      <c r="A43" s="309" t="s">
        <v>109</v>
      </c>
      <c r="B43" s="310"/>
    </row>
    <row r="44" spans="1:2" s="230" customFormat="1" ht="20.25" customHeight="1" x14ac:dyDescent="0.25">
      <c r="A44" s="301" t="s">
        <v>113</v>
      </c>
      <c r="B44" s="302"/>
    </row>
    <row r="45" spans="1:2" s="230" customFormat="1" ht="20.25" customHeight="1" x14ac:dyDescent="0.25">
      <c r="A45" s="301" t="s">
        <v>114</v>
      </c>
      <c r="B45" s="302"/>
    </row>
    <row r="46" spans="1:2" s="230" customFormat="1" ht="20.25" customHeight="1" x14ac:dyDescent="0.25">
      <c r="A46" s="301" t="s">
        <v>115</v>
      </c>
      <c r="B46" s="302"/>
    </row>
    <row r="47" spans="1:2" s="230" customFormat="1" ht="16.5" customHeight="1" x14ac:dyDescent="0.25">
      <c r="A47" s="234"/>
      <c r="B47" s="234"/>
    </row>
    <row r="48" spans="1:2" s="230" customFormat="1" ht="16.5" customHeight="1" x14ac:dyDescent="0.25">
      <c r="A48" s="301" t="s">
        <v>141</v>
      </c>
      <c r="B48" s="234"/>
    </row>
    <row r="49" spans="1:2" s="230" customFormat="1" ht="16.5" customHeight="1" x14ac:dyDescent="0.25">
      <c r="A49" s="234"/>
      <c r="B49" s="234"/>
    </row>
    <row r="50" spans="1:2" x14ac:dyDescent="0.25">
      <c r="A50" s="352"/>
      <c r="B50" s="352"/>
    </row>
  </sheetData>
  <sheetProtection algorithmName="SHA-512" hashValue="fklup+fuAXVReBzXNuq+Fu8zLQpv5hahh16MjkvLV2gBj2xSC2rsPwak5RnRbLbFmVoh/GdhcP+ZJQVL5yIlqA==" saltValue="ofU3bdgpN0N4GEfuFtHYpw==" spinCount="100000" sheet="1" objects="1" scenarios="1" selectLockedCells="1" selectUnlockedCells="1"/>
  <pageMargins left="0" right="0" top="0" bottom="0" header="0" footer="0"/>
  <pageSetup paperSize="9" scale="60" fitToWidth="0" fitToHeight="0"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FE8CC-5D00-4E3B-AFDC-692E3DB75C59}">
  <dimension ref="A1:AF77"/>
  <sheetViews>
    <sheetView topLeftCell="B1" zoomScale="110" zoomScaleNormal="110" workbookViewId="0">
      <selection activeCell="D33" sqref="D33"/>
    </sheetView>
  </sheetViews>
  <sheetFormatPr baseColWidth="10" defaultRowHeight="12.75" x14ac:dyDescent="0.2"/>
  <cols>
    <col min="1" max="1" width="28.42578125" bestFit="1" customWidth="1"/>
    <col min="2" max="2" width="50.5703125" bestFit="1" customWidth="1"/>
    <col min="3" max="3" width="9.140625" style="21" customWidth="1"/>
    <col min="4" max="4" width="18.5703125" customWidth="1"/>
    <col min="5" max="5" width="17.85546875" customWidth="1"/>
    <col min="6" max="6" width="18" customWidth="1"/>
    <col min="8" max="8" width="12.85546875" customWidth="1"/>
    <col min="11" max="11" width="32.85546875" bestFit="1" customWidth="1"/>
    <col min="12" max="12" width="6.42578125" style="107" bestFit="1" customWidth="1"/>
    <col min="13" max="13" width="12.140625" bestFit="1" customWidth="1"/>
  </cols>
  <sheetData>
    <row r="1" spans="1:32" ht="15" x14ac:dyDescent="0.2">
      <c r="B1" s="1" t="s">
        <v>7</v>
      </c>
      <c r="C1" s="1"/>
      <c r="K1" s="61" t="s">
        <v>38</v>
      </c>
      <c r="L1" s="105">
        <v>0</v>
      </c>
      <c r="M1" s="110" t="s">
        <v>37</v>
      </c>
    </row>
    <row r="2" spans="1:32" ht="15.75" thickBot="1" x14ac:dyDescent="0.25">
      <c r="K2" s="61" t="s">
        <v>39</v>
      </c>
      <c r="L2" s="105">
        <v>1</v>
      </c>
      <c r="M2" s="111">
        <v>50</v>
      </c>
    </row>
    <row r="3" spans="1:32" s="21" customFormat="1" ht="15.75" thickBot="1" x14ac:dyDescent="0.25">
      <c r="B3" s="21" t="s">
        <v>30</v>
      </c>
      <c r="D3" s="60">
        <f>Vergleichstool!C6</f>
        <v>100</v>
      </c>
      <c r="K3" s="61"/>
      <c r="L3" s="105">
        <v>2</v>
      </c>
      <c r="M3" s="111">
        <v>100</v>
      </c>
    </row>
    <row r="4" spans="1:32" ht="15" x14ac:dyDescent="0.2">
      <c r="K4" s="62" t="s">
        <v>37</v>
      </c>
      <c r="L4" s="105">
        <v>3</v>
      </c>
      <c r="M4" s="111">
        <v>150</v>
      </c>
    </row>
    <row r="5" spans="1:32" ht="15.75" x14ac:dyDescent="0.25">
      <c r="B5" s="1" t="s">
        <v>0</v>
      </c>
      <c r="C5" s="1"/>
      <c r="D5" s="2" t="s">
        <v>1</v>
      </c>
      <c r="E5" s="2" t="s">
        <v>2</v>
      </c>
      <c r="F5" s="2" t="s">
        <v>3</v>
      </c>
      <c r="G5" s="3"/>
      <c r="H5" s="314"/>
      <c r="K5" s="63" t="s">
        <v>86</v>
      </c>
      <c r="L5" s="105">
        <v>4</v>
      </c>
      <c r="M5" s="111">
        <v>200</v>
      </c>
    </row>
    <row r="6" spans="1:32" ht="16.5" thickBot="1" x14ac:dyDescent="0.3">
      <c r="B6" s="4" t="s">
        <v>4</v>
      </c>
      <c r="C6" s="4"/>
      <c r="D6" s="5">
        <v>1</v>
      </c>
      <c r="E6" s="5">
        <v>2</v>
      </c>
      <c r="F6" s="5">
        <v>3</v>
      </c>
      <c r="G6" s="3"/>
      <c r="H6" s="315"/>
      <c r="K6" s="63" t="s">
        <v>85</v>
      </c>
      <c r="L6" s="105">
        <v>5</v>
      </c>
      <c r="M6" s="111">
        <v>250</v>
      </c>
    </row>
    <row r="7" spans="1:32" ht="15.75" x14ac:dyDescent="0.25">
      <c r="B7" s="120" t="s">
        <v>5</v>
      </c>
      <c r="C7" s="121"/>
      <c r="D7" s="122">
        <f>Vergleichstool!C11</f>
        <v>75</v>
      </c>
      <c r="E7" s="122">
        <f>Vergleichstool!D11</f>
        <v>20</v>
      </c>
      <c r="F7" s="123">
        <f>Vergleichstool!E11</f>
        <v>5</v>
      </c>
      <c r="G7" s="3"/>
      <c r="H7" s="71"/>
      <c r="K7" s="64" t="s">
        <v>37</v>
      </c>
      <c r="L7" s="105">
        <v>6</v>
      </c>
      <c r="M7" s="111">
        <v>300</v>
      </c>
    </row>
    <row r="8" spans="1:32" ht="16.5" thickBot="1" x14ac:dyDescent="0.3">
      <c r="B8" s="124" t="s">
        <v>6</v>
      </c>
      <c r="C8" s="125"/>
      <c r="D8" s="126">
        <f>D30</f>
        <v>150</v>
      </c>
      <c r="E8" s="126">
        <f t="shared" ref="E8:F8" si="0">E30</f>
        <v>250</v>
      </c>
      <c r="F8" s="127">
        <f t="shared" si="0"/>
        <v>500</v>
      </c>
      <c r="G8" s="3"/>
      <c r="H8" s="72"/>
      <c r="K8" s="63" t="s">
        <v>56</v>
      </c>
      <c r="L8" s="105">
        <v>7</v>
      </c>
      <c r="M8" s="111">
        <v>350</v>
      </c>
    </row>
    <row r="9" spans="1:32" ht="15.75" x14ac:dyDescent="0.25">
      <c r="H9" s="57"/>
      <c r="K9" s="63" t="s">
        <v>91</v>
      </c>
      <c r="L9" s="105">
        <v>8</v>
      </c>
      <c r="M9" s="111">
        <v>400</v>
      </c>
    </row>
    <row r="10" spans="1:32" ht="15.75" x14ac:dyDescent="0.25">
      <c r="H10" s="57"/>
      <c r="K10" s="64" t="s">
        <v>37</v>
      </c>
      <c r="L10" s="105">
        <v>9</v>
      </c>
      <c r="M10" s="111">
        <v>450</v>
      </c>
    </row>
    <row r="11" spans="1:32" ht="15" x14ac:dyDescent="0.2">
      <c r="B11" s="1" t="s">
        <v>0</v>
      </c>
      <c r="C11" s="1"/>
      <c r="D11" s="2" t="s">
        <v>1</v>
      </c>
      <c r="E11" s="2" t="s">
        <v>2</v>
      </c>
      <c r="F11" s="2" t="s">
        <v>3</v>
      </c>
      <c r="G11" s="3"/>
      <c r="H11" s="316"/>
      <c r="K11" s="73"/>
      <c r="L11" s="105">
        <v>10</v>
      </c>
      <c r="M11" s="111">
        <v>500</v>
      </c>
    </row>
    <row r="12" spans="1:32" ht="15.75" thickBot="1" x14ac:dyDescent="0.25">
      <c r="D12" s="5">
        <v>1</v>
      </c>
      <c r="E12" s="5">
        <v>2</v>
      </c>
      <c r="F12" s="5">
        <v>3</v>
      </c>
      <c r="G12" s="3"/>
      <c r="H12" s="317"/>
      <c r="K12" s="73"/>
      <c r="L12" s="105"/>
      <c r="M12" s="61"/>
    </row>
    <row r="13" spans="1:32" s="67" customFormat="1" ht="13.5" thickBot="1" x14ac:dyDescent="0.25">
      <c r="A13" s="73"/>
      <c r="B13" s="144" t="s">
        <v>8</v>
      </c>
      <c r="C13" s="145"/>
      <c r="D13" s="148">
        <f>Vergleichstool!C12</f>
        <v>2500</v>
      </c>
      <c r="E13" s="148">
        <f>Vergleichstool!D12</f>
        <v>4000</v>
      </c>
      <c r="F13" s="148">
        <f>Vergleichstool!E12</f>
        <v>8000</v>
      </c>
      <c r="G13" s="73"/>
      <c r="H13" s="74"/>
      <c r="I13" s="73"/>
      <c r="J13" s="73"/>
      <c r="K13" s="73"/>
      <c r="L13" s="106"/>
      <c r="M13" s="73"/>
      <c r="N13" s="73"/>
      <c r="O13" s="73"/>
      <c r="P13" s="73"/>
      <c r="Q13" s="73"/>
      <c r="R13" s="73"/>
      <c r="S13" s="73"/>
      <c r="T13" s="73"/>
      <c r="U13" s="73"/>
      <c r="V13" s="73"/>
      <c r="W13" s="73"/>
      <c r="X13" s="73"/>
      <c r="Y13" s="73"/>
      <c r="Z13" s="73"/>
      <c r="AA13" s="73"/>
      <c r="AB13" s="73"/>
      <c r="AC13" s="73"/>
      <c r="AD13" s="73"/>
      <c r="AE13" s="73"/>
      <c r="AF13" s="73"/>
    </row>
    <row r="14" spans="1:32" s="67" customFormat="1" ht="26.25" customHeight="1" thickBot="1" x14ac:dyDescent="0.25">
      <c r="A14" s="73"/>
      <c r="B14" s="172" t="s">
        <v>70</v>
      </c>
      <c r="C14" s="99"/>
      <c r="D14" s="177">
        <f>D13-IF(D13&lt;=4987.5,D13*'SV 2023'!$F$45,IF(AND(D13&gt;=4987.5,D13&lt;=7300),'SV 2023'!$K$53+Zwischenschritte!D13*'SV 2023'!$I$35,'SV 2023'!$O$54))-105.5</f>
        <v>1928.875</v>
      </c>
      <c r="E14" s="177">
        <f>E13-IF(E13&lt;=4987.5,E13*'SV 2023'!$F$45,IF(AND(E13&gt;=4987.5,E13&lt;=7300),'SV 2023'!$K$53+Zwischenschritte!E13*'SV 2023'!$I$35,'SV 2023'!$O$54))-105.5</f>
        <v>3149.5</v>
      </c>
      <c r="F14" s="177">
        <f>F13-IF(F13&lt;=4987.5,F13*'SV 2023'!$F$45,IF(AND(F13&gt;=4987.5,F13&lt;=7300),'SV 2023'!$K$53+Zwischenschritte!F13*'SV 2023'!$I$35,'SV 2023'!$O$54))-105.5</f>
        <v>6750.515625</v>
      </c>
      <c r="G14" s="73"/>
      <c r="H14" s="73"/>
      <c r="I14" s="73"/>
      <c r="J14" s="73"/>
      <c r="K14" s="73"/>
      <c r="L14" s="106"/>
      <c r="M14" s="73"/>
      <c r="N14" s="73"/>
      <c r="O14" s="73"/>
      <c r="P14" s="73"/>
      <c r="Q14" s="73"/>
      <c r="R14" s="73"/>
      <c r="S14" s="73"/>
      <c r="T14" s="73"/>
      <c r="U14" s="73"/>
      <c r="V14" s="73"/>
      <c r="W14" s="73"/>
      <c r="X14" s="73"/>
      <c r="Y14" s="73"/>
      <c r="Z14" s="73"/>
      <c r="AA14" s="73"/>
      <c r="AB14" s="73"/>
      <c r="AC14" s="73"/>
      <c r="AD14" s="73"/>
      <c r="AE14" s="73"/>
      <c r="AF14" s="73"/>
    </row>
    <row r="15" spans="1:32" s="67" customFormat="1" ht="13.5" thickBot="1" x14ac:dyDescent="0.25">
      <c r="A15" s="73"/>
      <c r="B15" s="146" t="s">
        <v>47</v>
      </c>
      <c r="C15" s="147"/>
      <c r="D15" s="178">
        <f>ROUND(D13*12,-2)</f>
        <v>30000</v>
      </c>
      <c r="E15" s="178">
        <f t="shared" ref="E15:F16" si="1">ROUND(E13*12,-2)</f>
        <v>48000</v>
      </c>
      <c r="F15" s="178">
        <f t="shared" si="1"/>
        <v>96000</v>
      </c>
      <c r="G15" s="73"/>
      <c r="H15" s="73"/>
      <c r="I15" s="73"/>
      <c r="J15" s="73"/>
      <c r="K15" s="73"/>
      <c r="L15" s="106"/>
      <c r="M15" s="73"/>
      <c r="N15" s="73"/>
      <c r="O15" s="73"/>
      <c r="P15" s="73"/>
      <c r="Q15" s="73"/>
      <c r="R15" s="73"/>
      <c r="S15" s="73"/>
      <c r="T15" s="73"/>
      <c r="U15" s="73"/>
      <c r="V15" s="73"/>
      <c r="W15" s="73"/>
      <c r="X15" s="73"/>
      <c r="Y15" s="73"/>
      <c r="Z15" s="73"/>
      <c r="AA15" s="73"/>
      <c r="AB15" s="73"/>
      <c r="AC15" s="73"/>
      <c r="AD15" s="73"/>
      <c r="AE15" s="73"/>
      <c r="AF15" s="73"/>
    </row>
    <row r="16" spans="1:32" s="67" customFormat="1" ht="26.25" thickBot="1" x14ac:dyDescent="0.25">
      <c r="A16" s="73"/>
      <c r="B16" s="172" t="s">
        <v>70</v>
      </c>
      <c r="C16" s="152"/>
      <c r="D16" s="178">
        <f>ROUND(D14*12,-2)</f>
        <v>23100</v>
      </c>
      <c r="E16" s="178">
        <f t="shared" si="1"/>
        <v>37800</v>
      </c>
      <c r="F16" s="178">
        <f t="shared" si="1"/>
        <v>81000</v>
      </c>
      <c r="G16" s="73"/>
      <c r="H16" s="73"/>
      <c r="I16" s="73"/>
      <c r="J16" s="73"/>
      <c r="K16" s="73"/>
      <c r="L16" s="106"/>
      <c r="M16" s="73"/>
      <c r="N16" s="73"/>
      <c r="O16" s="73"/>
      <c r="P16" s="73"/>
      <c r="Q16" s="73"/>
      <c r="R16" s="73"/>
      <c r="S16" s="73"/>
      <c r="T16" s="73"/>
      <c r="U16" s="73"/>
      <c r="V16" s="73"/>
      <c r="W16" s="73"/>
      <c r="X16" s="73"/>
      <c r="Y16" s="73"/>
      <c r="Z16" s="73"/>
      <c r="AA16" s="73"/>
      <c r="AB16" s="73"/>
      <c r="AC16" s="73"/>
      <c r="AD16" s="73"/>
      <c r="AE16" s="73"/>
      <c r="AF16" s="73"/>
    </row>
    <row r="17" spans="1:32" s="67" customFormat="1" x14ac:dyDescent="0.2">
      <c r="A17" s="73"/>
      <c r="B17" s="190" t="s">
        <v>26</v>
      </c>
      <c r="C17" s="191"/>
      <c r="D17" s="179">
        <f>ROUND(IF(D13&lt;=4987.5,D13*'SV 2023'!$F$17,IF(AND(D13&gt;=4987.5,D13&lt;=7300),'SV 2023'!$K$25+Zwischenschritte!D13*'SV 2023'!$I$6,'SV 2023'!$O$26)),2)</f>
        <v>505.63</v>
      </c>
      <c r="E17" s="179">
        <f>ROUND(IF(E13&lt;=4987.5,E13*'SV 2023'!$F$17,IF(AND(E13&gt;=4987.5,E13&lt;=7300),'SV 2023'!$K$25+Zwischenschritte!E13*'SV 2023'!$I$6,'SV 2023'!$O$26)),2)</f>
        <v>809</v>
      </c>
      <c r="F17" s="179">
        <f>ROUND(IF(F13&lt;=4987.5,F13*'SV 2023'!$F$17,IF(AND(F13&gt;=4987.5,F13&lt;=7300),'SV 2023'!$K$25+Zwischenschritte!F13*'SV 2023'!$I$6,'SV 2023'!$O$26)),2)</f>
        <v>1253.8499999999999</v>
      </c>
      <c r="G17" s="73"/>
      <c r="H17" s="73"/>
      <c r="I17" s="73"/>
      <c r="J17" s="73"/>
      <c r="K17" s="73"/>
      <c r="L17" s="106"/>
      <c r="M17" s="73"/>
      <c r="N17" s="73"/>
      <c r="O17" s="73"/>
      <c r="P17" s="73"/>
      <c r="Q17" s="73"/>
      <c r="R17" s="73"/>
      <c r="S17" s="73"/>
      <c r="T17" s="73"/>
      <c r="U17" s="73"/>
      <c r="V17" s="73"/>
      <c r="W17" s="73"/>
      <c r="X17" s="73"/>
      <c r="Y17" s="73"/>
      <c r="Z17" s="73"/>
      <c r="AA17" s="73"/>
      <c r="AB17" s="73"/>
      <c r="AC17" s="73"/>
      <c r="AD17" s="73"/>
      <c r="AE17" s="73"/>
      <c r="AF17" s="73"/>
    </row>
    <row r="18" spans="1:32" s="67" customFormat="1" x14ac:dyDescent="0.2">
      <c r="A18" s="73"/>
      <c r="B18" s="190" t="s">
        <v>24</v>
      </c>
      <c r="C18" s="191"/>
      <c r="D18" s="179">
        <f>ROUND(IF(ISNA(VLOOKUP(D16&amp;"*",'Steuersätze 2023'!$A$1:$E$2501,5,FALSE)),0,VLOOKUP(D16&amp;"*",'Steuersätze 2023'!$A$1:$E$2501,5,FALSE))/12,2)</f>
        <v>0</v>
      </c>
      <c r="E18" s="179">
        <f>ROUND(IF(ISNA(VLOOKUP(E16&amp;"*",'Steuersätze 2023'!$A$1:$E$2501,5,FALSE)),0,VLOOKUP(E16&amp;"*",'Steuersätze 2023'!$A$1:$E$2501,5,FALSE))/12,2)</f>
        <v>0</v>
      </c>
      <c r="F18" s="179">
        <f>ROUND(IF(ISNA(VLOOKUP(F16&amp;"*",'Steuersätze 2023'!$A$1:$E$2501,5,FALSE)),0,VLOOKUP(F16&amp;"*",'Steuersätze 2023'!$A$1:$E$2501,5,FALSE))/12,2)</f>
        <v>64.5</v>
      </c>
      <c r="G18" s="73"/>
      <c r="H18" s="73"/>
      <c r="I18" s="73"/>
      <c r="J18" s="73"/>
      <c r="K18" s="73"/>
      <c r="L18" s="106"/>
      <c r="M18" s="73"/>
      <c r="N18" s="73"/>
      <c r="O18" s="73"/>
      <c r="P18" s="73"/>
      <c r="Q18" s="73"/>
      <c r="R18" s="73"/>
      <c r="S18" s="73"/>
      <c r="T18" s="73"/>
      <c r="U18" s="73"/>
      <c r="V18" s="73"/>
      <c r="W18" s="73"/>
      <c r="X18" s="73"/>
      <c r="Y18" s="73"/>
      <c r="Z18" s="73"/>
      <c r="AA18" s="73"/>
      <c r="AB18" s="73"/>
      <c r="AC18" s="73"/>
      <c r="AD18" s="73"/>
      <c r="AE18" s="73"/>
      <c r="AF18" s="73"/>
    </row>
    <row r="19" spans="1:32" s="67" customFormat="1" x14ac:dyDescent="0.2">
      <c r="A19" s="73"/>
      <c r="B19" s="190" t="s">
        <v>96</v>
      </c>
      <c r="C19" s="191"/>
      <c r="D19" s="179">
        <f>IF(ISNA(VLOOKUP(D16&amp;"*",'Steuersätze 2023'!$A$1:$E$2501,3,FALSE)),0,VLOOKUP(D16&amp;"*",'Steuersätze 2023'!$A$1:$E$2501,2,FALSE))</f>
        <v>2765</v>
      </c>
      <c r="E19" s="179">
        <f>IF(ISNA(VLOOKUP(E16&amp;"*",'Steuersätze 2023'!$A$1:$E$2501,3,FALSE)),0,VLOOKUP(E16&amp;"*",'Steuersätze 2023'!$A$1:$E$2501,2,FALSE))</f>
        <v>7107</v>
      </c>
      <c r="F19" s="179">
        <f>IF(ISNA(VLOOKUP(F16&amp;"*",'Steuersätze 2023'!$A$1:$E$2501,3,FALSE)),0,VLOOKUP(F16&amp;"*",'Steuersätze 2023'!$A$1:$E$2501,2,FALSE))</f>
        <v>24047</v>
      </c>
      <c r="G19" s="73"/>
      <c r="H19" s="73"/>
      <c r="I19" s="73"/>
      <c r="J19" s="73"/>
      <c r="K19" s="73"/>
      <c r="L19" s="106"/>
      <c r="M19" s="73"/>
      <c r="N19" s="73"/>
      <c r="O19" s="73"/>
      <c r="P19" s="73"/>
      <c r="Q19" s="73"/>
      <c r="R19" s="73"/>
      <c r="S19" s="73"/>
      <c r="T19" s="73"/>
      <c r="U19" s="73"/>
      <c r="V19" s="73"/>
      <c r="W19" s="73"/>
      <c r="X19" s="73"/>
      <c r="Y19" s="73"/>
      <c r="Z19" s="73"/>
      <c r="AA19" s="73"/>
      <c r="AB19" s="73"/>
      <c r="AC19" s="73"/>
      <c r="AD19" s="73"/>
      <c r="AE19" s="73"/>
      <c r="AF19" s="73"/>
    </row>
    <row r="20" spans="1:32" s="67" customFormat="1" ht="13.5" thickBot="1" x14ac:dyDescent="0.25">
      <c r="A20" s="73"/>
      <c r="B20" s="190" t="s">
        <v>95</v>
      </c>
      <c r="C20" s="191"/>
      <c r="D20" s="180">
        <f>ROUND(D19/12,2)</f>
        <v>230.42</v>
      </c>
      <c r="E20" s="180">
        <f>ROUND(E19/12,2)</f>
        <v>592.25</v>
      </c>
      <c r="F20" s="180">
        <f>ROUND(F19/12,2)</f>
        <v>2003.92</v>
      </c>
      <c r="G20" s="73"/>
      <c r="H20" s="73"/>
      <c r="I20" s="73"/>
      <c r="J20" s="73"/>
      <c r="K20" s="21"/>
      <c r="L20" s="106"/>
      <c r="M20" s="73"/>
      <c r="N20" s="73"/>
      <c r="O20" s="73"/>
      <c r="P20" s="73"/>
      <c r="Q20" s="73"/>
      <c r="R20" s="73"/>
      <c r="S20" s="73"/>
      <c r="T20" s="73"/>
      <c r="U20" s="73"/>
      <c r="V20" s="73"/>
      <c r="W20" s="73"/>
      <c r="X20" s="73"/>
      <c r="Y20" s="73"/>
      <c r="Z20" s="73"/>
      <c r="AA20" s="73"/>
      <c r="AB20" s="73"/>
      <c r="AC20" s="73"/>
      <c r="AD20" s="73"/>
      <c r="AE20" s="73"/>
      <c r="AF20" s="73"/>
    </row>
    <row r="21" spans="1:32" s="67" customFormat="1" ht="13.5" thickBot="1" x14ac:dyDescent="0.25">
      <c r="A21" s="73"/>
      <c r="B21" s="100" t="s">
        <v>43</v>
      </c>
      <c r="C21" s="101"/>
      <c r="D21" s="181">
        <f>D13-D17-D18-D20</f>
        <v>1763.9499999999998</v>
      </c>
      <c r="E21" s="181">
        <f>E13-E17-E18-E20</f>
        <v>2598.75</v>
      </c>
      <c r="F21" s="181">
        <f>F13-F17-F18-F20</f>
        <v>4677.7299999999996</v>
      </c>
      <c r="G21" s="73"/>
      <c r="H21" s="73"/>
      <c r="I21" s="73"/>
      <c r="J21" s="73"/>
      <c r="K21" s="21"/>
      <c r="L21" s="106"/>
      <c r="M21" s="73"/>
      <c r="N21" s="73"/>
      <c r="O21" s="73"/>
      <c r="P21" s="73"/>
      <c r="Q21" s="73"/>
      <c r="R21" s="73"/>
      <c r="S21" s="73"/>
      <c r="T21" s="73"/>
      <c r="U21" s="73"/>
      <c r="V21" s="73"/>
      <c r="W21" s="73"/>
      <c r="X21" s="73"/>
      <c r="Y21" s="73"/>
      <c r="Z21" s="73"/>
      <c r="AA21" s="73"/>
      <c r="AB21" s="73"/>
      <c r="AC21" s="73"/>
      <c r="AD21" s="73"/>
      <c r="AE21" s="73"/>
      <c r="AF21" s="73"/>
    </row>
    <row r="22" spans="1:32" s="21" customFormat="1" x14ac:dyDescent="0.2">
      <c r="D22" s="28"/>
      <c r="E22" s="28"/>
      <c r="F22" s="28"/>
      <c r="L22" s="107"/>
    </row>
    <row r="23" spans="1:32" s="21" customFormat="1" x14ac:dyDescent="0.2">
      <c r="A23" s="21" t="s">
        <v>35</v>
      </c>
      <c r="B23" s="21" t="s">
        <v>25</v>
      </c>
      <c r="L23" s="107"/>
    </row>
    <row r="24" spans="1:32" s="21" customFormat="1" x14ac:dyDescent="0.2">
      <c r="A24" s="21" t="s">
        <v>31</v>
      </c>
      <c r="B24" s="21" t="s">
        <v>32</v>
      </c>
      <c r="C24" s="56">
        <v>2.5999999999999999E-2</v>
      </c>
      <c r="D24" s="186">
        <f>ROUND(IF($D$3&lt;=30,IF(D13&gt;7300,7300*$C$24,D13*$C$24),0),2)</f>
        <v>0</v>
      </c>
      <c r="E24" s="186">
        <f t="shared" ref="E24:F24" si="2">ROUND(IF($D$3&lt;=30,IF(E13&gt;7300,7300*$C$24,E13*$C$24),0),2)</f>
        <v>0</v>
      </c>
      <c r="F24" s="186">
        <f t="shared" si="2"/>
        <v>0</v>
      </c>
      <c r="L24" s="107"/>
    </row>
    <row r="25" spans="1:32" s="21" customFormat="1" x14ac:dyDescent="0.2">
      <c r="A25" s="21" t="s">
        <v>34</v>
      </c>
      <c r="B25" s="21" t="s">
        <v>33</v>
      </c>
      <c r="C25" s="56">
        <v>5.7999999999999996E-3</v>
      </c>
      <c r="D25" s="192">
        <f>ROUND(IF(D13&gt;7300,7300*$C$25,D13*$C$25),2)</f>
        <v>14.5</v>
      </c>
      <c r="E25" s="192">
        <f t="shared" ref="E25:F25" si="3">ROUND(IF(E13&gt;7300,7300*$C$25,E13*$C$25),2)</f>
        <v>23.2</v>
      </c>
      <c r="F25" s="192">
        <f t="shared" si="3"/>
        <v>42.34</v>
      </c>
      <c r="L25" s="107"/>
    </row>
    <row r="26" spans="1:32" s="21" customFormat="1" x14ac:dyDescent="0.2">
      <c r="B26" s="21" t="s">
        <v>36</v>
      </c>
      <c r="C26" s="56">
        <v>5.9999999999999995E-4</v>
      </c>
      <c r="D26" s="193">
        <f>ROUND(IF(D13&gt;7300,7300*$C$26,D13*$C$26),2)</f>
        <v>1.5</v>
      </c>
      <c r="E26" s="193">
        <f t="shared" ref="E26:F26" si="4">ROUND(IF(E13&gt;7300,7300*$C$26,E13*$C$26),2)</f>
        <v>2.4</v>
      </c>
      <c r="F26" s="193">
        <f t="shared" si="4"/>
        <v>4.38</v>
      </c>
      <c r="L26" s="107"/>
    </row>
    <row r="27" spans="1:32" s="21" customFormat="1" x14ac:dyDescent="0.2">
      <c r="D27" s="186">
        <f>SUM(D24:D26)</f>
        <v>16</v>
      </c>
      <c r="E27" s="186">
        <f t="shared" ref="E27" si="5">SUM(E24:E26)</f>
        <v>25.599999999999998</v>
      </c>
      <c r="F27" s="195">
        <f>SUM(F24:F26)</f>
        <v>46.720000000000006</v>
      </c>
      <c r="L27" s="107"/>
    </row>
    <row r="28" spans="1:32" s="21" customFormat="1" x14ac:dyDescent="0.2">
      <c r="L28" s="107"/>
    </row>
    <row r="29" spans="1:32" s="21" customFormat="1" ht="13.5" thickBot="1" x14ac:dyDescent="0.25">
      <c r="L29" s="107"/>
    </row>
    <row r="30" spans="1:32" s="21" customFormat="1" ht="13.5" thickBot="1" x14ac:dyDescent="0.25">
      <c r="B30" s="58" t="s">
        <v>41</v>
      </c>
      <c r="C30" s="58"/>
      <c r="D30" s="185">
        <f>D32-D13</f>
        <v>150</v>
      </c>
      <c r="E30" s="185">
        <f>E32-E13</f>
        <v>250</v>
      </c>
      <c r="F30" s="185">
        <f>F32-F13</f>
        <v>500</v>
      </c>
      <c r="K30" s="73"/>
      <c r="L30" s="107"/>
    </row>
    <row r="31" spans="1:32" s="21" customFormat="1" ht="13.5" thickBot="1" x14ac:dyDescent="0.25">
      <c r="B31" s="57"/>
      <c r="C31" s="57"/>
      <c r="D31" s="59"/>
      <c r="E31" s="59"/>
      <c r="F31" s="59"/>
      <c r="K31" s="73"/>
      <c r="L31" s="107"/>
    </row>
    <row r="32" spans="1:32" s="65" customFormat="1" ht="13.5" thickBot="1" x14ac:dyDescent="0.25">
      <c r="A32" s="73"/>
      <c r="B32" s="96" t="s">
        <v>42</v>
      </c>
      <c r="C32" s="153"/>
      <c r="D32" s="154">
        <f>Vergleichstool!C12+Vergleichstool!C16</f>
        <v>2650</v>
      </c>
      <c r="E32" s="154">
        <f>Vergleichstool!D12+Vergleichstool!D16</f>
        <v>4250</v>
      </c>
      <c r="F32" s="154">
        <f>Vergleichstool!E12+Vergleichstool!E16</f>
        <v>8500</v>
      </c>
      <c r="G32" s="73"/>
      <c r="H32" s="73"/>
      <c r="I32" s="73"/>
      <c r="J32" s="73"/>
      <c r="K32" s="73"/>
      <c r="L32" s="106"/>
      <c r="M32" s="73"/>
      <c r="N32" s="73"/>
      <c r="O32" s="73"/>
      <c r="P32" s="73"/>
      <c r="Q32" s="73"/>
      <c r="R32" s="73"/>
      <c r="S32" s="73"/>
      <c r="T32" s="73"/>
      <c r="U32" s="73"/>
      <c r="V32" s="73"/>
      <c r="W32" s="73"/>
    </row>
    <row r="33" spans="1:23" s="65" customFormat="1" ht="26.25" thickBot="1" x14ac:dyDescent="0.25">
      <c r="A33" s="73"/>
      <c r="B33" s="173" t="s">
        <v>70</v>
      </c>
      <c r="C33" s="96"/>
      <c r="D33" s="182">
        <f>D32-IF(D32&lt;=4987.5,D32*'SV 2023'!$F$45,IF(AND(D32&gt;=4987.5,D32&lt;=7300),'SV 2023'!$K$53+Zwischenschritte!D32*'SV 2023'!$I$35,'SV 2023'!$O$54))-105.5</f>
        <v>2050.9375</v>
      </c>
      <c r="E33" s="182">
        <f>E32-IF(E32&lt;=4987.5,E32*'SV 2023'!$F$45,IF(AND(E32&gt;=4987.5,E32&lt;=7300),'SV 2023'!$K$53+Zwischenschritte!E32*'SV 2023'!$I$35,'SV 2023'!$O$54))-105.5</f>
        <v>3352.9375</v>
      </c>
      <c r="F33" s="182">
        <f>F32-IF(F32&lt;=4987.5,F32*'SV 2023'!$F$45,IF(AND(F32&gt;=4987.5,F32&lt;=7300),'SV 2023'!$K$53+Zwischenschritte!F32*'SV 2023'!$I$35,'SV 2023'!$O$54))-105.5</f>
        <v>7250.515625</v>
      </c>
      <c r="G33" s="73"/>
      <c r="H33" s="73"/>
      <c r="I33" s="73"/>
      <c r="J33" s="73"/>
      <c r="K33" s="73"/>
      <c r="L33" s="106"/>
      <c r="M33" s="73"/>
      <c r="N33" s="73"/>
      <c r="O33" s="73"/>
      <c r="P33" s="73"/>
      <c r="Q33" s="73"/>
      <c r="R33" s="73"/>
      <c r="S33" s="73"/>
      <c r="T33" s="73"/>
      <c r="U33" s="73"/>
      <c r="V33" s="73"/>
      <c r="W33" s="73"/>
    </row>
    <row r="34" spans="1:23" s="65" customFormat="1" ht="13.5" thickBot="1" x14ac:dyDescent="0.25">
      <c r="A34" s="73"/>
      <c r="B34" s="96" t="s">
        <v>48</v>
      </c>
      <c r="C34" s="153"/>
      <c r="D34" s="154">
        <f>ROUND(D32*12,-2)</f>
        <v>31800</v>
      </c>
      <c r="E34" s="154">
        <f>ROUND(E32*12,-2)</f>
        <v>51000</v>
      </c>
      <c r="F34" s="154">
        <f>ROUND(F32*12,-2)</f>
        <v>102000</v>
      </c>
      <c r="G34" s="73"/>
      <c r="H34" s="73"/>
      <c r="I34" s="73"/>
      <c r="J34" s="73"/>
      <c r="K34" s="73"/>
      <c r="L34" s="106"/>
      <c r="M34" s="73"/>
      <c r="N34" s="73"/>
      <c r="O34" s="73"/>
      <c r="P34" s="73"/>
      <c r="Q34" s="73"/>
      <c r="R34" s="73"/>
      <c r="S34" s="73"/>
      <c r="T34" s="73"/>
      <c r="U34" s="73"/>
      <c r="V34" s="73"/>
      <c r="W34" s="73"/>
    </row>
    <row r="35" spans="1:23" s="65" customFormat="1" ht="26.25" thickBot="1" x14ac:dyDescent="0.25">
      <c r="A35" s="73"/>
      <c r="B35" s="174" t="s">
        <v>70</v>
      </c>
      <c r="C35" s="153"/>
      <c r="D35" s="154">
        <f>ROUND(D33*12,-2)</f>
        <v>24600</v>
      </c>
      <c r="E35" s="154">
        <f t="shared" ref="E35:F35" si="6">ROUND(E33*12,-2)</f>
        <v>40200</v>
      </c>
      <c r="F35" s="155">
        <f t="shared" si="6"/>
        <v>87000</v>
      </c>
      <c r="G35" s="73"/>
      <c r="H35" s="73"/>
      <c r="I35" s="73"/>
      <c r="J35" s="73"/>
      <c r="K35" s="73"/>
      <c r="L35" s="106"/>
      <c r="M35" s="73"/>
      <c r="N35" s="73"/>
      <c r="O35" s="73"/>
      <c r="P35" s="73"/>
      <c r="Q35" s="73"/>
      <c r="R35" s="73"/>
      <c r="S35" s="73"/>
      <c r="T35" s="73"/>
      <c r="U35" s="73"/>
      <c r="V35" s="73"/>
      <c r="W35" s="73"/>
    </row>
    <row r="36" spans="1:23" s="65" customFormat="1" x14ac:dyDescent="0.2">
      <c r="A36" s="73"/>
      <c r="B36" s="70" t="s">
        <v>26</v>
      </c>
      <c r="C36" s="66"/>
      <c r="D36" s="183">
        <f>ROUND(IF(D32&lt;=4987.5,D32*'SV 2023'!$F$17,IF(AND(D32&gt;=4987.5,D32&lt;=7300),'SV 2023'!$K$25+Zwischenschritte!D32*'SV 2023'!$I$6,'SV 2023'!$O$26)),2)</f>
        <v>535.96</v>
      </c>
      <c r="E36" s="183">
        <f>ROUND(IF(E32&lt;=4987.5,E32*'SV 2023'!$F$17,IF(AND(E32&gt;=4987.5,E32&lt;=7300),'SV 2023'!$K$25+Zwischenschritte!E32*'SV 2023'!$I$6,'SV 2023'!$O$26)),2)</f>
        <v>859.56</v>
      </c>
      <c r="F36" s="183">
        <f>ROUND(IF(F32&lt;=4987.5,F32*'SV 2023'!$F$17,IF(AND(F32&gt;=4987.5,F32&lt;=7300),'SV 2023'!$K$25+Zwischenschritte!F32*'SV 2023'!$I$6,'SV 2023'!$O$26)),2)</f>
        <v>1253.8499999999999</v>
      </c>
      <c r="G36" s="73"/>
      <c r="H36" s="73"/>
      <c r="I36" s="73"/>
      <c r="J36" s="73"/>
      <c r="K36" s="73"/>
      <c r="L36" s="106"/>
      <c r="M36" s="73"/>
      <c r="N36" s="73"/>
      <c r="O36" s="73"/>
      <c r="P36" s="73"/>
      <c r="Q36" s="73"/>
      <c r="R36" s="73"/>
      <c r="S36" s="73"/>
      <c r="T36" s="73"/>
      <c r="U36" s="73"/>
      <c r="V36" s="73"/>
      <c r="W36" s="73"/>
    </row>
    <row r="37" spans="1:23" s="65" customFormat="1" x14ac:dyDescent="0.2">
      <c r="A37" s="73"/>
      <c r="B37" s="70" t="s">
        <v>24</v>
      </c>
      <c r="C37" s="66"/>
      <c r="D37" s="184">
        <f>ROUND(IF(ISNA(VLOOKUP(D35&amp;"*",'Steuersätze 2023'!$A$1:$E$2501,5,FALSE)),0,VLOOKUP(D35&amp;"*",'Steuersätze 2023'!$A$1:$E$2501,5,FALSE))/12,2)</f>
        <v>0</v>
      </c>
      <c r="E37" s="184">
        <f>ROUND(IF(ISNA(VLOOKUP(E35&amp;"*",'Steuersätze 2023'!$A$1:$E$2501,5,FALSE)),0,VLOOKUP(E35&amp;"*",'Steuersätze 2023'!$A$1:$E$2501,5,FALSE))/12,2)</f>
        <v>0</v>
      </c>
      <c r="F37" s="184">
        <f>ROUND(IF(ISNA(VLOOKUP(F35&amp;"*",'Steuersätze 2023'!$A$1:$E$2501,5,FALSE)),0,VLOOKUP(F35&amp;"*",'Steuersätze 2023'!$A$1:$E$2501,5,FALSE))/12,2)</f>
        <v>89.49</v>
      </c>
      <c r="G37" s="73"/>
      <c r="H37" s="73"/>
      <c r="I37" s="73"/>
      <c r="J37" s="73"/>
      <c r="K37" s="73"/>
      <c r="L37" s="106"/>
      <c r="M37" s="73"/>
      <c r="N37" s="73"/>
      <c r="O37" s="73"/>
      <c r="P37" s="73"/>
      <c r="Q37" s="73"/>
      <c r="R37" s="73"/>
      <c r="S37" s="73"/>
      <c r="T37" s="73"/>
      <c r="U37" s="73"/>
      <c r="V37" s="73"/>
      <c r="W37" s="73"/>
    </row>
    <row r="38" spans="1:23" s="65" customFormat="1" x14ac:dyDescent="0.2">
      <c r="A38" s="73"/>
      <c r="B38" s="70" t="s">
        <v>96</v>
      </c>
      <c r="C38" s="66"/>
      <c r="D38" s="184">
        <f>IF(ISNA(VLOOKUP(D35&amp;"*",'Steuersätze 2023'!$A$1:$E$2501,3,FALSE)),0,VLOOKUP(D35&amp;"*",'Steuersätze 2023'!$A$1:$E$2501,2,FALSE))</f>
        <v>3170</v>
      </c>
      <c r="E38" s="184">
        <f>IF(ISNA(VLOOKUP(E35&amp;"*",'Steuersätze 2023'!$A$1:$E$2501,3,FALSE)),0,VLOOKUP(E35&amp;"*",'Steuersätze 2023'!$A$1:$E$2501,2,FALSE))</f>
        <v>7895</v>
      </c>
      <c r="F38" s="184">
        <f>IF(ISNA(VLOOKUP(F35&amp;"*",'Steuersätze 2023'!$A$1:$E$2501,3,FALSE)),0,VLOOKUP(F35&amp;"*",'Steuersätze 2023'!$A$1:$E$2501,2,FALSE))</f>
        <v>26567</v>
      </c>
      <c r="G38" s="73"/>
      <c r="H38" s="73"/>
      <c r="I38" s="73"/>
      <c r="J38" s="73"/>
      <c r="K38" s="73"/>
      <c r="L38" s="106"/>
      <c r="M38" s="73"/>
      <c r="N38" s="73"/>
      <c r="O38" s="73"/>
      <c r="P38" s="73"/>
      <c r="Q38" s="73"/>
      <c r="R38" s="73"/>
      <c r="S38" s="73"/>
      <c r="T38" s="73"/>
      <c r="U38" s="73"/>
      <c r="V38" s="73"/>
      <c r="W38" s="73"/>
    </row>
    <row r="39" spans="1:23" s="65" customFormat="1" ht="13.5" thickBot="1" x14ac:dyDescent="0.25">
      <c r="A39" s="73"/>
      <c r="B39" s="70" t="s">
        <v>95</v>
      </c>
      <c r="C39" s="66"/>
      <c r="D39" s="95">
        <f>ROUND(D38/12,2)</f>
        <v>264.17</v>
      </c>
      <c r="E39" s="95">
        <f>ROUND(E38/12,2)</f>
        <v>657.92</v>
      </c>
      <c r="F39" s="95">
        <f>ROUND(F38/12,2)</f>
        <v>2213.92</v>
      </c>
      <c r="G39" s="73"/>
      <c r="H39" s="73"/>
      <c r="I39" s="73"/>
      <c r="J39" s="73"/>
      <c r="K39"/>
      <c r="L39" s="106"/>
      <c r="M39" s="73"/>
      <c r="N39" s="73"/>
      <c r="O39" s="73"/>
      <c r="P39" s="73"/>
      <c r="Q39" s="73"/>
      <c r="R39" s="73"/>
      <c r="S39" s="73"/>
      <c r="T39" s="73"/>
      <c r="U39" s="73"/>
      <c r="V39" s="73"/>
      <c r="W39" s="73"/>
    </row>
    <row r="40" spans="1:23" s="65" customFormat="1" ht="13.5" thickBot="1" x14ac:dyDescent="0.25">
      <c r="A40" s="73"/>
      <c r="B40" s="97" t="s">
        <v>43</v>
      </c>
      <c r="C40" s="98"/>
      <c r="D40" s="69">
        <f>D32-D36-D39-D37</f>
        <v>1849.87</v>
      </c>
      <c r="E40" s="69">
        <f t="shared" ref="E40" si="7">E32-E36-E39-E37</f>
        <v>2732.52</v>
      </c>
      <c r="F40" s="69">
        <f>F32-F36-F39-F37</f>
        <v>4942.74</v>
      </c>
      <c r="G40" s="73"/>
      <c r="H40" s="73"/>
      <c r="I40" s="73"/>
      <c r="J40" s="73"/>
      <c r="K40"/>
      <c r="L40" s="106"/>
      <c r="M40" s="73"/>
      <c r="N40" s="73"/>
      <c r="O40" s="73"/>
      <c r="P40" s="73"/>
      <c r="Q40" s="73"/>
      <c r="R40" s="73"/>
      <c r="S40" s="73"/>
      <c r="T40" s="73"/>
      <c r="U40" s="73"/>
      <c r="V40" s="73"/>
      <c r="W40" s="73"/>
    </row>
    <row r="42" spans="1:23" x14ac:dyDescent="0.2">
      <c r="D42" s="28">
        <f>D40-D21</f>
        <v>85.920000000000073</v>
      </c>
      <c r="E42" s="28">
        <f>E40-E21</f>
        <v>133.76999999999998</v>
      </c>
      <c r="F42" s="28">
        <f>F40-F21</f>
        <v>265.01000000000022</v>
      </c>
      <c r="H42" s="28"/>
    </row>
    <row r="43" spans="1:23" ht="13.5" thickBot="1" x14ac:dyDescent="0.25">
      <c r="U43" t="s">
        <v>102</v>
      </c>
    </row>
    <row r="44" spans="1:23" ht="13.5" thickBot="1" x14ac:dyDescent="0.25">
      <c r="B44" t="s">
        <v>50</v>
      </c>
      <c r="D44" s="29">
        <f>D42-D30</f>
        <v>-64.079999999999927</v>
      </c>
      <c r="E44" s="30">
        <f>E42-E30</f>
        <v>-116.23000000000002</v>
      </c>
      <c r="F44" s="31">
        <f>F42-F30</f>
        <v>-234.98999999999978</v>
      </c>
    </row>
    <row r="48" spans="1:23" x14ac:dyDescent="0.2">
      <c r="B48" t="s">
        <v>25</v>
      </c>
    </row>
    <row r="49" spans="2:6" x14ac:dyDescent="0.2">
      <c r="B49" t="s">
        <v>27</v>
      </c>
      <c r="C49" s="233">
        <v>2.5999999999999999E-2</v>
      </c>
      <c r="D49" s="186">
        <f>ROUND(IF($D$3&lt;=30,IF(D32&gt;7300,7300*$C$49,D32*$C$49),0),2)</f>
        <v>0</v>
      </c>
      <c r="E49" s="186">
        <f t="shared" ref="E49:F49" si="8">ROUND(IF($D$3&lt;=30,IF(E32&gt;7300,7300*$C$49,E32*$C$49),0),2)</f>
        <v>0</v>
      </c>
      <c r="F49" s="186">
        <f t="shared" si="8"/>
        <v>0</v>
      </c>
    </row>
    <row r="50" spans="2:6" x14ac:dyDescent="0.2">
      <c r="B50" s="21" t="s">
        <v>28</v>
      </c>
      <c r="C50" s="233">
        <v>5.7999999999999996E-3</v>
      </c>
      <c r="D50" s="186">
        <f>ROUND(IF(D32&gt;7300,7300*$C$50,D32*$C$50),2)</f>
        <v>15.37</v>
      </c>
      <c r="E50" s="186">
        <f t="shared" ref="E50:F50" si="9">ROUND(IF(E32&gt;7300,7300*$C$50,E32*$C$50),2)</f>
        <v>24.65</v>
      </c>
      <c r="F50" s="186">
        <f t="shared" si="9"/>
        <v>42.34</v>
      </c>
    </row>
    <row r="51" spans="2:6" x14ac:dyDescent="0.2">
      <c r="B51" s="21" t="s">
        <v>29</v>
      </c>
      <c r="C51" s="233">
        <v>5.9999999999999995E-4</v>
      </c>
      <c r="D51" s="187">
        <f>ROUND(IF(D32&gt;7300,7300*$C$51,D32*$C$51),2)</f>
        <v>1.59</v>
      </c>
      <c r="E51" s="187">
        <f t="shared" ref="E51:F51" si="10">ROUND(IF(E32&gt;7300,7300*$C$51,E32*$C$51),2)</f>
        <v>2.5499999999999998</v>
      </c>
      <c r="F51" s="187">
        <f t="shared" si="10"/>
        <v>4.38</v>
      </c>
    </row>
    <row r="52" spans="2:6" x14ac:dyDescent="0.2">
      <c r="D52" s="194">
        <f>SUM(D49:D51)</f>
        <v>16.96</v>
      </c>
      <c r="E52" s="194">
        <f>SUM(E49:E51)</f>
        <v>27.2</v>
      </c>
      <c r="F52" s="194">
        <f t="shared" ref="F52" si="11">SUM(F49:F51)</f>
        <v>46.720000000000006</v>
      </c>
    </row>
    <row r="54" spans="2:6" x14ac:dyDescent="0.2">
      <c r="B54" t="s">
        <v>44</v>
      </c>
      <c r="D54" s="28">
        <f>-(D27-D52)</f>
        <v>0.96000000000000085</v>
      </c>
      <c r="E54" s="28">
        <f>-(E27-E52)</f>
        <v>1.6000000000000014</v>
      </c>
      <c r="F54" s="28">
        <f>-(F27-F52)</f>
        <v>0</v>
      </c>
    </row>
    <row r="57" spans="2:6" x14ac:dyDescent="0.2">
      <c r="B57" t="s">
        <v>45</v>
      </c>
      <c r="D57" s="28">
        <f>D30+D54+(D36-D17)</f>
        <v>181.29000000000005</v>
      </c>
      <c r="E57" s="28">
        <f>E30+E54+(E36-E17)</f>
        <v>302.15999999999997</v>
      </c>
      <c r="F57" s="28">
        <f>F30+F54+(F36-F17)</f>
        <v>500</v>
      </c>
    </row>
    <row r="58" spans="2:6" x14ac:dyDescent="0.2">
      <c r="B58" s="68" t="s">
        <v>51</v>
      </c>
      <c r="D58" s="28">
        <f>D57*D7</f>
        <v>13596.750000000004</v>
      </c>
      <c r="E58" s="28">
        <f>E57*E7</f>
        <v>6043.1999999999989</v>
      </c>
      <c r="F58" s="28">
        <f>F57*F7</f>
        <v>2500</v>
      </c>
    </row>
    <row r="60" spans="2:6" x14ac:dyDescent="0.2">
      <c r="B60" t="s">
        <v>52</v>
      </c>
      <c r="D60" s="28">
        <f>D58+E58+F58</f>
        <v>22139.950000000004</v>
      </c>
    </row>
    <row r="61" spans="2:6" x14ac:dyDescent="0.2">
      <c r="B61" s="68" t="s">
        <v>53</v>
      </c>
      <c r="D61" s="28">
        <f>D60*12</f>
        <v>265679.40000000002</v>
      </c>
    </row>
    <row r="64" spans="2:6" x14ac:dyDescent="0.2">
      <c r="B64" t="s">
        <v>54</v>
      </c>
      <c r="D64" s="188">
        <f>D42*D7</f>
        <v>6444.0000000000055</v>
      </c>
      <c r="E64" s="28">
        <f>E42*E7</f>
        <v>2675.3999999999996</v>
      </c>
      <c r="F64" s="28">
        <f>F42*F7</f>
        <v>1325.0500000000011</v>
      </c>
    </row>
    <row r="65" spans="1:6" x14ac:dyDescent="0.2">
      <c r="B65" s="68" t="s">
        <v>55</v>
      </c>
      <c r="D65" s="188">
        <f>D64+E64+F64</f>
        <v>10444.450000000006</v>
      </c>
    </row>
    <row r="66" spans="1:6" x14ac:dyDescent="0.2">
      <c r="D66" s="175"/>
    </row>
    <row r="67" spans="1:6" x14ac:dyDescent="0.2">
      <c r="B67" s="68" t="s">
        <v>54</v>
      </c>
      <c r="D67" s="188">
        <f>D65*12</f>
        <v>125333.40000000008</v>
      </c>
    </row>
    <row r="71" spans="1:6" x14ac:dyDescent="0.2">
      <c r="B71" s="73" t="s">
        <v>87</v>
      </c>
      <c r="C71" s="73"/>
      <c r="D71" s="189">
        <f>IF(Vergleichstool!C28&lt;=292,0,IF(Vergleichstool!C12+Vergleichstool!C28-292&lt;=4987.5,(Vergleichstool!C28-292)*'SV 2023'!$D$17,IF(Vergleichstool!C12&gt;7300,0,IF(Vergleichstool!C12+Vergleichstool!C28-292&gt;7300,(7300-Vergleichstool!C12)*'SV 2023'!$J$17,IF(Vergleichstool!C12&gt;4987.5,(Vergleichstool!C28-292)*'SV 2023'!$J$17,IF(Vergleichstool!C12+Vergleichstool!C28-292&gt;4987.5,(4987.5-Vergleichstool!C12)*'SV 2023'!$D$17+(Vergleichstool!C28-292+Vergleichstool!C12-4987.5)*'SV 2023'!$J$17))))))</f>
        <v>0</v>
      </c>
      <c r="E71" s="189">
        <f>IF(Vergleichstool!D28&lt;=292,0,IF(Vergleichstool!D12+Vergleichstool!D28-292&lt;=4987.5,(Vergleichstool!D28-292)*'SV 2023'!$D$17,IF(Vergleichstool!D12&gt;7300,0,IF(Vergleichstool!D12+Vergleichstool!D28-292&gt;7300,(7300-Vergleichstool!D12)*'SV 2023'!$J$17,IF(Vergleichstool!D12&gt;4987.5,(Vergleichstool!D28-292)*'SV 2023'!$J$17,IF(Vergleichstool!D12+Vergleichstool!D28-292&gt;4987.5,(4987.5-Vergleichstool!D12)*'SV 2023'!$D$17+(Vergleichstool!D28-292+Vergleichstool!D12-4987.5)*'SV 2023'!$J$17))))))</f>
        <v>0</v>
      </c>
      <c r="F71" s="189">
        <f>IF(Vergleichstool!E28&lt;=292,0,IF(Vergleichstool!E12+Vergleichstool!E28-292&lt;=4987.5,(Vergleichstool!E28-292)*'SV 2023'!$D$17,IF(Vergleichstool!E12&gt;7300,0,IF(Vergleichstool!E12+Vergleichstool!E28-292&gt;7300,(7300-Vergleichstool!E12)*'SV 2023'!$J$17,IF(Vergleichstool!E12&gt;4987.5,(Vergleichstool!E28-292)*'SV 2023'!$J$17,IF(Vergleichstool!E12+Vergleichstool!E28-292&gt;4987.5,(4987.5-Vergleichstool!E12)*'SV 2023'!$D$17+(Vergleichstool!E28-292+Vergleichstool!E12-4987.5)*'SV 2023'!$J$17))))))</f>
        <v>0</v>
      </c>
    </row>
    <row r="72" spans="1:6" x14ac:dyDescent="0.2">
      <c r="B72" s="73" t="s">
        <v>88</v>
      </c>
      <c r="C72" s="73"/>
      <c r="D72" s="189">
        <f>IF(D71=0,0,IF(Vergleichstool!C12&gt;7300,0,IF(Vergleichstool!C12+Vergleichstool!C28-292&gt;7300,IF(Vergleichstool!$C$6&lt;=30,(7300-Vergleichstool!C12)*0.0324,(7300-Vergleichstool!C12)*0.0064),IF(Vergleichstool!$C$6&lt;=30,(Vergleichstool!C28-292)*0.0324,(Vergleichstool!C28-292)*0.0064))))</f>
        <v>0</v>
      </c>
      <c r="E72" s="189">
        <f>IF(E71=0,0,IF(Vergleichstool!D12&gt;7300,0,IF(Vergleichstool!D12+Vergleichstool!D28-292&gt;7300,IF(Vergleichstool!$C$6&lt;=30,(7300-Vergleichstool!D12)*0.0324,(7300-Vergleichstool!D12)*0.0064),IF(Vergleichstool!$C$6&lt;=30,(Vergleichstool!D28-292)*0.0324,(Vergleichstool!D28-292)*0.0064))))</f>
        <v>0</v>
      </c>
      <c r="F72" s="189">
        <f>IF(F71=0,0,IF(Vergleichstool!E12&gt;7300,0,IF(Vergleichstool!E12+Vergleichstool!E28-292&gt;7300,IF(Vergleichstool!$C$6&lt;=30,(7300-Vergleichstool!E12)*0.0324,(7300-Vergleichstool!E12)*0.0064),IF(Vergleichstool!$C$6&lt;=30,(Vergleichstool!E28-292)*0.0324,(Vergleichstool!E28-292)*0.0064))))</f>
        <v>0</v>
      </c>
    </row>
    <row r="76" spans="1:6" x14ac:dyDescent="0.2">
      <c r="A76" t="s">
        <v>99</v>
      </c>
    </row>
    <row r="77" spans="1:6" x14ac:dyDescent="0.2">
      <c r="A77" s="32">
        <f>Vergleichstool!$C$23-Vergleichstool!$C$35</f>
        <v>26441.610000000015</v>
      </c>
    </row>
  </sheetData>
  <sheetProtection selectLockedCells="1" selectUnlockedCells="1"/>
  <mergeCells count="2">
    <mergeCell ref="H5:H6"/>
    <mergeCell ref="H11:H12"/>
  </mergeCells>
  <phoneticPr fontId="13" type="noConversion"/>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ECCEA-5ED8-4832-A9BB-4E5A2B0D1766}">
  <dimension ref="A1:K2501"/>
  <sheetViews>
    <sheetView topLeftCell="A2478" workbookViewId="0">
      <selection activeCell="D33" sqref="D33"/>
    </sheetView>
  </sheetViews>
  <sheetFormatPr baseColWidth="10" defaultColWidth="7.42578125" defaultRowHeight="14.25" x14ac:dyDescent="0.2"/>
  <cols>
    <col min="1" max="1" width="8.140625" style="55" bestFit="1" customWidth="1"/>
    <col min="2" max="2" width="11.42578125" style="140" bestFit="1" customWidth="1"/>
    <col min="3" max="3" width="17.7109375" style="141" bestFit="1" customWidth="1"/>
    <col min="4" max="4" width="15.42578125" style="142" bestFit="1" customWidth="1"/>
    <col min="5" max="5" width="11.85546875" style="142" customWidth="1"/>
    <col min="6" max="6" width="10.140625" style="44" bestFit="1" customWidth="1"/>
    <col min="7" max="7" width="9.28515625" style="44" bestFit="1" customWidth="1"/>
    <col min="8" max="8" width="11.85546875" style="44" bestFit="1" customWidth="1"/>
    <col min="9" max="9" width="11.5703125" style="44" bestFit="1" customWidth="1"/>
    <col min="10" max="10" width="4.85546875" style="44" customWidth="1"/>
    <col min="11" max="11" width="12.42578125" style="44" bestFit="1" customWidth="1"/>
    <col min="12" max="16384" width="7.42578125" style="44"/>
  </cols>
  <sheetData>
    <row r="1" spans="1:11" ht="36" customHeight="1" x14ac:dyDescent="0.2">
      <c r="A1" s="40"/>
      <c r="B1" s="133" t="s">
        <v>46</v>
      </c>
      <c r="C1" s="134" t="s">
        <v>61</v>
      </c>
      <c r="D1" s="135" t="s">
        <v>62</v>
      </c>
      <c r="E1" s="136" t="s">
        <v>63</v>
      </c>
      <c r="F1" s="137"/>
      <c r="G1" s="43"/>
      <c r="H1" s="41"/>
      <c r="I1" s="42"/>
      <c r="K1" s="138" t="s">
        <v>9</v>
      </c>
    </row>
    <row r="2" spans="1:11" ht="15.95" customHeight="1" x14ac:dyDescent="0.2">
      <c r="A2" s="139" t="str">
        <f t="shared" ref="A2:A65" si="0">CLEAN(K2)</f>
        <v>8000</v>
      </c>
      <c r="B2" s="202">
        <v>0</v>
      </c>
      <c r="C2" s="203">
        <v>0</v>
      </c>
      <c r="D2" s="203">
        <v>0</v>
      </c>
      <c r="E2" s="204">
        <v>0</v>
      </c>
      <c r="F2" s="45"/>
      <c r="G2" s="46"/>
      <c r="H2" s="34"/>
      <c r="I2" s="35"/>
      <c r="K2" s="228">
        <v>8000</v>
      </c>
    </row>
    <row r="3" spans="1:11" ht="15" customHeight="1" x14ac:dyDescent="0.2">
      <c r="A3" s="33" t="str">
        <f t="shared" si="0"/>
        <v>8100</v>
      </c>
      <c r="B3" s="205">
        <v>0</v>
      </c>
      <c r="C3" s="206">
        <v>0</v>
      </c>
      <c r="D3" s="206">
        <v>0</v>
      </c>
      <c r="E3" s="207">
        <v>0</v>
      </c>
      <c r="F3" s="47"/>
      <c r="G3" s="48"/>
      <c r="H3" s="36"/>
      <c r="I3" s="37"/>
      <c r="K3" s="218">
        <v>8100</v>
      </c>
    </row>
    <row r="4" spans="1:11" ht="15.95" customHeight="1" x14ac:dyDescent="0.2">
      <c r="A4" s="33" t="str">
        <f t="shared" si="0"/>
        <v>8200</v>
      </c>
      <c r="B4" s="208">
        <v>0</v>
      </c>
      <c r="C4" s="209">
        <v>0</v>
      </c>
      <c r="D4" s="209">
        <v>0</v>
      </c>
      <c r="E4" s="210">
        <v>0</v>
      </c>
      <c r="F4" s="49"/>
      <c r="G4" s="50"/>
      <c r="H4" s="38"/>
      <c r="I4" s="39"/>
      <c r="K4" s="217">
        <v>8200</v>
      </c>
    </row>
    <row r="5" spans="1:11" ht="15.95" customHeight="1" x14ac:dyDescent="0.2">
      <c r="A5" s="33" t="str">
        <f t="shared" si="0"/>
        <v>8300</v>
      </c>
      <c r="B5" s="205">
        <v>0</v>
      </c>
      <c r="C5" s="206">
        <v>0</v>
      </c>
      <c r="D5" s="206">
        <v>0</v>
      </c>
      <c r="E5" s="207">
        <v>0</v>
      </c>
      <c r="F5" s="47"/>
      <c r="G5" s="48"/>
      <c r="H5" s="36"/>
      <c r="I5" s="37"/>
      <c r="K5" s="218">
        <v>8300</v>
      </c>
    </row>
    <row r="6" spans="1:11" ht="15" customHeight="1" x14ac:dyDescent="0.2">
      <c r="A6" s="33" t="str">
        <f t="shared" si="0"/>
        <v>8400</v>
      </c>
      <c r="B6" s="208">
        <v>0</v>
      </c>
      <c r="C6" s="209">
        <v>0</v>
      </c>
      <c r="D6" s="209">
        <v>0</v>
      </c>
      <c r="E6" s="210">
        <v>0</v>
      </c>
      <c r="F6" s="49"/>
      <c r="G6" s="50"/>
      <c r="H6" s="38"/>
      <c r="I6" s="39"/>
      <c r="K6" s="217">
        <v>8400</v>
      </c>
    </row>
    <row r="7" spans="1:11" ht="15.95" customHeight="1" x14ac:dyDescent="0.2">
      <c r="A7" s="33" t="str">
        <f t="shared" si="0"/>
        <v>8500</v>
      </c>
      <c r="B7" s="205">
        <v>0</v>
      </c>
      <c r="C7" s="206">
        <v>0</v>
      </c>
      <c r="D7" s="206">
        <v>0</v>
      </c>
      <c r="E7" s="207">
        <v>0</v>
      </c>
      <c r="F7" s="47"/>
      <c r="G7" s="48"/>
      <c r="H7" s="36"/>
      <c r="I7" s="37"/>
      <c r="K7" s="218">
        <v>8500</v>
      </c>
    </row>
    <row r="8" spans="1:11" ht="15.95" customHeight="1" x14ac:dyDescent="0.2">
      <c r="A8" s="33" t="str">
        <f t="shared" si="0"/>
        <v>8600</v>
      </c>
      <c r="B8" s="208">
        <v>0</v>
      </c>
      <c r="C8" s="209">
        <v>0</v>
      </c>
      <c r="D8" s="209">
        <v>0</v>
      </c>
      <c r="E8" s="210">
        <v>0</v>
      </c>
      <c r="F8" s="49"/>
      <c r="G8" s="50"/>
      <c r="H8" s="38"/>
      <c r="I8" s="39"/>
      <c r="K8" s="217">
        <v>8600</v>
      </c>
    </row>
    <row r="9" spans="1:11" ht="15" customHeight="1" x14ac:dyDescent="0.2">
      <c r="A9" s="33" t="str">
        <f t="shared" si="0"/>
        <v>8700</v>
      </c>
      <c r="B9" s="205">
        <v>0</v>
      </c>
      <c r="C9" s="206">
        <v>0</v>
      </c>
      <c r="D9" s="206">
        <v>0</v>
      </c>
      <c r="E9" s="207">
        <v>0</v>
      </c>
      <c r="F9" s="47"/>
      <c r="G9" s="48"/>
      <c r="H9" s="36"/>
      <c r="I9" s="37"/>
      <c r="K9" s="218">
        <v>8700</v>
      </c>
    </row>
    <row r="10" spans="1:11" ht="15.95" customHeight="1" x14ac:dyDescent="0.2">
      <c r="A10" s="33" t="str">
        <f t="shared" si="0"/>
        <v>8800</v>
      </c>
      <c r="B10" s="208">
        <v>0</v>
      </c>
      <c r="C10" s="209">
        <v>0</v>
      </c>
      <c r="D10" s="209">
        <v>0</v>
      </c>
      <c r="E10" s="210">
        <v>0</v>
      </c>
      <c r="F10" s="49"/>
      <c r="G10" s="50"/>
      <c r="H10" s="38"/>
      <c r="I10" s="39"/>
      <c r="K10" s="217">
        <v>8800</v>
      </c>
    </row>
    <row r="11" spans="1:11" ht="15.95" customHeight="1" x14ac:dyDescent="0.2">
      <c r="A11" s="33" t="str">
        <f t="shared" si="0"/>
        <v>8900</v>
      </c>
      <c r="B11" s="205">
        <v>0</v>
      </c>
      <c r="C11" s="206">
        <v>0</v>
      </c>
      <c r="D11" s="206">
        <v>0</v>
      </c>
      <c r="E11" s="207">
        <v>0</v>
      </c>
      <c r="F11" s="47"/>
      <c r="G11" s="48"/>
      <c r="H11" s="36"/>
      <c r="I11" s="37"/>
      <c r="K11" s="218">
        <v>8900</v>
      </c>
    </row>
    <row r="12" spans="1:11" ht="15.95" customHeight="1" x14ac:dyDescent="0.2">
      <c r="A12" s="33" t="str">
        <f t="shared" si="0"/>
        <v>9000</v>
      </c>
      <c r="B12" s="208">
        <v>0</v>
      </c>
      <c r="C12" s="209">
        <v>0</v>
      </c>
      <c r="D12" s="209">
        <v>0</v>
      </c>
      <c r="E12" s="210">
        <v>0</v>
      </c>
      <c r="F12" s="49"/>
      <c r="G12" s="50"/>
      <c r="H12" s="38"/>
      <c r="I12" s="39"/>
      <c r="K12" s="217">
        <v>9000</v>
      </c>
    </row>
    <row r="13" spans="1:11" ht="15" customHeight="1" x14ac:dyDescent="0.2">
      <c r="A13" s="33" t="str">
        <f t="shared" si="0"/>
        <v>9100</v>
      </c>
      <c r="B13" s="205">
        <v>0</v>
      </c>
      <c r="C13" s="206">
        <v>0</v>
      </c>
      <c r="D13" s="206">
        <v>0</v>
      </c>
      <c r="E13" s="207">
        <v>0</v>
      </c>
      <c r="F13" s="47"/>
      <c r="G13" s="48"/>
      <c r="H13" s="36"/>
      <c r="I13" s="37"/>
      <c r="K13" s="218">
        <v>9100</v>
      </c>
    </row>
    <row r="14" spans="1:11" ht="15.95" customHeight="1" x14ac:dyDescent="0.2">
      <c r="A14" s="33" t="str">
        <f t="shared" si="0"/>
        <v>9200</v>
      </c>
      <c r="B14" s="208">
        <v>0</v>
      </c>
      <c r="C14" s="209">
        <v>0</v>
      </c>
      <c r="D14" s="209">
        <v>0</v>
      </c>
      <c r="E14" s="210">
        <v>0</v>
      </c>
      <c r="F14" s="49"/>
      <c r="G14" s="50"/>
      <c r="H14" s="38"/>
      <c r="I14" s="39"/>
      <c r="K14" s="217">
        <v>9200</v>
      </c>
    </row>
    <row r="15" spans="1:11" ht="15.95" customHeight="1" x14ac:dyDescent="0.2">
      <c r="A15" s="33" t="str">
        <f t="shared" si="0"/>
        <v>9300</v>
      </c>
      <c r="B15" s="205">
        <v>0</v>
      </c>
      <c r="C15" s="206">
        <v>0</v>
      </c>
      <c r="D15" s="206">
        <v>0</v>
      </c>
      <c r="E15" s="207">
        <v>0</v>
      </c>
      <c r="F15" s="47"/>
      <c r="G15" s="48"/>
      <c r="H15" s="36"/>
      <c r="I15" s="37"/>
      <c r="K15" s="218">
        <v>9300</v>
      </c>
    </row>
    <row r="16" spans="1:11" ht="15" customHeight="1" x14ac:dyDescent="0.2">
      <c r="A16" s="33" t="str">
        <f t="shared" si="0"/>
        <v>9400</v>
      </c>
      <c r="B16" s="208">
        <v>0</v>
      </c>
      <c r="C16" s="209">
        <v>0</v>
      </c>
      <c r="D16" s="209">
        <v>0</v>
      </c>
      <c r="E16" s="210">
        <v>0</v>
      </c>
      <c r="F16" s="49"/>
      <c r="G16" s="50"/>
      <c r="H16" s="38"/>
      <c r="I16" s="39"/>
      <c r="K16" s="217">
        <v>9400</v>
      </c>
    </row>
    <row r="17" spans="1:11" ht="15.95" customHeight="1" x14ac:dyDescent="0.2">
      <c r="A17" s="33" t="str">
        <f t="shared" si="0"/>
        <v>9500</v>
      </c>
      <c r="B17" s="205">
        <v>0</v>
      </c>
      <c r="C17" s="206">
        <v>0</v>
      </c>
      <c r="D17" s="206">
        <v>0</v>
      </c>
      <c r="E17" s="207">
        <v>0</v>
      </c>
      <c r="F17" s="47"/>
      <c r="G17" s="48"/>
      <c r="H17" s="36"/>
      <c r="I17" s="37"/>
      <c r="K17" s="218">
        <v>9500</v>
      </c>
    </row>
    <row r="18" spans="1:11" ht="15.95" customHeight="1" x14ac:dyDescent="0.2">
      <c r="A18" s="33" t="str">
        <f t="shared" si="0"/>
        <v>9600</v>
      </c>
      <c r="B18" s="208">
        <v>0</v>
      </c>
      <c r="C18" s="209">
        <v>0</v>
      </c>
      <c r="D18" s="209">
        <v>0</v>
      </c>
      <c r="E18" s="210">
        <v>0</v>
      </c>
      <c r="F18" s="49"/>
      <c r="G18" s="50"/>
      <c r="H18" s="38"/>
      <c r="I18" s="39"/>
      <c r="K18" s="217">
        <v>9600</v>
      </c>
    </row>
    <row r="19" spans="1:11" ht="15" customHeight="1" x14ac:dyDescent="0.2">
      <c r="A19" s="33" t="str">
        <f t="shared" si="0"/>
        <v>9700</v>
      </c>
      <c r="B19" s="205">
        <v>0</v>
      </c>
      <c r="C19" s="206">
        <v>0</v>
      </c>
      <c r="D19" s="206">
        <v>0</v>
      </c>
      <c r="E19" s="207">
        <v>0</v>
      </c>
      <c r="F19" s="47"/>
      <c r="G19" s="48"/>
      <c r="H19" s="36"/>
      <c r="I19" s="37"/>
      <c r="K19" s="218">
        <v>9700</v>
      </c>
    </row>
    <row r="20" spans="1:11" ht="15.95" customHeight="1" x14ac:dyDescent="0.2">
      <c r="A20" s="33" t="str">
        <f t="shared" si="0"/>
        <v>9800</v>
      </c>
      <c r="B20" s="208">
        <v>0</v>
      </c>
      <c r="C20" s="209">
        <v>0</v>
      </c>
      <c r="D20" s="209">
        <v>0</v>
      </c>
      <c r="E20" s="210">
        <v>0</v>
      </c>
      <c r="F20" s="49"/>
      <c r="G20" s="50"/>
      <c r="H20" s="38"/>
      <c r="I20" s="39"/>
      <c r="K20" s="217">
        <v>9800</v>
      </c>
    </row>
    <row r="21" spans="1:11" ht="15.95" customHeight="1" x14ac:dyDescent="0.2">
      <c r="A21" s="33" t="str">
        <f t="shared" si="0"/>
        <v>9900</v>
      </c>
      <c r="B21" s="205">
        <v>0</v>
      </c>
      <c r="C21" s="206">
        <v>0</v>
      </c>
      <c r="D21" s="206">
        <v>0</v>
      </c>
      <c r="E21" s="207">
        <v>0</v>
      </c>
      <c r="F21" s="47"/>
      <c r="G21" s="48"/>
      <c r="H21" s="36"/>
      <c r="I21" s="37"/>
      <c r="K21" s="218">
        <v>9900</v>
      </c>
    </row>
    <row r="22" spans="1:11" ht="15.95" customHeight="1" x14ac:dyDescent="0.2">
      <c r="A22" s="33" t="str">
        <f t="shared" si="0"/>
        <v>10000</v>
      </c>
      <c r="B22" s="208">
        <v>0</v>
      </c>
      <c r="C22" s="209">
        <v>0</v>
      </c>
      <c r="D22" s="209">
        <v>0</v>
      </c>
      <c r="E22" s="210">
        <v>0</v>
      </c>
      <c r="F22" s="49"/>
      <c r="G22" s="50"/>
      <c r="H22" s="38"/>
      <c r="I22" s="39"/>
      <c r="K22" s="217">
        <v>10000</v>
      </c>
    </row>
    <row r="23" spans="1:11" ht="15" customHeight="1" x14ac:dyDescent="0.2">
      <c r="A23" s="33" t="str">
        <f t="shared" si="0"/>
        <v>10100</v>
      </c>
      <c r="B23" s="205">
        <v>0</v>
      </c>
      <c r="C23" s="206">
        <v>0</v>
      </c>
      <c r="D23" s="206">
        <v>0</v>
      </c>
      <c r="E23" s="207">
        <v>0</v>
      </c>
      <c r="F23" s="47"/>
      <c r="G23" s="48"/>
      <c r="H23" s="36"/>
      <c r="I23" s="37"/>
      <c r="K23" s="218">
        <v>10100</v>
      </c>
    </row>
    <row r="24" spans="1:11" ht="15.95" customHeight="1" x14ac:dyDescent="0.2">
      <c r="A24" s="33" t="str">
        <f t="shared" si="0"/>
        <v>10200</v>
      </c>
      <c r="B24" s="208">
        <v>0</v>
      </c>
      <c r="C24" s="209">
        <v>0</v>
      </c>
      <c r="D24" s="209">
        <v>0</v>
      </c>
      <c r="E24" s="210">
        <v>0</v>
      </c>
      <c r="F24" s="49"/>
      <c r="G24" s="50"/>
      <c r="H24" s="38"/>
      <c r="I24" s="39"/>
      <c r="K24" s="217">
        <v>10200</v>
      </c>
    </row>
    <row r="25" spans="1:11" ht="15.95" customHeight="1" x14ac:dyDescent="0.2">
      <c r="A25" s="33" t="str">
        <f t="shared" si="0"/>
        <v>10300</v>
      </c>
      <c r="B25" s="205">
        <v>0</v>
      </c>
      <c r="C25" s="206">
        <v>0</v>
      </c>
      <c r="D25" s="206">
        <v>0</v>
      </c>
      <c r="E25" s="207">
        <v>0</v>
      </c>
      <c r="F25" s="47"/>
      <c r="G25" s="48"/>
      <c r="H25" s="36"/>
      <c r="I25" s="37"/>
      <c r="K25" s="218">
        <v>10300</v>
      </c>
    </row>
    <row r="26" spans="1:11" ht="15" customHeight="1" x14ac:dyDescent="0.2">
      <c r="A26" s="33" t="str">
        <f t="shared" si="0"/>
        <v>10400</v>
      </c>
      <c r="B26" s="208">
        <v>0</v>
      </c>
      <c r="C26" s="209">
        <v>0</v>
      </c>
      <c r="D26" s="209">
        <v>0</v>
      </c>
      <c r="E26" s="210">
        <v>0</v>
      </c>
      <c r="F26" s="49"/>
      <c r="G26" s="50"/>
      <c r="H26" s="38"/>
      <c r="I26" s="39"/>
      <c r="K26" s="217">
        <v>10400</v>
      </c>
    </row>
    <row r="27" spans="1:11" ht="15.95" customHeight="1" x14ac:dyDescent="0.2">
      <c r="A27" s="33" t="str">
        <f t="shared" si="0"/>
        <v>10500</v>
      </c>
      <c r="B27" s="205">
        <v>0</v>
      </c>
      <c r="C27" s="206">
        <v>0</v>
      </c>
      <c r="D27" s="206">
        <v>0</v>
      </c>
      <c r="E27" s="207">
        <v>0</v>
      </c>
      <c r="F27" s="47"/>
      <c r="G27" s="48"/>
      <c r="H27" s="36"/>
      <c r="I27" s="37"/>
      <c r="K27" s="218">
        <v>10500</v>
      </c>
    </row>
    <row r="28" spans="1:11" ht="15.95" customHeight="1" x14ac:dyDescent="0.2">
      <c r="A28" s="33" t="str">
        <f t="shared" si="0"/>
        <v>10600</v>
      </c>
      <c r="B28" s="208">
        <v>0</v>
      </c>
      <c r="C28" s="209">
        <v>0</v>
      </c>
      <c r="D28" s="209">
        <v>0</v>
      </c>
      <c r="E28" s="210">
        <v>0</v>
      </c>
      <c r="F28" s="49"/>
      <c r="G28" s="50"/>
      <c r="H28" s="38"/>
      <c r="I28" s="39"/>
      <c r="K28" s="217">
        <v>10600</v>
      </c>
    </row>
    <row r="29" spans="1:11" ht="15" customHeight="1" x14ac:dyDescent="0.2">
      <c r="A29" s="33" t="str">
        <f t="shared" si="0"/>
        <v>10700</v>
      </c>
      <c r="B29" s="205">
        <v>0</v>
      </c>
      <c r="C29" s="206">
        <v>0</v>
      </c>
      <c r="D29" s="206">
        <v>0</v>
      </c>
      <c r="E29" s="207">
        <v>0</v>
      </c>
      <c r="F29" s="47"/>
      <c r="G29" s="48"/>
      <c r="H29" s="36"/>
      <c r="I29" s="37"/>
      <c r="K29" s="218">
        <v>10700</v>
      </c>
    </row>
    <row r="30" spans="1:11" ht="15.95" customHeight="1" x14ac:dyDescent="0.2">
      <c r="A30" s="33" t="str">
        <f t="shared" si="0"/>
        <v>10800</v>
      </c>
      <c r="B30" s="208">
        <v>0</v>
      </c>
      <c r="C30" s="209">
        <v>0</v>
      </c>
      <c r="D30" s="209">
        <v>0</v>
      </c>
      <c r="E30" s="210">
        <v>0</v>
      </c>
      <c r="F30" s="49"/>
      <c r="G30" s="50"/>
      <c r="H30" s="38"/>
      <c r="I30" s="39"/>
      <c r="K30" s="217">
        <v>10800</v>
      </c>
    </row>
    <row r="31" spans="1:11" ht="15.95" customHeight="1" x14ac:dyDescent="0.2">
      <c r="A31" s="33" t="str">
        <f t="shared" si="0"/>
        <v>10900</v>
      </c>
      <c r="B31" s="205">
        <v>0</v>
      </c>
      <c r="C31" s="206">
        <v>0</v>
      </c>
      <c r="D31" s="206">
        <v>0</v>
      </c>
      <c r="E31" s="207">
        <v>0</v>
      </c>
      <c r="F31" s="47"/>
      <c r="G31" s="48"/>
      <c r="H31" s="36"/>
      <c r="I31" s="37"/>
      <c r="K31" s="218">
        <v>10900</v>
      </c>
    </row>
    <row r="32" spans="1:11" ht="15.95" customHeight="1" x14ac:dyDescent="0.2">
      <c r="A32" s="33" t="str">
        <f t="shared" si="0"/>
        <v>11000</v>
      </c>
      <c r="B32" s="208">
        <v>12</v>
      </c>
      <c r="C32" s="209">
        <v>1.1000000000000001E-3</v>
      </c>
      <c r="D32" s="209">
        <v>0.14180000000000001</v>
      </c>
      <c r="E32" s="210">
        <v>0</v>
      </c>
      <c r="F32" s="49"/>
      <c r="G32" s="50"/>
      <c r="H32" s="38"/>
      <c r="I32" s="39"/>
      <c r="K32" s="217">
        <v>11000</v>
      </c>
    </row>
    <row r="33" spans="1:11" ht="15" customHeight="1" x14ac:dyDescent="0.2">
      <c r="A33" s="33" t="str">
        <f t="shared" si="0"/>
        <v>11100</v>
      </c>
      <c r="B33" s="205">
        <v>27</v>
      </c>
      <c r="C33" s="206">
        <v>2.3999999999999998E-3</v>
      </c>
      <c r="D33" s="206">
        <v>0.14380000000000001</v>
      </c>
      <c r="E33" s="207">
        <v>0</v>
      </c>
      <c r="F33" s="47"/>
      <c r="G33" s="48"/>
      <c r="H33" s="36"/>
      <c r="I33" s="37"/>
      <c r="K33" s="218">
        <v>11100</v>
      </c>
    </row>
    <row r="34" spans="1:11" ht="15.95" customHeight="1" x14ac:dyDescent="0.2">
      <c r="A34" s="33" t="str">
        <f t="shared" si="0"/>
        <v>11200</v>
      </c>
      <c r="B34" s="208">
        <v>41</v>
      </c>
      <c r="C34" s="209">
        <v>3.7000000000000002E-3</v>
      </c>
      <c r="D34" s="209">
        <v>0.1457</v>
      </c>
      <c r="E34" s="210">
        <v>0</v>
      </c>
      <c r="F34" s="49"/>
      <c r="G34" s="50"/>
      <c r="H34" s="38"/>
      <c r="I34" s="39"/>
      <c r="K34" s="217">
        <v>11200</v>
      </c>
    </row>
    <row r="35" spans="1:11" ht="15.95" customHeight="1" x14ac:dyDescent="0.2">
      <c r="A35" s="33" t="str">
        <f t="shared" si="0"/>
        <v>11300</v>
      </c>
      <c r="B35" s="205">
        <v>56</v>
      </c>
      <c r="C35" s="206">
        <v>5.0000000000000001E-3</v>
      </c>
      <c r="D35" s="206">
        <v>0.1477</v>
      </c>
      <c r="E35" s="207">
        <v>0</v>
      </c>
      <c r="F35" s="47"/>
      <c r="G35" s="48"/>
      <c r="H35" s="36"/>
      <c r="I35" s="37"/>
      <c r="K35" s="218">
        <v>11300</v>
      </c>
    </row>
    <row r="36" spans="1:11" ht="15" customHeight="1" x14ac:dyDescent="0.2">
      <c r="A36" s="33" t="str">
        <f t="shared" si="0"/>
        <v>11400</v>
      </c>
      <c r="B36" s="211">
        <v>71</v>
      </c>
      <c r="C36" s="212">
        <v>6.1999999999999998E-3</v>
      </c>
      <c r="D36" s="212">
        <v>0.14960000000000001</v>
      </c>
      <c r="E36" s="213">
        <v>0</v>
      </c>
      <c r="F36" s="49"/>
      <c r="G36" s="50"/>
      <c r="H36" s="38"/>
      <c r="I36" s="39"/>
      <c r="K36" s="219">
        <v>11400</v>
      </c>
    </row>
    <row r="37" spans="1:11" ht="15.95" customHeight="1" x14ac:dyDescent="0.2">
      <c r="A37" s="33" t="str">
        <f t="shared" si="0"/>
        <v>11500</v>
      </c>
      <c r="B37" s="214">
        <v>86</v>
      </c>
      <c r="C37" s="215">
        <v>7.4999999999999997E-3</v>
      </c>
      <c r="D37" s="215">
        <v>0.15160000000000001</v>
      </c>
      <c r="E37" s="216">
        <v>0</v>
      </c>
      <c r="F37" s="47"/>
      <c r="G37" s="48"/>
      <c r="H37" s="36"/>
      <c r="I37" s="37"/>
      <c r="K37" s="220">
        <v>11500</v>
      </c>
    </row>
    <row r="38" spans="1:11" ht="15.95" customHeight="1" x14ac:dyDescent="0.2">
      <c r="A38" s="33" t="str">
        <f t="shared" si="0"/>
        <v>11600</v>
      </c>
      <c r="B38" s="208">
        <v>101</v>
      </c>
      <c r="C38" s="209">
        <v>8.6999999999999994E-3</v>
      </c>
      <c r="D38" s="209">
        <v>0.15359999999999999</v>
      </c>
      <c r="E38" s="210">
        <v>0</v>
      </c>
      <c r="F38" s="49"/>
      <c r="G38" s="50"/>
      <c r="H38" s="38"/>
      <c r="I38" s="39"/>
      <c r="K38" s="217">
        <v>11600</v>
      </c>
    </row>
    <row r="39" spans="1:11" ht="15" customHeight="1" x14ac:dyDescent="0.2">
      <c r="A39" s="33" t="str">
        <f t="shared" si="0"/>
        <v>11700</v>
      </c>
      <c r="B39" s="205">
        <v>117</v>
      </c>
      <c r="C39" s="206">
        <v>0.01</v>
      </c>
      <c r="D39" s="206">
        <v>0.1555</v>
      </c>
      <c r="E39" s="207">
        <v>0</v>
      </c>
      <c r="F39" s="47"/>
      <c r="G39" s="48"/>
      <c r="H39" s="36"/>
      <c r="I39" s="37"/>
      <c r="K39" s="218">
        <v>11700</v>
      </c>
    </row>
    <row r="40" spans="1:11" ht="15.95" customHeight="1" x14ac:dyDescent="0.2">
      <c r="A40" s="33" t="str">
        <f t="shared" si="0"/>
        <v>11800</v>
      </c>
      <c r="B40" s="208">
        <v>132</v>
      </c>
      <c r="C40" s="209">
        <v>1.12E-2</v>
      </c>
      <c r="D40" s="209">
        <v>0.1575</v>
      </c>
      <c r="E40" s="210">
        <v>0</v>
      </c>
      <c r="F40" s="49"/>
      <c r="G40" s="50"/>
      <c r="H40" s="38"/>
      <c r="I40" s="39"/>
      <c r="K40" s="217">
        <v>11800</v>
      </c>
    </row>
    <row r="41" spans="1:11" ht="15.75" customHeight="1" x14ac:dyDescent="0.2">
      <c r="A41" s="33" t="str">
        <f t="shared" si="0"/>
        <v>11900</v>
      </c>
      <c r="B41" s="205">
        <v>148</v>
      </c>
      <c r="C41" s="206">
        <v>1.24E-2</v>
      </c>
      <c r="D41" s="206">
        <v>0.15939999999999999</v>
      </c>
      <c r="E41" s="207">
        <v>0</v>
      </c>
      <c r="F41" s="47"/>
      <c r="G41" s="48"/>
      <c r="H41" s="36"/>
      <c r="I41" s="37"/>
      <c r="K41" s="218">
        <v>11900</v>
      </c>
    </row>
    <row r="42" spans="1:11" ht="15.95" customHeight="1" x14ac:dyDescent="0.2">
      <c r="A42" s="33" t="str">
        <f t="shared" si="0"/>
        <v>12000</v>
      </c>
      <c r="B42" s="208">
        <v>164</v>
      </c>
      <c r="C42" s="209">
        <v>1.37E-2</v>
      </c>
      <c r="D42" s="209">
        <v>0.16139999999999999</v>
      </c>
      <c r="E42" s="210">
        <v>0</v>
      </c>
      <c r="F42" s="51"/>
      <c r="G42" s="46"/>
      <c r="H42" s="34"/>
      <c r="I42" s="35"/>
      <c r="K42" s="217">
        <v>12000</v>
      </c>
    </row>
    <row r="43" spans="1:11" ht="15" customHeight="1" x14ac:dyDescent="0.2">
      <c r="A43" s="33" t="str">
        <f t="shared" si="0"/>
        <v>12100</v>
      </c>
      <c r="B43" s="205">
        <v>180</v>
      </c>
      <c r="C43" s="206">
        <v>1.49E-2</v>
      </c>
      <c r="D43" s="206">
        <v>0.16339999999999999</v>
      </c>
      <c r="E43" s="207">
        <v>0</v>
      </c>
      <c r="F43" s="52"/>
      <c r="G43" s="48"/>
      <c r="H43" s="36"/>
      <c r="I43" s="37"/>
      <c r="K43" s="218">
        <v>12100</v>
      </c>
    </row>
    <row r="44" spans="1:11" ht="15.95" customHeight="1" x14ac:dyDescent="0.2">
      <c r="A44" s="33" t="str">
        <f t="shared" si="0"/>
        <v>12200</v>
      </c>
      <c r="B44" s="208">
        <v>197</v>
      </c>
      <c r="C44" s="209">
        <v>1.61E-2</v>
      </c>
      <c r="D44" s="209">
        <v>0.1653</v>
      </c>
      <c r="E44" s="210">
        <v>0</v>
      </c>
      <c r="F44" s="53"/>
      <c r="G44" s="50"/>
      <c r="H44" s="38"/>
      <c r="I44" s="39"/>
      <c r="K44" s="217">
        <v>12200</v>
      </c>
    </row>
    <row r="45" spans="1:11" ht="15.95" customHeight="1" x14ac:dyDescent="0.2">
      <c r="A45" s="33" t="str">
        <f t="shared" si="0"/>
        <v>12300</v>
      </c>
      <c r="B45" s="205">
        <v>213</v>
      </c>
      <c r="C45" s="206">
        <v>1.7299999999999999E-2</v>
      </c>
      <c r="D45" s="206">
        <v>0.1673</v>
      </c>
      <c r="E45" s="207">
        <v>0</v>
      </c>
      <c r="F45" s="52"/>
      <c r="G45" s="48"/>
      <c r="H45" s="36"/>
      <c r="I45" s="37"/>
      <c r="K45" s="218">
        <v>12300</v>
      </c>
    </row>
    <row r="46" spans="1:11" ht="15" customHeight="1" x14ac:dyDescent="0.2">
      <c r="A46" s="33" t="str">
        <f t="shared" si="0"/>
        <v>12400</v>
      </c>
      <c r="B46" s="208">
        <v>230</v>
      </c>
      <c r="C46" s="209">
        <v>1.8499999999999999E-2</v>
      </c>
      <c r="D46" s="209">
        <v>0.16919999999999999</v>
      </c>
      <c r="E46" s="210">
        <v>0</v>
      </c>
      <c r="F46" s="53"/>
      <c r="G46" s="50"/>
      <c r="H46" s="38"/>
      <c r="I46" s="39"/>
      <c r="K46" s="217">
        <v>12400</v>
      </c>
    </row>
    <row r="47" spans="1:11" ht="15.95" customHeight="1" x14ac:dyDescent="0.2">
      <c r="A47" s="33" t="str">
        <f t="shared" si="0"/>
        <v>12500</v>
      </c>
      <c r="B47" s="205">
        <v>247</v>
      </c>
      <c r="C47" s="206">
        <v>1.9800000000000002E-2</v>
      </c>
      <c r="D47" s="206">
        <v>0.17119999999999999</v>
      </c>
      <c r="E47" s="207">
        <v>0</v>
      </c>
      <c r="F47" s="52"/>
      <c r="G47" s="48"/>
      <c r="H47" s="36"/>
      <c r="I47" s="37"/>
      <c r="K47" s="218">
        <v>12500</v>
      </c>
    </row>
    <row r="48" spans="1:11" ht="15.95" customHeight="1" x14ac:dyDescent="0.2">
      <c r="A48" s="33" t="str">
        <f t="shared" si="0"/>
        <v>12600</v>
      </c>
      <c r="B48" s="208">
        <v>264</v>
      </c>
      <c r="C48" s="209">
        <v>2.1000000000000001E-2</v>
      </c>
      <c r="D48" s="209">
        <v>0.1731</v>
      </c>
      <c r="E48" s="210">
        <v>0</v>
      </c>
      <c r="F48" s="53"/>
      <c r="G48" s="50"/>
      <c r="H48" s="38"/>
      <c r="I48" s="39"/>
      <c r="K48" s="217">
        <v>12600</v>
      </c>
    </row>
    <row r="49" spans="1:11" ht="15" customHeight="1" x14ac:dyDescent="0.2">
      <c r="A49" s="33" t="str">
        <f t="shared" si="0"/>
        <v>12700</v>
      </c>
      <c r="B49" s="205">
        <v>282</v>
      </c>
      <c r="C49" s="206">
        <v>2.2200000000000001E-2</v>
      </c>
      <c r="D49" s="206">
        <v>0.17510000000000001</v>
      </c>
      <c r="E49" s="207">
        <v>0</v>
      </c>
      <c r="F49" s="52"/>
      <c r="G49" s="48"/>
      <c r="H49" s="36"/>
      <c r="I49" s="37"/>
      <c r="K49" s="218">
        <v>12700</v>
      </c>
    </row>
    <row r="50" spans="1:11" ht="15.95" customHeight="1" x14ac:dyDescent="0.2">
      <c r="A50" s="33" t="str">
        <f t="shared" si="0"/>
        <v>12800</v>
      </c>
      <c r="B50" s="208">
        <v>299</v>
      </c>
      <c r="C50" s="209">
        <v>2.3400000000000001E-2</v>
      </c>
      <c r="D50" s="209">
        <v>0.17710000000000001</v>
      </c>
      <c r="E50" s="210">
        <v>0</v>
      </c>
      <c r="F50" s="53"/>
      <c r="G50" s="50"/>
      <c r="H50" s="38"/>
      <c r="I50" s="39"/>
      <c r="K50" s="217">
        <v>12800</v>
      </c>
    </row>
    <row r="51" spans="1:11" ht="15.95" customHeight="1" x14ac:dyDescent="0.2">
      <c r="A51" s="33" t="str">
        <f t="shared" si="0"/>
        <v>12900</v>
      </c>
      <c r="B51" s="205">
        <v>317</v>
      </c>
      <c r="C51" s="206">
        <v>2.46E-2</v>
      </c>
      <c r="D51" s="206">
        <v>0.17899999999999999</v>
      </c>
      <c r="E51" s="207">
        <v>0</v>
      </c>
      <c r="F51" s="52"/>
      <c r="G51" s="48"/>
      <c r="H51" s="36"/>
      <c r="I51" s="37"/>
      <c r="K51" s="218">
        <v>12900</v>
      </c>
    </row>
    <row r="52" spans="1:11" ht="15.95" customHeight="1" x14ac:dyDescent="0.2">
      <c r="A52" s="33" t="str">
        <f t="shared" si="0"/>
        <v>13000</v>
      </c>
      <c r="B52" s="208">
        <v>335</v>
      </c>
      <c r="C52" s="209">
        <v>2.58E-2</v>
      </c>
      <c r="D52" s="209">
        <v>0.18099999999999999</v>
      </c>
      <c r="E52" s="210">
        <v>0</v>
      </c>
      <c r="F52" s="53"/>
      <c r="G52" s="50"/>
      <c r="H52" s="38"/>
      <c r="I52" s="39"/>
      <c r="K52" s="217">
        <v>13000</v>
      </c>
    </row>
    <row r="53" spans="1:11" ht="15" customHeight="1" x14ac:dyDescent="0.2">
      <c r="A53" s="33" t="str">
        <f t="shared" si="0"/>
        <v>13100</v>
      </c>
      <c r="B53" s="205">
        <v>353</v>
      </c>
      <c r="C53" s="206">
        <v>2.69E-2</v>
      </c>
      <c r="D53" s="206">
        <v>0.18290000000000001</v>
      </c>
      <c r="E53" s="207">
        <v>0</v>
      </c>
      <c r="F53" s="52"/>
      <c r="G53" s="48"/>
      <c r="H53" s="36"/>
      <c r="I53" s="37"/>
      <c r="K53" s="218">
        <v>13100</v>
      </c>
    </row>
    <row r="54" spans="1:11" ht="15.95" customHeight="1" x14ac:dyDescent="0.2">
      <c r="A54" s="33" t="str">
        <f t="shared" si="0"/>
        <v>13200</v>
      </c>
      <c r="B54" s="208">
        <v>372</v>
      </c>
      <c r="C54" s="209">
        <v>2.8199999999999999E-2</v>
      </c>
      <c r="D54" s="209">
        <v>0.18490000000000001</v>
      </c>
      <c r="E54" s="210">
        <v>0</v>
      </c>
      <c r="F54" s="53"/>
      <c r="G54" s="50"/>
      <c r="H54" s="38"/>
      <c r="I54" s="39"/>
      <c r="K54" s="217">
        <v>13200</v>
      </c>
    </row>
    <row r="55" spans="1:11" ht="15.95" customHeight="1" x14ac:dyDescent="0.2">
      <c r="A55" s="33" t="str">
        <f t="shared" si="0"/>
        <v>13300</v>
      </c>
      <c r="B55" s="205">
        <v>390</v>
      </c>
      <c r="C55" s="206">
        <v>2.93E-2</v>
      </c>
      <c r="D55" s="206">
        <v>0.18690000000000001</v>
      </c>
      <c r="E55" s="207">
        <v>0</v>
      </c>
      <c r="F55" s="52"/>
      <c r="G55" s="48"/>
      <c r="H55" s="36"/>
      <c r="I55" s="37"/>
      <c r="K55" s="218">
        <v>13300</v>
      </c>
    </row>
    <row r="56" spans="1:11" ht="15" customHeight="1" x14ac:dyDescent="0.2">
      <c r="A56" s="33" t="str">
        <f t="shared" si="0"/>
        <v>13400</v>
      </c>
      <c r="B56" s="208">
        <v>409</v>
      </c>
      <c r="C56" s="209">
        <v>3.0499999999999999E-2</v>
      </c>
      <c r="D56" s="209">
        <v>0.1888</v>
      </c>
      <c r="E56" s="210">
        <v>0</v>
      </c>
      <c r="F56" s="53"/>
      <c r="G56" s="50"/>
      <c r="H56" s="38"/>
      <c r="I56" s="39"/>
      <c r="K56" s="217">
        <v>13400</v>
      </c>
    </row>
    <row r="57" spans="1:11" ht="15.95" customHeight="1" x14ac:dyDescent="0.2">
      <c r="A57" s="33" t="str">
        <f t="shared" si="0"/>
        <v>13500</v>
      </c>
      <c r="B57" s="205">
        <v>428</v>
      </c>
      <c r="C57" s="206">
        <v>3.1699999999999999E-2</v>
      </c>
      <c r="D57" s="206">
        <v>0.1908</v>
      </c>
      <c r="E57" s="207">
        <v>0</v>
      </c>
      <c r="F57" s="52"/>
      <c r="G57" s="48"/>
      <c r="H57" s="36"/>
      <c r="I57" s="37"/>
      <c r="K57" s="218">
        <v>13500</v>
      </c>
    </row>
    <row r="58" spans="1:11" ht="15.95" customHeight="1" x14ac:dyDescent="0.2">
      <c r="A58" s="33" t="str">
        <f t="shared" si="0"/>
        <v>13600</v>
      </c>
      <c r="B58" s="208">
        <v>447</v>
      </c>
      <c r="C58" s="209">
        <v>3.2899999999999999E-2</v>
      </c>
      <c r="D58" s="209">
        <v>0.19270000000000001</v>
      </c>
      <c r="E58" s="210">
        <v>0</v>
      </c>
      <c r="F58" s="53"/>
      <c r="G58" s="50"/>
      <c r="H58" s="38"/>
      <c r="I58" s="39"/>
      <c r="K58" s="217">
        <v>13600</v>
      </c>
    </row>
    <row r="59" spans="1:11" ht="15" customHeight="1" x14ac:dyDescent="0.2">
      <c r="A59" s="33" t="str">
        <f t="shared" si="0"/>
        <v>13700</v>
      </c>
      <c r="B59" s="205">
        <v>467</v>
      </c>
      <c r="C59" s="206">
        <v>3.4099999999999998E-2</v>
      </c>
      <c r="D59" s="206">
        <v>0.19470000000000001</v>
      </c>
      <c r="E59" s="207">
        <v>0</v>
      </c>
      <c r="F59" s="52"/>
      <c r="G59" s="48"/>
      <c r="H59" s="36"/>
      <c r="I59" s="37"/>
      <c r="K59" s="218">
        <v>13700</v>
      </c>
    </row>
    <row r="60" spans="1:11" ht="15.95" customHeight="1" x14ac:dyDescent="0.2">
      <c r="A60" s="33" t="str">
        <f t="shared" si="0"/>
        <v>13800</v>
      </c>
      <c r="B60" s="208">
        <v>486</v>
      </c>
      <c r="C60" s="209">
        <v>3.5200000000000002E-2</v>
      </c>
      <c r="D60" s="209">
        <v>0.1966</v>
      </c>
      <c r="E60" s="210">
        <v>0</v>
      </c>
      <c r="F60" s="53"/>
      <c r="G60" s="50"/>
      <c r="H60" s="38"/>
      <c r="I60" s="39"/>
      <c r="K60" s="217">
        <v>13800</v>
      </c>
    </row>
    <row r="61" spans="1:11" ht="15.95" customHeight="1" x14ac:dyDescent="0.2">
      <c r="A61" s="33" t="str">
        <f t="shared" si="0"/>
        <v>13900</v>
      </c>
      <c r="B61" s="205">
        <v>506</v>
      </c>
      <c r="C61" s="206">
        <v>3.6400000000000002E-2</v>
      </c>
      <c r="D61" s="206">
        <v>0.1986</v>
      </c>
      <c r="E61" s="207">
        <v>0</v>
      </c>
      <c r="F61" s="52"/>
      <c r="G61" s="48"/>
      <c r="H61" s="36"/>
      <c r="I61" s="37"/>
      <c r="K61" s="218">
        <v>13900</v>
      </c>
    </row>
    <row r="62" spans="1:11" ht="15.95" customHeight="1" x14ac:dyDescent="0.2">
      <c r="A62" s="33" t="str">
        <f t="shared" si="0"/>
        <v>14000</v>
      </c>
      <c r="B62" s="208">
        <v>526</v>
      </c>
      <c r="C62" s="209">
        <v>3.7600000000000001E-2</v>
      </c>
      <c r="D62" s="209">
        <v>0.2006</v>
      </c>
      <c r="E62" s="210">
        <v>0</v>
      </c>
      <c r="F62" s="53"/>
      <c r="G62" s="50"/>
      <c r="H62" s="38"/>
      <c r="I62" s="39"/>
      <c r="K62" s="217">
        <v>14000</v>
      </c>
    </row>
    <row r="63" spans="1:11" ht="15" customHeight="1" x14ac:dyDescent="0.2">
      <c r="A63" s="33" t="str">
        <f t="shared" si="0"/>
        <v>14100</v>
      </c>
      <c r="B63" s="205">
        <v>546</v>
      </c>
      <c r="C63" s="206">
        <v>3.8699999999999998E-2</v>
      </c>
      <c r="D63" s="206">
        <v>0.20250000000000001</v>
      </c>
      <c r="E63" s="207">
        <v>0</v>
      </c>
      <c r="F63" s="52"/>
      <c r="G63" s="48"/>
      <c r="H63" s="36"/>
      <c r="I63" s="37"/>
      <c r="K63" s="218">
        <v>14100</v>
      </c>
    </row>
    <row r="64" spans="1:11" ht="15.95" customHeight="1" x14ac:dyDescent="0.2">
      <c r="A64" s="33" t="str">
        <f t="shared" si="0"/>
        <v>14200</v>
      </c>
      <c r="B64" s="208">
        <v>566</v>
      </c>
      <c r="C64" s="209">
        <v>3.9899999999999998E-2</v>
      </c>
      <c r="D64" s="209">
        <v>0.20449999999999999</v>
      </c>
      <c r="E64" s="210">
        <v>0</v>
      </c>
      <c r="F64" s="53"/>
      <c r="G64" s="50"/>
      <c r="H64" s="38"/>
      <c r="I64" s="39"/>
      <c r="K64" s="217">
        <v>14200</v>
      </c>
    </row>
    <row r="65" spans="1:11" ht="15.95" customHeight="1" x14ac:dyDescent="0.2">
      <c r="A65" s="33" t="str">
        <f t="shared" si="0"/>
        <v>14300</v>
      </c>
      <c r="B65" s="205">
        <v>587</v>
      </c>
      <c r="C65" s="206">
        <v>4.1000000000000002E-2</v>
      </c>
      <c r="D65" s="206">
        <v>0.2064</v>
      </c>
      <c r="E65" s="207">
        <v>0</v>
      </c>
      <c r="F65" s="52"/>
      <c r="G65" s="48"/>
      <c r="H65" s="36"/>
      <c r="I65" s="37"/>
      <c r="K65" s="218">
        <v>14300</v>
      </c>
    </row>
    <row r="66" spans="1:11" ht="15" customHeight="1" x14ac:dyDescent="0.2">
      <c r="A66" s="33" t="str">
        <f t="shared" ref="A66:A129" si="1">CLEAN(K66)</f>
        <v>14400</v>
      </c>
      <c r="B66" s="208">
        <v>608</v>
      </c>
      <c r="C66" s="209">
        <v>4.2200000000000001E-2</v>
      </c>
      <c r="D66" s="209">
        <v>0.2084</v>
      </c>
      <c r="E66" s="210">
        <v>0</v>
      </c>
      <c r="F66" s="53"/>
      <c r="G66" s="50"/>
      <c r="H66" s="38"/>
      <c r="I66" s="39"/>
      <c r="K66" s="217">
        <v>14400</v>
      </c>
    </row>
    <row r="67" spans="1:11" ht="15.95" customHeight="1" x14ac:dyDescent="0.2">
      <c r="A67" s="33" t="str">
        <f t="shared" si="1"/>
        <v>14500</v>
      </c>
      <c r="B67" s="205">
        <v>629</v>
      </c>
      <c r="C67" s="206">
        <v>4.3400000000000001E-2</v>
      </c>
      <c r="D67" s="206">
        <v>0.2104</v>
      </c>
      <c r="E67" s="207">
        <v>0</v>
      </c>
      <c r="F67" s="52"/>
      <c r="G67" s="48"/>
      <c r="H67" s="36"/>
      <c r="I67" s="37"/>
      <c r="K67" s="218">
        <v>14500</v>
      </c>
    </row>
    <row r="68" spans="1:11" ht="15.95" customHeight="1" x14ac:dyDescent="0.2">
      <c r="A68" s="33" t="str">
        <f t="shared" si="1"/>
        <v>14600</v>
      </c>
      <c r="B68" s="208">
        <v>650</v>
      </c>
      <c r="C68" s="209">
        <v>4.4499999999999998E-2</v>
      </c>
      <c r="D68" s="209">
        <v>0.21229999999999999</v>
      </c>
      <c r="E68" s="210">
        <v>0</v>
      </c>
      <c r="F68" s="53"/>
      <c r="G68" s="50"/>
      <c r="H68" s="38"/>
      <c r="I68" s="39"/>
      <c r="K68" s="217">
        <v>14600</v>
      </c>
    </row>
    <row r="69" spans="1:11" ht="15" customHeight="1" x14ac:dyDescent="0.2">
      <c r="A69" s="33" t="str">
        <f t="shared" si="1"/>
        <v>14700</v>
      </c>
      <c r="B69" s="205">
        <v>671</v>
      </c>
      <c r="C69" s="206">
        <v>4.5600000000000002E-2</v>
      </c>
      <c r="D69" s="206">
        <v>0.21429999999999999</v>
      </c>
      <c r="E69" s="207">
        <v>0</v>
      </c>
      <c r="F69" s="52"/>
      <c r="G69" s="48"/>
      <c r="H69" s="36"/>
      <c r="I69" s="37"/>
      <c r="K69" s="218">
        <v>14700</v>
      </c>
    </row>
    <row r="70" spans="1:11" ht="15.95" customHeight="1" x14ac:dyDescent="0.2">
      <c r="A70" s="33" t="str">
        <f t="shared" si="1"/>
        <v>14800</v>
      </c>
      <c r="B70" s="208">
        <v>693</v>
      </c>
      <c r="C70" s="209">
        <v>4.6800000000000001E-2</v>
      </c>
      <c r="D70" s="209">
        <v>0.2162</v>
      </c>
      <c r="E70" s="210">
        <v>0</v>
      </c>
      <c r="F70" s="53"/>
      <c r="G70" s="50"/>
      <c r="H70" s="38"/>
      <c r="I70" s="39"/>
      <c r="K70" s="217">
        <v>14800</v>
      </c>
    </row>
    <row r="71" spans="1:11" ht="15.95" customHeight="1" x14ac:dyDescent="0.2">
      <c r="A71" s="33" t="str">
        <f t="shared" si="1"/>
        <v>14900</v>
      </c>
      <c r="B71" s="205">
        <v>714</v>
      </c>
      <c r="C71" s="206">
        <v>4.7899999999999998E-2</v>
      </c>
      <c r="D71" s="206">
        <v>0.21820000000000001</v>
      </c>
      <c r="E71" s="207">
        <v>0</v>
      </c>
      <c r="F71" s="52"/>
      <c r="G71" s="48"/>
      <c r="H71" s="36"/>
      <c r="I71" s="37"/>
      <c r="K71" s="218">
        <v>14900</v>
      </c>
    </row>
    <row r="72" spans="1:11" ht="15.95" customHeight="1" x14ac:dyDescent="0.2">
      <c r="A72" s="33" t="str">
        <f t="shared" si="1"/>
        <v>15000</v>
      </c>
      <c r="B72" s="208">
        <v>736</v>
      </c>
      <c r="C72" s="209">
        <v>4.9099999999999998E-2</v>
      </c>
      <c r="D72" s="209">
        <v>0.22009999999999999</v>
      </c>
      <c r="E72" s="210">
        <v>0</v>
      </c>
      <c r="F72" s="53"/>
      <c r="G72" s="50"/>
      <c r="H72" s="38"/>
      <c r="I72" s="39"/>
      <c r="K72" s="217">
        <v>15000</v>
      </c>
    </row>
    <row r="73" spans="1:11" ht="15" customHeight="1" x14ac:dyDescent="0.2">
      <c r="A73" s="33" t="str">
        <f t="shared" si="1"/>
        <v>15100</v>
      </c>
      <c r="B73" s="205">
        <v>758</v>
      </c>
      <c r="C73" s="206">
        <v>5.0200000000000002E-2</v>
      </c>
      <c r="D73" s="206">
        <v>0.22209999999999999</v>
      </c>
      <c r="E73" s="207">
        <v>0</v>
      </c>
      <c r="F73" s="52"/>
      <c r="G73" s="48"/>
      <c r="H73" s="36"/>
      <c r="I73" s="37"/>
      <c r="K73" s="218">
        <v>15100</v>
      </c>
    </row>
    <row r="74" spans="1:11" ht="15.95" customHeight="1" x14ac:dyDescent="0.2">
      <c r="A74" s="33" t="str">
        <f t="shared" si="1"/>
        <v>15200</v>
      </c>
      <c r="B74" s="208">
        <v>781</v>
      </c>
      <c r="C74" s="209">
        <v>5.1400000000000001E-2</v>
      </c>
      <c r="D74" s="209">
        <v>0.22409999999999999</v>
      </c>
      <c r="E74" s="210">
        <v>0</v>
      </c>
      <c r="F74" s="53"/>
      <c r="G74" s="50"/>
      <c r="H74" s="38"/>
      <c r="I74" s="39"/>
      <c r="K74" s="217">
        <v>15200</v>
      </c>
    </row>
    <row r="75" spans="1:11" ht="15.95" customHeight="1" x14ac:dyDescent="0.2">
      <c r="A75" s="33" t="str">
        <f t="shared" si="1"/>
        <v>15300</v>
      </c>
      <c r="B75" s="205">
        <v>803</v>
      </c>
      <c r="C75" s="206">
        <v>5.2499999999999998E-2</v>
      </c>
      <c r="D75" s="206">
        <v>0.22600000000000001</v>
      </c>
      <c r="E75" s="207">
        <v>0</v>
      </c>
      <c r="F75" s="52"/>
      <c r="G75" s="48"/>
      <c r="H75" s="36"/>
      <c r="I75" s="37"/>
      <c r="K75" s="218">
        <v>15300</v>
      </c>
    </row>
    <row r="76" spans="1:11" ht="15" customHeight="1" x14ac:dyDescent="0.2">
      <c r="A76" s="33" t="str">
        <f t="shared" si="1"/>
        <v>15400</v>
      </c>
      <c r="B76" s="208">
        <v>826</v>
      </c>
      <c r="C76" s="209">
        <v>5.3600000000000002E-2</v>
      </c>
      <c r="D76" s="209">
        <v>0.22800000000000001</v>
      </c>
      <c r="E76" s="210">
        <v>0</v>
      </c>
      <c r="F76" s="53"/>
      <c r="G76" s="50"/>
      <c r="H76" s="38"/>
      <c r="I76" s="39"/>
      <c r="K76" s="217">
        <v>15400</v>
      </c>
    </row>
    <row r="77" spans="1:11" ht="15.95" customHeight="1" x14ac:dyDescent="0.2">
      <c r="A77" s="33" t="str">
        <f t="shared" si="1"/>
        <v>15500</v>
      </c>
      <c r="B77" s="205">
        <v>849</v>
      </c>
      <c r="C77" s="206">
        <v>5.4800000000000001E-2</v>
      </c>
      <c r="D77" s="206">
        <v>0.22989999999999999</v>
      </c>
      <c r="E77" s="207">
        <v>0</v>
      </c>
      <c r="F77" s="52"/>
      <c r="G77" s="48"/>
      <c r="H77" s="36"/>
      <c r="I77" s="37"/>
      <c r="K77" s="218">
        <v>15500</v>
      </c>
    </row>
    <row r="78" spans="1:11" ht="15.95" customHeight="1" x14ac:dyDescent="0.2">
      <c r="A78" s="33" t="str">
        <f t="shared" si="1"/>
        <v>15600</v>
      </c>
      <c r="B78" s="208">
        <v>872</v>
      </c>
      <c r="C78" s="209">
        <v>5.5899999999999998E-2</v>
      </c>
      <c r="D78" s="209">
        <v>0.2319</v>
      </c>
      <c r="E78" s="210">
        <v>0</v>
      </c>
      <c r="F78" s="53"/>
      <c r="G78" s="50"/>
      <c r="H78" s="38"/>
      <c r="I78" s="39"/>
      <c r="K78" s="217">
        <v>15600</v>
      </c>
    </row>
    <row r="79" spans="1:11" ht="15" customHeight="1" x14ac:dyDescent="0.2">
      <c r="A79" s="33" t="str">
        <f t="shared" si="1"/>
        <v>15700</v>
      </c>
      <c r="B79" s="205">
        <v>895</v>
      </c>
      <c r="C79" s="206">
        <v>5.7000000000000002E-2</v>
      </c>
      <c r="D79" s="206">
        <v>0.2339</v>
      </c>
      <c r="E79" s="207">
        <v>0</v>
      </c>
      <c r="F79" s="52"/>
      <c r="G79" s="48"/>
      <c r="H79" s="36"/>
      <c r="I79" s="37"/>
      <c r="K79" s="218">
        <v>15700</v>
      </c>
    </row>
    <row r="80" spans="1:11" ht="15.95" customHeight="1" x14ac:dyDescent="0.2">
      <c r="A80" s="33" t="str">
        <f t="shared" si="1"/>
        <v>15800</v>
      </c>
      <c r="B80" s="208">
        <v>919</v>
      </c>
      <c r="C80" s="209">
        <v>5.8200000000000002E-2</v>
      </c>
      <c r="D80" s="209">
        <v>0.23580000000000001</v>
      </c>
      <c r="E80" s="210">
        <v>0</v>
      </c>
      <c r="F80" s="53"/>
      <c r="G80" s="50"/>
      <c r="H80" s="38"/>
      <c r="I80" s="39"/>
      <c r="K80" s="217">
        <v>15800</v>
      </c>
    </row>
    <row r="81" spans="1:11" ht="15.75" customHeight="1" x14ac:dyDescent="0.2">
      <c r="A81" s="33" t="str">
        <f t="shared" si="1"/>
        <v>15900</v>
      </c>
      <c r="B81" s="205">
        <v>942</v>
      </c>
      <c r="C81" s="206">
        <v>5.9200000000000003E-2</v>
      </c>
      <c r="D81" s="206">
        <v>0.23780000000000001</v>
      </c>
      <c r="E81" s="207">
        <v>0</v>
      </c>
      <c r="F81" s="52"/>
      <c r="G81" s="48"/>
      <c r="H81" s="36"/>
      <c r="I81" s="37"/>
      <c r="K81" s="218">
        <v>15900</v>
      </c>
    </row>
    <row r="82" spans="1:11" ht="15.95" customHeight="1" x14ac:dyDescent="0.2">
      <c r="A82" s="33" t="str">
        <f t="shared" si="1"/>
        <v>16000</v>
      </c>
      <c r="B82" s="211">
        <v>966</v>
      </c>
      <c r="C82" s="212">
        <v>6.0400000000000002E-2</v>
      </c>
      <c r="D82" s="212">
        <v>0.2397</v>
      </c>
      <c r="E82" s="213">
        <v>0</v>
      </c>
      <c r="F82" s="51"/>
      <c r="G82" s="46"/>
      <c r="H82" s="34"/>
      <c r="I82" s="35"/>
      <c r="K82" s="219">
        <v>16000</v>
      </c>
    </row>
    <row r="83" spans="1:11" ht="15" customHeight="1" x14ac:dyDescent="0.2">
      <c r="A83" s="33" t="str">
        <f t="shared" si="1"/>
        <v>16100</v>
      </c>
      <c r="B83" s="214">
        <v>990</v>
      </c>
      <c r="C83" s="215">
        <v>6.1499999999999999E-2</v>
      </c>
      <c r="D83" s="215">
        <v>0.24010000000000001</v>
      </c>
      <c r="E83" s="216">
        <v>0</v>
      </c>
      <c r="F83" s="52"/>
      <c r="G83" s="48"/>
      <c r="H83" s="36"/>
      <c r="I83" s="37"/>
      <c r="K83" s="220">
        <v>16100</v>
      </c>
    </row>
    <row r="84" spans="1:11" ht="15.95" customHeight="1" x14ac:dyDescent="0.2">
      <c r="A84" s="33" t="str">
        <f t="shared" si="1"/>
        <v>16200</v>
      </c>
      <c r="B84" s="217">
        <v>1014</v>
      </c>
      <c r="C84" s="209">
        <v>6.2600000000000003E-2</v>
      </c>
      <c r="D84" s="209">
        <v>0.24049999999999999</v>
      </c>
      <c r="E84" s="210">
        <v>0</v>
      </c>
      <c r="F84" s="53"/>
      <c r="G84" s="50"/>
      <c r="H84" s="38"/>
      <c r="I84" s="39"/>
      <c r="K84" s="217">
        <v>16200</v>
      </c>
    </row>
    <row r="85" spans="1:11" ht="15.95" customHeight="1" x14ac:dyDescent="0.2">
      <c r="A85" s="33" t="str">
        <f t="shared" si="1"/>
        <v>16300</v>
      </c>
      <c r="B85" s="218">
        <v>1038</v>
      </c>
      <c r="C85" s="206">
        <v>6.3700000000000007E-2</v>
      </c>
      <c r="D85" s="206">
        <v>0.2409</v>
      </c>
      <c r="E85" s="207">
        <v>0</v>
      </c>
      <c r="F85" s="52"/>
      <c r="G85" s="48"/>
      <c r="H85" s="36"/>
      <c r="I85" s="37"/>
      <c r="K85" s="218">
        <v>16300</v>
      </c>
    </row>
    <row r="86" spans="1:11" ht="15" customHeight="1" x14ac:dyDescent="0.2">
      <c r="A86" s="33" t="str">
        <f t="shared" si="1"/>
        <v>16400</v>
      </c>
      <c r="B86" s="217">
        <v>1062</v>
      </c>
      <c r="C86" s="209">
        <v>6.4799999999999996E-2</v>
      </c>
      <c r="D86" s="209">
        <v>0.2412</v>
      </c>
      <c r="E86" s="210">
        <v>0</v>
      </c>
      <c r="F86" s="53"/>
      <c r="G86" s="50"/>
      <c r="H86" s="38"/>
      <c r="I86" s="39"/>
      <c r="K86" s="217">
        <v>16400</v>
      </c>
    </row>
    <row r="87" spans="1:11" ht="15.95" customHeight="1" x14ac:dyDescent="0.2">
      <c r="A87" s="33" t="str">
        <f t="shared" si="1"/>
        <v>16500</v>
      </c>
      <c r="B87" s="218">
        <v>1087</v>
      </c>
      <c r="C87" s="206">
        <v>6.59E-2</v>
      </c>
      <c r="D87" s="206">
        <v>0.24160000000000001</v>
      </c>
      <c r="E87" s="207">
        <v>0</v>
      </c>
      <c r="F87" s="52"/>
      <c r="G87" s="48"/>
      <c r="H87" s="36"/>
      <c r="I87" s="37"/>
      <c r="K87" s="218">
        <v>16500</v>
      </c>
    </row>
    <row r="88" spans="1:11" ht="15.95" customHeight="1" x14ac:dyDescent="0.2">
      <c r="A88" s="33" t="str">
        <f t="shared" si="1"/>
        <v>16600</v>
      </c>
      <c r="B88" s="217">
        <v>1111</v>
      </c>
      <c r="C88" s="209">
        <v>6.6900000000000001E-2</v>
      </c>
      <c r="D88" s="209">
        <v>0.24199999999999999</v>
      </c>
      <c r="E88" s="210">
        <v>0</v>
      </c>
      <c r="F88" s="53"/>
      <c r="G88" s="50"/>
      <c r="H88" s="38"/>
      <c r="I88" s="39"/>
      <c r="K88" s="217">
        <v>16600</v>
      </c>
    </row>
    <row r="89" spans="1:11" ht="15" customHeight="1" x14ac:dyDescent="0.2">
      <c r="A89" s="33" t="str">
        <f t="shared" si="1"/>
        <v>16700</v>
      </c>
      <c r="B89" s="218">
        <v>1135</v>
      </c>
      <c r="C89" s="206">
        <v>6.8000000000000005E-2</v>
      </c>
      <c r="D89" s="206">
        <v>0.2424</v>
      </c>
      <c r="E89" s="207">
        <v>0</v>
      </c>
      <c r="F89" s="52"/>
      <c r="G89" s="48"/>
      <c r="H89" s="36"/>
      <c r="I89" s="37"/>
      <c r="K89" s="218">
        <v>16700</v>
      </c>
    </row>
    <row r="90" spans="1:11" ht="15.95" customHeight="1" x14ac:dyDescent="0.2">
      <c r="A90" s="33" t="str">
        <f t="shared" si="1"/>
        <v>16800</v>
      </c>
      <c r="B90" s="217">
        <v>1159</v>
      </c>
      <c r="C90" s="209">
        <v>6.9000000000000006E-2</v>
      </c>
      <c r="D90" s="209">
        <v>0.24279999999999999</v>
      </c>
      <c r="E90" s="210">
        <v>0</v>
      </c>
      <c r="F90" s="53"/>
      <c r="G90" s="50"/>
      <c r="H90" s="38"/>
      <c r="I90" s="39"/>
      <c r="K90" s="217">
        <v>16800</v>
      </c>
    </row>
    <row r="91" spans="1:11" ht="15.95" customHeight="1" x14ac:dyDescent="0.2">
      <c r="A91" s="33" t="str">
        <f t="shared" si="1"/>
        <v>16900</v>
      </c>
      <c r="B91" s="218">
        <v>1184</v>
      </c>
      <c r="C91" s="206">
        <v>7.0099999999999996E-2</v>
      </c>
      <c r="D91" s="206">
        <v>0.2432</v>
      </c>
      <c r="E91" s="207">
        <v>0</v>
      </c>
      <c r="F91" s="52"/>
      <c r="G91" s="48"/>
      <c r="H91" s="36"/>
      <c r="I91" s="37"/>
      <c r="K91" s="218">
        <v>16900</v>
      </c>
    </row>
    <row r="92" spans="1:11" ht="15.95" customHeight="1" x14ac:dyDescent="0.2">
      <c r="A92" s="33" t="str">
        <f t="shared" si="1"/>
        <v>17000</v>
      </c>
      <c r="B92" s="217">
        <v>1208</v>
      </c>
      <c r="C92" s="209">
        <v>7.1099999999999997E-2</v>
      </c>
      <c r="D92" s="209">
        <v>0.24360000000000001</v>
      </c>
      <c r="E92" s="210">
        <v>0</v>
      </c>
      <c r="F92" s="53"/>
      <c r="G92" s="50"/>
      <c r="H92" s="38"/>
      <c r="I92" s="39"/>
      <c r="K92" s="217">
        <v>17000</v>
      </c>
    </row>
    <row r="93" spans="1:11" ht="15" customHeight="1" x14ac:dyDescent="0.2">
      <c r="A93" s="33" t="str">
        <f t="shared" si="1"/>
        <v>17100</v>
      </c>
      <c r="B93" s="218">
        <v>1232</v>
      </c>
      <c r="C93" s="206">
        <v>7.1999999999999995E-2</v>
      </c>
      <c r="D93" s="206">
        <v>0.24390000000000001</v>
      </c>
      <c r="E93" s="207">
        <v>0</v>
      </c>
      <c r="F93" s="52"/>
      <c r="G93" s="48"/>
      <c r="H93" s="36"/>
      <c r="I93" s="37"/>
      <c r="K93" s="218">
        <v>17100</v>
      </c>
    </row>
    <row r="94" spans="1:11" ht="15.95" customHeight="1" x14ac:dyDescent="0.2">
      <c r="A94" s="33" t="str">
        <f t="shared" si="1"/>
        <v>17200</v>
      </c>
      <c r="B94" s="217">
        <v>1257</v>
      </c>
      <c r="C94" s="209">
        <v>7.3099999999999998E-2</v>
      </c>
      <c r="D94" s="209">
        <v>0.24429999999999999</v>
      </c>
      <c r="E94" s="210">
        <v>0</v>
      </c>
      <c r="F94" s="53"/>
      <c r="G94" s="50"/>
      <c r="H94" s="38"/>
      <c r="I94" s="39"/>
      <c r="K94" s="217">
        <v>17200</v>
      </c>
    </row>
    <row r="95" spans="1:11" ht="15.95" customHeight="1" x14ac:dyDescent="0.2">
      <c r="A95" s="33" t="str">
        <f t="shared" si="1"/>
        <v>17300</v>
      </c>
      <c r="B95" s="218">
        <v>1281</v>
      </c>
      <c r="C95" s="206">
        <v>7.3999999999999996E-2</v>
      </c>
      <c r="D95" s="206">
        <v>0.2447</v>
      </c>
      <c r="E95" s="207">
        <v>0</v>
      </c>
      <c r="F95" s="52"/>
      <c r="G95" s="48"/>
      <c r="H95" s="36"/>
      <c r="I95" s="37"/>
      <c r="K95" s="218">
        <v>17300</v>
      </c>
    </row>
    <row r="96" spans="1:11" ht="15" customHeight="1" x14ac:dyDescent="0.2">
      <c r="A96" s="33" t="str">
        <f t="shared" si="1"/>
        <v>17400</v>
      </c>
      <c r="B96" s="217">
        <v>1306</v>
      </c>
      <c r="C96" s="209">
        <v>7.51E-2</v>
      </c>
      <c r="D96" s="209">
        <v>0.24510000000000001</v>
      </c>
      <c r="E96" s="210">
        <v>0</v>
      </c>
      <c r="F96" s="53"/>
      <c r="G96" s="50"/>
      <c r="H96" s="38"/>
      <c r="I96" s="39"/>
      <c r="K96" s="217">
        <v>17400</v>
      </c>
    </row>
    <row r="97" spans="1:11" ht="15.95" customHeight="1" x14ac:dyDescent="0.2">
      <c r="A97" s="33" t="str">
        <f t="shared" si="1"/>
        <v>17500</v>
      </c>
      <c r="B97" s="218">
        <v>1330</v>
      </c>
      <c r="C97" s="206">
        <v>7.5999999999999998E-2</v>
      </c>
      <c r="D97" s="206">
        <v>0.2455</v>
      </c>
      <c r="E97" s="207">
        <v>0</v>
      </c>
      <c r="F97" s="52"/>
      <c r="G97" s="48"/>
      <c r="H97" s="36"/>
      <c r="I97" s="37"/>
      <c r="K97" s="218">
        <v>17500</v>
      </c>
    </row>
    <row r="98" spans="1:11" ht="15.95" customHeight="1" x14ac:dyDescent="0.2">
      <c r="A98" s="33" t="str">
        <f t="shared" si="1"/>
        <v>17600</v>
      </c>
      <c r="B98" s="217">
        <v>1355</v>
      </c>
      <c r="C98" s="209">
        <v>7.6999999999999999E-2</v>
      </c>
      <c r="D98" s="209">
        <v>0.24590000000000001</v>
      </c>
      <c r="E98" s="210">
        <v>0</v>
      </c>
      <c r="F98" s="53"/>
      <c r="G98" s="50"/>
      <c r="H98" s="38"/>
      <c r="I98" s="39"/>
      <c r="K98" s="217">
        <v>17600</v>
      </c>
    </row>
    <row r="99" spans="1:11" ht="15" customHeight="1" x14ac:dyDescent="0.2">
      <c r="A99" s="33" t="str">
        <f t="shared" si="1"/>
        <v>17700</v>
      </c>
      <c r="B99" s="218">
        <v>1379</v>
      </c>
      <c r="C99" s="206">
        <v>7.7899999999999997E-2</v>
      </c>
      <c r="D99" s="206">
        <v>0.24629999999999999</v>
      </c>
      <c r="E99" s="207">
        <v>0</v>
      </c>
      <c r="F99" s="52"/>
      <c r="G99" s="48"/>
      <c r="H99" s="36"/>
      <c r="I99" s="37"/>
      <c r="K99" s="218">
        <v>17700</v>
      </c>
    </row>
    <row r="100" spans="1:11" ht="15.95" customHeight="1" x14ac:dyDescent="0.2">
      <c r="A100" s="33" t="str">
        <f t="shared" si="1"/>
        <v>17800</v>
      </c>
      <c r="B100" s="217">
        <v>1404</v>
      </c>
      <c r="C100" s="209">
        <v>7.8899999999999998E-2</v>
      </c>
      <c r="D100" s="209">
        <v>0.24660000000000001</v>
      </c>
      <c r="E100" s="210">
        <v>0</v>
      </c>
      <c r="F100" s="53"/>
      <c r="G100" s="50"/>
      <c r="H100" s="38"/>
      <c r="I100" s="39"/>
      <c r="K100" s="217">
        <v>17800</v>
      </c>
    </row>
    <row r="101" spans="1:11" ht="15.95" customHeight="1" x14ac:dyDescent="0.2">
      <c r="A101" s="33" t="str">
        <f t="shared" si="1"/>
        <v>17900</v>
      </c>
      <c r="B101" s="218">
        <v>1429</v>
      </c>
      <c r="C101" s="206">
        <v>7.9799999999999996E-2</v>
      </c>
      <c r="D101" s="206">
        <v>0.247</v>
      </c>
      <c r="E101" s="207">
        <v>0</v>
      </c>
      <c r="F101" s="52"/>
      <c r="G101" s="48"/>
      <c r="H101" s="36"/>
      <c r="I101" s="37"/>
      <c r="K101" s="218">
        <v>17900</v>
      </c>
    </row>
    <row r="102" spans="1:11" ht="15.95" customHeight="1" x14ac:dyDescent="0.2">
      <c r="A102" s="33" t="str">
        <f t="shared" si="1"/>
        <v>18000</v>
      </c>
      <c r="B102" s="217">
        <v>1453</v>
      </c>
      <c r="C102" s="209">
        <v>8.0699999999999994E-2</v>
      </c>
      <c r="D102" s="209">
        <v>0.24740000000000001</v>
      </c>
      <c r="E102" s="210">
        <v>0</v>
      </c>
      <c r="F102" s="53"/>
      <c r="G102" s="50"/>
      <c r="H102" s="38"/>
      <c r="I102" s="39"/>
      <c r="K102" s="217">
        <v>18000</v>
      </c>
    </row>
    <row r="103" spans="1:11" ht="15" customHeight="1" x14ac:dyDescent="0.2">
      <c r="A103" s="33" t="str">
        <f t="shared" si="1"/>
        <v>18100</v>
      </c>
      <c r="B103" s="218">
        <v>1478</v>
      </c>
      <c r="C103" s="206">
        <v>8.1699999999999995E-2</v>
      </c>
      <c r="D103" s="206">
        <v>0.24779999999999999</v>
      </c>
      <c r="E103" s="207">
        <v>0</v>
      </c>
      <c r="F103" s="52"/>
      <c r="G103" s="48"/>
      <c r="H103" s="36"/>
      <c r="I103" s="37"/>
      <c r="K103" s="218">
        <v>18100</v>
      </c>
    </row>
    <row r="104" spans="1:11" ht="15.95" customHeight="1" x14ac:dyDescent="0.2">
      <c r="A104" s="33" t="str">
        <f t="shared" si="1"/>
        <v>18200</v>
      </c>
      <c r="B104" s="217">
        <v>1503</v>
      </c>
      <c r="C104" s="209">
        <v>8.2600000000000007E-2</v>
      </c>
      <c r="D104" s="209">
        <v>0.2482</v>
      </c>
      <c r="E104" s="210">
        <v>0</v>
      </c>
      <c r="F104" s="53"/>
      <c r="G104" s="50"/>
      <c r="H104" s="38"/>
      <c r="I104" s="39"/>
      <c r="K104" s="217">
        <v>18200</v>
      </c>
    </row>
    <row r="105" spans="1:11" ht="15.95" customHeight="1" x14ac:dyDescent="0.2">
      <c r="A105" s="33" t="str">
        <f t="shared" si="1"/>
        <v>18300</v>
      </c>
      <c r="B105" s="218">
        <v>1528</v>
      </c>
      <c r="C105" s="206">
        <v>8.3500000000000005E-2</v>
      </c>
      <c r="D105" s="206">
        <v>0.24859999999999999</v>
      </c>
      <c r="E105" s="207">
        <v>0</v>
      </c>
      <c r="F105" s="52"/>
      <c r="G105" s="48"/>
      <c r="H105" s="36"/>
      <c r="I105" s="37"/>
      <c r="K105" s="218">
        <v>18300</v>
      </c>
    </row>
    <row r="106" spans="1:11" ht="15" customHeight="1" x14ac:dyDescent="0.2">
      <c r="A106" s="33" t="str">
        <f t="shared" si="1"/>
        <v>18400</v>
      </c>
      <c r="B106" s="217">
        <v>1553</v>
      </c>
      <c r="C106" s="209">
        <v>8.4400000000000003E-2</v>
      </c>
      <c r="D106" s="209">
        <v>0.249</v>
      </c>
      <c r="E106" s="210">
        <v>0</v>
      </c>
      <c r="F106" s="53"/>
      <c r="G106" s="50"/>
      <c r="H106" s="38"/>
      <c r="I106" s="39"/>
      <c r="K106" s="217">
        <v>18400</v>
      </c>
    </row>
    <row r="107" spans="1:11" ht="15.95" customHeight="1" x14ac:dyDescent="0.2">
      <c r="A107" s="33" t="str">
        <f t="shared" si="1"/>
        <v>18500</v>
      </c>
      <c r="B107" s="218">
        <v>1578</v>
      </c>
      <c r="C107" s="206">
        <v>8.5300000000000001E-2</v>
      </c>
      <c r="D107" s="206">
        <v>0.24929999999999999</v>
      </c>
      <c r="E107" s="207">
        <v>0</v>
      </c>
      <c r="F107" s="52"/>
      <c r="G107" s="48"/>
      <c r="H107" s="36"/>
      <c r="I107" s="37"/>
      <c r="K107" s="218">
        <v>18500</v>
      </c>
    </row>
    <row r="108" spans="1:11" ht="15.95" customHeight="1" x14ac:dyDescent="0.2">
      <c r="A108" s="33" t="str">
        <f t="shared" si="1"/>
        <v>18600</v>
      </c>
      <c r="B108" s="217">
        <v>1603</v>
      </c>
      <c r="C108" s="209">
        <v>8.6199999999999999E-2</v>
      </c>
      <c r="D108" s="209">
        <v>0.24970000000000001</v>
      </c>
      <c r="E108" s="210">
        <v>0</v>
      </c>
      <c r="F108" s="53"/>
      <c r="G108" s="50"/>
      <c r="H108" s="38"/>
      <c r="I108" s="39"/>
      <c r="K108" s="217">
        <v>18600</v>
      </c>
    </row>
    <row r="109" spans="1:11" ht="15" customHeight="1" x14ac:dyDescent="0.2">
      <c r="A109" s="33" t="str">
        <f t="shared" si="1"/>
        <v>18700</v>
      </c>
      <c r="B109" s="218">
        <v>1628</v>
      </c>
      <c r="C109" s="206">
        <v>8.7099999999999997E-2</v>
      </c>
      <c r="D109" s="206">
        <v>0.25009999999999999</v>
      </c>
      <c r="E109" s="207">
        <v>0</v>
      </c>
      <c r="F109" s="52"/>
      <c r="G109" s="48"/>
      <c r="H109" s="36"/>
      <c r="I109" s="37"/>
      <c r="K109" s="218">
        <v>18700</v>
      </c>
    </row>
    <row r="110" spans="1:11" ht="15.95" customHeight="1" x14ac:dyDescent="0.2">
      <c r="A110" s="33" t="str">
        <f t="shared" si="1"/>
        <v>18800</v>
      </c>
      <c r="B110" s="217">
        <v>1653</v>
      </c>
      <c r="C110" s="209">
        <v>8.7900000000000006E-2</v>
      </c>
      <c r="D110" s="209">
        <v>0.2505</v>
      </c>
      <c r="E110" s="210">
        <v>0</v>
      </c>
      <c r="F110" s="53"/>
      <c r="G110" s="50"/>
      <c r="H110" s="38"/>
      <c r="I110" s="39"/>
      <c r="K110" s="217">
        <v>18800</v>
      </c>
    </row>
    <row r="111" spans="1:11" ht="15.95" customHeight="1" x14ac:dyDescent="0.2">
      <c r="A111" s="33" t="str">
        <f t="shared" si="1"/>
        <v>18900</v>
      </c>
      <c r="B111" s="218">
        <v>1678</v>
      </c>
      <c r="C111" s="206">
        <v>8.8800000000000004E-2</v>
      </c>
      <c r="D111" s="206">
        <v>0.25090000000000001</v>
      </c>
      <c r="E111" s="207">
        <v>0</v>
      </c>
      <c r="F111" s="52"/>
      <c r="G111" s="48"/>
      <c r="H111" s="36"/>
      <c r="I111" s="37"/>
      <c r="K111" s="218">
        <v>18900</v>
      </c>
    </row>
    <row r="112" spans="1:11" ht="15.95" customHeight="1" x14ac:dyDescent="0.2">
      <c r="A112" s="33" t="str">
        <f t="shared" si="1"/>
        <v>19000</v>
      </c>
      <c r="B112" s="217">
        <v>1703</v>
      </c>
      <c r="C112" s="209">
        <v>8.9599999999999999E-2</v>
      </c>
      <c r="D112" s="209">
        <v>0.25130000000000002</v>
      </c>
      <c r="E112" s="210">
        <v>0</v>
      </c>
      <c r="F112" s="53"/>
      <c r="G112" s="50"/>
      <c r="H112" s="38"/>
      <c r="I112" s="39"/>
      <c r="K112" s="217">
        <v>19000</v>
      </c>
    </row>
    <row r="113" spans="1:11" ht="15" customHeight="1" x14ac:dyDescent="0.2">
      <c r="A113" s="33" t="str">
        <f t="shared" si="1"/>
        <v>19100</v>
      </c>
      <c r="B113" s="218">
        <v>1728</v>
      </c>
      <c r="C113" s="206">
        <v>9.0499999999999997E-2</v>
      </c>
      <c r="D113" s="206">
        <v>0.25159999999999999</v>
      </c>
      <c r="E113" s="207">
        <v>0</v>
      </c>
      <c r="F113" s="52"/>
      <c r="G113" s="48"/>
      <c r="H113" s="36"/>
      <c r="I113" s="37"/>
      <c r="K113" s="218">
        <v>19100</v>
      </c>
    </row>
    <row r="114" spans="1:11" ht="15.95" customHeight="1" x14ac:dyDescent="0.2">
      <c r="A114" s="33" t="str">
        <f t="shared" si="1"/>
        <v>19200</v>
      </c>
      <c r="B114" s="217">
        <v>1753</v>
      </c>
      <c r="C114" s="209">
        <v>9.1300000000000006E-2</v>
      </c>
      <c r="D114" s="209">
        <v>0.252</v>
      </c>
      <c r="E114" s="210">
        <v>0</v>
      </c>
      <c r="F114" s="53"/>
      <c r="G114" s="50"/>
      <c r="H114" s="38"/>
      <c r="I114" s="39"/>
      <c r="K114" s="217">
        <v>19200</v>
      </c>
    </row>
    <row r="115" spans="1:11" ht="15.95" customHeight="1" x14ac:dyDescent="0.2">
      <c r="A115" s="33" t="str">
        <f t="shared" si="1"/>
        <v>19300</v>
      </c>
      <c r="B115" s="218">
        <v>1778</v>
      </c>
      <c r="C115" s="206">
        <v>9.2100000000000001E-2</v>
      </c>
      <c r="D115" s="206">
        <v>0.25240000000000001</v>
      </c>
      <c r="E115" s="207">
        <v>0</v>
      </c>
      <c r="F115" s="52"/>
      <c r="G115" s="48"/>
      <c r="H115" s="36"/>
      <c r="I115" s="37"/>
      <c r="K115" s="218">
        <v>19300</v>
      </c>
    </row>
    <row r="116" spans="1:11" ht="15" customHeight="1" x14ac:dyDescent="0.2">
      <c r="A116" s="33" t="str">
        <f t="shared" si="1"/>
        <v>19400</v>
      </c>
      <c r="B116" s="217">
        <v>1804</v>
      </c>
      <c r="C116" s="209">
        <v>9.2999999999999999E-2</v>
      </c>
      <c r="D116" s="209">
        <v>0.25280000000000002</v>
      </c>
      <c r="E116" s="210">
        <v>0</v>
      </c>
      <c r="F116" s="53"/>
      <c r="G116" s="50"/>
      <c r="H116" s="38"/>
      <c r="I116" s="39"/>
      <c r="K116" s="217">
        <v>19400</v>
      </c>
    </row>
    <row r="117" spans="1:11" ht="15.95" customHeight="1" x14ac:dyDescent="0.2">
      <c r="A117" s="33" t="str">
        <f t="shared" si="1"/>
        <v>19500</v>
      </c>
      <c r="B117" s="218">
        <v>1829</v>
      </c>
      <c r="C117" s="206">
        <v>9.3799999999999994E-2</v>
      </c>
      <c r="D117" s="206">
        <v>0.25319999999999998</v>
      </c>
      <c r="E117" s="207">
        <v>0</v>
      </c>
      <c r="F117" s="52"/>
      <c r="G117" s="48"/>
      <c r="H117" s="36"/>
      <c r="I117" s="37"/>
      <c r="K117" s="218">
        <v>19500</v>
      </c>
    </row>
    <row r="118" spans="1:11" ht="15.95" customHeight="1" x14ac:dyDescent="0.2">
      <c r="A118" s="33" t="str">
        <f t="shared" si="1"/>
        <v>19600</v>
      </c>
      <c r="B118" s="217">
        <v>1854</v>
      </c>
      <c r="C118" s="209">
        <v>9.4600000000000004E-2</v>
      </c>
      <c r="D118" s="209">
        <v>0.25359999999999999</v>
      </c>
      <c r="E118" s="210">
        <v>0</v>
      </c>
      <c r="F118" s="53"/>
      <c r="G118" s="50"/>
      <c r="H118" s="38"/>
      <c r="I118" s="39"/>
      <c r="K118" s="217">
        <v>19600</v>
      </c>
    </row>
    <row r="119" spans="1:11" ht="15" customHeight="1" x14ac:dyDescent="0.2">
      <c r="A119" s="33" t="str">
        <f t="shared" si="1"/>
        <v>19700</v>
      </c>
      <c r="B119" s="218">
        <v>1880</v>
      </c>
      <c r="C119" s="206">
        <v>9.5399999999999999E-2</v>
      </c>
      <c r="D119" s="206">
        <v>0.254</v>
      </c>
      <c r="E119" s="207">
        <v>0</v>
      </c>
      <c r="F119" s="52"/>
      <c r="G119" s="48"/>
      <c r="H119" s="36"/>
      <c r="I119" s="37"/>
      <c r="K119" s="218">
        <v>19700</v>
      </c>
    </row>
    <row r="120" spans="1:11" ht="15.95" customHeight="1" x14ac:dyDescent="0.2">
      <c r="A120" s="33" t="str">
        <f t="shared" si="1"/>
        <v>19800</v>
      </c>
      <c r="B120" s="217">
        <v>1905</v>
      </c>
      <c r="C120" s="209">
        <v>9.6199999999999994E-2</v>
      </c>
      <c r="D120" s="209">
        <v>0.25430000000000003</v>
      </c>
      <c r="E120" s="210">
        <v>0</v>
      </c>
      <c r="F120" s="53"/>
      <c r="G120" s="50"/>
      <c r="H120" s="38"/>
      <c r="I120" s="39"/>
      <c r="K120" s="217">
        <v>19800</v>
      </c>
    </row>
    <row r="121" spans="1:11" ht="15.75" customHeight="1" x14ac:dyDescent="0.2">
      <c r="A121" s="33" t="str">
        <f t="shared" si="1"/>
        <v>19900</v>
      </c>
      <c r="B121" s="218">
        <v>1930</v>
      </c>
      <c r="C121" s="206">
        <v>9.7000000000000003E-2</v>
      </c>
      <c r="D121" s="206">
        <v>0.25469999999999998</v>
      </c>
      <c r="E121" s="207">
        <v>0</v>
      </c>
      <c r="F121" s="52"/>
      <c r="G121" s="48"/>
      <c r="H121" s="36"/>
      <c r="I121" s="37"/>
      <c r="K121" s="218">
        <v>19900</v>
      </c>
    </row>
    <row r="122" spans="1:11" ht="15.95" customHeight="1" x14ac:dyDescent="0.2">
      <c r="A122" s="33" t="str">
        <f t="shared" si="1"/>
        <v>20000</v>
      </c>
      <c r="B122" s="217">
        <v>1956</v>
      </c>
      <c r="C122" s="209">
        <v>9.7799999999999998E-2</v>
      </c>
      <c r="D122" s="209">
        <v>0.25509999999999999</v>
      </c>
      <c r="E122" s="210">
        <v>0</v>
      </c>
      <c r="F122" s="51"/>
      <c r="G122" s="46"/>
      <c r="H122" s="34"/>
      <c r="I122" s="35"/>
      <c r="K122" s="217">
        <v>20000</v>
      </c>
    </row>
    <row r="123" spans="1:11" ht="15" customHeight="1" x14ac:dyDescent="0.2">
      <c r="A123" s="33" t="str">
        <f t="shared" si="1"/>
        <v>20100</v>
      </c>
      <c r="B123" s="218">
        <v>1981</v>
      </c>
      <c r="C123" s="206">
        <v>9.8599999999999993E-2</v>
      </c>
      <c r="D123" s="206">
        <v>0.2555</v>
      </c>
      <c r="E123" s="207">
        <v>0</v>
      </c>
      <c r="F123" s="52"/>
      <c r="G123" s="48"/>
      <c r="H123" s="36"/>
      <c r="I123" s="37"/>
      <c r="K123" s="218">
        <v>20100</v>
      </c>
    </row>
    <row r="124" spans="1:11" ht="15.95" customHeight="1" x14ac:dyDescent="0.2">
      <c r="A124" s="33" t="str">
        <f t="shared" si="1"/>
        <v>20200</v>
      </c>
      <c r="B124" s="217">
        <v>2007</v>
      </c>
      <c r="C124" s="209">
        <v>9.9400000000000002E-2</v>
      </c>
      <c r="D124" s="209">
        <v>0.25590000000000002</v>
      </c>
      <c r="E124" s="210">
        <v>0</v>
      </c>
      <c r="F124" s="53"/>
      <c r="G124" s="50"/>
      <c r="H124" s="38"/>
      <c r="I124" s="39"/>
      <c r="K124" s="217">
        <v>20200</v>
      </c>
    </row>
    <row r="125" spans="1:11" ht="15.95" customHeight="1" x14ac:dyDescent="0.2">
      <c r="A125" s="33" t="str">
        <f t="shared" si="1"/>
        <v>20300</v>
      </c>
      <c r="B125" s="218">
        <v>2033</v>
      </c>
      <c r="C125" s="206">
        <v>0.10009999999999999</v>
      </c>
      <c r="D125" s="206">
        <v>0.25629999999999997</v>
      </c>
      <c r="E125" s="207">
        <v>0</v>
      </c>
      <c r="F125" s="52"/>
      <c r="G125" s="48"/>
      <c r="H125" s="36"/>
      <c r="I125" s="37"/>
      <c r="K125" s="218">
        <v>20300</v>
      </c>
    </row>
    <row r="126" spans="1:11" ht="15" customHeight="1" x14ac:dyDescent="0.2">
      <c r="A126" s="33" t="str">
        <f t="shared" si="1"/>
        <v>20400</v>
      </c>
      <c r="B126" s="217">
        <v>2058</v>
      </c>
      <c r="C126" s="209">
        <v>0.1009</v>
      </c>
      <c r="D126" s="209">
        <v>0.25669999999999998</v>
      </c>
      <c r="E126" s="210">
        <v>0</v>
      </c>
      <c r="F126" s="53"/>
      <c r="G126" s="50"/>
      <c r="H126" s="38"/>
      <c r="I126" s="39"/>
      <c r="K126" s="217">
        <v>20400</v>
      </c>
    </row>
    <row r="127" spans="1:11" ht="15.95" customHeight="1" x14ac:dyDescent="0.2">
      <c r="A127" s="33" t="str">
        <f t="shared" si="1"/>
        <v>20500</v>
      </c>
      <c r="B127" s="218">
        <v>2084</v>
      </c>
      <c r="C127" s="206">
        <v>0.1017</v>
      </c>
      <c r="D127" s="206">
        <v>0.25700000000000001</v>
      </c>
      <c r="E127" s="207">
        <v>0</v>
      </c>
      <c r="F127" s="52"/>
      <c r="G127" s="48"/>
      <c r="H127" s="36"/>
      <c r="I127" s="37"/>
      <c r="K127" s="218">
        <v>20500</v>
      </c>
    </row>
    <row r="128" spans="1:11" ht="15.95" customHeight="1" x14ac:dyDescent="0.2">
      <c r="A128" s="33" t="str">
        <f t="shared" si="1"/>
        <v>20600</v>
      </c>
      <c r="B128" s="219">
        <v>2110</v>
      </c>
      <c r="C128" s="212">
        <v>0.1024</v>
      </c>
      <c r="D128" s="212">
        <v>0.25740000000000002</v>
      </c>
      <c r="E128" s="213">
        <v>0</v>
      </c>
      <c r="F128" s="53"/>
      <c r="G128" s="50"/>
      <c r="H128" s="38"/>
      <c r="I128" s="39"/>
      <c r="K128" s="219">
        <v>20600</v>
      </c>
    </row>
    <row r="129" spans="1:11" ht="15" customHeight="1" x14ac:dyDescent="0.2">
      <c r="A129" s="33" t="str">
        <f t="shared" si="1"/>
        <v>20700</v>
      </c>
      <c r="B129" s="220">
        <v>2135</v>
      </c>
      <c r="C129" s="215">
        <v>0.1031</v>
      </c>
      <c r="D129" s="215">
        <v>0.25779999999999997</v>
      </c>
      <c r="E129" s="216">
        <v>0</v>
      </c>
      <c r="F129" s="52"/>
      <c r="G129" s="48"/>
      <c r="H129" s="36"/>
      <c r="I129" s="37"/>
      <c r="K129" s="220">
        <v>20700</v>
      </c>
    </row>
    <row r="130" spans="1:11" ht="15.95" customHeight="1" x14ac:dyDescent="0.2">
      <c r="A130" s="33" t="str">
        <f t="shared" ref="A130:A193" si="2">CLEAN(K130)</f>
        <v>20800</v>
      </c>
      <c r="B130" s="217">
        <v>2161</v>
      </c>
      <c r="C130" s="209">
        <v>0.10390000000000001</v>
      </c>
      <c r="D130" s="209">
        <v>0.25819999999999999</v>
      </c>
      <c r="E130" s="210">
        <v>0</v>
      </c>
      <c r="F130" s="53"/>
      <c r="G130" s="50"/>
      <c r="H130" s="38"/>
      <c r="I130" s="39"/>
      <c r="K130" s="217">
        <v>20800</v>
      </c>
    </row>
    <row r="131" spans="1:11" ht="15.95" customHeight="1" x14ac:dyDescent="0.2">
      <c r="A131" s="33" t="str">
        <f t="shared" si="2"/>
        <v>20900</v>
      </c>
      <c r="B131" s="218">
        <v>2187</v>
      </c>
      <c r="C131" s="206">
        <v>0.1046</v>
      </c>
      <c r="D131" s="206">
        <v>0.2586</v>
      </c>
      <c r="E131" s="207">
        <v>0</v>
      </c>
      <c r="F131" s="52"/>
      <c r="G131" s="48"/>
      <c r="H131" s="36"/>
      <c r="I131" s="37"/>
      <c r="K131" s="218">
        <v>20900</v>
      </c>
    </row>
    <row r="132" spans="1:11" ht="15.95" customHeight="1" x14ac:dyDescent="0.2">
      <c r="A132" s="33" t="str">
        <f t="shared" si="2"/>
        <v>21000</v>
      </c>
      <c r="B132" s="217">
        <v>2213</v>
      </c>
      <c r="C132" s="209">
        <v>0.10539999999999999</v>
      </c>
      <c r="D132" s="209">
        <v>0.25900000000000001</v>
      </c>
      <c r="E132" s="210">
        <v>0</v>
      </c>
      <c r="F132" s="53"/>
      <c r="G132" s="50"/>
      <c r="H132" s="38"/>
      <c r="I132" s="39"/>
      <c r="K132" s="217">
        <v>21000</v>
      </c>
    </row>
    <row r="133" spans="1:11" ht="15" customHeight="1" x14ac:dyDescent="0.2">
      <c r="A133" s="33" t="str">
        <f t="shared" si="2"/>
        <v>21100</v>
      </c>
      <c r="B133" s="218">
        <v>2239</v>
      </c>
      <c r="C133" s="206">
        <v>0.1061</v>
      </c>
      <c r="D133" s="206">
        <v>0.25929999999999997</v>
      </c>
      <c r="E133" s="207">
        <v>0</v>
      </c>
      <c r="F133" s="52"/>
      <c r="G133" s="48"/>
      <c r="H133" s="36"/>
      <c r="I133" s="37"/>
      <c r="K133" s="218">
        <v>21100</v>
      </c>
    </row>
    <row r="134" spans="1:11" ht="15.95" customHeight="1" x14ac:dyDescent="0.2">
      <c r="A134" s="33" t="str">
        <f t="shared" si="2"/>
        <v>21200</v>
      </c>
      <c r="B134" s="217">
        <v>2265</v>
      </c>
      <c r="C134" s="209">
        <v>0.10680000000000001</v>
      </c>
      <c r="D134" s="209">
        <v>0.25969999999999999</v>
      </c>
      <c r="E134" s="210">
        <v>0</v>
      </c>
      <c r="F134" s="53"/>
      <c r="G134" s="50"/>
      <c r="H134" s="38"/>
      <c r="I134" s="39"/>
      <c r="K134" s="217">
        <v>21200</v>
      </c>
    </row>
    <row r="135" spans="1:11" ht="15.95" customHeight="1" x14ac:dyDescent="0.2">
      <c r="A135" s="33" t="str">
        <f t="shared" si="2"/>
        <v>21300</v>
      </c>
      <c r="B135" s="218">
        <v>2291</v>
      </c>
      <c r="C135" s="206">
        <v>0.1076</v>
      </c>
      <c r="D135" s="206">
        <v>0.2601</v>
      </c>
      <c r="E135" s="207">
        <v>0</v>
      </c>
      <c r="F135" s="52"/>
      <c r="G135" s="48"/>
      <c r="H135" s="36"/>
      <c r="I135" s="37"/>
      <c r="K135" s="218">
        <v>21300</v>
      </c>
    </row>
    <row r="136" spans="1:11" ht="15" customHeight="1" x14ac:dyDescent="0.2">
      <c r="A136" s="33" t="str">
        <f t="shared" si="2"/>
        <v>21400</v>
      </c>
      <c r="B136" s="217">
        <v>2317</v>
      </c>
      <c r="C136" s="209">
        <v>0.10829999999999999</v>
      </c>
      <c r="D136" s="209">
        <v>0.26050000000000001</v>
      </c>
      <c r="E136" s="210">
        <v>0</v>
      </c>
      <c r="F136" s="53"/>
      <c r="G136" s="50"/>
      <c r="H136" s="38"/>
      <c r="I136" s="39"/>
      <c r="K136" s="217">
        <v>21400</v>
      </c>
    </row>
    <row r="137" spans="1:11" ht="15.95" customHeight="1" x14ac:dyDescent="0.2">
      <c r="A137" s="33" t="str">
        <f t="shared" si="2"/>
        <v>21500</v>
      </c>
      <c r="B137" s="218">
        <v>2343</v>
      </c>
      <c r="C137" s="206">
        <v>0.109</v>
      </c>
      <c r="D137" s="206">
        <v>0.26090000000000002</v>
      </c>
      <c r="E137" s="207">
        <v>0</v>
      </c>
      <c r="F137" s="52"/>
      <c r="G137" s="48"/>
      <c r="H137" s="36"/>
      <c r="I137" s="37"/>
      <c r="K137" s="218">
        <v>21500</v>
      </c>
    </row>
    <row r="138" spans="1:11" ht="15.95" customHeight="1" x14ac:dyDescent="0.2">
      <c r="A138" s="33" t="str">
        <f t="shared" si="2"/>
        <v>21600</v>
      </c>
      <c r="B138" s="217">
        <v>2369</v>
      </c>
      <c r="C138" s="209">
        <v>0.10970000000000001</v>
      </c>
      <c r="D138" s="209">
        <v>0.26129999999999998</v>
      </c>
      <c r="E138" s="210">
        <v>0</v>
      </c>
      <c r="F138" s="53"/>
      <c r="G138" s="50"/>
      <c r="H138" s="38"/>
      <c r="I138" s="39"/>
      <c r="K138" s="217">
        <v>21600</v>
      </c>
    </row>
    <row r="139" spans="1:11" ht="15" customHeight="1" x14ac:dyDescent="0.2">
      <c r="A139" s="33" t="str">
        <f t="shared" si="2"/>
        <v>21700</v>
      </c>
      <c r="B139" s="218">
        <v>2395</v>
      </c>
      <c r="C139" s="206">
        <v>0.1104</v>
      </c>
      <c r="D139" s="206">
        <v>0.26169999999999999</v>
      </c>
      <c r="E139" s="207">
        <v>0</v>
      </c>
      <c r="F139" s="52"/>
      <c r="G139" s="48"/>
      <c r="H139" s="36"/>
      <c r="I139" s="37"/>
      <c r="K139" s="218">
        <v>21700</v>
      </c>
    </row>
    <row r="140" spans="1:11" ht="15.95" customHeight="1" x14ac:dyDescent="0.2">
      <c r="A140" s="33" t="str">
        <f t="shared" si="2"/>
        <v>21800</v>
      </c>
      <c r="B140" s="217">
        <v>2421</v>
      </c>
      <c r="C140" s="209">
        <v>0.1111</v>
      </c>
      <c r="D140" s="209">
        <v>0.26200000000000001</v>
      </c>
      <c r="E140" s="210">
        <v>0</v>
      </c>
      <c r="F140" s="53"/>
      <c r="G140" s="50"/>
      <c r="H140" s="38"/>
      <c r="I140" s="39"/>
      <c r="K140" s="217">
        <v>21800</v>
      </c>
    </row>
    <row r="141" spans="1:11" ht="15.95" customHeight="1" x14ac:dyDescent="0.2">
      <c r="A141" s="33" t="str">
        <f t="shared" si="2"/>
        <v>21900</v>
      </c>
      <c r="B141" s="218">
        <v>2448</v>
      </c>
      <c r="C141" s="206">
        <v>0.1118</v>
      </c>
      <c r="D141" s="206">
        <v>0.26240000000000002</v>
      </c>
      <c r="E141" s="207">
        <v>0</v>
      </c>
      <c r="F141" s="52"/>
      <c r="G141" s="48"/>
      <c r="H141" s="36"/>
      <c r="I141" s="37"/>
      <c r="K141" s="218">
        <v>21900</v>
      </c>
    </row>
    <row r="142" spans="1:11" ht="15.95" customHeight="1" x14ac:dyDescent="0.2">
      <c r="A142" s="33" t="str">
        <f t="shared" si="2"/>
        <v>22000</v>
      </c>
      <c r="B142" s="217">
        <v>2474</v>
      </c>
      <c r="C142" s="209">
        <v>0.1125</v>
      </c>
      <c r="D142" s="209">
        <v>0.26279999999999998</v>
      </c>
      <c r="E142" s="210">
        <v>0</v>
      </c>
      <c r="F142" s="53"/>
      <c r="G142" s="50"/>
      <c r="H142" s="38"/>
      <c r="I142" s="39"/>
      <c r="K142" s="217">
        <v>22000</v>
      </c>
    </row>
    <row r="143" spans="1:11" ht="15" customHeight="1" x14ac:dyDescent="0.2">
      <c r="A143" s="33" t="str">
        <f t="shared" si="2"/>
        <v>22100</v>
      </c>
      <c r="B143" s="218">
        <v>2500</v>
      </c>
      <c r="C143" s="206">
        <v>0.11310000000000001</v>
      </c>
      <c r="D143" s="206">
        <v>0.26319999999999999</v>
      </c>
      <c r="E143" s="207">
        <v>0</v>
      </c>
      <c r="F143" s="52"/>
      <c r="G143" s="48"/>
      <c r="H143" s="36"/>
      <c r="I143" s="37"/>
      <c r="K143" s="218">
        <v>22100</v>
      </c>
    </row>
    <row r="144" spans="1:11" ht="15.95" customHeight="1" x14ac:dyDescent="0.2">
      <c r="A144" s="33" t="str">
        <f t="shared" si="2"/>
        <v>22200</v>
      </c>
      <c r="B144" s="217">
        <v>2526</v>
      </c>
      <c r="C144" s="209">
        <v>0.1138</v>
      </c>
      <c r="D144" s="209">
        <v>0.2636</v>
      </c>
      <c r="E144" s="210">
        <v>0</v>
      </c>
      <c r="F144" s="53"/>
      <c r="G144" s="50"/>
      <c r="H144" s="38"/>
      <c r="I144" s="39"/>
      <c r="K144" s="217">
        <v>22200</v>
      </c>
    </row>
    <row r="145" spans="1:11" ht="15.95" customHeight="1" x14ac:dyDescent="0.2">
      <c r="A145" s="33" t="str">
        <f t="shared" si="2"/>
        <v>22300</v>
      </c>
      <c r="B145" s="218">
        <v>2553</v>
      </c>
      <c r="C145" s="206">
        <v>0.1145</v>
      </c>
      <c r="D145" s="206">
        <v>0.26400000000000001</v>
      </c>
      <c r="E145" s="207">
        <v>0</v>
      </c>
      <c r="F145" s="52"/>
      <c r="G145" s="48"/>
      <c r="H145" s="36"/>
      <c r="I145" s="37"/>
      <c r="K145" s="218">
        <v>22300</v>
      </c>
    </row>
    <row r="146" spans="1:11" ht="15" customHeight="1" x14ac:dyDescent="0.2">
      <c r="A146" s="33" t="str">
        <f t="shared" si="2"/>
        <v>22400</v>
      </c>
      <c r="B146" s="217">
        <v>2579</v>
      </c>
      <c r="C146" s="209">
        <v>0.11509999999999999</v>
      </c>
      <c r="D146" s="209">
        <v>0.26440000000000002</v>
      </c>
      <c r="E146" s="210">
        <v>0</v>
      </c>
      <c r="F146" s="53"/>
      <c r="G146" s="50"/>
      <c r="H146" s="38"/>
      <c r="I146" s="39"/>
      <c r="K146" s="217">
        <v>22400</v>
      </c>
    </row>
    <row r="147" spans="1:11" ht="15.95" customHeight="1" x14ac:dyDescent="0.2">
      <c r="A147" s="33" t="str">
        <f t="shared" si="2"/>
        <v>22500</v>
      </c>
      <c r="B147" s="218">
        <v>2606</v>
      </c>
      <c r="C147" s="206">
        <v>0.1158</v>
      </c>
      <c r="D147" s="206">
        <v>0.26469999999999999</v>
      </c>
      <c r="E147" s="207">
        <v>0</v>
      </c>
      <c r="F147" s="52"/>
      <c r="G147" s="48"/>
      <c r="H147" s="36"/>
      <c r="I147" s="37"/>
      <c r="K147" s="218">
        <v>22500</v>
      </c>
    </row>
    <row r="148" spans="1:11" ht="15.95" customHeight="1" x14ac:dyDescent="0.2">
      <c r="A148" s="33" t="str">
        <f t="shared" si="2"/>
        <v>22600</v>
      </c>
      <c r="B148" s="217">
        <v>2632</v>
      </c>
      <c r="C148" s="209">
        <v>0.11650000000000001</v>
      </c>
      <c r="D148" s="209">
        <v>0.2651</v>
      </c>
      <c r="E148" s="210">
        <v>0</v>
      </c>
      <c r="F148" s="53"/>
      <c r="G148" s="50"/>
      <c r="H148" s="38"/>
      <c r="I148" s="39"/>
      <c r="K148" s="217">
        <v>22600</v>
      </c>
    </row>
    <row r="149" spans="1:11" ht="15" customHeight="1" x14ac:dyDescent="0.2">
      <c r="A149" s="33" t="str">
        <f t="shared" si="2"/>
        <v>22700</v>
      </c>
      <c r="B149" s="218">
        <v>2659</v>
      </c>
      <c r="C149" s="206">
        <v>0.1171</v>
      </c>
      <c r="D149" s="206">
        <v>0.26550000000000001</v>
      </c>
      <c r="E149" s="207">
        <v>0</v>
      </c>
      <c r="F149" s="52"/>
      <c r="G149" s="48"/>
      <c r="H149" s="36"/>
      <c r="I149" s="37"/>
      <c r="K149" s="218">
        <v>22700</v>
      </c>
    </row>
    <row r="150" spans="1:11" ht="15.95" customHeight="1" x14ac:dyDescent="0.2">
      <c r="A150" s="33" t="str">
        <f t="shared" si="2"/>
        <v>22800</v>
      </c>
      <c r="B150" s="217">
        <v>2685</v>
      </c>
      <c r="C150" s="209">
        <v>0.1178</v>
      </c>
      <c r="D150" s="209">
        <v>0.26590000000000003</v>
      </c>
      <c r="E150" s="210">
        <v>0</v>
      </c>
      <c r="F150" s="53"/>
      <c r="G150" s="50"/>
      <c r="H150" s="38"/>
      <c r="I150" s="39"/>
      <c r="K150" s="217">
        <v>22800</v>
      </c>
    </row>
    <row r="151" spans="1:11" ht="15.95" customHeight="1" x14ac:dyDescent="0.2">
      <c r="A151" s="33" t="str">
        <f t="shared" si="2"/>
        <v>22900</v>
      </c>
      <c r="B151" s="218">
        <v>2712</v>
      </c>
      <c r="C151" s="206">
        <v>0.11840000000000001</v>
      </c>
      <c r="D151" s="206">
        <v>0.26629999999999998</v>
      </c>
      <c r="E151" s="207">
        <v>0</v>
      </c>
      <c r="F151" s="52"/>
      <c r="G151" s="48"/>
      <c r="H151" s="36"/>
      <c r="I151" s="37"/>
      <c r="K151" s="218">
        <v>22900</v>
      </c>
    </row>
    <row r="152" spans="1:11" ht="15.95" customHeight="1" x14ac:dyDescent="0.2">
      <c r="A152" s="33" t="str">
        <f t="shared" si="2"/>
        <v>23000</v>
      </c>
      <c r="B152" s="217">
        <v>2739</v>
      </c>
      <c r="C152" s="209">
        <v>0.1191</v>
      </c>
      <c r="D152" s="209">
        <v>0.26669999999999999</v>
      </c>
      <c r="E152" s="210">
        <v>0</v>
      </c>
      <c r="F152" s="53"/>
      <c r="G152" s="50"/>
      <c r="H152" s="38"/>
      <c r="I152" s="39"/>
      <c r="K152" s="217">
        <v>23000</v>
      </c>
    </row>
    <row r="153" spans="1:11" ht="15" customHeight="1" x14ac:dyDescent="0.2">
      <c r="A153" s="33" t="str">
        <f t="shared" si="2"/>
        <v>23100</v>
      </c>
      <c r="B153" s="218">
        <v>2765</v>
      </c>
      <c r="C153" s="206">
        <v>0.1197</v>
      </c>
      <c r="D153" s="206">
        <v>0.2671</v>
      </c>
      <c r="E153" s="207">
        <v>0</v>
      </c>
      <c r="F153" s="52"/>
      <c r="G153" s="48"/>
      <c r="H153" s="36"/>
      <c r="I153" s="37"/>
      <c r="K153" s="218">
        <v>23100</v>
      </c>
    </row>
    <row r="154" spans="1:11" ht="15.95" customHeight="1" x14ac:dyDescent="0.2">
      <c r="A154" s="33" t="str">
        <f t="shared" si="2"/>
        <v>23200</v>
      </c>
      <c r="B154" s="217">
        <v>2792</v>
      </c>
      <c r="C154" s="209">
        <v>0.1203</v>
      </c>
      <c r="D154" s="209">
        <v>0.26740000000000003</v>
      </c>
      <c r="E154" s="210">
        <v>0</v>
      </c>
      <c r="F154" s="53"/>
      <c r="G154" s="50"/>
      <c r="H154" s="38"/>
      <c r="I154" s="39"/>
      <c r="K154" s="217">
        <v>23200</v>
      </c>
    </row>
    <row r="155" spans="1:11" ht="15.95" customHeight="1" x14ac:dyDescent="0.2">
      <c r="A155" s="33" t="str">
        <f t="shared" si="2"/>
        <v>23300</v>
      </c>
      <c r="B155" s="218">
        <v>2819</v>
      </c>
      <c r="C155" s="206">
        <v>0.121</v>
      </c>
      <c r="D155" s="206">
        <v>0.26779999999999998</v>
      </c>
      <c r="E155" s="207">
        <v>0</v>
      </c>
      <c r="F155" s="52"/>
      <c r="G155" s="48"/>
      <c r="H155" s="36"/>
      <c r="I155" s="37"/>
      <c r="K155" s="218">
        <v>23300</v>
      </c>
    </row>
    <row r="156" spans="1:11" ht="15" customHeight="1" x14ac:dyDescent="0.2">
      <c r="A156" s="33" t="str">
        <f t="shared" si="2"/>
        <v>23400</v>
      </c>
      <c r="B156" s="217">
        <v>2846</v>
      </c>
      <c r="C156" s="209">
        <v>0.1216</v>
      </c>
      <c r="D156" s="209">
        <v>0.26819999999999999</v>
      </c>
      <c r="E156" s="210">
        <v>0</v>
      </c>
      <c r="F156" s="53"/>
      <c r="G156" s="50"/>
      <c r="H156" s="38"/>
      <c r="I156" s="39"/>
      <c r="K156" s="217">
        <v>23400</v>
      </c>
    </row>
    <row r="157" spans="1:11" ht="15.95" customHeight="1" x14ac:dyDescent="0.2">
      <c r="A157" s="33" t="str">
        <f t="shared" si="2"/>
        <v>23500</v>
      </c>
      <c r="B157" s="218">
        <v>2872</v>
      </c>
      <c r="C157" s="206">
        <v>0.1222</v>
      </c>
      <c r="D157" s="206">
        <v>0.26860000000000001</v>
      </c>
      <c r="E157" s="207">
        <v>0</v>
      </c>
      <c r="F157" s="52"/>
      <c r="G157" s="48"/>
      <c r="H157" s="36"/>
      <c r="I157" s="37"/>
      <c r="K157" s="218">
        <v>23500</v>
      </c>
    </row>
    <row r="158" spans="1:11" ht="15.95" customHeight="1" x14ac:dyDescent="0.2">
      <c r="A158" s="33" t="str">
        <f t="shared" si="2"/>
        <v>23600</v>
      </c>
      <c r="B158" s="217">
        <v>2899</v>
      </c>
      <c r="C158" s="209">
        <v>0.12280000000000001</v>
      </c>
      <c r="D158" s="209">
        <v>0.26900000000000002</v>
      </c>
      <c r="E158" s="210">
        <v>0</v>
      </c>
      <c r="F158" s="53"/>
      <c r="G158" s="50"/>
      <c r="H158" s="38"/>
      <c r="I158" s="39"/>
      <c r="K158" s="217">
        <v>23600</v>
      </c>
    </row>
    <row r="159" spans="1:11" ht="15" customHeight="1" x14ac:dyDescent="0.2">
      <c r="A159" s="33" t="str">
        <f t="shared" si="2"/>
        <v>23700</v>
      </c>
      <c r="B159" s="218">
        <v>2926</v>
      </c>
      <c r="C159" s="206">
        <v>0.1235</v>
      </c>
      <c r="D159" s="206">
        <v>0.26939999999999997</v>
      </c>
      <c r="E159" s="207">
        <v>0</v>
      </c>
      <c r="F159" s="52"/>
      <c r="G159" s="48"/>
      <c r="H159" s="36"/>
      <c r="I159" s="37"/>
      <c r="K159" s="218">
        <v>23700</v>
      </c>
    </row>
    <row r="160" spans="1:11" ht="15.95" customHeight="1" x14ac:dyDescent="0.2">
      <c r="A160" s="33" t="str">
        <f t="shared" si="2"/>
        <v>23800</v>
      </c>
      <c r="B160" s="217">
        <v>2953</v>
      </c>
      <c r="C160" s="209">
        <v>0.1241</v>
      </c>
      <c r="D160" s="209">
        <v>0.2697</v>
      </c>
      <c r="E160" s="210">
        <v>0</v>
      </c>
      <c r="F160" s="53"/>
      <c r="G160" s="50"/>
      <c r="H160" s="38"/>
      <c r="I160" s="39"/>
      <c r="K160" s="217">
        <v>23800</v>
      </c>
    </row>
    <row r="161" spans="1:11" ht="15.75" customHeight="1" x14ac:dyDescent="0.2">
      <c r="A161" s="33" t="str">
        <f t="shared" si="2"/>
        <v>23900</v>
      </c>
      <c r="B161" s="218">
        <v>2980</v>
      </c>
      <c r="C161" s="206">
        <v>0.12470000000000001</v>
      </c>
      <c r="D161" s="206">
        <v>0.27010000000000001</v>
      </c>
      <c r="E161" s="207">
        <v>0</v>
      </c>
      <c r="F161" s="52"/>
      <c r="G161" s="48"/>
      <c r="H161" s="36"/>
      <c r="I161" s="37"/>
      <c r="K161" s="218">
        <v>23900</v>
      </c>
    </row>
    <row r="162" spans="1:11" ht="15.95" customHeight="1" x14ac:dyDescent="0.2">
      <c r="A162" s="33" t="str">
        <f t="shared" si="2"/>
        <v>24000</v>
      </c>
      <c r="B162" s="217">
        <v>3007</v>
      </c>
      <c r="C162" s="209">
        <v>0.12529999999999999</v>
      </c>
      <c r="D162" s="209">
        <v>0.27050000000000002</v>
      </c>
      <c r="E162" s="210">
        <v>0</v>
      </c>
      <c r="F162" s="51"/>
      <c r="G162" s="46"/>
      <c r="H162" s="34"/>
      <c r="I162" s="35"/>
      <c r="K162" s="217">
        <v>24000</v>
      </c>
    </row>
    <row r="163" spans="1:11" ht="15" customHeight="1" x14ac:dyDescent="0.2">
      <c r="A163" s="33" t="str">
        <f t="shared" si="2"/>
        <v>24100</v>
      </c>
      <c r="B163" s="218">
        <v>3034</v>
      </c>
      <c r="C163" s="206">
        <v>0.12590000000000001</v>
      </c>
      <c r="D163" s="206">
        <v>0.27089999999999997</v>
      </c>
      <c r="E163" s="207">
        <v>0</v>
      </c>
      <c r="F163" s="52"/>
      <c r="G163" s="48"/>
      <c r="H163" s="36"/>
      <c r="I163" s="37"/>
      <c r="K163" s="218">
        <v>24100</v>
      </c>
    </row>
    <row r="164" spans="1:11" ht="15.95" customHeight="1" x14ac:dyDescent="0.2">
      <c r="A164" s="33" t="str">
        <f t="shared" si="2"/>
        <v>24200</v>
      </c>
      <c r="B164" s="217">
        <v>3061</v>
      </c>
      <c r="C164" s="209">
        <v>0.1265</v>
      </c>
      <c r="D164" s="209">
        <v>0.27129999999999999</v>
      </c>
      <c r="E164" s="210">
        <v>0</v>
      </c>
      <c r="F164" s="53"/>
      <c r="G164" s="50"/>
      <c r="H164" s="38"/>
      <c r="I164" s="39"/>
      <c r="K164" s="217">
        <v>24200</v>
      </c>
    </row>
    <row r="165" spans="1:11" ht="15.95" customHeight="1" x14ac:dyDescent="0.2">
      <c r="A165" s="33" t="str">
        <f t="shared" si="2"/>
        <v>24300</v>
      </c>
      <c r="B165" s="218">
        <v>3088</v>
      </c>
      <c r="C165" s="206">
        <v>0.12709999999999999</v>
      </c>
      <c r="D165" s="206">
        <v>0.2717</v>
      </c>
      <c r="E165" s="207">
        <v>0</v>
      </c>
      <c r="F165" s="52"/>
      <c r="G165" s="48"/>
      <c r="H165" s="36"/>
      <c r="I165" s="37"/>
      <c r="K165" s="218">
        <v>24300</v>
      </c>
    </row>
    <row r="166" spans="1:11" ht="15" customHeight="1" x14ac:dyDescent="0.2">
      <c r="A166" s="33" t="str">
        <f t="shared" si="2"/>
        <v>24400</v>
      </c>
      <c r="B166" s="217">
        <v>3116</v>
      </c>
      <c r="C166" s="209">
        <v>0.12770000000000001</v>
      </c>
      <c r="D166" s="209">
        <v>0.27210000000000001</v>
      </c>
      <c r="E166" s="210">
        <v>0</v>
      </c>
      <c r="F166" s="53"/>
      <c r="G166" s="50"/>
      <c r="H166" s="38"/>
      <c r="I166" s="39"/>
      <c r="K166" s="217">
        <v>24400</v>
      </c>
    </row>
    <row r="167" spans="1:11" ht="15.95" customHeight="1" x14ac:dyDescent="0.2">
      <c r="A167" s="33" t="str">
        <f t="shared" si="2"/>
        <v>24500</v>
      </c>
      <c r="B167" s="218">
        <v>3143</v>
      </c>
      <c r="C167" s="206">
        <v>0.1283</v>
      </c>
      <c r="D167" s="206">
        <v>0.27239999999999998</v>
      </c>
      <c r="E167" s="207">
        <v>0</v>
      </c>
      <c r="F167" s="52"/>
      <c r="G167" s="48"/>
      <c r="H167" s="36"/>
      <c r="I167" s="37"/>
      <c r="K167" s="218">
        <v>24500</v>
      </c>
    </row>
    <row r="168" spans="1:11" ht="15.95" customHeight="1" x14ac:dyDescent="0.2">
      <c r="A168" s="33" t="str">
        <f t="shared" si="2"/>
        <v>24600</v>
      </c>
      <c r="B168" s="217">
        <v>3170</v>
      </c>
      <c r="C168" s="209">
        <v>0.12889999999999999</v>
      </c>
      <c r="D168" s="209">
        <v>0.27279999999999999</v>
      </c>
      <c r="E168" s="210">
        <v>0</v>
      </c>
      <c r="F168" s="53"/>
      <c r="G168" s="50"/>
      <c r="H168" s="38"/>
      <c r="I168" s="39"/>
      <c r="K168" s="217">
        <v>24600</v>
      </c>
    </row>
    <row r="169" spans="1:11" ht="15" customHeight="1" x14ac:dyDescent="0.2">
      <c r="A169" s="33" t="str">
        <f t="shared" si="2"/>
        <v>24700</v>
      </c>
      <c r="B169" s="218">
        <v>3197</v>
      </c>
      <c r="C169" s="206">
        <v>0.12939999999999999</v>
      </c>
      <c r="D169" s="206">
        <v>0.2732</v>
      </c>
      <c r="E169" s="207">
        <v>0</v>
      </c>
      <c r="F169" s="52"/>
      <c r="G169" s="48"/>
      <c r="H169" s="36"/>
      <c r="I169" s="37"/>
      <c r="K169" s="218">
        <v>24700</v>
      </c>
    </row>
    <row r="170" spans="1:11" ht="15.95" customHeight="1" x14ac:dyDescent="0.2">
      <c r="A170" s="33" t="str">
        <f t="shared" si="2"/>
        <v>24800</v>
      </c>
      <c r="B170" s="217">
        <v>3225</v>
      </c>
      <c r="C170" s="209">
        <v>0.13</v>
      </c>
      <c r="D170" s="209">
        <v>0.27360000000000001</v>
      </c>
      <c r="E170" s="210">
        <v>0</v>
      </c>
      <c r="F170" s="53"/>
      <c r="G170" s="50"/>
      <c r="H170" s="38"/>
      <c r="I170" s="39"/>
      <c r="K170" s="217">
        <v>24800</v>
      </c>
    </row>
    <row r="171" spans="1:11" ht="15.95" customHeight="1" x14ac:dyDescent="0.2">
      <c r="A171" s="33" t="str">
        <f t="shared" si="2"/>
        <v>24900</v>
      </c>
      <c r="B171" s="218">
        <v>3252</v>
      </c>
      <c r="C171" s="206">
        <v>0.13059999999999999</v>
      </c>
      <c r="D171" s="206">
        <v>0.27400000000000002</v>
      </c>
      <c r="E171" s="207">
        <v>0</v>
      </c>
      <c r="F171" s="52"/>
      <c r="G171" s="48"/>
      <c r="H171" s="36"/>
      <c r="I171" s="37"/>
      <c r="K171" s="218">
        <v>24900</v>
      </c>
    </row>
    <row r="172" spans="1:11" ht="15.95" customHeight="1" x14ac:dyDescent="0.2">
      <c r="A172" s="33" t="str">
        <f t="shared" si="2"/>
        <v>25000</v>
      </c>
      <c r="B172" s="217">
        <v>3280</v>
      </c>
      <c r="C172" s="209">
        <v>0.13120000000000001</v>
      </c>
      <c r="D172" s="209">
        <v>0.27439999999999998</v>
      </c>
      <c r="E172" s="210">
        <v>0</v>
      </c>
      <c r="F172" s="53"/>
      <c r="G172" s="50"/>
      <c r="H172" s="38"/>
      <c r="I172" s="39"/>
      <c r="K172" s="217">
        <v>25000</v>
      </c>
    </row>
    <row r="173" spans="1:11" ht="15" customHeight="1" x14ac:dyDescent="0.2">
      <c r="A173" s="33" t="str">
        <f t="shared" si="2"/>
        <v>25100</v>
      </c>
      <c r="B173" s="218">
        <v>3307</v>
      </c>
      <c r="C173" s="206">
        <v>0.1318</v>
      </c>
      <c r="D173" s="206">
        <v>0.27479999999999999</v>
      </c>
      <c r="E173" s="207">
        <v>0</v>
      </c>
      <c r="F173" s="52"/>
      <c r="G173" s="48"/>
      <c r="H173" s="36"/>
      <c r="I173" s="37"/>
      <c r="K173" s="218">
        <v>25100</v>
      </c>
    </row>
    <row r="174" spans="1:11" ht="15.95" customHeight="1" x14ac:dyDescent="0.2">
      <c r="A174" s="33" t="str">
        <f t="shared" si="2"/>
        <v>25200</v>
      </c>
      <c r="B174" s="219">
        <v>3335</v>
      </c>
      <c r="C174" s="212">
        <v>0.1323</v>
      </c>
      <c r="D174" s="212">
        <v>0.27510000000000001</v>
      </c>
      <c r="E174" s="213">
        <v>0</v>
      </c>
      <c r="F174" s="53"/>
      <c r="G174" s="50"/>
      <c r="H174" s="38"/>
      <c r="I174" s="39"/>
      <c r="K174" s="219">
        <v>25200</v>
      </c>
    </row>
    <row r="175" spans="1:11" ht="15.95" customHeight="1" x14ac:dyDescent="0.2">
      <c r="A175" s="33" t="str">
        <f t="shared" si="2"/>
        <v>25300</v>
      </c>
      <c r="B175" s="220">
        <v>3362</v>
      </c>
      <c r="C175" s="215">
        <v>0.13289999999999999</v>
      </c>
      <c r="D175" s="215">
        <v>0.27550000000000002</v>
      </c>
      <c r="E175" s="216">
        <v>0</v>
      </c>
      <c r="F175" s="52"/>
      <c r="G175" s="48"/>
      <c r="H175" s="36"/>
      <c r="I175" s="37"/>
      <c r="K175" s="220">
        <v>25300</v>
      </c>
    </row>
    <row r="176" spans="1:11" ht="15" customHeight="1" x14ac:dyDescent="0.2">
      <c r="A176" s="33" t="str">
        <f t="shared" si="2"/>
        <v>25400</v>
      </c>
      <c r="B176" s="217">
        <v>3390</v>
      </c>
      <c r="C176" s="209">
        <v>0.13350000000000001</v>
      </c>
      <c r="D176" s="209">
        <v>0.27589999999999998</v>
      </c>
      <c r="E176" s="210">
        <v>0</v>
      </c>
      <c r="F176" s="53"/>
      <c r="G176" s="50"/>
      <c r="H176" s="38"/>
      <c r="I176" s="39"/>
      <c r="K176" s="217">
        <v>25400</v>
      </c>
    </row>
    <row r="177" spans="1:11" ht="15.95" customHeight="1" x14ac:dyDescent="0.2">
      <c r="A177" s="33" t="str">
        <f t="shared" si="2"/>
        <v>25500</v>
      </c>
      <c r="B177" s="218">
        <v>3417</v>
      </c>
      <c r="C177" s="206">
        <v>0.13400000000000001</v>
      </c>
      <c r="D177" s="206">
        <v>0.27629999999999999</v>
      </c>
      <c r="E177" s="207">
        <v>0</v>
      </c>
      <c r="F177" s="52"/>
      <c r="G177" s="48"/>
      <c r="H177" s="36"/>
      <c r="I177" s="37"/>
      <c r="K177" s="218">
        <v>25500</v>
      </c>
    </row>
    <row r="178" spans="1:11" ht="15.95" customHeight="1" x14ac:dyDescent="0.2">
      <c r="A178" s="33" t="str">
        <f t="shared" si="2"/>
        <v>25600</v>
      </c>
      <c r="B178" s="217">
        <v>3445</v>
      </c>
      <c r="C178" s="209">
        <v>0.1346</v>
      </c>
      <c r="D178" s="209">
        <v>0.2767</v>
      </c>
      <c r="E178" s="210">
        <v>0</v>
      </c>
      <c r="F178" s="53"/>
      <c r="G178" s="50"/>
      <c r="H178" s="38"/>
      <c r="I178" s="39"/>
      <c r="K178" s="217">
        <v>25600</v>
      </c>
    </row>
    <row r="179" spans="1:11" ht="15" customHeight="1" x14ac:dyDescent="0.2">
      <c r="A179" s="33" t="str">
        <f t="shared" si="2"/>
        <v>25700</v>
      </c>
      <c r="B179" s="218">
        <v>3473</v>
      </c>
      <c r="C179" s="206">
        <v>0.1351</v>
      </c>
      <c r="D179" s="206">
        <v>0.27710000000000001</v>
      </c>
      <c r="E179" s="207">
        <v>0</v>
      </c>
      <c r="F179" s="52"/>
      <c r="G179" s="48"/>
      <c r="H179" s="36"/>
      <c r="I179" s="37"/>
      <c r="K179" s="218">
        <v>25700</v>
      </c>
    </row>
    <row r="180" spans="1:11" ht="15.95" customHeight="1" x14ac:dyDescent="0.2">
      <c r="A180" s="33" t="str">
        <f t="shared" si="2"/>
        <v>25800</v>
      </c>
      <c r="B180" s="217">
        <v>3500</v>
      </c>
      <c r="C180" s="209">
        <v>0.13569999999999999</v>
      </c>
      <c r="D180" s="209">
        <v>0.27750000000000002</v>
      </c>
      <c r="E180" s="210">
        <v>0</v>
      </c>
      <c r="F180" s="53"/>
      <c r="G180" s="50"/>
      <c r="H180" s="38"/>
      <c r="I180" s="39"/>
      <c r="K180" s="217">
        <v>25800</v>
      </c>
    </row>
    <row r="181" spans="1:11" ht="15.95" customHeight="1" x14ac:dyDescent="0.2">
      <c r="A181" s="33" t="str">
        <f t="shared" si="2"/>
        <v>25900</v>
      </c>
      <c r="B181" s="218">
        <v>3528</v>
      </c>
      <c r="C181" s="206">
        <v>0.13619999999999999</v>
      </c>
      <c r="D181" s="206">
        <v>0.27779999999999999</v>
      </c>
      <c r="E181" s="207">
        <v>0</v>
      </c>
      <c r="F181" s="52"/>
      <c r="G181" s="48"/>
      <c r="H181" s="36"/>
      <c r="I181" s="37"/>
      <c r="K181" s="218">
        <v>25900</v>
      </c>
    </row>
    <row r="182" spans="1:11" ht="15.95" customHeight="1" x14ac:dyDescent="0.2">
      <c r="A182" s="33" t="str">
        <f t="shared" si="2"/>
        <v>26000</v>
      </c>
      <c r="B182" s="217">
        <v>3556</v>
      </c>
      <c r="C182" s="209">
        <v>0.1368</v>
      </c>
      <c r="D182" s="209">
        <v>0.2782</v>
      </c>
      <c r="E182" s="210">
        <v>0</v>
      </c>
      <c r="F182" s="53"/>
      <c r="G182" s="50"/>
      <c r="H182" s="38"/>
      <c r="I182" s="39"/>
      <c r="K182" s="217">
        <v>26000</v>
      </c>
    </row>
    <row r="183" spans="1:11" ht="15" customHeight="1" x14ac:dyDescent="0.2">
      <c r="A183" s="33" t="str">
        <f t="shared" si="2"/>
        <v>26100</v>
      </c>
      <c r="B183" s="218">
        <v>3584</v>
      </c>
      <c r="C183" s="206">
        <v>0.13730000000000001</v>
      </c>
      <c r="D183" s="206">
        <v>0.27860000000000001</v>
      </c>
      <c r="E183" s="207">
        <v>0</v>
      </c>
      <c r="F183" s="52"/>
      <c r="G183" s="48"/>
      <c r="H183" s="36"/>
      <c r="I183" s="37"/>
      <c r="K183" s="218">
        <v>26100</v>
      </c>
    </row>
    <row r="184" spans="1:11" ht="15.95" customHeight="1" x14ac:dyDescent="0.2">
      <c r="A184" s="33" t="str">
        <f t="shared" si="2"/>
        <v>26200</v>
      </c>
      <c r="B184" s="217">
        <v>3612</v>
      </c>
      <c r="C184" s="209">
        <v>0.13789999999999999</v>
      </c>
      <c r="D184" s="209">
        <v>0.27900000000000003</v>
      </c>
      <c r="E184" s="210">
        <v>0</v>
      </c>
      <c r="F184" s="53"/>
      <c r="G184" s="50"/>
      <c r="H184" s="38"/>
      <c r="I184" s="39"/>
      <c r="K184" s="217">
        <v>26200</v>
      </c>
    </row>
    <row r="185" spans="1:11" ht="15.95" customHeight="1" x14ac:dyDescent="0.2">
      <c r="A185" s="33" t="str">
        <f t="shared" si="2"/>
        <v>26300</v>
      </c>
      <c r="B185" s="218">
        <v>3640</v>
      </c>
      <c r="C185" s="206">
        <v>0.1384</v>
      </c>
      <c r="D185" s="206">
        <v>0.27939999999999998</v>
      </c>
      <c r="E185" s="207">
        <v>0</v>
      </c>
      <c r="F185" s="52"/>
      <c r="G185" s="48"/>
      <c r="H185" s="36"/>
      <c r="I185" s="37"/>
      <c r="K185" s="218">
        <v>26300</v>
      </c>
    </row>
    <row r="186" spans="1:11" ht="15" customHeight="1" x14ac:dyDescent="0.2">
      <c r="A186" s="33" t="str">
        <f t="shared" si="2"/>
        <v>26400</v>
      </c>
      <c r="B186" s="217">
        <v>3667</v>
      </c>
      <c r="C186" s="209">
        <v>0.1389</v>
      </c>
      <c r="D186" s="209">
        <v>0.27979999999999999</v>
      </c>
      <c r="E186" s="210">
        <v>0</v>
      </c>
      <c r="F186" s="53"/>
      <c r="G186" s="50"/>
      <c r="H186" s="38"/>
      <c r="I186" s="39"/>
      <c r="K186" s="217">
        <v>26400</v>
      </c>
    </row>
    <row r="187" spans="1:11" ht="15.95" customHeight="1" x14ac:dyDescent="0.2">
      <c r="A187" s="33" t="str">
        <f t="shared" si="2"/>
        <v>26500</v>
      </c>
      <c r="B187" s="218">
        <v>3695</v>
      </c>
      <c r="C187" s="206">
        <v>0.1394</v>
      </c>
      <c r="D187" s="206">
        <v>0.28010000000000002</v>
      </c>
      <c r="E187" s="207">
        <v>0</v>
      </c>
      <c r="F187" s="52"/>
      <c r="G187" s="48"/>
      <c r="H187" s="36"/>
      <c r="I187" s="37"/>
      <c r="K187" s="218">
        <v>26500</v>
      </c>
    </row>
    <row r="188" spans="1:11" ht="15.95" customHeight="1" x14ac:dyDescent="0.2">
      <c r="A188" s="33" t="str">
        <f t="shared" si="2"/>
        <v>26600</v>
      </c>
      <c r="B188" s="217">
        <v>3724</v>
      </c>
      <c r="C188" s="209">
        <v>0.14000000000000001</v>
      </c>
      <c r="D188" s="209">
        <v>0.28050000000000003</v>
      </c>
      <c r="E188" s="210">
        <v>0</v>
      </c>
      <c r="F188" s="53"/>
      <c r="G188" s="50"/>
      <c r="H188" s="38"/>
      <c r="I188" s="39"/>
      <c r="K188" s="217">
        <v>26600</v>
      </c>
    </row>
    <row r="189" spans="1:11" ht="15" customHeight="1" x14ac:dyDescent="0.2">
      <c r="A189" s="33" t="str">
        <f t="shared" si="2"/>
        <v>26700</v>
      </c>
      <c r="B189" s="218">
        <v>3752</v>
      </c>
      <c r="C189" s="206">
        <v>0.14050000000000001</v>
      </c>
      <c r="D189" s="206">
        <v>0.28089999999999998</v>
      </c>
      <c r="E189" s="207">
        <v>0</v>
      </c>
      <c r="F189" s="52"/>
      <c r="G189" s="48"/>
      <c r="H189" s="36"/>
      <c r="I189" s="37"/>
      <c r="K189" s="218">
        <v>26700</v>
      </c>
    </row>
    <row r="190" spans="1:11" ht="15.95" customHeight="1" x14ac:dyDescent="0.2">
      <c r="A190" s="33" t="str">
        <f t="shared" si="2"/>
        <v>26800</v>
      </c>
      <c r="B190" s="217">
        <v>3780</v>
      </c>
      <c r="C190" s="209">
        <v>0.14099999999999999</v>
      </c>
      <c r="D190" s="209">
        <v>0.28129999999999999</v>
      </c>
      <c r="E190" s="210">
        <v>0</v>
      </c>
      <c r="F190" s="53"/>
      <c r="G190" s="50"/>
      <c r="H190" s="38"/>
      <c r="I190" s="39"/>
      <c r="K190" s="217">
        <v>26800</v>
      </c>
    </row>
    <row r="191" spans="1:11" ht="15.95" customHeight="1" x14ac:dyDescent="0.2">
      <c r="A191" s="33" t="str">
        <f t="shared" si="2"/>
        <v>26900</v>
      </c>
      <c r="B191" s="218">
        <v>3808</v>
      </c>
      <c r="C191" s="206">
        <v>0.1416</v>
      </c>
      <c r="D191" s="206">
        <v>0.28170000000000001</v>
      </c>
      <c r="E191" s="207">
        <v>0</v>
      </c>
      <c r="F191" s="52"/>
      <c r="G191" s="48"/>
      <c r="H191" s="36"/>
      <c r="I191" s="37"/>
      <c r="K191" s="218">
        <v>26900</v>
      </c>
    </row>
    <row r="192" spans="1:11" ht="15.95" customHeight="1" x14ac:dyDescent="0.2">
      <c r="A192" s="33" t="str">
        <f t="shared" si="2"/>
        <v>27000</v>
      </c>
      <c r="B192" s="217">
        <v>3836</v>
      </c>
      <c r="C192" s="209">
        <v>0.1421</v>
      </c>
      <c r="D192" s="209">
        <v>0.28210000000000002</v>
      </c>
      <c r="E192" s="210">
        <v>0</v>
      </c>
      <c r="F192" s="53"/>
      <c r="G192" s="50"/>
      <c r="H192" s="38"/>
      <c r="I192" s="39"/>
      <c r="K192" s="217">
        <v>27000</v>
      </c>
    </row>
    <row r="193" spans="1:11" ht="15" customHeight="1" x14ac:dyDescent="0.2">
      <c r="A193" s="33" t="str">
        <f t="shared" si="2"/>
        <v>27100</v>
      </c>
      <c r="B193" s="218">
        <v>3864</v>
      </c>
      <c r="C193" s="206">
        <v>0.1426</v>
      </c>
      <c r="D193" s="206">
        <v>0.28249999999999997</v>
      </c>
      <c r="E193" s="207">
        <v>0</v>
      </c>
      <c r="F193" s="52"/>
      <c r="G193" s="48"/>
      <c r="H193" s="36"/>
      <c r="I193" s="37"/>
      <c r="K193" s="218">
        <v>27100</v>
      </c>
    </row>
    <row r="194" spans="1:11" ht="15.95" customHeight="1" x14ac:dyDescent="0.2">
      <c r="A194" s="33" t="str">
        <f t="shared" ref="A194:A257" si="3">CLEAN(K194)</f>
        <v>27200</v>
      </c>
      <c r="B194" s="217">
        <v>3893</v>
      </c>
      <c r="C194" s="209">
        <v>0.1431</v>
      </c>
      <c r="D194" s="209">
        <v>0.2828</v>
      </c>
      <c r="E194" s="210">
        <v>0</v>
      </c>
      <c r="F194" s="53"/>
      <c r="G194" s="50"/>
      <c r="H194" s="38"/>
      <c r="I194" s="39"/>
      <c r="K194" s="217">
        <v>27200</v>
      </c>
    </row>
    <row r="195" spans="1:11" ht="15.95" customHeight="1" x14ac:dyDescent="0.2">
      <c r="A195" s="33" t="str">
        <f t="shared" si="3"/>
        <v>27300</v>
      </c>
      <c r="B195" s="218">
        <v>3921</v>
      </c>
      <c r="C195" s="206">
        <v>0.14360000000000001</v>
      </c>
      <c r="D195" s="206">
        <v>0.28320000000000001</v>
      </c>
      <c r="E195" s="207">
        <v>0</v>
      </c>
      <c r="F195" s="52"/>
      <c r="G195" s="48"/>
      <c r="H195" s="36"/>
      <c r="I195" s="37"/>
      <c r="K195" s="218">
        <v>27300</v>
      </c>
    </row>
    <row r="196" spans="1:11" ht="15" customHeight="1" x14ac:dyDescent="0.2">
      <c r="A196" s="33" t="str">
        <f t="shared" si="3"/>
        <v>27400</v>
      </c>
      <c r="B196" s="217">
        <v>3949</v>
      </c>
      <c r="C196" s="209">
        <v>0.14410000000000001</v>
      </c>
      <c r="D196" s="209">
        <v>0.28360000000000002</v>
      </c>
      <c r="E196" s="210">
        <v>0</v>
      </c>
      <c r="F196" s="53"/>
      <c r="G196" s="50"/>
      <c r="H196" s="38"/>
      <c r="I196" s="39"/>
      <c r="K196" s="217">
        <v>27400</v>
      </c>
    </row>
    <row r="197" spans="1:11" ht="15.95" customHeight="1" x14ac:dyDescent="0.2">
      <c r="A197" s="33" t="str">
        <f t="shared" si="3"/>
        <v>27500</v>
      </c>
      <c r="B197" s="218">
        <v>3978</v>
      </c>
      <c r="C197" s="206">
        <v>0.1447</v>
      </c>
      <c r="D197" s="206">
        <v>0.28399999999999997</v>
      </c>
      <c r="E197" s="207">
        <v>0</v>
      </c>
      <c r="F197" s="52"/>
      <c r="G197" s="48"/>
      <c r="H197" s="36"/>
      <c r="I197" s="37"/>
      <c r="K197" s="218">
        <v>27500</v>
      </c>
    </row>
    <row r="198" spans="1:11" ht="15.95" customHeight="1" x14ac:dyDescent="0.2">
      <c r="A198" s="33" t="str">
        <f t="shared" si="3"/>
        <v>27600</v>
      </c>
      <c r="B198" s="217">
        <v>4006</v>
      </c>
      <c r="C198" s="209">
        <v>0.14510000000000001</v>
      </c>
      <c r="D198" s="209">
        <v>0.28439999999999999</v>
      </c>
      <c r="E198" s="210">
        <v>0</v>
      </c>
      <c r="F198" s="53"/>
      <c r="G198" s="50"/>
      <c r="H198" s="38"/>
      <c r="I198" s="39"/>
      <c r="K198" s="217">
        <v>27600</v>
      </c>
    </row>
    <row r="199" spans="1:11" ht="15" customHeight="1" x14ac:dyDescent="0.2">
      <c r="A199" s="33" t="str">
        <f t="shared" si="3"/>
        <v>27700</v>
      </c>
      <c r="B199" s="218">
        <v>4034</v>
      </c>
      <c r="C199" s="206">
        <v>0.14560000000000001</v>
      </c>
      <c r="D199" s="206">
        <v>0.2848</v>
      </c>
      <c r="E199" s="207">
        <v>0</v>
      </c>
      <c r="F199" s="52"/>
      <c r="G199" s="48"/>
      <c r="H199" s="36"/>
      <c r="I199" s="37"/>
      <c r="K199" s="218">
        <v>27700</v>
      </c>
    </row>
    <row r="200" spans="1:11" ht="15.95" customHeight="1" x14ac:dyDescent="0.2">
      <c r="A200" s="33" t="str">
        <f t="shared" si="3"/>
        <v>27800</v>
      </c>
      <c r="B200" s="217">
        <v>4063</v>
      </c>
      <c r="C200" s="209">
        <v>0.1462</v>
      </c>
      <c r="D200" s="209">
        <v>0.28520000000000001</v>
      </c>
      <c r="E200" s="210">
        <v>0</v>
      </c>
      <c r="F200" s="53"/>
      <c r="G200" s="50"/>
      <c r="H200" s="38"/>
      <c r="I200" s="39"/>
      <c r="K200" s="217">
        <v>27800</v>
      </c>
    </row>
    <row r="201" spans="1:11" ht="15.75" customHeight="1" x14ac:dyDescent="0.2">
      <c r="A201" s="33" t="str">
        <f t="shared" si="3"/>
        <v>27900</v>
      </c>
      <c r="B201" s="218">
        <v>4091</v>
      </c>
      <c r="C201" s="206">
        <v>0.14660000000000001</v>
      </c>
      <c r="D201" s="206">
        <v>0.28549999999999998</v>
      </c>
      <c r="E201" s="207">
        <v>0</v>
      </c>
      <c r="F201" s="52"/>
      <c r="G201" s="48"/>
      <c r="H201" s="36"/>
      <c r="I201" s="37"/>
      <c r="K201" s="218">
        <v>27900</v>
      </c>
    </row>
    <row r="202" spans="1:11" ht="15.95" customHeight="1" x14ac:dyDescent="0.2">
      <c r="A202" s="33" t="str">
        <f t="shared" si="3"/>
        <v>28000</v>
      </c>
      <c r="B202" s="217">
        <v>4120</v>
      </c>
      <c r="C202" s="209">
        <v>0.14710000000000001</v>
      </c>
      <c r="D202" s="209">
        <v>0.28589999999999999</v>
      </c>
      <c r="E202" s="210">
        <v>0</v>
      </c>
      <c r="F202" s="51"/>
      <c r="G202" s="46"/>
      <c r="H202" s="34"/>
      <c r="I202" s="35"/>
      <c r="K202" s="217">
        <v>28000</v>
      </c>
    </row>
    <row r="203" spans="1:11" ht="15" customHeight="1" x14ac:dyDescent="0.2">
      <c r="A203" s="33" t="str">
        <f t="shared" si="3"/>
        <v>28100</v>
      </c>
      <c r="B203" s="218">
        <v>4149</v>
      </c>
      <c r="C203" s="206">
        <v>0.1477</v>
      </c>
      <c r="D203" s="206">
        <v>0.2863</v>
      </c>
      <c r="E203" s="207">
        <v>0</v>
      </c>
      <c r="F203" s="52"/>
      <c r="G203" s="48"/>
      <c r="H203" s="36"/>
      <c r="I203" s="37"/>
      <c r="K203" s="218">
        <v>28100</v>
      </c>
    </row>
    <row r="204" spans="1:11" ht="15.95" customHeight="1" x14ac:dyDescent="0.2">
      <c r="A204" s="33" t="str">
        <f t="shared" si="3"/>
        <v>28200</v>
      </c>
      <c r="B204" s="217">
        <v>4177</v>
      </c>
      <c r="C204" s="209">
        <v>0.14810000000000001</v>
      </c>
      <c r="D204" s="209">
        <v>0.28670000000000001</v>
      </c>
      <c r="E204" s="210">
        <v>0</v>
      </c>
      <c r="F204" s="53"/>
      <c r="G204" s="50"/>
      <c r="H204" s="38"/>
      <c r="I204" s="39"/>
      <c r="K204" s="217">
        <v>28200</v>
      </c>
    </row>
    <row r="205" spans="1:11" ht="15.95" customHeight="1" x14ac:dyDescent="0.2">
      <c r="A205" s="33" t="str">
        <f t="shared" si="3"/>
        <v>28300</v>
      </c>
      <c r="B205" s="218">
        <v>4206</v>
      </c>
      <c r="C205" s="206">
        <v>0.14860000000000001</v>
      </c>
      <c r="D205" s="206">
        <v>0.28710000000000002</v>
      </c>
      <c r="E205" s="207">
        <v>0</v>
      </c>
      <c r="F205" s="52"/>
      <c r="G205" s="48"/>
      <c r="H205" s="36"/>
      <c r="I205" s="37"/>
      <c r="K205" s="218">
        <v>28300</v>
      </c>
    </row>
    <row r="206" spans="1:11" ht="15" customHeight="1" x14ac:dyDescent="0.2">
      <c r="A206" s="33" t="str">
        <f t="shared" si="3"/>
        <v>28400</v>
      </c>
      <c r="B206" s="217">
        <v>4235</v>
      </c>
      <c r="C206" s="209">
        <v>0.14910000000000001</v>
      </c>
      <c r="D206" s="209">
        <v>0.28749999999999998</v>
      </c>
      <c r="E206" s="210">
        <v>0</v>
      </c>
      <c r="F206" s="53"/>
      <c r="G206" s="50"/>
      <c r="H206" s="38"/>
      <c r="I206" s="39"/>
      <c r="K206" s="217">
        <v>28400</v>
      </c>
    </row>
    <row r="207" spans="1:11" ht="15.95" customHeight="1" x14ac:dyDescent="0.2">
      <c r="A207" s="33" t="str">
        <f t="shared" si="3"/>
        <v>28500</v>
      </c>
      <c r="B207" s="218">
        <v>4263</v>
      </c>
      <c r="C207" s="206">
        <v>0.14960000000000001</v>
      </c>
      <c r="D207" s="206">
        <v>0.28789999999999999</v>
      </c>
      <c r="E207" s="207">
        <v>0</v>
      </c>
      <c r="F207" s="52"/>
      <c r="G207" s="48"/>
      <c r="H207" s="36"/>
      <c r="I207" s="37"/>
      <c r="K207" s="218">
        <v>28500</v>
      </c>
    </row>
    <row r="208" spans="1:11" ht="15.95" customHeight="1" x14ac:dyDescent="0.2">
      <c r="A208" s="33" t="str">
        <f t="shared" si="3"/>
        <v>28600</v>
      </c>
      <c r="B208" s="217">
        <v>4292</v>
      </c>
      <c r="C208" s="209">
        <v>0.15010000000000001</v>
      </c>
      <c r="D208" s="209">
        <v>0.28820000000000001</v>
      </c>
      <c r="E208" s="210">
        <v>0</v>
      </c>
      <c r="F208" s="53"/>
      <c r="G208" s="50"/>
      <c r="H208" s="38"/>
      <c r="I208" s="39"/>
      <c r="K208" s="217">
        <v>28600</v>
      </c>
    </row>
    <row r="209" spans="1:11" ht="15" customHeight="1" x14ac:dyDescent="0.2">
      <c r="A209" s="33" t="str">
        <f t="shared" si="3"/>
        <v>28700</v>
      </c>
      <c r="B209" s="218">
        <v>4321</v>
      </c>
      <c r="C209" s="206">
        <v>0.15060000000000001</v>
      </c>
      <c r="D209" s="206">
        <v>0.28860000000000002</v>
      </c>
      <c r="E209" s="207">
        <v>0</v>
      </c>
      <c r="F209" s="52"/>
      <c r="G209" s="48"/>
      <c r="H209" s="36"/>
      <c r="I209" s="37"/>
      <c r="K209" s="218">
        <v>28700</v>
      </c>
    </row>
    <row r="210" spans="1:11" ht="15.95" customHeight="1" x14ac:dyDescent="0.2">
      <c r="A210" s="33" t="str">
        <f t="shared" si="3"/>
        <v>28800</v>
      </c>
      <c r="B210" s="217">
        <v>4350</v>
      </c>
      <c r="C210" s="209">
        <v>0.151</v>
      </c>
      <c r="D210" s="209">
        <v>0.28899999999999998</v>
      </c>
      <c r="E210" s="210">
        <v>0</v>
      </c>
      <c r="F210" s="53"/>
      <c r="G210" s="50"/>
      <c r="H210" s="38"/>
      <c r="I210" s="39"/>
      <c r="K210" s="217">
        <v>28800</v>
      </c>
    </row>
    <row r="211" spans="1:11" ht="15.95" customHeight="1" x14ac:dyDescent="0.2">
      <c r="A211" s="33" t="str">
        <f t="shared" si="3"/>
        <v>28900</v>
      </c>
      <c r="B211" s="218">
        <v>4379</v>
      </c>
      <c r="C211" s="206">
        <v>0.1515</v>
      </c>
      <c r="D211" s="206">
        <v>0.28939999999999999</v>
      </c>
      <c r="E211" s="207">
        <v>0</v>
      </c>
      <c r="F211" s="52"/>
      <c r="G211" s="48"/>
      <c r="H211" s="36"/>
      <c r="I211" s="37"/>
      <c r="K211" s="218">
        <v>28900</v>
      </c>
    </row>
    <row r="212" spans="1:11" ht="15.95" customHeight="1" x14ac:dyDescent="0.2">
      <c r="A212" s="33" t="str">
        <f t="shared" si="3"/>
        <v>29000</v>
      </c>
      <c r="B212" s="217">
        <v>4408</v>
      </c>
      <c r="C212" s="209">
        <v>0.152</v>
      </c>
      <c r="D212" s="209">
        <v>0.2898</v>
      </c>
      <c r="E212" s="210">
        <v>0</v>
      </c>
      <c r="F212" s="53"/>
      <c r="G212" s="50"/>
      <c r="H212" s="38"/>
      <c r="I212" s="39"/>
      <c r="K212" s="217">
        <v>29000</v>
      </c>
    </row>
    <row r="213" spans="1:11" ht="15" customHeight="1" x14ac:dyDescent="0.2">
      <c r="A213" s="33" t="str">
        <f t="shared" si="3"/>
        <v>29100</v>
      </c>
      <c r="B213" s="218">
        <v>4437</v>
      </c>
      <c r="C213" s="206">
        <v>0.1525</v>
      </c>
      <c r="D213" s="206">
        <v>0.29020000000000001</v>
      </c>
      <c r="E213" s="207">
        <v>0</v>
      </c>
      <c r="F213" s="52"/>
      <c r="G213" s="48"/>
      <c r="H213" s="36"/>
      <c r="I213" s="37"/>
      <c r="K213" s="218">
        <v>29100</v>
      </c>
    </row>
    <row r="214" spans="1:11" ht="15.95" customHeight="1" x14ac:dyDescent="0.2">
      <c r="A214" s="33" t="str">
        <f t="shared" si="3"/>
        <v>29200</v>
      </c>
      <c r="B214" s="217">
        <v>4466</v>
      </c>
      <c r="C214" s="209">
        <v>0.15290000000000001</v>
      </c>
      <c r="D214" s="209">
        <v>0.29049999999999998</v>
      </c>
      <c r="E214" s="210">
        <v>0</v>
      </c>
      <c r="F214" s="53"/>
      <c r="G214" s="50"/>
      <c r="H214" s="38"/>
      <c r="I214" s="39"/>
      <c r="K214" s="217">
        <v>29200</v>
      </c>
    </row>
    <row r="215" spans="1:11" ht="15.95" customHeight="1" x14ac:dyDescent="0.2">
      <c r="A215" s="33" t="str">
        <f t="shared" si="3"/>
        <v>29300</v>
      </c>
      <c r="B215" s="218">
        <v>4495</v>
      </c>
      <c r="C215" s="206">
        <v>0.15340000000000001</v>
      </c>
      <c r="D215" s="206">
        <v>0.29089999999999999</v>
      </c>
      <c r="E215" s="207">
        <v>0</v>
      </c>
      <c r="F215" s="52"/>
      <c r="G215" s="48"/>
      <c r="H215" s="36"/>
      <c r="I215" s="37"/>
      <c r="K215" s="218">
        <v>29300</v>
      </c>
    </row>
    <row r="216" spans="1:11" ht="15" customHeight="1" x14ac:dyDescent="0.2">
      <c r="A216" s="33" t="str">
        <f t="shared" si="3"/>
        <v>29400</v>
      </c>
      <c r="B216" s="217">
        <v>4524</v>
      </c>
      <c r="C216" s="209">
        <v>0.15390000000000001</v>
      </c>
      <c r="D216" s="209">
        <v>0.2913</v>
      </c>
      <c r="E216" s="210">
        <v>0</v>
      </c>
      <c r="F216" s="53"/>
      <c r="G216" s="50"/>
      <c r="H216" s="38"/>
      <c r="I216" s="39"/>
      <c r="K216" s="217">
        <v>29400</v>
      </c>
    </row>
    <row r="217" spans="1:11" ht="15.95" customHeight="1" x14ac:dyDescent="0.2">
      <c r="A217" s="33" t="str">
        <f t="shared" si="3"/>
        <v>29500</v>
      </c>
      <c r="B217" s="218">
        <v>4553</v>
      </c>
      <c r="C217" s="206">
        <v>0.15429999999999999</v>
      </c>
      <c r="D217" s="206">
        <v>0.29170000000000001</v>
      </c>
      <c r="E217" s="207">
        <v>0</v>
      </c>
      <c r="F217" s="52"/>
      <c r="G217" s="48"/>
      <c r="H217" s="36"/>
      <c r="I217" s="37"/>
      <c r="K217" s="218">
        <v>29500</v>
      </c>
    </row>
    <row r="218" spans="1:11" ht="15.95" customHeight="1" x14ac:dyDescent="0.2">
      <c r="A218" s="33" t="str">
        <f t="shared" si="3"/>
        <v>29600</v>
      </c>
      <c r="B218" s="217">
        <v>4582</v>
      </c>
      <c r="C218" s="209">
        <v>0.15479999999999999</v>
      </c>
      <c r="D218" s="209">
        <v>0.29210000000000003</v>
      </c>
      <c r="E218" s="210">
        <v>0</v>
      </c>
      <c r="F218" s="53"/>
      <c r="G218" s="50"/>
      <c r="H218" s="38"/>
      <c r="I218" s="39"/>
      <c r="K218" s="217">
        <v>29600</v>
      </c>
    </row>
    <row r="219" spans="1:11" ht="15" customHeight="1" x14ac:dyDescent="0.2">
      <c r="A219" s="33" t="str">
        <f t="shared" si="3"/>
        <v>29700</v>
      </c>
      <c r="B219" s="218">
        <v>4612</v>
      </c>
      <c r="C219" s="206">
        <v>0.15529999999999999</v>
      </c>
      <c r="D219" s="206">
        <v>0.29249999999999998</v>
      </c>
      <c r="E219" s="207">
        <v>0</v>
      </c>
      <c r="F219" s="52"/>
      <c r="G219" s="48"/>
      <c r="H219" s="36"/>
      <c r="I219" s="37"/>
      <c r="K219" s="218">
        <v>29700</v>
      </c>
    </row>
    <row r="220" spans="1:11" ht="15.95" customHeight="1" x14ac:dyDescent="0.2">
      <c r="A220" s="33" t="str">
        <f t="shared" si="3"/>
        <v>29800</v>
      </c>
      <c r="B220" s="219">
        <v>4641</v>
      </c>
      <c r="C220" s="212">
        <v>0.15570000000000001</v>
      </c>
      <c r="D220" s="212">
        <v>0.29289999999999999</v>
      </c>
      <c r="E220" s="213">
        <v>0</v>
      </c>
      <c r="F220" s="53"/>
      <c r="G220" s="50"/>
      <c r="H220" s="38"/>
      <c r="I220" s="39"/>
      <c r="K220" s="219">
        <v>29800</v>
      </c>
    </row>
    <row r="221" spans="1:11" ht="15.95" customHeight="1" x14ac:dyDescent="0.2">
      <c r="A221" s="33" t="str">
        <f t="shared" si="3"/>
        <v>29900</v>
      </c>
      <c r="B221" s="220">
        <v>4670</v>
      </c>
      <c r="C221" s="215">
        <v>0.15620000000000001</v>
      </c>
      <c r="D221" s="215">
        <v>0.29320000000000002</v>
      </c>
      <c r="E221" s="216">
        <v>0</v>
      </c>
      <c r="F221" s="52"/>
      <c r="G221" s="48"/>
      <c r="H221" s="36"/>
      <c r="I221" s="37"/>
      <c r="K221" s="220">
        <v>29900</v>
      </c>
    </row>
    <row r="222" spans="1:11" ht="15.95" customHeight="1" x14ac:dyDescent="0.2">
      <c r="A222" s="33" t="str">
        <f t="shared" si="3"/>
        <v>30000</v>
      </c>
      <c r="B222" s="217">
        <v>4700</v>
      </c>
      <c r="C222" s="209">
        <v>0.15670000000000001</v>
      </c>
      <c r="D222" s="209">
        <v>0.29360000000000003</v>
      </c>
      <c r="E222" s="210">
        <v>0</v>
      </c>
      <c r="F222" s="53"/>
      <c r="G222" s="50"/>
      <c r="H222" s="38"/>
      <c r="I222" s="39"/>
      <c r="K222" s="217">
        <v>30000</v>
      </c>
    </row>
    <row r="223" spans="1:11" ht="15" customHeight="1" x14ac:dyDescent="0.2">
      <c r="A223" s="33" t="str">
        <f t="shared" si="3"/>
        <v>30100</v>
      </c>
      <c r="B223" s="218">
        <v>4729</v>
      </c>
      <c r="C223" s="206">
        <v>0.15709999999999999</v>
      </c>
      <c r="D223" s="206">
        <v>0.29399999999999998</v>
      </c>
      <c r="E223" s="207">
        <v>0</v>
      </c>
      <c r="F223" s="52"/>
      <c r="G223" s="48"/>
      <c r="H223" s="36"/>
      <c r="I223" s="37"/>
      <c r="K223" s="218">
        <v>30100</v>
      </c>
    </row>
    <row r="224" spans="1:11" ht="15.95" customHeight="1" x14ac:dyDescent="0.2">
      <c r="A224" s="33" t="str">
        <f t="shared" si="3"/>
        <v>30200</v>
      </c>
      <c r="B224" s="217">
        <v>4758</v>
      </c>
      <c r="C224" s="209">
        <v>0.1575</v>
      </c>
      <c r="D224" s="209">
        <v>0.2944</v>
      </c>
      <c r="E224" s="210">
        <v>0</v>
      </c>
      <c r="F224" s="53"/>
      <c r="G224" s="50"/>
      <c r="H224" s="38"/>
      <c r="I224" s="39"/>
      <c r="K224" s="217">
        <v>30200</v>
      </c>
    </row>
    <row r="225" spans="1:11" ht="15.95" customHeight="1" x14ac:dyDescent="0.2">
      <c r="A225" s="33" t="str">
        <f t="shared" si="3"/>
        <v>30300</v>
      </c>
      <c r="B225" s="218">
        <v>4788</v>
      </c>
      <c r="C225" s="206">
        <v>0.158</v>
      </c>
      <c r="D225" s="206">
        <v>0.29480000000000001</v>
      </c>
      <c r="E225" s="207">
        <v>0</v>
      </c>
      <c r="F225" s="52"/>
      <c r="G225" s="48"/>
      <c r="H225" s="36"/>
      <c r="I225" s="37"/>
      <c r="K225" s="218">
        <v>30300</v>
      </c>
    </row>
    <row r="226" spans="1:11" ht="15" customHeight="1" x14ac:dyDescent="0.2">
      <c r="A226" s="33" t="str">
        <f t="shared" si="3"/>
        <v>30400</v>
      </c>
      <c r="B226" s="217">
        <v>4817</v>
      </c>
      <c r="C226" s="209">
        <v>0.1585</v>
      </c>
      <c r="D226" s="209">
        <v>0.29520000000000002</v>
      </c>
      <c r="E226" s="210">
        <v>0</v>
      </c>
      <c r="F226" s="53"/>
      <c r="G226" s="50"/>
      <c r="H226" s="38"/>
      <c r="I226" s="39"/>
      <c r="K226" s="217">
        <v>30400</v>
      </c>
    </row>
    <row r="227" spans="1:11" ht="15.95" customHeight="1" x14ac:dyDescent="0.2">
      <c r="A227" s="33" t="str">
        <f t="shared" si="3"/>
        <v>30500</v>
      </c>
      <c r="B227" s="218">
        <v>4847</v>
      </c>
      <c r="C227" s="206">
        <v>0.15890000000000001</v>
      </c>
      <c r="D227" s="206">
        <v>0.29559999999999997</v>
      </c>
      <c r="E227" s="207">
        <v>0</v>
      </c>
      <c r="F227" s="52"/>
      <c r="G227" s="48"/>
      <c r="H227" s="36"/>
      <c r="I227" s="37"/>
      <c r="K227" s="218">
        <v>30500</v>
      </c>
    </row>
    <row r="228" spans="1:11" ht="15.95" customHeight="1" x14ac:dyDescent="0.2">
      <c r="A228" s="33" t="str">
        <f t="shared" si="3"/>
        <v>30600</v>
      </c>
      <c r="B228" s="217">
        <v>4876</v>
      </c>
      <c r="C228" s="209">
        <v>0.1593</v>
      </c>
      <c r="D228" s="209">
        <v>0.2959</v>
      </c>
      <c r="E228" s="210">
        <v>0</v>
      </c>
      <c r="F228" s="53"/>
      <c r="G228" s="50"/>
      <c r="H228" s="38"/>
      <c r="I228" s="39"/>
      <c r="K228" s="217">
        <v>30600</v>
      </c>
    </row>
    <row r="229" spans="1:11" ht="15" customHeight="1" x14ac:dyDescent="0.2">
      <c r="A229" s="33" t="str">
        <f t="shared" si="3"/>
        <v>30700</v>
      </c>
      <c r="B229" s="218">
        <v>4906</v>
      </c>
      <c r="C229" s="206">
        <v>0.1598</v>
      </c>
      <c r="D229" s="206">
        <v>0.29630000000000001</v>
      </c>
      <c r="E229" s="207">
        <v>0</v>
      </c>
      <c r="F229" s="52"/>
      <c r="G229" s="48"/>
      <c r="H229" s="36"/>
      <c r="I229" s="37"/>
      <c r="K229" s="218">
        <v>30700</v>
      </c>
    </row>
    <row r="230" spans="1:11" ht="15.95" customHeight="1" x14ac:dyDescent="0.2">
      <c r="A230" s="33" t="str">
        <f t="shared" si="3"/>
        <v>30800</v>
      </c>
      <c r="B230" s="217">
        <v>4936</v>
      </c>
      <c r="C230" s="209">
        <v>0.1603</v>
      </c>
      <c r="D230" s="209">
        <v>0.29670000000000002</v>
      </c>
      <c r="E230" s="210">
        <v>0</v>
      </c>
      <c r="F230" s="53"/>
      <c r="G230" s="50"/>
      <c r="H230" s="38"/>
      <c r="I230" s="39"/>
      <c r="K230" s="217">
        <v>30800</v>
      </c>
    </row>
    <row r="231" spans="1:11" ht="15.95" customHeight="1" x14ac:dyDescent="0.2">
      <c r="A231" s="33" t="str">
        <f t="shared" si="3"/>
        <v>30900</v>
      </c>
      <c r="B231" s="218">
        <v>4965</v>
      </c>
      <c r="C231" s="206">
        <v>0.16070000000000001</v>
      </c>
      <c r="D231" s="206">
        <v>0.29709999999999998</v>
      </c>
      <c r="E231" s="207">
        <v>0</v>
      </c>
      <c r="F231" s="52"/>
      <c r="G231" s="48"/>
      <c r="H231" s="36"/>
      <c r="I231" s="37"/>
      <c r="K231" s="218">
        <v>30900</v>
      </c>
    </row>
    <row r="232" spans="1:11" ht="15.95" customHeight="1" x14ac:dyDescent="0.2">
      <c r="A232" s="33" t="str">
        <f t="shared" si="3"/>
        <v>31000</v>
      </c>
      <c r="B232" s="217">
        <v>4995</v>
      </c>
      <c r="C232" s="209">
        <v>0.16109999999999999</v>
      </c>
      <c r="D232" s="209">
        <v>0.29749999999999999</v>
      </c>
      <c r="E232" s="210">
        <v>0</v>
      </c>
      <c r="F232" s="53"/>
      <c r="G232" s="50"/>
      <c r="H232" s="38"/>
      <c r="I232" s="39"/>
      <c r="K232" s="217">
        <v>31000</v>
      </c>
    </row>
    <row r="233" spans="1:11" ht="15" customHeight="1" x14ac:dyDescent="0.2">
      <c r="A233" s="33" t="str">
        <f t="shared" si="3"/>
        <v>31100</v>
      </c>
      <c r="B233" s="218">
        <v>5025</v>
      </c>
      <c r="C233" s="206">
        <v>0.16159999999999999</v>
      </c>
      <c r="D233" s="206">
        <v>0.2979</v>
      </c>
      <c r="E233" s="207">
        <v>0</v>
      </c>
      <c r="F233" s="52"/>
      <c r="G233" s="48"/>
      <c r="H233" s="36"/>
      <c r="I233" s="37"/>
      <c r="K233" s="218">
        <v>31100</v>
      </c>
    </row>
    <row r="234" spans="1:11" ht="15.95" customHeight="1" x14ac:dyDescent="0.2">
      <c r="A234" s="33" t="str">
        <f t="shared" si="3"/>
        <v>31200</v>
      </c>
      <c r="B234" s="217">
        <v>5055</v>
      </c>
      <c r="C234" s="209">
        <v>0.16200000000000001</v>
      </c>
      <c r="D234" s="209">
        <v>0.29830000000000001</v>
      </c>
      <c r="E234" s="210">
        <v>0</v>
      </c>
      <c r="F234" s="53"/>
      <c r="G234" s="50"/>
      <c r="H234" s="38"/>
      <c r="I234" s="39"/>
      <c r="K234" s="217">
        <v>31200</v>
      </c>
    </row>
    <row r="235" spans="1:11" ht="15.95" customHeight="1" x14ac:dyDescent="0.2">
      <c r="A235" s="33" t="str">
        <f t="shared" si="3"/>
        <v>31300</v>
      </c>
      <c r="B235" s="218">
        <v>5085</v>
      </c>
      <c r="C235" s="206">
        <v>0.16250000000000001</v>
      </c>
      <c r="D235" s="206">
        <v>0.29859999999999998</v>
      </c>
      <c r="E235" s="207">
        <v>0</v>
      </c>
      <c r="F235" s="52"/>
      <c r="G235" s="48"/>
      <c r="H235" s="36"/>
      <c r="I235" s="37"/>
      <c r="K235" s="218">
        <v>31300</v>
      </c>
    </row>
    <row r="236" spans="1:11" ht="15" customHeight="1" x14ac:dyDescent="0.2">
      <c r="A236" s="33" t="str">
        <f t="shared" si="3"/>
        <v>31400</v>
      </c>
      <c r="B236" s="217">
        <v>5114</v>
      </c>
      <c r="C236" s="209">
        <v>0.16289999999999999</v>
      </c>
      <c r="D236" s="209">
        <v>0.29899999999999999</v>
      </c>
      <c r="E236" s="210">
        <v>0</v>
      </c>
      <c r="F236" s="53"/>
      <c r="G236" s="50"/>
      <c r="H236" s="38"/>
      <c r="I236" s="39"/>
      <c r="K236" s="217">
        <v>31400</v>
      </c>
    </row>
    <row r="237" spans="1:11" ht="15.95" customHeight="1" x14ac:dyDescent="0.2">
      <c r="A237" s="33" t="str">
        <f t="shared" si="3"/>
        <v>31500</v>
      </c>
      <c r="B237" s="218">
        <v>5144</v>
      </c>
      <c r="C237" s="206">
        <v>0.1633</v>
      </c>
      <c r="D237" s="206">
        <v>0.2994</v>
      </c>
      <c r="E237" s="207">
        <v>0</v>
      </c>
      <c r="F237" s="52"/>
      <c r="G237" s="48"/>
      <c r="H237" s="36"/>
      <c r="I237" s="37"/>
      <c r="K237" s="218">
        <v>31500</v>
      </c>
    </row>
    <row r="238" spans="1:11" ht="15.95" customHeight="1" x14ac:dyDescent="0.2">
      <c r="A238" s="33" t="str">
        <f t="shared" si="3"/>
        <v>31600</v>
      </c>
      <c r="B238" s="217">
        <v>5174</v>
      </c>
      <c r="C238" s="209">
        <v>0.16370000000000001</v>
      </c>
      <c r="D238" s="209">
        <v>0.29980000000000001</v>
      </c>
      <c r="E238" s="210">
        <v>0</v>
      </c>
      <c r="F238" s="53"/>
      <c r="G238" s="50"/>
      <c r="H238" s="38"/>
      <c r="I238" s="39"/>
      <c r="K238" s="217">
        <v>31600</v>
      </c>
    </row>
    <row r="239" spans="1:11" ht="15" customHeight="1" x14ac:dyDescent="0.2">
      <c r="A239" s="33" t="str">
        <f t="shared" si="3"/>
        <v>31700</v>
      </c>
      <c r="B239" s="218">
        <v>5204</v>
      </c>
      <c r="C239" s="206">
        <v>0.16420000000000001</v>
      </c>
      <c r="D239" s="206">
        <v>0.30020000000000002</v>
      </c>
      <c r="E239" s="207">
        <v>0</v>
      </c>
      <c r="F239" s="52"/>
      <c r="G239" s="48"/>
      <c r="H239" s="36"/>
      <c r="I239" s="37"/>
      <c r="K239" s="218">
        <v>31700</v>
      </c>
    </row>
    <row r="240" spans="1:11" ht="15.95" customHeight="1" x14ac:dyDescent="0.2">
      <c r="A240" s="33" t="str">
        <f t="shared" si="3"/>
        <v>31800</v>
      </c>
      <c r="B240" s="217">
        <v>5234</v>
      </c>
      <c r="C240" s="209">
        <v>0.1646</v>
      </c>
      <c r="D240" s="209">
        <v>0.30059999999999998</v>
      </c>
      <c r="E240" s="210">
        <v>0</v>
      </c>
      <c r="F240" s="53"/>
      <c r="G240" s="50"/>
      <c r="H240" s="38"/>
      <c r="I240" s="39"/>
      <c r="K240" s="217">
        <v>31800</v>
      </c>
    </row>
    <row r="241" spans="1:11" ht="15.75" customHeight="1" x14ac:dyDescent="0.2">
      <c r="A241" s="33" t="str">
        <f t="shared" si="3"/>
        <v>31900</v>
      </c>
      <c r="B241" s="218">
        <v>5264</v>
      </c>
      <c r="C241" s="206">
        <v>0.16500000000000001</v>
      </c>
      <c r="D241" s="206">
        <v>0.3009</v>
      </c>
      <c r="E241" s="207">
        <v>0</v>
      </c>
      <c r="F241" s="52"/>
      <c r="G241" s="48"/>
      <c r="H241" s="36"/>
      <c r="I241" s="37"/>
      <c r="K241" s="218">
        <v>31900</v>
      </c>
    </row>
    <row r="242" spans="1:11" ht="15.95" customHeight="1" x14ac:dyDescent="0.2">
      <c r="A242" s="33" t="str">
        <f t="shared" si="3"/>
        <v>32000</v>
      </c>
      <c r="B242" s="217">
        <v>5295</v>
      </c>
      <c r="C242" s="209">
        <v>0.16550000000000001</v>
      </c>
      <c r="D242" s="209">
        <v>0.30130000000000001</v>
      </c>
      <c r="E242" s="210">
        <v>0</v>
      </c>
      <c r="F242" s="51"/>
      <c r="G242" s="46"/>
      <c r="H242" s="34"/>
      <c r="I242" s="35"/>
      <c r="K242" s="217">
        <v>32000</v>
      </c>
    </row>
    <row r="243" spans="1:11" ht="15" customHeight="1" x14ac:dyDescent="0.2">
      <c r="A243" s="33" t="str">
        <f t="shared" si="3"/>
        <v>32100</v>
      </c>
      <c r="B243" s="218">
        <v>5325</v>
      </c>
      <c r="C243" s="206">
        <v>0.16589999999999999</v>
      </c>
      <c r="D243" s="206">
        <v>0.30170000000000002</v>
      </c>
      <c r="E243" s="207">
        <v>0</v>
      </c>
      <c r="F243" s="52"/>
      <c r="G243" s="48"/>
      <c r="H243" s="36"/>
      <c r="I243" s="37"/>
      <c r="K243" s="218">
        <v>32100</v>
      </c>
    </row>
    <row r="244" spans="1:11" ht="15.95" customHeight="1" x14ac:dyDescent="0.2">
      <c r="A244" s="33" t="str">
        <f t="shared" si="3"/>
        <v>32200</v>
      </c>
      <c r="B244" s="217">
        <v>5355</v>
      </c>
      <c r="C244" s="209">
        <v>0.1663</v>
      </c>
      <c r="D244" s="209">
        <v>0.30209999999999998</v>
      </c>
      <c r="E244" s="210">
        <v>0</v>
      </c>
      <c r="F244" s="53"/>
      <c r="G244" s="50"/>
      <c r="H244" s="38"/>
      <c r="I244" s="39"/>
      <c r="K244" s="217">
        <v>32200</v>
      </c>
    </row>
    <row r="245" spans="1:11" ht="15.95" customHeight="1" x14ac:dyDescent="0.2">
      <c r="A245" s="33" t="str">
        <f t="shared" si="3"/>
        <v>32300</v>
      </c>
      <c r="B245" s="218">
        <v>5385</v>
      </c>
      <c r="C245" s="206">
        <v>0.16669999999999999</v>
      </c>
      <c r="D245" s="206">
        <v>0.30249999999999999</v>
      </c>
      <c r="E245" s="207">
        <v>0</v>
      </c>
      <c r="F245" s="52"/>
      <c r="G245" s="48"/>
      <c r="H245" s="36"/>
      <c r="I245" s="37"/>
      <c r="K245" s="218">
        <v>32300</v>
      </c>
    </row>
    <row r="246" spans="1:11" ht="15" customHeight="1" x14ac:dyDescent="0.2">
      <c r="A246" s="33" t="str">
        <f t="shared" si="3"/>
        <v>32400</v>
      </c>
      <c r="B246" s="217">
        <v>5415</v>
      </c>
      <c r="C246" s="209">
        <v>0.1671</v>
      </c>
      <c r="D246" s="209">
        <v>0.3029</v>
      </c>
      <c r="E246" s="210">
        <v>0</v>
      </c>
      <c r="F246" s="53"/>
      <c r="G246" s="50"/>
      <c r="H246" s="38"/>
      <c r="I246" s="39"/>
      <c r="K246" s="217">
        <v>32400</v>
      </c>
    </row>
    <row r="247" spans="1:11" ht="15.95" customHeight="1" x14ac:dyDescent="0.2">
      <c r="A247" s="33" t="str">
        <f t="shared" si="3"/>
        <v>32500</v>
      </c>
      <c r="B247" s="218">
        <v>5446</v>
      </c>
      <c r="C247" s="206">
        <v>0.1676</v>
      </c>
      <c r="D247" s="206">
        <v>0.30330000000000001</v>
      </c>
      <c r="E247" s="207">
        <v>0</v>
      </c>
      <c r="F247" s="52"/>
      <c r="G247" s="48"/>
      <c r="H247" s="36"/>
      <c r="I247" s="37"/>
      <c r="K247" s="218">
        <v>32500</v>
      </c>
    </row>
    <row r="248" spans="1:11" ht="15.95" customHeight="1" x14ac:dyDescent="0.2">
      <c r="A248" s="33" t="str">
        <f t="shared" si="3"/>
        <v>32600</v>
      </c>
      <c r="B248" s="217">
        <v>5476</v>
      </c>
      <c r="C248" s="209">
        <v>0.16800000000000001</v>
      </c>
      <c r="D248" s="209">
        <v>0.30359999999999998</v>
      </c>
      <c r="E248" s="210">
        <v>0</v>
      </c>
      <c r="F248" s="53"/>
      <c r="G248" s="50"/>
      <c r="H248" s="38"/>
      <c r="I248" s="39"/>
      <c r="K248" s="217">
        <v>32600</v>
      </c>
    </row>
    <row r="249" spans="1:11" ht="15" customHeight="1" x14ac:dyDescent="0.2">
      <c r="A249" s="33" t="str">
        <f t="shared" si="3"/>
        <v>32700</v>
      </c>
      <c r="B249" s="218">
        <v>5506</v>
      </c>
      <c r="C249" s="206">
        <v>0.16839999999999999</v>
      </c>
      <c r="D249" s="206">
        <v>0.30399999999999999</v>
      </c>
      <c r="E249" s="207">
        <v>0</v>
      </c>
      <c r="F249" s="52"/>
      <c r="G249" s="48"/>
      <c r="H249" s="36"/>
      <c r="I249" s="37"/>
      <c r="K249" s="218">
        <v>32700</v>
      </c>
    </row>
    <row r="250" spans="1:11" ht="15.95" customHeight="1" x14ac:dyDescent="0.2">
      <c r="A250" s="33" t="str">
        <f t="shared" si="3"/>
        <v>32800</v>
      </c>
      <c r="B250" s="217">
        <v>5537</v>
      </c>
      <c r="C250" s="209">
        <v>0.16880000000000001</v>
      </c>
      <c r="D250" s="209">
        <v>0.3044</v>
      </c>
      <c r="E250" s="210">
        <v>0</v>
      </c>
      <c r="F250" s="53"/>
      <c r="G250" s="50"/>
      <c r="H250" s="38"/>
      <c r="I250" s="39"/>
      <c r="K250" s="217">
        <v>32800</v>
      </c>
    </row>
    <row r="251" spans="1:11" ht="15.95" customHeight="1" x14ac:dyDescent="0.2">
      <c r="A251" s="33" t="str">
        <f t="shared" si="3"/>
        <v>32900</v>
      </c>
      <c r="B251" s="218">
        <v>5567</v>
      </c>
      <c r="C251" s="206">
        <v>0.16919999999999999</v>
      </c>
      <c r="D251" s="206">
        <v>0.30480000000000002</v>
      </c>
      <c r="E251" s="207">
        <v>0</v>
      </c>
      <c r="F251" s="52"/>
      <c r="G251" s="48"/>
      <c r="H251" s="36"/>
      <c r="I251" s="37"/>
      <c r="K251" s="218">
        <v>32900</v>
      </c>
    </row>
    <row r="252" spans="1:11" ht="15.95" customHeight="1" x14ac:dyDescent="0.2">
      <c r="A252" s="33" t="str">
        <f t="shared" si="3"/>
        <v>33000</v>
      </c>
      <c r="B252" s="217">
        <v>5598</v>
      </c>
      <c r="C252" s="209">
        <v>0.1696</v>
      </c>
      <c r="D252" s="209">
        <v>0.30520000000000003</v>
      </c>
      <c r="E252" s="210">
        <v>0</v>
      </c>
      <c r="F252" s="53"/>
      <c r="G252" s="50"/>
      <c r="H252" s="38"/>
      <c r="I252" s="39"/>
      <c r="K252" s="217">
        <v>33000</v>
      </c>
    </row>
    <row r="253" spans="1:11" ht="15" customHeight="1" x14ac:dyDescent="0.2">
      <c r="A253" s="33" t="str">
        <f t="shared" si="3"/>
        <v>33100</v>
      </c>
      <c r="B253" s="218">
        <v>5628</v>
      </c>
      <c r="C253" s="206">
        <v>0.17</v>
      </c>
      <c r="D253" s="206">
        <v>0.30559999999999998</v>
      </c>
      <c r="E253" s="207">
        <v>0</v>
      </c>
      <c r="F253" s="52"/>
      <c r="G253" s="48"/>
      <c r="H253" s="36"/>
      <c r="I253" s="37"/>
      <c r="K253" s="218">
        <v>33100</v>
      </c>
    </row>
    <row r="254" spans="1:11" ht="15.95" customHeight="1" x14ac:dyDescent="0.2">
      <c r="A254" s="33" t="str">
        <f t="shared" si="3"/>
        <v>33200</v>
      </c>
      <c r="B254" s="217">
        <v>5659</v>
      </c>
      <c r="C254" s="209">
        <v>0.17050000000000001</v>
      </c>
      <c r="D254" s="209">
        <v>0.30599999999999999</v>
      </c>
      <c r="E254" s="210">
        <v>0</v>
      </c>
      <c r="F254" s="53"/>
      <c r="G254" s="50"/>
      <c r="H254" s="38"/>
      <c r="I254" s="39"/>
      <c r="K254" s="217">
        <v>33200</v>
      </c>
    </row>
    <row r="255" spans="1:11" ht="15.95" customHeight="1" x14ac:dyDescent="0.2">
      <c r="A255" s="33" t="str">
        <f t="shared" si="3"/>
        <v>33300</v>
      </c>
      <c r="B255" s="218">
        <v>5690</v>
      </c>
      <c r="C255" s="206">
        <v>0.1709</v>
      </c>
      <c r="D255" s="206">
        <v>0.30630000000000002</v>
      </c>
      <c r="E255" s="207">
        <v>0</v>
      </c>
      <c r="F255" s="52"/>
      <c r="G255" s="48"/>
      <c r="H255" s="36"/>
      <c r="I255" s="37"/>
      <c r="K255" s="218">
        <v>33300</v>
      </c>
    </row>
    <row r="256" spans="1:11" ht="15" customHeight="1" x14ac:dyDescent="0.2">
      <c r="A256" s="33" t="str">
        <f t="shared" si="3"/>
        <v>33400</v>
      </c>
      <c r="B256" s="217">
        <v>5720</v>
      </c>
      <c r="C256" s="209">
        <v>0.17130000000000001</v>
      </c>
      <c r="D256" s="209">
        <v>0.30669999999999997</v>
      </c>
      <c r="E256" s="210">
        <v>0</v>
      </c>
      <c r="F256" s="53"/>
      <c r="G256" s="50"/>
      <c r="H256" s="38"/>
      <c r="I256" s="39"/>
      <c r="K256" s="217">
        <v>33400</v>
      </c>
    </row>
    <row r="257" spans="1:11" ht="15.95" customHeight="1" x14ac:dyDescent="0.2">
      <c r="A257" s="33" t="str">
        <f t="shared" si="3"/>
        <v>33500</v>
      </c>
      <c r="B257" s="218">
        <v>5751</v>
      </c>
      <c r="C257" s="206">
        <v>0.17169999999999999</v>
      </c>
      <c r="D257" s="206">
        <v>0.30709999999999998</v>
      </c>
      <c r="E257" s="207">
        <v>0</v>
      </c>
      <c r="F257" s="52"/>
      <c r="G257" s="48"/>
      <c r="H257" s="36"/>
      <c r="I257" s="37"/>
      <c r="K257" s="218">
        <v>33500</v>
      </c>
    </row>
    <row r="258" spans="1:11" ht="15.95" customHeight="1" x14ac:dyDescent="0.2">
      <c r="A258" s="33" t="str">
        <f t="shared" ref="A258:A321" si="4">CLEAN(K258)</f>
        <v>33600</v>
      </c>
      <c r="B258" s="217">
        <v>5782</v>
      </c>
      <c r="C258" s="209">
        <v>0.1721</v>
      </c>
      <c r="D258" s="209">
        <v>0.3075</v>
      </c>
      <c r="E258" s="210">
        <v>0</v>
      </c>
      <c r="F258" s="53"/>
      <c r="G258" s="50"/>
      <c r="H258" s="38"/>
      <c r="I258" s="39"/>
      <c r="K258" s="217">
        <v>33600</v>
      </c>
    </row>
    <row r="259" spans="1:11" ht="15" customHeight="1" x14ac:dyDescent="0.2">
      <c r="A259" s="33" t="str">
        <f t="shared" si="4"/>
        <v>33700</v>
      </c>
      <c r="B259" s="218">
        <v>5812</v>
      </c>
      <c r="C259" s="206">
        <v>0.17249999999999999</v>
      </c>
      <c r="D259" s="206">
        <v>0.30790000000000001</v>
      </c>
      <c r="E259" s="207">
        <v>0</v>
      </c>
      <c r="F259" s="52"/>
      <c r="G259" s="48"/>
      <c r="H259" s="36"/>
      <c r="I259" s="37"/>
      <c r="K259" s="218">
        <v>33700</v>
      </c>
    </row>
    <row r="260" spans="1:11" ht="15.95" customHeight="1" x14ac:dyDescent="0.2">
      <c r="A260" s="33" t="str">
        <f t="shared" si="4"/>
        <v>33800</v>
      </c>
      <c r="B260" s="217">
        <v>5843</v>
      </c>
      <c r="C260" s="209">
        <v>0.1729</v>
      </c>
      <c r="D260" s="209">
        <v>0.30830000000000002</v>
      </c>
      <c r="E260" s="210">
        <v>0</v>
      </c>
      <c r="F260" s="53"/>
      <c r="G260" s="50"/>
      <c r="H260" s="38"/>
      <c r="I260" s="39"/>
      <c r="K260" s="217">
        <v>33800</v>
      </c>
    </row>
    <row r="261" spans="1:11" ht="15.95" customHeight="1" x14ac:dyDescent="0.2">
      <c r="A261" s="33" t="str">
        <f t="shared" si="4"/>
        <v>33900</v>
      </c>
      <c r="B261" s="218">
        <v>5874</v>
      </c>
      <c r="C261" s="206">
        <v>0.17330000000000001</v>
      </c>
      <c r="D261" s="206">
        <v>0.30869999999999997</v>
      </c>
      <c r="E261" s="207">
        <v>0</v>
      </c>
      <c r="F261" s="52"/>
      <c r="G261" s="48"/>
      <c r="H261" s="36"/>
      <c r="I261" s="37"/>
      <c r="K261" s="218">
        <v>33900</v>
      </c>
    </row>
    <row r="262" spans="1:11" ht="15.95" customHeight="1" x14ac:dyDescent="0.2">
      <c r="A262" s="33" t="str">
        <f t="shared" si="4"/>
        <v>34000</v>
      </c>
      <c r="B262" s="217">
        <v>5905</v>
      </c>
      <c r="C262" s="209">
        <v>0.17369999999999999</v>
      </c>
      <c r="D262" s="209">
        <v>0.309</v>
      </c>
      <c r="E262" s="210">
        <v>0</v>
      </c>
      <c r="F262" s="53"/>
      <c r="G262" s="50"/>
      <c r="H262" s="38"/>
      <c r="I262" s="39"/>
      <c r="K262" s="217">
        <v>34000</v>
      </c>
    </row>
    <row r="263" spans="1:11" ht="15" customHeight="1" x14ac:dyDescent="0.2">
      <c r="A263" s="33" t="str">
        <f t="shared" si="4"/>
        <v>34100</v>
      </c>
      <c r="B263" s="218">
        <v>5936</v>
      </c>
      <c r="C263" s="206">
        <v>0.1741</v>
      </c>
      <c r="D263" s="206">
        <v>0.30940000000000001</v>
      </c>
      <c r="E263" s="207">
        <v>0</v>
      </c>
      <c r="F263" s="52"/>
      <c r="G263" s="48"/>
      <c r="H263" s="36"/>
      <c r="I263" s="37"/>
      <c r="K263" s="218">
        <v>34100</v>
      </c>
    </row>
    <row r="264" spans="1:11" ht="15.95" customHeight="1" x14ac:dyDescent="0.2">
      <c r="A264" s="33" t="str">
        <f t="shared" si="4"/>
        <v>34200</v>
      </c>
      <c r="B264" s="217">
        <v>5967</v>
      </c>
      <c r="C264" s="209">
        <v>0.17449999999999999</v>
      </c>
      <c r="D264" s="209">
        <v>0.30980000000000002</v>
      </c>
      <c r="E264" s="210">
        <v>0</v>
      </c>
      <c r="F264" s="53"/>
      <c r="G264" s="50"/>
      <c r="H264" s="38"/>
      <c r="I264" s="39"/>
      <c r="K264" s="217">
        <v>34200</v>
      </c>
    </row>
    <row r="265" spans="1:11" ht="15.95" customHeight="1" x14ac:dyDescent="0.2">
      <c r="A265" s="33" t="str">
        <f t="shared" si="4"/>
        <v>34300</v>
      </c>
      <c r="B265" s="218">
        <v>5998</v>
      </c>
      <c r="C265" s="206">
        <v>0.1749</v>
      </c>
      <c r="D265" s="206">
        <v>0.31019999999999998</v>
      </c>
      <c r="E265" s="207">
        <v>0</v>
      </c>
      <c r="F265" s="52"/>
      <c r="G265" s="48"/>
      <c r="H265" s="36"/>
      <c r="I265" s="37"/>
      <c r="K265" s="218">
        <v>34300</v>
      </c>
    </row>
    <row r="266" spans="1:11" ht="15" customHeight="1" x14ac:dyDescent="0.2">
      <c r="A266" s="33" t="str">
        <f t="shared" si="4"/>
        <v>34400</v>
      </c>
      <c r="B266" s="219">
        <v>6029</v>
      </c>
      <c r="C266" s="212">
        <v>0.17530000000000001</v>
      </c>
      <c r="D266" s="212">
        <v>0.31059999999999999</v>
      </c>
      <c r="E266" s="213">
        <v>0</v>
      </c>
      <c r="F266" s="53"/>
      <c r="G266" s="50"/>
      <c r="H266" s="38"/>
      <c r="I266" s="39"/>
      <c r="K266" s="219">
        <v>34400</v>
      </c>
    </row>
    <row r="267" spans="1:11" ht="15.95" customHeight="1" x14ac:dyDescent="0.2">
      <c r="A267" s="33" t="str">
        <f t="shared" si="4"/>
        <v>34500</v>
      </c>
      <c r="B267" s="220">
        <v>6060</v>
      </c>
      <c r="C267" s="215">
        <v>0.1757</v>
      </c>
      <c r="D267" s="215">
        <v>0.311</v>
      </c>
      <c r="E267" s="216">
        <v>0</v>
      </c>
      <c r="F267" s="52"/>
      <c r="G267" s="48"/>
      <c r="H267" s="36"/>
      <c r="I267" s="37"/>
      <c r="K267" s="220">
        <v>34500</v>
      </c>
    </row>
    <row r="268" spans="1:11" ht="15.95" customHeight="1" x14ac:dyDescent="0.2">
      <c r="A268" s="33" t="str">
        <f t="shared" si="4"/>
        <v>34600</v>
      </c>
      <c r="B268" s="217">
        <v>6091</v>
      </c>
      <c r="C268" s="209">
        <v>0.17599999999999999</v>
      </c>
      <c r="D268" s="209">
        <v>0.31130000000000002</v>
      </c>
      <c r="E268" s="210">
        <v>0</v>
      </c>
      <c r="F268" s="53"/>
      <c r="G268" s="50"/>
      <c r="H268" s="38"/>
      <c r="I268" s="39"/>
      <c r="K268" s="217">
        <v>34600</v>
      </c>
    </row>
    <row r="269" spans="1:11" ht="15" customHeight="1" x14ac:dyDescent="0.2">
      <c r="A269" s="33" t="str">
        <f t="shared" si="4"/>
        <v>34700</v>
      </c>
      <c r="B269" s="218">
        <v>6122</v>
      </c>
      <c r="C269" s="206">
        <v>0.1764</v>
      </c>
      <c r="D269" s="206">
        <v>0.31169999999999998</v>
      </c>
      <c r="E269" s="207">
        <v>0</v>
      </c>
      <c r="F269" s="52"/>
      <c r="G269" s="48"/>
      <c r="H269" s="36"/>
      <c r="I269" s="37"/>
      <c r="K269" s="218">
        <v>34700</v>
      </c>
    </row>
    <row r="270" spans="1:11" ht="15.95" customHeight="1" x14ac:dyDescent="0.2">
      <c r="A270" s="33" t="str">
        <f t="shared" si="4"/>
        <v>34800</v>
      </c>
      <c r="B270" s="217">
        <v>6153</v>
      </c>
      <c r="C270" s="209">
        <v>0.17680000000000001</v>
      </c>
      <c r="D270" s="209">
        <v>0.31209999999999999</v>
      </c>
      <c r="E270" s="210">
        <v>0</v>
      </c>
      <c r="F270" s="53"/>
      <c r="G270" s="50"/>
      <c r="H270" s="38"/>
      <c r="I270" s="39"/>
      <c r="K270" s="217">
        <v>34800</v>
      </c>
    </row>
    <row r="271" spans="1:11" ht="15.95" customHeight="1" x14ac:dyDescent="0.2">
      <c r="A271" s="33" t="str">
        <f t="shared" si="4"/>
        <v>34900</v>
      </c>
      <c r="B271" s="218">
        <v>6185</v>
      </c>
      <c r="C271" s="206">
        <v>0.1772</v>
      </c>
      <c r="D271" s="206">
        <v>0.3125</v>
      </c>
      <c r="E271" s="207">
        <v>0</v>
      </c>
      <c r="F271" s="52"/>
      <c r="G271" s="48"/>
      <c r="H271" s="36"/>
      <c r="I271" s="37"/>
      <c r="K271" s="218">
        <v>34900</v>
      </c>
    </row>
    <row r="272" spans="1:11" ht="15.95" customHeight="1" x14ac:dyDescent="0.2">
      <c r="A272" s="33" t="str">
        <f t="shared" si="4"/>
        <v>35000</v>
      </c>
      <c r="B272" s="217">
        <v>6216</v>
      </c>
      <c r="C272" s="209">
        <v>0.17760000000000001</v>
      </c>
      <c r="D272" s="209">
        <v>0.31290000000000001</v>
      </c>
      <c r="E272" s="210">
        <v>0</v>
      </c>
      <c r="F272" s="53"/>
      <c r="G272" s="50"/>
      <c r="H272" s="38"/>
      <c r="I272" s="39"/>
      <c r="K272" s="217">
        <v>35000</v>
      </c>
    </row>
    <row r="273" spans="1:11" ht="15" customHeight="1" x14ac:dyDescent="0.2">
      <c r="A273" s="33" t="str">
        <f t="shared" si="4"/>
        <v>35100</v>
      </c>
      <c r="B273" s="218">
        <v>6247</v>
      </c>
      <c r="C273" s="206">
        <v>0.17799999999999999</v>
      </c>
      <c r="D273" s="206">
        <v>0.31330000000000002</v>
      </c>
      <c r="E273" s="207">
        <v>0</v>
      </c>
      <c r="F273" s="52"/>
      <c r="G273" s="48"/>
      <c r="H273" s="36"/>
      <c r="I273" s="37"/>
      <c r="K273" s="218">
        <v>35100</v>
      </c>
    </row>
    <row r="274" spans="1:11" ht="15.95" customHeight="1" x14ac:dyDescent="0.2">
      <c r="A274" s="33" t="str">
        <f t="shared" si="4"/>
        <v>35200</v>
      </c>
      <c r="B274" s="217">
        <v>6279</v>
      </c>
      <c r="C274" s="209">
        <v>0.1784</v>
      </c>
      <c r="D274" s="209">
        <v>0.31369999999999998</v>
      </c>
      <c r="E274" s="210">
        <v>0</v>
      </c>
      <c r="F274" s="53"/>
      <c r="G274" s="50"/>
      <c r="H274" s="38"/>
      <c r="I274" s="39"/>
      <c r="K274" s="217">
        <v>35200</v>
      </c>
    </row>
    <row r="275" spans="1:11" ht="15.95" customHeight="1" x14ac:dyDescent="0.2">
      <c r="A275" s="33" t="str">
        <f t="shared" si="4"/>
        <v>35300</v>
      </c>
      <c r="B275" s="218">
        <v>6310</v>
      </c>
      <c r="C275" s="206">
        <v>0.17879999999999999</v>
      </c>
      <c r="D275" s="206">
        <v>0.314</v>
      </c>
      <c r="E275" s="207">
        <v>0</v>
      </c>
      <c r="F275" s="52"/>
      <c r="G275" s="48"/>
      <c r="H275" s="36"/>
      <c r="I275" s="37"/>
      <c r="K275" s="218">
        <v>35300</v>
      </c>
    </row>
    <row r="276" spans="1:11" ht="15" customHeight="1" x14ac:dyDescent="0.2">
      <c r="A276" s="33" t="str">
        <f t="shared" si="4"/>
        <v>35400</v>
      </c>
      <c r="B276" s="217">
        <v>6341</v>
      </c>
      <c r="C276" s="209">
        <v>0.17910000000000001</v>
      </c>
      <c r="D276" s="209">
        <v>0.31440000000000001</v>
      </c>
      <c r="E276" s="210">
        <v>0</v>
      </c>
      <c r="F276" s="53"/>
      <c r="G276" s="50"/>
      <c r="H276" s="38"/>
      <c r="I276" s="39"/>
      <c r="K276" s="217">
        <v>35400</v>
      </c>
    </row>
    <row r="277" spans="1:11" ht="15.95" customHeight="1" x14ac:dyDescent="0.2">
      <c r="A277" s="33" t="str">
        <f t="shared" si="4"/>
        <v>35500</v>
      </c>
      <c r="B277" s="218">
        <v>6373</v>
      </c>
      <c r="C277" s="206">
        <v>0.17949999999999999</v>
      </c>
      <c r="D277" s="206">
        <v>0.31480000000000002</v>
      </c>
      <c r="E277" s="207">
        <v>0</v>
      </c>
      <c r="F277" s="52"/>
      <c r="G277" s="48"/>
      <c r="H277" s="36"/>
      <c r="I277" s="37"/>
      <c r="K277" s="218">
        <v>35500</v>
      </c>
    </row>
    <row r="278" spans="1:11" ht="15.95" customHeight="1" x14ac:dyDescent="0.2">
      <c r="A278" s="33" t="str">
        <f t="shared" si="4"/>
        <v>35600</v>
      </c>
      <c r="B278" s="217">
        <v>6404</v>
      </c>
      <c r="C278" s="209">
        <v>0.1799</v>
      </c>
      <c r="D278" s="209">
        <v>0.31519999999999998</v>
      </c>
      <c r="E278" s="210">
        <v>0</v>
      </c>
      <c r="F278" s="53"/>
      <c r="G278" s="50"/>
      <c r="H278" s="38"/>
      <c r="I278" s="39"/>
      <c r="K278" s="217">
        <v>35600</v>
      </c>
    </row>
    <row r="279" spans="1:11" ht="15" customHeight="1" x14ac:dyDescent="0.2">
      <c r="A279" s="33" t="str">
        <f t="shared" si="4"/>
        <v>35700</v>
      </c>
      <c r="B279" s="218">
        <v>6436</v>
      </c>
      <c r="C279" s="206">
        <v>0.18029999999999999</v>
      </c>
      <c r="D279" s="206">
        <v>0.31559999999999999</v>
      </c>
      <c r="E279" s="207">
        <v>0</v>
      </c>
      <c r="F279" s="52"/>
      <c r="G279" s="48"/>
      <c r="H279" s="36"/>
      <c r="I279" s="37"/>
      <c r="K279" s="218">
        <v>35700</v>
      </c>
    </row>
    <row r="280" spans="1:11" ht="15.95" customHeight="1" x14ac:dyDescent="0.2">
      <c r="A280" s="33" t="str">
        <f t="shared" si="4"/>
        <v>35800</v>
      </c>
      <c r="B280" s="217">
        <v>6467</v>
      </c>
      <c r="C280" s="209">
        <v>0.18060000000000001</v>
      </c>
      <c r="D280" s="209">
        <v>0.316</v>
      </c>
      <c r="E280" s="210">
        <v>0</v>
      </c>
      <c r="F280" s="53"/>
      <c r="G280" s="50"/>
      <c r="H280" s="38"/>
      <c r="I280" s="39"/>
      <c r="K280" s="217">
        <v>35800</v>
      </c>
    </row>
    <row r="281" spans="1:11" ht="15.75" customHeight="1" x14ac:dyDescent="0.2">
      <c r="A281" s="33" t="str">
        <f t="shared" si="4"/>
        <v>35900</v>
      </c>
      <c r="B281" s="218">
        <v>6499</v>
      </c>
      <c r="C281" s="206">
        <v>0.18099999999999999</v>
      </c>
      <c r="D281" s="206">
        <v>0.31640000000000001</v>
      </c>
      <c r="E281" s="207">
        <v>0</v>
      </c>
      <c r="F281" s="52"/>
      <c r="G281" s="48"/>
      <c r="H281" s="36"/>
      <c r="I281" s="37"/>
      <c r="K281" s="218">
        <v>35900</v>
      </c>
    </row>
    <row r="282" spans="1:11" ht="15.95" customHeight="1" x14ac:dyDescent="0.2">
      <c r="A282" s="33" t="str">
        <f t="shared" si="4"/>
        <v>36000</v>
      </c>
      <c r="B282" s="217">
        <v>6531</v>
      </c>
      <c r="C282" s="209">
        <v>0.18140000000000001</v>
      </c>
      <c r="D282" s="209">
        <v>0.31669999999999998</v>
      </c>
      <c r="E282" s="210">
        <v>0</v>
      </c>
      <c r="F282" s="51"/>
      <c r="G282" s="46"/>
      <c r="H282" s="34"/>
      <c r="I282" s="35"/>
      <c r="K282" s="217">
        <v>36000</v>
      </c>
    </row>
    <row r="283" spans="1:11" ht="15" customHeight="1" x14ac:dyDescent="0.2">
      <c r="A283" s="33" t="str">
        <f t="shared" si="4"/>
        <v>36100</v>
      </c>
      <c r="B283" s="218">
        <v>6562</v>
      </c>
      <c r="C283" s="206">
        <v>0.18179999999999999</v>
      </c>
      <c r="D283" s="206">
        <v>0.31709999999999999</v>
      </c>
      <c r="E283" s="207">
        <v>0</v>
      </c>
      <c r="F283" s="52"/>
      <c r="G283" s="48"/>
      <c r="H283" s="36"/>
      <c r="I283" s="37"/>
      <c r="K283" s="218">
        <v>36100</v>
      </c>
    </row>
    <row r="284" spans="1:11" ht="15.95" customHeight="1" x14ac:dyDescent="0.2">
      <c r="A284" s="33" t="str">
        <f t="shared" si="4"/>
        <v>36200</v>
      </c>
      <c r="B284" s="217">
        <v>6594</v>
      </c>
      <c r="C284" s="209">
        <v>0.1822</v>
      </c>
      <c r="D284" s="209">
        <v>0.3175</v>
      </c>
      <c r="E284" s="210">
        <v>0</v>
      </c>
      <c r="F284" s="53"/>
      <c r="G284" s="50"/>
      <c r="H284" s="38"/>
      <c r="I284" s="39"/>
      <c r="K284" s="217">
        <v>36200</v>
      </c>
    </row>
    <row r="285" spans="1:11" ht="15.95" customHeight="1" x14ac:dyDescent="0.2">
      <c r="A285" s="33" t="str">
        <f t="shared" si="4"/>
        <v>36300</v>
      </c>
      <c r="B285" s="218">
        <v>6626</v>
      </c>
      <c r="C285" s="206">
        <v>0.1825</v>
      </c>
      <c r="D285" s="206">
        <v>0.31790000000000002</v>
      </c>
      <c r="E285" s="207">
        <v>0</v>
      </c>
      <c r="F285" s="52"/>
      <c r="G285" s="48"/>
      <c r="H285" s="36"/>
      <c r="I285" s="37"/>
      <c r="K285" s="218">
        <v>36300</v>
      </c>
    </row>
    <row r="286" spans="1:11" ht="15" customHeight="1" x14ac:dyDescent="0.2">
      <c r="A286" s="33" t="str">
        <f t="shared" si="4"/>
        <v>36400</v>
      </c>
      <c r="B286" s="217">
        <v>6658</v>
      </c>
      <c r="C286" s="209">
        <v>0.18290000000000001</v>
      </c>
      <c r="D286" s="209">
        <v>0.31830000000000003</v>
      </c>
      <c r="E286" s="210">
        <v>0</v>
      </c>
      <c r="F286" s="53"/>
      <c r="G286" s="50"/>
      <c r="H286" s="38"/>
      <c r="I286" s="39"/>
      <c r="K286" s="217">
        <v>36400</v>
      </c>
    </row>
    <row r="287" spans="1:11" ht="15.95" customHeight="1" x14ac:dyDescent="0.2">
      <c r="A287" s="33" t="str">
        <f t="shared" si="4"/>
        <v>36500</v>
      </c>
      <c r="B287" s="218">
        <v>6690</v>
      </c>
      <c r="C287" s="206">
        <v>0.18329999999999999</v>
      </c>
      <c r="D287" s="206">
        <v>0.31869999999999998</v>
      </c>
      <c r="E287" s="207">
        <v>0</v>
      </c>
      <c r="F287" s="52"/>
      <c r="G287" s="48"/>
      <c r="H287" s="36"/>
      <c r="I287" s="37"/>
      <c r="K287" s="218">
        <v>36500</v>
      </c>
    </row>
    <row r="288" spans="1:11" ht="15.95" customHeight="1" x14ac:dyDescent="0.2">
      <c r="A288" s="33" t="str">
        <f t="shared" si="4"/>
        <v>36600</v>
      </c>
      <c r="B288" s="217">
        <v>6721</v>
      </c>
      <c r="C288" s="209">
        <v>0.18360000000000001</v>
      </c>
      <c r="D288" s="209">
        <v>0.31909999999999999</v>
      </c>
      <c r="E288" s="210">
        <v>0</v>
      </c>
      <c r="F288" s="53"/>
      <c r="G288" s="50"/>
      <c r="H288" s="38"/>
      <c r="I288" s="39"/>
      <c r="K288" s="217">
        <v>36600</v>
      </c>
    </row>
    <row r="289" spans="1:11" ht="15" customHeight="1" x14ac:dyDescent="0.2">
      <c r="A289" s="33" t="str">
        <f t="shared" si="4"/>
        <v>36700</v>
      </c>
      <c r="B289" s="218">
        <v>6753</v>
      </c>
      <c r="C289" s="206">
        <v>0.184</v>
      </c>
      <c r="D289" s="206">
        <v>0.31940000000000002</v>
      </c>
      <c r="E289" s="207">
        <v>0</v>
      </c>
      <c r="F289" s="52"/>
      <c r="G289" s="48"/>
      <c r="H289" s="36"/>
      <c r="I289" s="37"/>
      <c r="K289" s="218">
        <v>36700</v>
      </c>
    </row>
    <row r="290" spans="1:11" ht="15.95" customHeight="1" x14ac:dyDescent="0.2">
      <c r="A290" s="33" t="str">
        <f t="shared" si="4"/>
        <v>36800</v>
      </c>
      <c r="B290" s="217">
        <v>6785</v>
      </c>
      <c r="C290" s="209">
        <v>0.18440000000000001</v>
      </c>
      <c r="D290" s="209">
        <v>0.31979999999999997</v>
      </c>
      <c r="E290" s="210">
        <v>0</v>
      </c>
      <c r="F290" s="53"/>
      <c r="G290" s="50"/>
      <c r="H290" s="38"/>
      <c r="I290" s="39"/>
      <c r="K290" s="217">
        <v>36800</v>
      </c>
    </row>
    <row r="291" spans="1:11" ht="15.95" customHeight="1" x14ac:dyDescent="0.2">
      <c r="A291" s="33" t="str">
        <f t="shared" si="4"/>
        <v>36900</v>
      </c>
      <c r="B291" s="218">
        <v>6817</v>
      </c>
      <c r="C291" s="206">
        <v>0.1847</v>
      </c>
      <c r="D291" s="206">
        <v>0.32019999999999998</v>
      </c>
      <c r="E291" s="207">
        <v>0</v>
      </c>
      <c r="F291" s="52"/>
      <c r="G291" s="48"/>
      <c r="H291" s="36"/>
      <c r="I291" s="37"/>
      <c r="K291" s="218">
        <v>36900</v>
      </c>
    </row>
    <row r="292" spans="1:11" ht="15.95" customHeight="1" x14ac:dyDescent="0.2">
      <c r="A292" s="33" t="str">
        <f t="shared" si="4"/>
        <v>37000</v>
      </c>
      <c r="B292" s="217">
        <v>6849</v>
      </c>
      <c r="C292" s="209">
        <v>0.18509999999999999</v>
      </c>
      <c r="D292" s="209">
        <v>0.3206</v>
      </c>
      <c r="E292" s="210">
        <v>0</v>
      </c>
      <c r="F292" s="53"/>
      <c r="G292" s="50"/>
      <c r="H292" s="38"/>
      <c r="I292" s="39"/>
      <c r="K292" s="217">
        <v>37000</v>
      </c>
    </row>
    <row r="293" spans="1:11" ht="15" customHeight="1" x14ac:dyDescent="0.2">
      <c r="A293" s="33" t="str">
        <f t="shared" si="4"/>
        <v>37100</v>
      </c>
      <c r="B293" s="218">
        <v>6881</v>
      </c>
      <c r="C293" s="206">
        <v>0.1855</v>
      </c>
      <c r="D293" s="206">
        <v>0.32100000000000001</v>
      </c>
      <c r="E293" s="207">
        <v>0</v>
      </c>
      <c r="F293" s="52"/>
      <c r="G293" s="48"/>
      <c r="H293" s="36"/>
      <c r="I293" s="37"/>
      <c r="K293" s="218">
        <v>37100</v>
      </c>
    </row>
    <row r="294" spans="1:11" ht="15.95" customHeight="1" x14ac:dyDescent="0.2">
      <c r="A294" s="33" t="str">
        <f t="shared" si="4"/>
        <v>37200</v>
      </c>
      <c r="B294" s="217">
        <v>6914</v>
      </c>
      <c r="C294" s="209">
        <v>0.18590000000000001</v>
      </c>
      <c r="D294" s="209">
        <v>0.32140000000000002</v>
      </c>
      <c r="E294" s="210">
        <v>0</v>
      </c>
      <c r="F294" s="53"/>
      <c r="G294" s="50"/>
      <c r="H294" s="38"/>
      <c r="I294" s="39"/>
      <c r="K294" s="217">
        <v>37200</v>
      </c>
    </row>
    <row r="295" spans="1:11" ht="15.95" customHeight="1" x14ac:dyDescent="0.2">
      <c r="A295" s="33" t="str">
        <f t="shared" si="4"/>
        <v>37300</v>
      </c>
      <c r="B295" s="218">
        <v>6946</v>
      </c>
      <c r="C295" s="206">
        <v>0.1862</v>
      </c>
      <c r="D295" s="206">
        <v>0.32169999999999999</v>
      </c>
      <c r="E295" s="207">
        <v>0</v>
      </c>
      <c r="F295" s="52"/>
      <c r="G295" s="48"/>
      <c r="H295" s="36"/>
      <c r="I295" s="37"/>
      <c r="K295" s="218">
        <v>37300</v>
      </c>
    </row>
    <row r="296" spans="1:11" ht="15" customHeight="1" x14ac:dyDescent="0.2">
      <c r="A296" s="33" t="str">
        <f t="shared" si="4"/>
        <v>37400</v>
      </c>
      <c r="B296" s="217">
        <v>6978</v>
      </c>
      <c r="C296" s="209">
        <v>0.18659999999999999</v>
      </c>
      <c r="D296" s="209">
        <v>0.3221</v>
      </c>
      <c r="E296" s="210">
        <v>0</v>
      </c>
      <c r="F296" s="53"/>
      <c r="G296" s="50"/>
      <c r="H296" s="38"/>
      <c r="I296" s="39"/>
      <c r="K296" s="217">
        <v>37400</v>
      </c>
    </row>
    <row r="297" spans="1:11" ht="15.95" customHeight="1" x14ac:dyDescent="0.2">
      <c r="A297" s="33" t="str">
        <f t="shared" si="4"/>
        <v>37500</v>
      </c>
      <c r="B297" s="218">
        <v>7010</v>
      </c>
      <c r="C297" s="206">
        <v>0.18690000000000001</v>
      </c>
      <c r="D297" s="206">
        <v>0.32250000000000001</v>
      </c>
      <c r="E297" s="207">
        <v>0</v>
      </c>
      <c r="F297" s="52"/>
      <c r="G297" s="48"/>
      <c r="H297" s="36"/>
      <c r="I297" s="37"/>
      <c r="K297" s="218">
        <v>37500</v>
      </c>
    </row>
    <row r="298" spans="1:11" ht="15.95" customHeight="1" x14ac:dyDescent="0.2">
      <c r="A298" s="33" t="str">
        <f t="shared" si="4"/>
        <v>37600</v>
      </c>
      <c r="B298" s="217">
        <v>7042</v>
      </c>
      <c r="C298" s="209">
        <v>0.18729999999999999</v>
      </c>
      <c r="D298" s="209">
        <v>0.32290000000000002</v>
      </c>
      <c r="E298" s="210">
        <v>0</v>
      </c>
      <c r="F298" s="53"/>
      <c r="G298" s="50"/>
      <c r="H298" s="38"/>
      <c r="I298" s="39"/>
      <c r="K298" s="217">
        <v>37600</v>
      </c>
    </row>
    <row r="299" spans="1:11" ht="15" customHeight="1" x14ac:dyDescent="0.2">
      <c r="A299" s="33" t="str">
        <f t="shared" si="4"/>
        <v>37700</v>
      </c>
      <c r="B299" s="218">
        <v>7075</v>
      </c>
      <c r="C299" s="206">
        <v>0.18770000000000001</v>
      </c>
      <c r="D299" s="206">
        <v>0.32329999999999998</v>
      </c>
      <c r="E299" s="207">
        <v>0</v>
      </c>
      <c r="F299" s="52"/>
      <c r="G299" s="48"/>
      <c r="H299" s="36"/>
      <c r="I299" s="37"/>
      <c r="K299" s="218">
        <v>37700</v>
      </c>
    </row>
    <row r="300" spans="1:11" ht="15.95" customHeight="1" x14ac:dyDescent="0.2">
      <c r="A300" s="33" t="str">
        <f t="shared" si="4"/>
        <v>37800</v>
      </c>
      <c r="B300" s="217">
        <v>7107</v>
      </c>
      <c r="C300" s="209">
        <v>0.188</v>
      </c>
      <c r="D300" s="209">
        <v>0.32369999999999999</v>
      </c>
      <c r="E300" s="210">
        <v>0</v>
      </c>
      <c r="F300" s="53"/>
      <c r="G300" s="50"/>
      <c r="H300" s="38"/>
      <c r="I300" s="39"/>
      <c r="K300" s="217">
        <v>37800</v>
      </c>
    </row>
    <row r="301" spans="1:11" ht="15.95" customHeight="1" x14ac:dyDescent="0.2">
      <c r="A301" s="33" t="str">
        <f t="shared" si="4"/>
        <v>37900</v>
      </c>
      <c r="B301" s="218">
        <v>7139</v>
      </c>
      <c r="C301" s="206">
        <v>0.18840000000000001</v>
      </c>
      <c r="D301" s="206">
        <v>0.3241</v>
      </c>
      <c r="E301" s="207">
        <v>0</v>
      </c>
      <c r="F301" s="52"/>
      <c r="G301" s="48"/>
      <c r="H301" s="36"/>
      <c r="I301" s="37"/>
      <c r="K301" s="218">
        <v>37900</v>
      </c>
    </row>
    <row r="302" spans="1:11" ht="15.95" customHeight="1" x14ac:dyDescent="0.2">
      <c r="A302" s="33" t="str">
        <f t="shared" si="4"/>
        <v>38000</v>
      </c>
      <c r="B302" s="217">
        <v>7172</v>
      </c>
      <c r="C302" s="209">
        <v>0.18870000000000001</v>
      </c>
      <c r="D302" s="209">
        <v>0.32440000000000002</v>
      </c>
      <c r="E302" s="210">
        <v>0</v>
      </c>
      <c r="F302" s="53"/>
      <c r="G302" s="50"/>
      <c r="H302" s="38"/>
      <c r="I302" s="39"/>
      <c r="K302" s="217">
        <v>38000</v>
      </c>
    </row>
    <row r="303" spans="1:11" ht="15" customHeight="1" x14ac:dyDescent="0.2">
      <c r="A303" s="33" t="str">
        <f t="shared" si="4"/>
        <v>38100</v>
      </c>
      <c r="B303" s="218">
        <v>7204</v>
      </c>
      <c r="C303" s="206">
        <v>0.18909999999999999</v>
      </c>
      <c r="D303" s="206">
        <v>0.32479999999999998</v>
      </c>
      <c r="E303" s="207">
        <v>0</v>
      </c>
      <c r="F303" s="52"/>
      <c r="G303" s="48"/>
      <c r="H303" s="36"/>
      <c r="I303" s="37"/>
      <c r="K303" s="218">
        <v>38100</v>
      </c>
    </row>
    <row r="304" spans="1:11" ht="15.95" customHeight="1" x14ac:dyDescent="0.2">
      <c r="A304" s="33" t="str">
        <f t="shared" si="4"/>
        <v>38200</v>
      </c>
      <c r="B304" s="217">
        <v>7237</v>
      </c>
      <c r="C304" s="209">
        <v>0.1895</v>
      </c>
      <c r="D304" s="209">
        <v>0.32519999999999999</v>
      </c>
      <c r="E304" s="210">
        <v>0</v>
      </c>
      <c r="F304" s="53"/>
      <c r="G304" s="50"/>
      <c r="H304" s="38"/>
      <c r="I304" s="39"/>
      <c r="K304" s="217">
        <v>38200</v>
      </c>
    </row>
    <row r="305" spans="1:11" ht="15.95" customHeight="1" x14ac:dyDescent="0.2">
      <c r="A305" s="33" t="str">
        <f t="shared" si="4"/>
        <v>38300</v>
      </c>
      <c r="B305" s="218">
        <v>7269</v>
      </c>
      <c r="C305" s="206">
        <v>0.1898</v>
      </c>
      <c r="D305" s="206">
        <v>0.3256</v>
      </c>
      <c r="E305" s="207">
        <v>0</v>
      </c>
      <c r="F305" s="52"/>
      <c r="G305" s="48"/>
      <c r="H305" s="36"/>
      <c r="I305" s="37"/>
      <c r="K305" s="218">
        <v>38300</v>
      </c>
    </row>
    <row r="306" spans="1:11" ht="15" customHeight="1" x14ac:dyDescent="0.2">
      <c r="A306" s="33" t="str">
        <f t="shared" si="4"/>
        <v>38400</v>
      </c>
      <c r="B306" s="217">
        <v>7302</v>
      </c>
      <c r="C306" s="209">
        <v>0.19020000000000001</v>
      </c>
      <c r="D306" s="209">
        <v>0.32600000000000001</v>
      </c>
      <c r="E306" s="210">
        <v>0</v>
      </c>
      <c r="F306" s="53"/>
      <c r="G306" s="50"/>
      <c r="H306" s="38"/>
      <c r="I306" s="39"/>
      <c r="K306" s="217">
        <v>38400</v>
      </c>
    </row>
    <row r="307" spans="1:11" ht="15.95" customHeight="1" x14ac:dyDescent="0.2">
      <c r="A307" s="33" t="str">
        <f t="shared" si="4"/>
        <v>38500</v>
      </c>
      <c r="B307" s="218">
        <v>7335</v>
      </c>
      <c r="C307" s="206">
        <v>0.1905</v>
      </c>
      <c r="D307" s="206">
        <v>0.32640000000000002</v>
      </c>
      <c r="E307" s="207">
        <v>0</v>
      </c>
      <c r="F307" s="52"/>
      <c r="G307" s="48"/>
      <c r="H307" s="36"/>
      <c r="I307" s="37"/>
      <c r="K307" s="218">
        <v>38500</v>
      </c>
    </row>
    <row r="308" spans="1:11" ht="15.95" customHeight="1" x14ac:dyDescent="0.2">
      <c r="A308" s="33" t="str">
        <f t="shared" si="4"/>
        <v>38600</v>
      </c>
      <c r="B308" s="217">
        <v>7367</v>
      </c>
      <c r="C308" s="209">
        <v>0.19089999999999999</v>
      </c>
      <c r="D308" s="209">
        <v>0.32679999999999998</v>
      </c>
      <c r="E308" s="210">
        <v>0</v>
      </c>
      <c r="F308" s="53"/>
      <c r="G308" s="50"/>
      <c r="H308" s="38"/>
      <c r="I308" s="39"/>
      <c r="K308" s="217">
        <v>38600</v>
      </c>
    </row>
    <row r="309" spans="1:11" ht="15" customHeight="1" x14ac:dyDescent="0.2">
      <c r="A309" s="33" t="str">
        <f t="shared" si="4"/>
        <v>38700</v>
      </c>
      <c r="B309" s="218">
        <v>7400</v>
      </c>
      <c r="C309" s="206">
        <v>0.19120000000000001</v>
      </c>
      <c r="D309" s="206">
        <v>0.3271</v>
      </c>
      <c r="E309" s="207">
        <v>0</v>
      </c>
      <c r="F309" s="52"/>
      <c r="G309" s="48"/>
      <c r="H309" s="36"/>
      <c r="I309" s="37"/>
      <c r="K309" s="218">
        <v>38700</v>
      </c>
    </row>
    <row r="310" spans="1:11" ht="15.95" customHeight="1" x14ac:dyDescent="0.2">
      <c r="A310" s="33" t="str">
        <f t="shared" si="4"/>
        <v>38800</v>
      </c>
      <c r="B310" s="217">
        <v>7433</v>
      </c>
      <c r="C310" s="209">
        <v>0.19159999999999999</v>
      </c>
      <c r="D310" s="209">
        <v>0.32750000000000001</v>
      </c>
      <c r="E310" s="210">
        <v>0</v>
      </c>
      <c r="F310" s="53"/>
      <c r="G310" s="50"/>
      <c r="H310" s="38"/>
      <c r="I310" s="39"/>
      <c r="K310" s="217">
        <v>38800</v>
      </c>
    </row>
    <row r="311" spans="1:11" ht="15.95" customHeight="1" x14ac:dyDescent="0.2">
      <c r="A311" s="33" t="str">
        <f t="shared" si="4"/>
        <v>38900</v>
      </c>
      <c r="B311" s="218">
        <v>7465</v>
      </c>
      <c r="C311" s="206">
        <v>0.19189999999999999</v>
      </c>
      <c r="D311" s="206">
        <v>0.32790000000000002</v>
      </c>
      <c r="E311" s="207">
        <v>0</v>
      </c>
      <c r="F311" s="52"/>
      <c r="G311" s="48"/>
      <c r="H311" s="36"/>
      <c r="I311" s="37"/>
      <c r="K311" s="218">
        <v>38900</v>
      </c>
    </row>
    <row r="312" spans="1:11" ht="15.95" customHeight="1" x14ac:dyDescent="0.2">
      <c r="A312" s="33" t="str">
        <f t="shared" si="4"/>
        <v>39000</v>
      </c>
      <c r="B312" s="219">
        <v>7498</v>
      </c>
      <c r="C312" s="212">
        <v>0.1923</v>
      </c>
      <c r="D312" s="212">
        <v>0.32829999999999998</v>
      </c>
      <c r="E312" s="213">
        <v>0</v>
      </c>
      <c r="F312" s="53"/>
      <c r="G312" s="50"/>
      <c r="H312" s="38"/>
      <c r="I312" s="39"/>
      <c r="K312" s="219">
        <v>39000</v>
      </c>
    </row>
    <row r="313" spans="1:11" ht="15" customHeight="1" x14ac:dyDescent="0.2">
      <c r="A313" s="33" t="str">
        <f t="shared" si="4"/>
        <v>39100</v>
      </c>
      <c r="B313" s="220">
        <v>7531</v>
      </c>
      <c r="C313" s="215">
        <v>0.19259999999999999</v>
      </c>
      <c r="D313" s="215">
        <v>0.32869999999999999</v>
      </c>
      <c r="E313" s="216">
        <v>0</v>
      </c>
      <c r="F313" s="52"/>
      <c r="G313" s="48"/>
      <c r="H313" s="36"/>
      <c r="I313" s="37"/>
      <c r="K313" s="220">
        <v>39100</v>
      </c>
    </row>
    <row r="314" spans="1:11" ht="15.95" customHeight="1" x14ac:dyDescent="0.2">
      <c r="A314" s="33" t="str">
        <f t="shared" si="4"/>
        <v>39200</v>
      </c>
      <c r="B314" s="217">
        <v>7564</v>
      </c>
      <c r="C314" s="209">
        <v>0.193</v>
      </c>
      <c r="D314" s="209">
        <v>0.3291</v>
      </c>
      <c r="E314" s="210">
        <v>0</v>
      </c>
      <c r="F314" s="53"/>
      <c r="G314" s="50"/>
      <c r="H314" s="38"/>
      <c r="I314" s="39"/>
      <c r="K314" s="217">
        <v>39200</v>
      </c>
    </row>
    <row r="315" spans="1:11" ht="15.95" customHeight="1" x14ac:dyDescent="0.2">
      <c r="A315" s="33" t="str">
        <f t="shared" si="4"/>
        <v>39300</v>
      </c>
      <c r="B315" s="218">
        <v>7597</v>
      </c>
      <c r="C315" s="206">
        <v>0.1933</v>
      </c>
      <c r="D315" s="206">
        <v>0.32950000000000002</v>
      </c>
      <c r="E315" s="207">
        <v>0</v>
      </c>
      <c r="F315" s="52"/>
      <c r="G315" s="48"/>
      <c r="H315" s="36"/>
      <c r="I315" s="37"/>
      <c r="K315" s="218">
        <v>39300</v>
      </c>
    </row>
    <row r="316" spans="1:11" ht="15" customHeight="1" x14ac:dyDescent="0.2">
      <c r="A316" s="33" t="str">
        <f t="shared" si="4"/>
        <v>39400</v>
      </c>
      <c r="B316" s="217">
        <v>7630</v>
      </c>
      <c r="C316" s="209">
        <v>0.19370000000000001</v>
      </c>
      <c r="D316" s="209">
        <v>0.32979999999999998</v>
      </c>
      <c r="E316" s="210">
        <v>0</v>
      </c>
      <c r="F316" s="53"/>
      <c r="G316" s="50"/>
      <c r="H316" s="38"/>
      <c r="I316" s="39"/>
      <c r="K316" s="217">
        <v>39400</v>
      </c>
    </row>
    <row r="317" spans="1:11" ht="15.95" customHeight="1" x14ac:dyDescent="0.2">
      <c r="A317" s="33" t="str">
        <f t="shared" si="4"/>
        <v>39500</v>
      </c>
      <c r="B317" s="218">
        <v>7663</v>
      </c>
      <c r="C317" s="206">
        <v>0.19400000000000001</v>
      </c>
      <c r="D317" s="206">
        <v>0.33019999999999999</v>
      </c>
      <c r="E317" s="207">
        <v>0</v>
      </c>
      <c r="F317" s="52"/>
      <c r="G317" s="48"/>
      <c r="H317" s="36"/>
      <c r="I317" s="37"/>
      <c r="K317" s="218">
        <v>39500</v>
      </c>
    </row>
    <row r="318" spans="1:11" ht="15.95" customHeight="1" x14ac:dyDescent="0.2">
      <c r="A318" s="33" t="str">
        <f t="shared" si="4"/>
        <v>39600</v>
      </c>
      <c r="B318" s="217">
        <v>7696</v>
      </c>
      <c r="C318" s="209">
        <v>0.1943</v>
      </c>
      <c r="D318" s="209">
        <v>0.3306</v>
      </c>
      <c r="E318" s="210">
        <v>0</v>
      </c>
      <c r="F318" s="53"/>
      <c r="G318" s="50"/>
      <c r="H318" s="38"/>
      <c r="I318" s="39"/>
      <c r="K318" s="217">
        <v>39600</v>
      </c>
    </row>
    <row r="319" spans="1:11" ht="15" customHeight="1" x14ac:dyDescent="0.2">
      <c r="A319" s="33" t="str">
        <f t="shared" si="4"/>
        <v>39700</v>
      </c>
      <c r="B319" s="218">
        <v>7729</v>
      </c>
      <c r="C319" s="206">
        <v>0.19470000000000001</v>
      </c>
      <c r="D319" s="206">
        <v>0.33100000000000002</v>
      </c>
      <c r="E319" s="207">
        <v>0</v>
      </c>
      <c r="F319" s="52"/>
      <c r="G319" s="48"/>
      <c r="H319" s="36"/>
      <c r="I319" s="37"/>
      <c r="K319" s="218">
        <v>39700</v>
      </c>
    </row>
    <row r="320" spans="1:11" ht="15.95" customHeight="1" x14ac:dyDescent="0.2">
      <c r="A320" s="33" t="str">
        <f t="shared" si="4"/>
        <v>39800</v>
      </c>
      <c r="B320" s="217">
        <v>7762</v>
      </c>
      <c r="C320" s="209">
        <v>0.19500000000000001</v>
      </c>
      <c r="D320" s="209">
        <v>0.33139999999999997</v>
      </c>
      <c r="E320" s="210">
        <v>0</v>
      </c>
      <c r="F320" s="53"/>
      <c r="G320" s="50"/>
      <c r="H320" s="38"/>
      <c r="I320" s="39"/>
      <c r="K320" s="217">
        <v>39800</v>
      </c>
    </row>
    <row r="321" spans="1:11" ht="15.75" customHeight="1" x14ac:dyDescent="0.2">
      <c r="A321" s="33" t="str">
        <f t="shared" si="4"/>
        <v>39900</v>
      </c>
      <c r="B321" s="218">
        <v>7795</v>
      </c>
      <c r="C321" s="206">
        <v>0.19539999999999999</v>
      </c>
      <c r="D321" s="206">
        <v>0.33179999999999998</v>
      </c>
      <c r="E321" s="207">
        <v>0</v>
      </c>
      <c r="F321" s="52"/>
      <c r="G321" s="48"/>
      <c r="H321" s="36"/>
      <c r="I321" s="37"/>
      <c r="K321" s="218">
        <v>39900</v>
      </c>
    </row>
    <row r="322" spans="1:11" ht="15.95" customHeight="1" x14ac:dyDescent="0.2">
      <c r="A322" s="33" t="str">
        <f t="shared" ref="A322:A385" si="5">CLEAN(K322)</f>
        <v>40000</v>
      </c>
      <c r="B322" s="217">
        <v>7828</v>
      </c>
      <c r="C322" s="209">
        <v>0.19570000000000001</v>
      </c>
      <c r="D322" s="209">
        <v>0.33210000000000001</v>
      </c>
      <c r="E322" s="210">
        <v>0</v>
      </c>
      <c r="F322" s="51"/>
      <c r="G322" s="46"/>
      <c r="H322" s="34"/>
      <c r="I322" s="35"/>
      <c r="K322" s="217">
        <v>40000</v>
      </c>
    </row>
    <row r="323" spans="1:11" ht="15" customHeight="1" x14ac:dyDescent="0.2">
      <c r="A323" s="33" t="str">
        <f t="shared" si="5"/>
        <v>40100</v>
      </c>
      <c r="B323" s="218">
        <v>7862</v>
      </c>
      <c r="C323" s="206">
        <v>0.1961</v>
      </c>
      <c r="D323" s="206">
        <v>0.33250000000000002</v>
      </c>
      <c r="E323" s="207">
        <v>0</v>
      </c>
      <c r="F323" s="52"/>
      <c r="G323" s="48"/>
      <c r="H323" s="36"/>
      <c r="I323" s="37"/>
      <c r="K323" s="218">
        <v>40100</v>
      </c>
    </row>
    <row r="324" spans="1:11" ht="15.95" customHeight="1" x14ac:dyDescent="0.2">
      <c r="A324" s="33" t="str">
        <f t="shared" si="5"/>
        <v>40200</v>
      </c>
      <c r="B324" s="217">
        <v>7895</v>
      </c>
      <c r="C324" s="209">
        <v>0.19639999999999999</v>
      </c>
      <c r="D324" s="209">
        <v>0.33289999999999997</v>
      </c>
      <c r="E324" s="210">
        <v>0</v>
      </c>
      <c r="F324" s="53"/>
      <c r="G324" s="50"/>
      <c r="H324" s="38"/>
      <c r="I324" s="39"/>
      <c r="K324" s="217">
        <v>40200</v>
      </c>
    </row>
    <row r="325" spans="1:11" ht="15.95" customHeight="1" x14ac:dyDescent="0.2">
      <c r="A325" s="33" t="str">
        <f t="shared" si="5"/>
        <v>40300</v>
      </c>
      <c r="B325" s="218">
        <v>7928</v>
      </c>
      <c r="C325" s="206">
        <v>0.19670000000000001</v>
      </c>
      <c r="D325" s="206">
        <v>0.33329999999999999</v>
      </c>
      <c r="E325" s="207">
        <v>0</v>
      </c>
      <c r="F325" s="52"/>
      <c r="G325" s="48"/>
      <c r="H325" s="36"/>
      <c r="I325" s="37"/>
      <c r="K325" s="218">
        <v>40300</v>
      </c>
    </row>
    <row r="326" spans="1:11" ht="15" customHeight="1" x14ac:dyDescent="0.2">
      <c r="A326" s="33" t="str">
        <f t="shared" si="5"/>
        <v>40400</v>
      </c>
      <c r="B326" s="217">
        <v>7962</v>
      </c>
      <c r="C326" s="209">
        <v>0.1971</v>
      </c>
      <c r="D326" s="209">
        <v>0.3337</v>
      </c>
      <c r="E326" s="210">
        <v>0</v>
      </c>
      <c r="F326" s="53"/>
      <c r="G326" s="50"/>
      <c r="H326" s="38"/>
      <c r="I326" s="39"/>
      <c r="K326" s="217">
        <v>40400</v>
      </c>
    </row>
    <row r="327" spans="1:11" ht="15.95" customHeight="1" x14ac:dyDescent="0.2">
      <c r="A327" s="33" t="str">
        <f t="shared" si="5"/>
        <v>40500</v>
      </c>
      <c r="B327" s="218">
        <v>7995</v>
      </c>
      <c r="C327" s="206">
        <v>0.19739999999999999</v>
      </c>
      <c r="D327" s="206">
        <v>0.33410000000000001</v>
      </c>
      <c r="E327" s="207">
        <v>0</v>
      </c>
      <c r="F327" s="52"/>
      <c r="G327" s="48"/>
      <c r="H327" s="36"/>
      <c r="I327" s="37"/>
      <c r="K327" s="218">
        <v>40500</v>
      </c>
    </row>
    <row r="328" spans="1:11" ht="15.95" customHeight="1" x14ac:dyDescent="0.2">
      <c r="A328" s="33" t="str">
        <f t="shared" si="5"/>
        <v>40600</v>
      </c>
      <c r="B328" s="217">
        <v>8028</v>
      </c>
      <c r="C328" s="209">
        <v>0.19769999999999999</v>
      </c>
      <c r="D328" s="209">
        <v>0.33450000000000002</v>
      </c>
      <c r="E328" s="210">
        <v>0</v>
      </c>
      <c r="F328" s="53"/>
      <c r="G328" s="50"/>
      <c r="H328" s="38"/>
      <c r="I328" s="39"/>
      <c r="K328" s="217">
        <v>40600</v>
      </c>
    </row>
    <row r="329" spans="1:11" ht="15" customHeight="1" x14ac:dyDescent="0.2">
      <c r="A329" s="33" t="str">
        <f t="shared" si="5"/>
        <v>40700</v>
      </c>
      <c r="B329" s="218">
        <v>8062</v>
      </c>
      <c r="C329" s="206">
        <v>0.1981</v>
      </c>
      <c r="D329" s="206">
        <v>0.33479999999999999</v>
      </c>
      <c r="E329" s="207">
        <v>0</v>
      </c>
      <c r="F329" s="52"/>
      <c r="G329" s="48"/>
      <c r="H329" s="36"/>
      <c r="I329" s="37"/>
      <c r="K329" s="218">
        <v>40700</v>
      </c>
    </row>
    <row r="330" spans="1:11" ht="15.95" customHeight="1" x14ac:dyDescent="0.2">
      <c r="A330" s="33" t="str">
        <f t="shared" si="5"/>
        <v>40800</v>
      </c>
      <c r="B330" s="217">
        <v>8095</v>
      </c>
      <c r="C330" s="209">
        <v>0.19839999999999999</v>
      </c>
      <c r="D330" s="209">
        <v>0.3352</v>
      </c>
      <c r="E330" s="210">
        <v>0</v>
      </c>
      <c r="F330" s="53"/>
      <c r="G330" s="50"/>
      <c r="H330" s="38"/>
      <c r="I330" s="39"/>
      <c r="K330" s="217">
        <v>40800</v>
      </c>
    </row>
    <row r="331" spans="1:11" ht="15.95" customHeight="1" x14ac:dyDescent="0.2">
      <c r="A331" s="33" t="str">
        <f t="shared" si="5"/>
        <v>40900</v>
      </c>
      <c r="B331" s="218">
        <v>8129</v>
      </c>
      <c r="C331" s="206">
        <v>0.1988</v>
      </c>
      <c r="D331" s="206">
        <v>0.33560000000000001</v>
      </c>
      <c r="E331" s="207">
        <v>0</v>
      </c>
      <c r="F331" s="52"/>
      <c r="G331" s="48"/>
      <c r="H331" s="36"/>
      <c r="I331" s="37"/>
      <c r="K331" s="218">
        <v>40900</v>
      </c>
    </row>
    <row r="332" spans="1:11" ht="15.95" customHeight="1" x14ac:dyDescent="0.2">
      <c r="A332" s="33" t="str">
        <f t="shared" si="5"/>
        <v>41000</v>
      </c>
      <c r="B332" s="217">
        <v>8163</v>
      </c>
      <c r="C332" s="209">
        <v>0.1991</v>
      </c>
      <c r="D332" s="209">
        <v>0.33600000000000002</v>
      </c>
      <c r="E332" s="210">
        <v>0</v>
      </c>
      <c r="F332" s="53"/>
      <c r="G332" s="50"/>
      <c r="H332" s="38"/>
      <c r="I332" s="39"/>
      <c r="K332" s="217">
        <v>41000</v>
      </c>
    </row>
    <row r="333" spans="1:11" ht="15" customHeight="1" x14ac:dyDescent="0.2">
      <c r="A333" s="33" t="str">
        <f t="shared" si="5"/>
        <v>41100</v>
      </c>
      <c r="B333" s="218">
        <v>8196</v>
      </c>
      <c r="C333" s="206">
        <v>0.19939999999999999</v>
      </c>
      <c r="D333" s="206">
        <v>0.33639999999999998</v>
      </c>
      <c r="E333" s="207">
        <v>0</v>
      </c>
      <c r="F333" s="52"/>
      <c r="G333" s="48"/>
      <c r="H333" s="36"/>
      <c r="I333" s="37"/>
      <c r="K333" s="218">
        <v>41100</v>
      </c>
    </row>
    <row r="334" spans="1:11" ht="15.95" customHeight="1" x14ac:dyDescent="0.2">
      <c r="A334" s="33" t="str">
        <f t="shared" si="5"/>
        <v>41200</v>
      </c>
      <c r="B334" s="217">
        <v>8230</v>
      </c>
      <c r="C334" s="209">
        <v>0.19980000000000001</v>
      </c>
      <c r="D334" s="209">
        <v>0.33679999999999999</v>
      </c>
      <c r="E334" s="210">
        <v>0</v>
      </c>
      <c r="F334" s="53"/>
      <c r="G334" s="50"/>
      <c r="H334" s="38"/>
      <c r="I334" s="39"/>
      <c r="K334" s="217">
        <v>41200</v>
      </c>
    </row>
    <row r="335" spans="1:11" ht="15.95" customHeight="1" x14ac:dyDescent="0.2">
      <c r="A335" s="33" t="str">
        <f t="shared" si="5"/>
        <v>41300</v>
      </c>
      <c r="B335" s="218">
        <v>8264</v>
      </c>
      <c r="C335" s="206">
        <v>0.2001</v>
      </c>
      <c r="D335" s="206">
        <v>0.3372</v>
      </c>
      <c r="E335" s="207">
        <v>0</v>
      </c>
      <c r="F335" s="52"/>
      <c r="G335" s="48"/>
      <c r="H335" s="36"/>
      <c r="I335" s="37"/>
      <c r="K335" s="218">
        <v>41300</v>
      </c>
    </row>
    <row r="336" spans="1:11" ht="15" customHeight="1" x14ac:dyDescent="0.2">
      <c r="A336" s="33" t="str">
        <f t="shared" si="5"/>
        <v>41400</v>
      </c>
      <c r="B336" s="217">
        <v>8297</v>
      </c>
      <c r="C336" s="209">
        <v>0.20039999999999999</v>
      </c>
      <c r="D336" s="209">
        <v>0.33750000000000002</v>
      </c>
      <c r="E336" s="210">
        <v>0</v>
      </c>
      <c r="F336" s="53"/>
      <c r="G336" s="50"/>
      <c r="H336" s="38"/>
      <c r="I336" s="39"/>
      <c r="K336" s="217">
        <v>41400</v>
      </c>
    </row>
    <row r="337" spans="1:11" ht="15.95" customHeight="1" x14ac:dyDescent="0.2">
      <c r="A337" s="33" t="str">
        <f t="shared" si="5"/>
        <v>41500</v>
      </c>
      <c r="B337" s="218">
        <v>8331</v>
      </c>
      <c r="C337" s="206">
        <v>0.20069999999999999</v>
      </c>
      <c r="D337" s="206">
        <v>0.33789999999999998</v>
      </c>
      <c r="E337" s="207">
        <v>0</v>
      </c>
      <c r="F337" s="52"/>
      <c r="G337" s="48"/>
      <c r="H337" s="36"/>
      <c r="I337" s="37"/>
      <c r="K337" s="218">
        <v>41500</v>
      </c>
    </row>
    <row r="338" spans="1:11" ht="15.95" customHeight="1" x14ac:dyDescent="0.2">
      <c r="A338" s="33" t="str">
        <f t="shared" si="5"/>
        <v>41600</v>
      </c>
      <c r="B338" s="217">
        <v>8365</v>
      </c>
      <c r="C338" s="209">
        <v>0.2011</v>
      </c>
      <c r="D338" s="209">
        <v>0.33829999999999999</v>
      </c>
      <c r="E338" s="210">
        <v>0</v>
      </c>
      <c r="F338" s="53"/>
      <c r="G338" s="50"/>
      <c r="H338" s="38"/>
      <c r="I338" s="39"/>
      <c r="K338" s="217">
        <v>41600</v>
      </c>
    </row>
    <row r="339" spans="1:11" ht="15" customHeight="1" x14ac:dyDescent="0.2">
      <c r="A339" s="33" t="str">
        <f t="shared" si="5"/>
        <v>41700</v>
      </c>
      <c r="B339" s="218">
        <v>8399</v>
      </c>
      <c r="C339" s="206">
        <v>0.2014</v>
      </c>
      <c r="D339" s="206">
        <v>0.3387</v>
      </c>
      <c r="E339" s="207">
        <v>0</v>
      </c>
      <c r="F339" s="52"/>
      <c r="G339" s="48"/>
      <c r="H339" s="36"/>
      <c r="I339" s="37"/>
      <c r="K339" s="218">
        <v>41700</v>
      </c>
    </row>
    <row r="340" spans="1:11" ht="15.95" customHeight="1" x14ac:dyDescent="0.2">
      <c r="A340" s="33" t="str">
        <f t="shared" si="5"/>
        <v>41800</v>
      </c>
      <c r="B340" s="217">
        <v>8433</v>
      </c>
      <c r="C340" s="209">
        <v>0.20169999999999999</v>
      </c>
      <c r="D340" s="209">
        <v>0.33910000000000001</v>
      </c>
      <c r="E340" s="210">
        <v>0</v>
      </c>
      <c r="F340" s="53"/>
      <c r="G340" s="50"/>
      <c r="H340" s="38"/>
      <c r="I340" s="39"/>
      <c r="K340" s="217">
        <v>41800</v>
      </c>
    </row>
    <row r="341" spans="1:11" ht="15.95" customHeight="1" x14ac:dyDescent="0.2">
      <c r="A341" s="33" t="str">
        <f t="shared" si="5"/>
        <v>41900</v>
      </c>
      <c r="B341" s="218">
        <v>8467</v>
      </c>
      <c r="C341" s="206">
        <v>0.2021</v>
      </c>
      <c r="D341" s="206">
        <v>0.33950000000000002</v>
      </c>
      <c r="E341" s="207">
        <v>0</v>
      </c>
      <c r="F341" s="52"/>
      <c r="G341" s="48"/>
      <c r="H341" s="36"/>
      <c r="I341" s="37"/>
      <c r="K341" s="218">
        <v>41900</v>
      </c>
    </row>
    <row r="342" spans="1:11" ht="15.95" customHeight="1" x14ac:dyDescent="0.2">
      <c r="A342" s="33" t="str">
        <f t="shared" si="5"/>
        <v>42000</v>
      </c>
      <c r="B342" s="217">
        <v>8500</v>
      </c>
      <c r="C342" s="209">
        <v>0.2024</v>
      </c>
      <c r="D342" s="209">
        <v>0.33989999999999998</v>
      </c>
      <c r="E342" s="210">
        <v>0</v>
      </c>
      <c r="F342" s="53"/>
      <c r="G342" s="50"/>
      <c r="H342" s="38"/>
      <c r="I342" s="39"/>
      <c r="K342" s="217">
        <v>42000</v>
      </c>
    </row>
    <row r="343" spans="1:11" ht="15" customHeight="1" x14ac:dyDescent="0.2">
      <c r="A343" s="33" t="str">
        <f t="shared" si="5"/>
        <v>42100</v>
      </c>
      <c r="B343" s="218">
        <v>8534</v>
      </c>
      <c r="C343" s="206">
        <v>0.20269999999999999</v>
      </c>
      <c r="D343" s="206">
        <v>0.3402</v>
      </c>
      <c r="E343" s="207">
        <v>0</v>
      </c>
      <c r="F343" s="52"/>
      <c r="G343" s="48"/>
      <c r="H343" s="36"/>
      <c r="I343" s="37"/>
      <c r="K343" s="218">
        <v>42100</v>
      </c>
    </row>
    <row r="344" spans="1:11" ht="15.95" customHeight="1" x14ac:dyDescent="0.2">
      <c r="A344" s="33" t="str">
        <f t="shared" si="5"/>
        <v>42200</v>
      </c>
      <c r="B344" s="217">
        <v>8569</v>
      </c>
      <c r="C344" s="209">
        <v>0.2031</v>
      </c>
      <c r="D344" s="209">
        <v>0.34060000000000001</v>
      </c>
      <c r="E344" s="210">
        <v>0</v>
      </c>
      <c r="F344" s="53"/>
      <c r="G344" s="50"/>
      <c r="H344" s="38"/>
      <c r="I344" s="39"/>
      <c r="K344" s="217">
        <v>42200</v>
      </c>
    </row>
    <row r="345" spans="1:11" ht="15.95" customHeight="1" x14ac:dyDescent="0.2">
      <c r="A345" s="33" t="str">
        <f t="shared" si="5"/>
        <v>42300</v>
      </c>
      <c r="B345" s="218">
        <v>8603</v>
      </c>
      <c r="C345" s="206">
        <v>0.2034</v>
      </c>
      <c r="D345" s="206">
        <v>0.34100000000000003</v>
      </c>
      <c r="E345" s="207">
        <v>0</v>
      </c>
      <c r="F345" s="52"/>
      <c r="G345" s="48"/>
      <c r="H345" s="36"/>
      <c r="I345" s="37"/>
      <c r="K345" s="218">
        <v>42300</v>
      </c>
    </row>
    <row r="346" spans="1:11" ht="15" customHeight="1" x14ac:dyDescent="0.2">
      <c r="A346" s="33" t="str">
        <f t="shared" si="5"/>
        <v>42400</v>
      </c>
      <c r="B346" s="217">
        <v>8637</v>
      </c>
      <c r="C346" s="209">
        <v>0.20369999999999999</v>
      </c>
      <c r="D346" s="209">
        <v>0.34139999999999998</v>
      </c>
      <c r="E346" s="210">
        <v>0</v>
      </c>
      <c r="F346" s="53"/>
      <c r="G346" s="50"/>
      <c r="H346" s="38"/>
      <c r="I346" s="39"/>
      <c r="K346" s="217">
        <v>42400</v>
      </c>
    </row>
    <row r="347" spans="1:11" ht="15.95" customHeight="1" x14ac:dyDescent="0.2">
      <c r="A347" s="33" t="str">
        <f t="shared" si="5"/>
        <v>42500</v>
      </c>
      <c r="B347" s="218">
        <v>8671</v>
      </c>
      <c r="C347" s="206">
        <v>0.20399999999999999</v>
      </c>
      <c r="D347" s="206">
        <v>0.34179999999999999</v>
      </c>
      <c r="E347" s="207">
        <v>0</v>
      </c>
      <c r="F347" s="52"/>
      <c r="G347" s="48"/>
      <c r="H347" s="36"/>
      <c r="I347" s="37"/>
      <c r="K347" s="218">
        <v>42500</v>
      </c>
    </row>
    <row r="348" spans="1:11" ht="15.95" customHeight="1" x14ac:dyDescent="0.2">
      <c r="A348" s="33" t="str">
        <f t="shared" si="5"/>
        <v>42600</v>
      </c>
      <c r="B348" s="217">
        <v>8705</v>
      </c>
      <c r="C348" s="209">
        <v>0.20430000000000001</v>
      </c>
      <c r="D348" s="209">
        <v>0.3422</v>
      </c>
      <c r="E348" s="210">
        <v>0</v>
      </c>
      <c r="F348" s="53"/>
      <c r="G348" s="50"/>
      <c r="H348" s="38"/>
      <c r="I348" s="39"/>
      <c r="K348" s="217">
        <v>42600</v>
      </c>
    </row>
    <row r="349" spans="1:11" ht="15" customHeight="1" x14ac:dyDescent="0.2">
      <c r="A349" s="33" t="str">
        <f t="shared" si="5"/>
        <v>42700</v>
      </c>
      <c r="B349" s="218">
        <v>8739</v>
      </c>
      <c r="C349" s="206">
        <v>0.20469999999999999</v>
      </c>
      <c r="D349" s="206">
        <v>0.34250000000000003</v>
      </c>
      <c r="E349" s="207">
        <v>0</v>
      </c>
      <c r="F349" s="52"/>
      <c r="G349" s="48"/>
      <c r="H349" s="36"/>
      <c r="I349" s="37"/>
      <c r="K349" s="218">
        <v>42700</v>
      </c>
    </row>
    <row r="350" spans="1:11" ht="15.95" customHeight="1" x14ac:dyDescent="0.2">
      <c r="A350" s="33" t="str">
        <f t="shared" si="5"/>
        <v>42800</v>
      </c>
      <c r="B350" s="217">
        <v>8774</v>
      </c>
      <c r="C350" s="209">
        <v>0.20499999999999999</v>
      </c>
      <c r="D350" s="209">
        <v>0.34289999999999998</v>
      </c>
      <c r="E350" s="210">
        <v>0</v>
      </c>
      <c r="F350" s="53"/>
      <c r="G350" s="50"/>
      <c r="H350" s="38"/>
      <c r="I350" s="39"/>
      <c r="K350" s="217">
        <v>42800</v>
      </c>
    </row>
    <row r="351" spans="1:11" ht="15.95" customHeight="1" x14ac:dyDescent="0.2">
      <c r="A351" s="33" t="str">
        <f t="shared" si="5"/>
        <v>42900</v>
      </c>
      <c r="B351" s="218">
        <v>8808</v>
      </c>
      <c r="C351" s="206">
        <v>0.20530000000000001</v>
      </c>
      <c r="D351" s="206">
        <v>0.34329999999999999</v>
      </c>
      <c r="E351" s="207">
        <v>0</v>
      </c>
      <c r="F351" s="52"/>
      <c r="G351" s="48"/>
      <c r="H351" s="36"/>
      <c r="I351" s="37"/>
      <c r="K351" s="218">
        <v>42900</v>
      </c>
    </row>
    <row r="352" spans="1:11" ht="15.95" customHeight="1" x14ac:dyDescent="0.2">
      <c r="A352" s="33" t="str">
        <f t="shared" si="5"/>
        <v>43000</v>
      </c>
      <c r="B352" s="217">
        <v>8842</v>
      </c>
      <c r="C352" s="209">
        <v>0.2056</v>
      </c>
      <c r="D352" s="209">
        <v>0.34370000000000001</v>
      </c>
      <c r="E352" s="210">
        <v>0</v>
      </c>
      <c r="F352" s="53"/>
      <c r="G352" s="50"/>
      <c r="H352" s="38"/>
      <c r="I352" s="39"/>
      <c r="K352" s="217">
        <v>43000</v>
      </c>
    </row>
    <row r="353" spans="1:11" ht="15" customHeight="1" x14ac:dyDescent="0.2">
      <c r="A353" s="33" t="str">
        <f t="shared" si="5"/>
        <v>43100</v>
      </c>
      <c r="B353" s="218">
        <v>8877</v>
      </c>
      <c r="C353" s="206">
        <v>0.20599999999999999</v>
      </c>
      <c r="D353" s="206">
        <v>0.34410000000000002</v>
      </c>
      <c r="E353" s="207">
        <v>0</v>
      </c>
      <c r="F353" s="52"/>
      <c r="G353" s="48"/>
      <c r="H353" s="36"/>
      <c r="I353" s="37"/>
      <c r="K353" s="218">
        <v>43100</v>
      </c>
    </row>
    <row r="354" spans="1:11" ht="15.95" customHeight="1" x14ac:dyDescent="0.2">
      <c r="A354" s="33" t="str">
        <f t="shared" si="5"/>
        <v>43200</v>
      </c>
      <c r="B354" s="217">
        <v>8911</v>
      </c>
      <c r="C354" s="209">
        <v>0.20630000000000001</v>
      </c>
      <c r="D354" s="209">
        <v>0.34449999999999997</v>
      </c>
      <c r="E354" s="210">
        <v>0</v>
      </c>
      <c r="F354" s="53"/>
      <c r="G354" s="50"/>
      <c r="H354" s="38"/>
      <c r="I354" s="39"/>
      <c r="K354" s="217">
        <v>43200</v>
      </c>
    </row>
    <row r="355" spans="1:11" ht="15.95" customHeight="1" x14ac:dyDescent="0.2">
      <c r="A355" s="33" t="str">
        <f t="shared" si="5"/>
        <v>43300</v>
      </c>
      <c r="B355" s="218">
        <v>8946</v>
      </c>
      <c r="C355" s="206">
        <v>0.20660000000000001</v>
      </c>
      <c r="D355" s="206">
        <v>0.34489999999999998</v>
      </c>
      <c r="E355" s="207">
        <v>0</v>
      </c>
      <c r="F355" s="52"/>
      <c r="G355" s="48"/>
      <c r="H355" s="36"/>
      <c r="I355" s="37"/>
      <c r="K355" s="218">
        <v>43300</v>
      </c>
    </row>
    <row r="356" spans="1:11" ht="15" customHeight="1" x14ac:dyDescent="0.2">
      <c r="A356" s="33" t="str">
        <f t="shared" si="5"/>
        <v>43400</v>
      </c>
      <c r="B356" s="217">
        <v>8980</v>
      </c>
      <c r="C356" s="209">
        <v>0.2069</v>
      </c>
      <c r="D356" s="209">
        <v>0.34520000000000001</v>
      </c>
      <c r="E356" s="210">
        <v>0</v>
      </c>
      <c r="F356" s="53"/>
      <c r="G356" s="50"/>
      <c r="H356" s="38"/>
      <c r="I356" s="39"/>
      <c r="K356" s="217">
        <v>43400</v>
      </c>
    </row>
    <row r="357" spans="1:11" ht="15.95" customHeight="1" x14ac:dyDescent="0.2">
      <c r="A357" s="33" t="str">
        <f t="shared" si="5"/>
        <v>43500</v>
      </c>
      <c r="B357" s="218">
        <v>9015</v>
      </c>
      <c r="C357" s="206">
        <v>0.2072</v>
      </c>
      <c r="D357" s="206">
        <v>0.34560000000000002</v>
      </c>
      <c r="E357" s="207">
        <v>0</v>
      </c>
      <c r="F357" s="52"/>
      <c r="G357" s="48"/>
      <c r="H357" s="36"/>
      <c r="I357" s="37"/>
      <c r="K357" s="218">
        <v>43500</v>
      </c>
    </row>
    <row r="358" spans="1:11" ht="15.95" customHeight="1" x14ac:dyDescent="0.2">
      <c r="A358" s="33" t="str">
        <f t="shared" si="5"/>
        <v>43600</v>
      </c>
      <c r="B358" s="219">
        <v>9049</v>
      </c>
      <c r="C358" s="212">
        <v>0.20749999999999999</v>
      </c>
      <c r="D358" s="212">
        <v>0.34599999999999997</v>
      </c>
      <c r="E358" s="213">
        <v>0</v>
      </c>
      <c r="F358" s="53"/>
      <c r="G358" s="50"/>
      <c r="H358" s="38"/>
      <c r="I358" s="39"/>
      <c r="K358" s="219">
        <v>43600</v>
      </c>
    </row>
    <row r="359" spans="1:11" ht="15" customHeight="1" x14ac:dyDescent="0.2">
      <c r="A359" s="33" t="str">
        <f t="shared" si="5"/>
        <v>43700</v>
      </c>
      <c r="B359" s="220">
        <v>9084</v>
      </c>
      <c r="C359" s="215">
        <v>0.2079</v>
      </c>
      <c r="D359" s="215">
        <v>0.34639999999999999</v>
      </c>
      <c r="E359" s="216">
        <v>0</v>
      </c>
      <c r="F359" s="52"/>
      <c r="G359" s="48"/>
      <c r="H359" s="36"/>
      <c r="I359" s="37"/>
      <c r="K359" s="220">
        <v>43700</v>
      </c>
    </row>
    <row r="360" spans="1:11" ht="15.95" customHeight="1" x14ac:dyDescent="0.2">
      <c r="A360" s="33" t="str">
        <f t="shared" si="5"/>
        <v>43800</v>
      </c>
      <c r="B360" s="217">
        <v>9118</v>
      </c>
      <c r="C360" s="209">
        <v>0.2082</v>
      </c>
      <c r="D360" s="209">
        <v>0.3468</v>
      </c>
      <c r="E360" s="210">
        <v>0</v>
      </c>
      <c r="F360" s="53"/>
      <c r="G360" s="50"/>
      <c r="H360" s="38"/>
      <c r="I360" s="39"/>
      <c r="K360" s="217">
        <v>43800</v>
      </c>
    </row>
    <row r="361" spans="1:11" ht="15.75" customHeight="1" x14ac:dyDescent="0.2">
      <c r="A361" s="33" t="str">
        <f t="shared" si="5"/>
        <v>43900</v>
      </c>
      <c r="B361" s="218">
        <v>9153</v>
      </c>
      <c r="C361" s="206">
        <v>0.20849999999999999</v>
      </c>
      <c r="D361" s="206">
        <v>0.34720000000000001</v>
      </c>
      <c r="E361" s="207">
        <v>0</v>
      </c>
      <c r="F361" s="52"/>
      <c r="G361" s="48"/>
      <c r="H361" s="36"/>
      <c r="I361" s="37"/>
      <c r="K361" s="218">
        <v>43900</v>
      </c>
    </row>
    <row r="362" spans="1:11" ht="15.95" customHeight="1" x14ac:dyDescent="0.2">
      <c r="A362" s="33" t="str">
        <f t="shared" si="5"/>
        <v>44000</v>
      </c>
      <c r="B362" s="217">
        <v>9188</v>
      </c>
      <c r="C362" s="209">
        <v>0.20880000000000001</v>
      </c>
      <c r="D362" s="209">
        <v>0.34760000000000002</v>
      </c>
      <c r="E362" s="210">
        <v>0</v>
      </c>
      <c r="F362" s="51"/>
      <c r="G362" s="46"/>
      <c r="H362" s="34"/>
      <c r="I362" s="35"/>
      <c r="K362" s="217">
        <v>44000</v>
      </c>
    </row>
    <row r="363" spans="1:11" ht="15" customHeight="1" x14ac:dyDescent="0.2">
      <c r="A363" s="33" t="str">
        <f t="shared" si="5"/>
        <v>44100</v>
      </c>
      <c r="B363" s="218">
        <v>9223</v>
      </c>
      <c r="C363" s="206">
        <v>0.20910000000000001</v>
      </c>
      <c r="D363" s="206">
        <v>0.34789999999999999</v>
      </c>
      <c r="E363" s="207">
        <v>0</v>
      </c>
      <c r="F363" s="52"/>
      <c r="G363" s="48"/>
      <c r="H363" s="36"/>
      <c r="I363" s="37"/>
      <c r="K363" s="218">
        <v>44100</v>
      </c>
    </row>
    <row r="364" spans="1:11" ht="15.95" customHeight="1" x14ac:dyDescent="0.2">
      <c r="A364" s="33" t="str">
        <f t="shared" si="5"/>
        <v>44200</v>
      </c>
      <c r="B364" s="217">
        <v>9257</v>
      </c>
      <c r="C364" s="209">
        <v>0.2094</v>
      </c>
      <c r="D364" s="209">
        <v>0.3483</v>
      </c>
      <c r="E364" s="210">
        <v>0</v>
      </c>
      <c r="F364" s="53"/>
      <c r="G364" s="50"/>
      <c r="H364" s="38"/>
      <c r="I364" s="39"/>
      <c r="K364" s="217">
        <v>44200</v>
      </c>
    </row>
    <row r="365" spans="1:11" ht="15.95" customHeight="1" x14ac:dyDescent="0.2">
      <c r="A365" s="33" t="str">
        <f t="shared" si="5"/>
        <v>44300</v>
      </c>
      <c r="B365" s="218">
        <v>9292</v>
      </c>
      <c r="C365" s="206">
        <v>0.20979999999999999</v>
      </c>
      <c r="D365" s="206">
        <v>0.34870000000000001</v>
      </c>
      <c r="E365" s="207">
        <v>0</v>
      </c>
      <c r="F365" s="52"/>
      <c r="G365" s="48"/>
      <c r="H365" s="36"/>
      <c r="I365" s="37"/>
      <c r="K365" s="218">
        <v>44300</v>
      </c>
    </row>
    <row r="366" spans="1:11" ht="15" customHeight="1" x14ac:dyDescent="0.2">
      <c r="A366" s="33" t="str">
        <f t="shared" si="5"/>
        <v>44400</v>
      </c>
      <c r="B366" s="217">
        <v>9327</v>
      </c>
      <c r="C366" s="209">
        <v>0.21010000000000001</v>
      </c>
      <c r="D366" s="209">
        <v>0.34910000000000002</v>
      </c>
      <c r="E366" s="210">
        <v>0</v>
      </c>
      <c r="F366" s="53"/>
      <c r="G366" s="50"/>
      <c r="H366" s="38"/>
      <c r="I366" s="39"/>
      <c r="K366" s="217">
        <v>44400</v>
      </c>
    </row>
    <row r="367" spans="1:11" ht="15.95" customHeight="1" x14ac:dyDescent="0.2">
      <c r="A367" s="33" t="str">
        <f t="shared" si="5"/>
        <v>44500</v>
      </c>
      <c r="B367" s="218">
        <v>9362</v>
      </c>
      <c r="C367" s="206">
        <v>0.2104</v>
      </c>
      <c r="D367" s="206">
        <v>0.34949999999999998</v>
      </c>
      <c r="E367" s="207">
        <v>0</v>
      </c>
      <c r="F367" s="52"/>
      <c r="G367" s="48"/>
      <c r="H367" s="36"/>
      <c r="I367" s="37"/>
      <c r="K367" s="218">
        <v>44500</v>
      </c>
    </row>
    <row r="368" spans="1:11" ht="15.95" customHeight="1" x14ac:dyDescent="0.2">
      <c r="A368" s="33" t="str">
        <f t="shared" si="5"/>
        <v>44600</v>
      </c>
      <c r="B368" s="217">
        <v>9397</v>
      </c>
      <c r="C368" s="209">
        <v>0.2107</v>
      </c>
      <c r="D368" s="209">
        <v>0.34989999999999999</v>
      </c>
      <c r="E368" s="210">
        <v>0</v>
      </c>
      <c r="F368" s="53"/>
      <c r="G368" s="50"/>
      <c r="H368" s="38"/>
      <c r="I368" s="39"/>
      <c r="K368" s="217">
        <v>44600</v>
      </c>
    </row>
    <row r="369" spans="1:11" ht="15" customHeight="1" x14ac:dyDescent="0.2">
      <c r="A369" s="33" t="str">
        <f t="shared" si="5"/>
        <v>44700</v>
      </c>
      <c r="B369" s="218">
        <v>9432</v>
      </c>
      <c r="C369" s="206">
        <v>0.21099999999999999</v>
      </c>
      <c r="D369" s="206">
        <v>0.3503</v>
      </c>
      <c r="E369" s="207">
        <v>0</v>
      </c>
      <c r="F369" s="52"/>
      <c r="G369" s="48"/>
      <c r="H369" s="36"/>
      <c r="I369" s="37"/>
      <c r="K369" s="218">
        <v>44700</v>
      </c>
    </row>
    <row r="370" spans="1:11" ht="15.95" customHeight="1" x14ac:dyDescent="0.2">
      <c r="A370" s="33" t="str">
        <f t="shared" si="5"/>
        <v>44800</v>
      </c>
      <c r="B370" s="217">
        <v>9467</v>
      </c>
      <c r="C370" s="209">
        <v>0.21129999999999999</v>
      </c>
      <c r="D370" s="209">
        <v>0.35060000000000002</v>
      </c>
      <c r="E370" s="210">
        <v>0</v>
      </c>
      <c r="F370" s="53"/>
      <c r="G370" s="50"/>
      <c r="H370" s="38"/>
      <c r="I370" s="39"/>
      <c r="K370" s="217">
        <v>44800</v>
      </c>
    </row>
    <row r="371" spans="1:11" ht="15.95" customHeight="1" x14ac:dyDescent="0.2">
      <c r="A371" s="33" t="str">
        <f t="shared" si="5"/>
        <v>44900</v>
      </c>
      <c r="B371" s="218">
        <v>9502</v>
      </c>
      <c r="C371" s="206">
        <v>0.21160000000000001</v>
      </c>
      <c r="D371" s="206">
        <v>0.35099999999999998</v>
      </c>
      <c r="E371" s="207">
        <v>0</v>
      </c>
      <c r="F371" s="52"/>
      <c r="G371" s="48"/>
      <c r="H371" s="36"/>
      <c r="I371" s="37"/>
      <c r="K371" s="218">
        <v>44900</v>
      </c>
    </row>
    <row r="372" spans="1:11" ht="15.95" customHeight="1" x14ac:dyDescent="0.2">
      <c r="A372" s="33" t="str">
        <f t="shared" si="5"/>
        <v>45000</v>
      </c>
      <c r="B372" s="217">
        <v>9537</v>
      </c>
      <c r="C372" s="209">
        <v>0.21190000000000001</v>
      </c>
      <c r="D372" s="209">
        <v>0.35139999999999999</v>
      </c>
      <c r="E372" s="210">
        <v>0</v>
      </c>
      <c r="F372" s="53"/>
      <c r="G372" s="50"/>
      <c r="H372" s="38"/>
      <c r="I372" s="39"/>
      <c r="K372" s="217">
        <v>45000</v>
      </c>
    </row>
    <row r="373" spans="1:11" ht="15" customHeight="1" x14ac:dyDescent="0.2">
      <c r="A373" s="33" t="str">
        <f t="shared" si="5"/>
        <v>45100</v>
      </c>
      <c r="B373" s="218">
        <v>9573</v>
      </c>
      <c r="C373" s="206">
        <v>0.21229999999999999</v>
      </c>
      <c r="D373" s="206">
        <v>0.3518</v>
      </c>
      <c r="E373" s="207">
        <v>0</v>
      </c>
      <c r="F373" s="52"/>
      <c r="G373" s="48"/>
      <c r="H373" s="36"/>
      <c r="I373" s="37"/>
      <c r="K373" s="218">
        <v>45100</v>
      </c>
    </row>
    <row r="374" spans="1:11" ht="15.95" customHeight="1" x14ac:dyDescent="0.2">
      <c r="A374" s="33" t="str">
        <f t="shared" si="5"/>
        <v>45200</v>
      </c>
      <c r="B374" s="217">
        <v>9608</v>
      </c>
      <c r="C374" s="209">
        <v>0.21260000000000001</v>
      </c>
      <c r="D374" s="209">
        <v>0.35220000000000001</v>
      </c>
      <c r="E374" s="210">
        <v>0</v>
      </c>
      <c r="F374" s="53"/>
      <c r="G374" s="50"/>
      <c r="H374" s="38"/>
      <c r="I374" s="39"/>
      <c r="K374" s="217">
        <v>45200</v>
      </c>
    </row>
    <row r="375" spans="1:11" ht="15.95" customHeight="1" x14ac:dyDescent="0.2">
      <c r="A375" s="33" t="str">
        <f t="shared" si="5"/>
        <v>45300</v>
      </c>
      <c r="B375" s="218">
        <v>9643</v>
      </c>
      <c r="C375" s="206">
        <v>0.21290000000000001</v>
      </c>
      <c r="D375" s="206">
        <v>0.35260000000000002</v>
      </c>
      <c r="E375" s="207">
        <v>0</v>
      </c>
      <c r="F375" s="52"/>
      <c r="G375" s="48"/>
      <c r="H375" s="36"/>
      <c r="I375" s="37"/>
      <c r="K375" s="218">
        <v>45300</v>
      </c>
    </row>
    <row r="376" spans="1:11" ht="15" customHeight="1" x14ac:dyDescent="0.2">
      <c r="A376" s="33" t="str">
        <f t="shared" si="5"/>
        <v>45400</v>
      </c>
      <c r="B376" s="217">
        <v>9678</v>
      </c>
      <c r="C376" s="209">
        <v>0.2132</v>
      </c>
      <c r="D376" s="209">
        <v>0.35289999999999999</v>
      </c>
      <c r="E376" s="210">
        <v>0</v>
      </c>
      <c r="F376" s="53"/>
      <c r="G376" s="50"/>
      <c r="H376" s="38"/>
      <c r="I376" s="39"/>
      <c r="K376" s="217">
        <v>45400</v>
      </c>
    </row>
    <row r="377" spans="1:11" ht="15.95" customHeight="1" x14ac:dyDescent="0.2">
      <c r="A377" s="33" t="str">
        <f t="shared" si="5"/>
        <v>45500</v>
      </c>
      <c r="B377" s="218">
        <v>9714</v>
      </c>
      <c r="C377" s="206">
        <v>0.2135</v>
      </c>
      <c r="D377" s="206">
        <v>0.3533</v>
      </c>
      <c r="E377" s="207">
        <v>0</v>
      </c>
      <c r="F377" s="52"/>
      <c r="G377" s="48"/>
      <c r="H377" s="36"/>
      <c r="I377" s="37"/>
      <c r="K377" s="218">
        <v>45500</v>
      </c>
    </row>
    <row r="378" spans="1:11" ht="15.95" customHeight="1" x14ac:dyDescent="0.2">
      <c r="A378" s="33" t="str">
        <f t="shared" si="5"/>
        <v>45600</v>
      </c>
      <c r="B378" s="217">
        <v>9749</v>
      </c>
      <c r="C378" s="209">
        <v>0.21379999999999999</v>
      </c>
      <c r="D378" s="209">
        <v>0.35370000000000001</v>
      </c>
      <c r="E378" s="210">
        <v>0</v>
      </c>
      <c r="F378" s="53"/>
      <c r="G378" s="50"/>
      <c r="H378" s="38"/>
      <c r="I378" s="39"/>
      <c r="K378" s="217">
        <v>45600</v>
      </c>
    </row>
    <row r="379" spans="1:11" ht="15" customHeight="1" x14ac:dyDescent="0.2">
      <c r="A379" s="33" t="str">
        <f t="shared" si="5"/>
        <v>45700</v>
      </c>
      <c r="B379" s="218">
        <v>9784</v>
      </c>
      <c r="C379" s="206">
        <v>0.21410000000000001</v>
      </c>
      <c r="D379" s="206">
        <v>0.35410000000000003</v>
      </c>
      <c r="E379" s="207">
        <v>0</v>
      </c>
      <c r="F379" s="52"/>
      <c r="G379" s="48"/>
      <c r="H379" s="36"/>
      <c r="I379" s="37"/>
      <c r="K379" s="218">
        <v>45700</v>
      </c>
    </row>
    <row r="380" spans="1:11" ht="15.95" customHeight="1" x14ac:dyDescent="0.2">
      <c r="A380" s="33" t="str">
        <f t="shared" si="5"/>
        <v>45800</v>
      </c>
      <c r="B380" s="217">
        <v>9820</v>
      </c>
      <c r="C380" s="209">
        <v>0.21440000000000001</v>
      </c>
      <c r="D380" s="209">
        <v>0.35449999999999998</v>
      </c>
      <c r="E380" s="210">
        <v>0</v>
      </c>
      <c r="F380" s="53"/>
      <c r="G380" s="50"/>
      <c r="H380" s="38"/>
      <c r="I380" s="39"/>
      <c r="K380" s="217">
        <v>45800</v>
      </c>
    </row>
    <row r="381" spans="1:11" ht="15.95" customHeight="1" x14ac:dyDescent="0.2">
      <c r="A381" s="33" t="str">
        <f t="shared" si="5"/>
        <v>45900</v>
      </c>
      <c r="B381" s="218">
        <v>9855</v>
      </c>
      <c r="C381" s="206">
        <v>0.2147</v>
      </c>
      <c r="D381" s="206">
        <v>0.35489999999999999</v>
      </c>
      <c r="E381" s="207">
        <v>0</v>
      </c>
      <c r="F381" s="52"/>
      <c r="G381" s="48"/>
      <c r="H381" s="36"/>
      <c r="I381" s="37"/>
      <c r="K381" s="218">
        <v>45900</v>
      </c>
    </row>
    <row r="382" spans="1:11" ht="15.95" customHeight="1" x14ac:dyDescent="0.2">
      <c r="A382" s="33" t="str">
        <f t="shared" si="5"/>
        <v>46000</v>
      </c>
      <c r="B382" s="217">
        <v>9891</v>
      </c>
      <c r="C382" s="209">
        <v>0.215</v>
      </c>
      <c r="D382" s="209">
        <v>0.3553</v>
      </c>
      <c r="E382" s="210">
        <v>0</v>
      </c>
      <c r="F382" s="53"/>
      <c r="G382" s="50"/>
      <c r="H382" s="38"/>
      <c r="I382" s="39"/>
      <c r="K382" s="217">
        <v>46000</v>
      </c>
    </row>
    <row r="383" spans="1:11" ht="15" customHeight="1" x14ac:dyDescent="0.2">
      <c r="A383" s="33" t="str">
        <f t="shared" si="5"/>
        <v>46100</v>
      </c>
      <c r="B383" s="218">
        <v>9926</v>
      </c>
      <c r="C383" s="206">
        <v>0.21529999999999999</v>
      </c>
      <c r="D383" s="206">
        <v>0.35560000000000003</v>
      </c>
      <c r="E383" s="207">
        <v>0</v>
      </c>
      <c r="F383" s="52"/>
      <c r="G383" s="48"/>
      <c r="H383" s="36"/>
      <c r="I383" s="37"/>
      <c r="K383" s="218">
        <v>46100</v>
      </c>
    </row>
    <row r="384" spans="1:11" ht="15.95" customHeight="1" x14ac:dyDescent="0.2">
      <c r="A384" s="33" t="str">
        <f t="shared" si="5"/>
        <v>46200</v>
      </c>
      <c r="B384" s="217">
        <v>9962</v>
      </c>
      <c r="C384" s="209">
        <v>0.21560000000000001</v>
      </c>
      <c r="D384" s="209">
        <v>0.35599999999999998</v>
      </c>
      <c r="E384" s="210">
        <v>0</v>
      </c>
      <c r="F384" s="53"/>
      <c r="G384" s="50"/>
      <c r="H384" s="38"/>
      <c r="I384" s="39"/>
      <c r="K384" s="217">
        <v>46200</v>
      </c>
    </row>
    <row r="385" spans="1:11" ht="15.95" customHeight="1" x14ac:dyDescent="0.2">
      <c r="A385" s="33" t="str">
        <f t="shared" si="5"/>
        <v>46300</v>
      </c>
      <c r="B385" s="218">
        <v>9997</v>
      </c>
      <c r="C385" s="206">
        <v>0.21590000000000001</v>
      </c>
      <c r="D385" s="206">
        <v>0.35639999999999999</v>
      </c>
      <c r="E385" s="207">
        <v>0</v>
      </c>
      <c r="F385" s="52"/>
      <c r="G385" s="48"/>
      <c r="H385" s="36"/>
      <c r="I385" s="37"/>
      <c r="K385" s="218">
        <v>46300</v>
      </c>
    </row>
    <row r="386" spans="1:11" ht="15" customHeight="1" x14ac:dyDescent="0.2">
      <c r="A386" s="33" t="str">
        <f t="shared" ref="A386:A449" si="6">CLEAN(K386)</f>
        <v>46400</v>
      </c>
      <c r="B386" s="217">
        <v>10033</v>
      </c>
      <c r="C386" s="209">
        <v>0.2162</v>
      </c>
      <c r="D386" s="209">
        <v>0.35680000000000001</v>
      </c>
      <c r="E386" s="210">
        <v>0</v>
      </c>
      <c r="F386" s="53"/>
      <c r="G386" s="50"/>
      <c r="H386" s="38"/>
      <c r="I386" s="39"/>
      <c r="K386" s="217">
        <v>46400</v>
      </c>
    </row>
    <row r="387" spans="1:11" ht="15.95" customHeight="1" x14ac:dyDescent="0.2">
      <c r="A387" s="33" t="str">
        <f t="shared" si="6"/>
        <v>46500</v>
      </c>
      <c r="B387" s="218">
        <v>10069</v>
      </c>
      <c r="C387" s="206">
        <v>0.2165</v>
      </c>
      <c r="D387" s="206">
        <v>0.35720000000000002</v>
      </c>
      <c r="E387" s="207">
        <v>0</v>
      </c>
      <c r="F387" s="52"/>
      <c r="G387" s="48"/>
      <c r="H387" s="36"/>
      <c r="I387" s="37"/>
      <c r="K387" s="218">
        <v>46500</v>
      </c>
    </row>
    <row r="388" spans="1:11" ht="15.95" customHeight="1" x14ac:dyDescent="0.2">
      <c r="A388" s="33" t="str">
        <f t="shared" si="6"/>
        <v>46600</v>
      </c>
      <c r="B388" s="217">
        <v>10105</v>
      </c>
      <c r="C388" s="209">
        <v>0.21679999999999999</v>
      </c>
      <c r="D388" s="209">
        <v>0.35759999999999997</v>
      </c>
      <c r="E388" s="210">
        <v>0</v>
      </c>
      <c r="F388" s="53"/>
      <c r="G388" s="50"/>
      <c r="H388" s="38"/>
      <c r="I388" s="39"/>
      <c r="K388" s="217">
        <v>46600</v>
      </c>
    </row>
    <row r="389" spans="1:11" ht="15" customHeight="1" x14ac:dyDescent="0.2">
      <c r="A389" s="33" t="str">
        <f t="shared" si="6"/>
        <v>46700</v>
      </c>
      <c r="B389" s="218">
        <v>10140</v>
      </c>
      <c r="C389" s="206">
        <v>0.21709999999999999</v>
      </c>
      <c r="D389" s="206">
        <v>0.35799999999999998</v>
      </c>
      <c r="E389" s="207">
        <v>0</v>
      </c>
      <c r="F389" s="52"/>
      <c r="G389" s="48"/>
      <c r="H389" s="36"/>
      <c r="I389" s="37"/>
      <c r="K389" s="218">
        <v>46700</v>
      </c>
    </row>
    <row r="390" spans="1:11" ht="15.95" customHeight="1" x14ac:dyDescent="0.2">
      <c r="A390" s="33" t="str">
        <f t="shared" si="6"/>
        <v>46800</v>
      </c>
      <c r="B390" s="217">
        <v>10176</v>
      </c>
      <c r="C390" s="209">
        <v>0.21740000000000001</v>
      </c>
      <c r="D390" s="209">
        <v>0.35830000000000001</v>
      </c>
      <c r="E390" s="210">
        <v>0</v>
      </c>
      <c r="F390" s="53"/>
      <c r="G390" s="50"/>
      <c r="H390" s="38"/>
      <c r="I390" s="39"/>
      <c r="K390" s="217">
        <v>46800</v>
      </c>
    </row>
    <row r="391" spans="1:11" ht="15.95" customHeight="1" x14ac:dyDescent="0.2">
      <c r="A391" s="33" t="str">
        <f t="shared" si="6"/>
        <v>46900</v>
      </c>
      <c r="B391" s="218">
        <v>10212</v>
      </c>
      <c r="C391" s="206">
        <v>0.2177</v>
      </c>
      <c r="D391" s="206">
        <v>0.35870000000000002</v>
      </c>
      <c r="E391" s="207">
        <v>0</v>
      </c>
      <c r="F391" s="52"/>
      <c r="G391" s="48"/>
      <c r="H391" s="36"/>
      <c r="I391" s="37"/>
      <c r="K391" s="218">
        <v>46900</v>
      </c>
    </row>
    <row r="392" spans="1:11" ht="15.95" customHeight="1" x14ac:dyDescent="0.2">
      <c r="A392" s="33" t="str">
        <f t="shared" si="6"/>
        <v>47000</v>
      </c>
      <c r="B392" s="217">
        <v>10248</v>
      </c>
      <c r="C392" s="209">
        <v>0.218</v>
      </c>
      <c r="D392" s="209">
        <v>0.35909999999999997</v>
      </c>
      <c r="E392" s="210">
        <v>0</v>
      </c>
      <c r="F392" s="53"/>
      <c r="G392" s="50"/>
      <c r="H392" s="38"/>
      <c r="I392" s="39"/>
      <c r="K392" s="217">
        <v>47000</v>
      </c>
    </row>
    <row r="393" spans="1:11" ht="15" customHeight="1" x14ac:dyDescent="0.2">
      <c r="A393" s="33" t="str">
        <f t="shared" si="6"/>
        <v>47100</v>
      </c>
      <c r="B393" s="218">
        <v>10284</v>
      </c>
      <c r="C393" s="206">
        <v>0.21829999999999999</v>
      </c>
      <c r="D393" s="206">
        <v>0.35949999999999999</v>
      </c>
      <c r="E393" s="207">
        <v>0</v>
      </c>
      <c r="F393" s="52"/>
      <c r="G393" s="48"/>
      <c r="H393" s="36"/>
      <c r="I393" s="37"/>
      <c r="K393" s="218">
        <v>47100</v>
      </c>
    </row>
    <row r="394" spans="1:11" ht="15.95" customHeight="1" x14ac:dyDescent="0.2">
      <c r="A394" s="33" t="str">
        <f t="shared" si="6"/>
        <v>47200</v>
      </c>
      <c r="B394" s="217">
        <v>10320</v>
      </c>
      <c r="C394" s="209">
        <v>0.21859999999999999</v>
      </c>
      <c r="D394" s="209">
        <v>0.3599</v>
      </c>
      <c r="E394" s="210">
        <v>0</v>
      </c>
      <c r="F394" s="53"/>
      <c r="G394" s="50"/>
      <c r="H394" s="38"/>
      <c r="I394" s="39"/>
      <c r="K394" s="217">
        <v>47200</v>
      </c>
    </row>
    <row r="395" spans="1:11" ht="15.95" customHeight="1" x14ac:dyDescent="0.2">
      <c r="A395" s="33" t="str">
        <f t="shared" si="6"/>
        <v>47300</v>
      </c>
      <c r="B395" s="218">
        <v>10356</v>
      </c>
      <c r="C395" s="206">
        <v>0.21890000000000001</v>
      </c>
      <c r="D395" s="206">
        <v>0.36030000000000001</v>
      </c>
      <c r="E395" s="207">
        <v>0</v>
      </c>
      <c r="F395" s="52"/>
      <c r="G395" s="48"/>
      <c r="H395" s="36"/>
      <c r="I395" s="37"/>
      <c r="K395" s="218">
        <v>47300</v>
      </c>
    </row>
    <row r="396" spans="1:11" ht="15" customHeight="1" x14ac:dyDescent="0.2">
      <c r="A396" s="33" t="str">
        <f t="shared" si="6"/>
        <v>47400</v>
      </c>
      <c r="B396" s="217">
        <v>10392</v>
      </c>
      <c r="C396" s="209">
        <v>0.21920000000000001</v>
      </c>
      <c r="D396" s="209">
        <v>0.36070000000000002</v>
      </c>
      <c r="E396" s="210">
        <v>0</v>
      </c>
      <c r="F396" s="53"/>
      <c r="G396" s="50"/>
      <c r="H396" s="38"/>
      <c r="I396" s="39"/>
      <c r="K396" s="217">
        <v>47400</v>
      </c>
    </row>
    <row r="397" spans="1:11" ht="15.95" customHeight="1" x14ac:dyDescent="0.2">
      <c r="A397" s="33" t="str">
        <f t="shared" si="6"/>
        <v>47500</v>
      </c>
      <c r="B397" s="218">
        <v>10428</v>
      </c>
      <c r="C397" s="206">
        <v>0.2195</v>
      </c>
      <c r="D397" s="206">
        <v>0.36099999999999999</v>
      </c>
      <c r="E397" s="207">
        <v>0</v>
      </c>
      <c r="F397" s="52"/>
      <c r="G397" s="48"/>
      <c r="H397" s="36"/>
      <c r="I397" s="37"/>
      <c r="K397" s="218">
        <v>47500</v>
      </c>
    </row>
    <row r="398" spans="1:11" ht="15.95" customHeight="1" x14ac:dyDescent="0.2">
      <c r="A398" s="33" t="str">
        <f t="shared" si="6"/>
        <v>47600</v>
      </c>
      <c r="B398" s="217">
        <v>10464</v>
      </c>
      <c r="C398" s="209">
        <v>0.2198</v>
      </c>
      <c r="D398" s="209">
        <v>0.3614</v>
      </c>
      <c r="E398" s="210">
        <v>0</v>
      </c>
      <c r="F398" s="53"/>
      <c r="G398" s="50"/>
      <c r="H398" s="38"/>
      <c r="I398" s="39"/>
      <c r="K398" s="217">
        <v>47600</v>
      </c>
    </row>
    <row r="399" spans="1:11" ht="15" customHeight="1" x14ac:dyDescent="0.2">
      <c r="A399" s="33" t="str">
        <f t="shared" si="6"/>
        <v>47700</v>
      </c>
      <c r="B399" s="218">
        <v>10500</v>
      </c>
      <c r="C399" s="206">
        <v>0.22009999999999999</v>
      </c>
      <c r="D399" s="206">
        <v>0.36180000000000001</v>
      </c>
      <c r="E399" s="207">
        <v>0</v>
      </c>
      <c r="F399" s="52"/>
      <c r="G399" s="48"/>
      <c r="H399" s="36"/>
      <c r="I399" s="37"/>
      <c r="K399" s="218">
        <v>47700</v>
      </c>
    </row>
    <row r="400" spans="1:11" ht="15.95" customHeight="1" x14ac:dyDescent="0.2">
      <c r="A400" s="33" t="str">
        <f t="shared" si="6"/>
        <v>47800</v>
      </c>
      <c r="B400" s="217">
        <v>10536</v>
      </c>
      <c r="C400" s="209">
        <v>0.22040000000000001</v>
      </c>
      <c r="D400" s="209">
        <v>0.36220000000000002</v>
      </c>
      <c r="E400" s="210">
        <v>0</v>
      </c>
      <c r="F400" s="53"/>
      <c r="G400" s="50"/>
      <c r="H400" s="38"/>
      <c r="I400" s="39"/>
      <c r="K400" s="217">
        <v>47800</v>
      </c>
    </row>
    <row r="401" spans="1:11" ht="15.75" customHeight="1" x14ac:dyDescent="0.2">
      <c r="A401" s="33" t="str">
        <f t="shared" si="6"/>
        <v>47900</v>
      </c>
      <c r="B401" s="218">
        <v>10573</v>
      </c>
      <c r="C401" s="206">
        <v>0.22070000000000001</v>
      </c>
      <c r="D401" s="206">
        <v>0.36259999999999998</v>
      </c>
      <c r="E401" s="207">
        <v>0</v>
      </c>
      <c r="F401" s="52"/>
      <c r="G401" s="48"/>
      <c r="H401" s="36"/>
      <c r="I401" s="37"/>
      <c r="K401" s="218">
        <v>47900</v>
      </c>
    </row>
    <row r="402" spans="1:11" ht="15.95" customHeight="1" x14ac:dyDescent="0.2">
      <c r="A402" s="33" t="str">
        <f t="shared" si="6"/>
        <v>48000</v>
      </c>
      <c r="B402" s="217">
        <v>10609</v>
      </c>
      <c r="C402" s="209">
        <v>0.221</v>
      </c>
      <c r="D402" s="209">
        <v>0.36299999999999999</v>
      </c>
      <c r="E402" s="210">
        <v>0</v>
      </c>
      <c r="F402" s="51"/>
      <c r="G402" s="46"/>
      <c r="H402" s="34"/>
      <c r="I402" s="35"/>
      <c r="K402" s="217">
        <v>48000</v>
      </c>
    </row>
    <row r="403" spans="1:11" ht="15" customHeight="1" x14ac:dyDescent="0.2">
      <c r="A403" s="33" t="str">
        <f t="shared" si="6"/>
        <v>48100</v>
      </c>
      <c r="B403" s="218">
        <v>10645</v>
      </c>
      <c r="C403" s="206">
        <v>0.2213</v>
      </c>
      <c r="D403" s="206">
        <v>0.36330000000000001</v>
      </c>
      <c r="E403" s="207">
        <v>0</v>
      </c>
      <c r="F403" s="52"/>
      <c r="G403" s="48"/>
      <c r="H403" s="36"/>
      <c r="I403" s="37"/>
      <c r="K403" s="218">
        <v>48100</v>
      </c>
    </row>
    <row r="404" spans="1:11" ht="15.95" customHeight="1" x14ac:dyDescent="0.2">
      <c r="A404" s="33" t="str">
        <f t="shared" si="6"/>
        <v>48200</v>
      </c>
      <c r="B404" s="219">
        <v>10682</v>
      </c>
      <c r="C404" s="212">
        <v>0.22159999999999999</v>
      </c>
      <c r="D404" s="212">
        <v>0.36370000000000002</v>
      </c>
      <c r="E404" s="213">
        <v>0</v>
      </c>
      <c r="F404" s="53"/>
      <c r="G404" s="50"/>
      <c r="H404" s="38"/>
      <c r="I404" s="39"/>
      <c r="K404" s="219">
        <v>48200</v>
      </c>
    </row>
    <row r="405" spans="1:11" ht="15.95" customHeight="1" x14ac:dyDescent="0.2">
      <c r="A405" s="33" t="str">
        <f t="shared" si="6"/>
        <v>48300</v>
      </c>
      <c r="B405" s="220">
        <v>10718</v>
      </c>
      <c r="C405" s="215">
        <v>0.22189999999999999</v>
      </c>
      <c r="D405" s="215">
        <v>0.36409999999999998</v>
      </c>
      <c r="E405" s="216">
        <v>0</v>
      </c>
      <c r="F405" s="52"/>
      <c r="G405" s="48"/>
      <c r="H405" s="36"/>
      <c r="I405" s="37"/>
      <c r="K405" s="220">
        <v>48300</v>
      </c>
    </row>
    <row r="406" spans="1:11" ht="15" customHeight="1" x14ac:dyDescent="0.2">
      <c r="A406" s="33" t="str">
        <f t="shared" si="6"/>
        <v>48400</v>
      </c>
      <c r="B406" s="217">
        <v>10754</v>
      </c>
      <c r="C406" s="209">
        <v>0.22220000000000001</v>
      </c>
      <c r="D406" s="209">
        <v>0.36449999999999999</v>
      </c>
      <c r="E406" s="210">
        <v>0</v>
      </c>
      <c r="F406" s="53"/>
      <c r="G406" s="50"/>
      <c r="H406" s="38"/>
      <c r="I406" s="39"/>
      <c r="K406" s="217">
        <v>48400</v>
      </c>
    </row>
    <row r="407" spans="1:11" ht="15.95" customHeight="1" x14ac:dyDescent="0.2">
      <c r="A407" s="33" t="str">
        <f t="shared" si="6"/>
        <v>48500</v>
      </c>
      <c r="B407" s="218">
        <v>10791</v>
      </c>
      <c r="C407" s="206">
        <v>0.2225</v>
      </c>
      <c r="D407" s="206">
        <v>0.3649</v>
      </c>
      <c r="E407" s="207">
        <v>0</v>
      </c>
      <c r="F407" s="52"/>
      <c r="G407" s="48"/>
      <c r="H407" s="36"/>
      <c r="I407" s="37"/>
      <c r="K407" s="218">
        <v>48500</v>
      </c>
    </row>
    <row r="408" spans="1:11" ht="15.95" customHeight="1" x14ac:dyDescent="0.2">
      <c r="A408" s="33" t="str">
        <f t="shared" si="6"/>
        <v>48600</v>
      </c>
      <c r="B408" s="217">
        <v>10827</v>
      </c>
      <c r="C408" s="209">
        <v>0.2228</v>
      </c>
      <c r="D408" s="209">
        <v>0.36530000000000001</v>
      </c>
      <c r="E408" s="210">
        <v>0</v>
      </c>
      <c r="F408" s="53"/>
      <c r="G408" s="50"/>
      <c r="H408" s="38"/>
      <c r="I408" s="39"/>
      <c r="K408" s="217">
        <v>48600</v>
      </c>
    </row>
    <row r="409" spans="1:11" ht="15" customHeight="1" x14ac:dyDescent="0.2">
      <c r="A409" s="33" t="str">
        <f t="shared" si="6"/>
        <v>48700</v>
      </c>
      <c r="B409" s="218">
        <v>10864</v>
      </c>
      <c r="C409" s="206">
        <v>0.22309999999999999</v>
      </c>
      <c r="D409" s="206">
        <v>0.36570000000000003</v>
      </c>
      <c r="E409" s="207">
        <v>0</v>
      </c>
      <c r="F409" s="52"/>
      <c r="G409" s="48"/>
      <c r="H409" s="36"/>
      <c r="I409" s="37"/>
      <c r="K409" s="218">
        <v>48700</v>
      </c>
    </row>
    <row r="410" spans="1:11" ht="15.95" customHeight="1" x14ac:dyDescent="0.2">
      <c r="A410" s="33" t="str">
        <f t="shared" si="6"/>
        <v>48800</v>
      </c>
      <c r="B410" s="217">
        <v>10901</v>
      </c>
      <c r="C410" s="209">
        <v>0.22339999999999999</v>
      </c>
      <c r="D410" s="209">
        <v>0.36599999999999999</v>
      </c>
      <c r="E410" s="210">
        <v>0</v>
      </c>
      <c r="F410" s="53"/>
      <c r="G410" s="50"/>
      <c r="H410" s="38"/>
      <c r="I410" s="39"/>
      <c r="K410" s="217">
        <v>48800</v>
      </c>
    </row>
    <row r="411" spans="1:11" ht="15.95" customHeight="1" x14ac:dyDescent="0.2">
      <c r="A411" s="33" t="str">
        <f t="shared" si="6"/>
        <v>48900</v>
      </c>
      <c r="B411" s="218">
        <v>10937</v>
      </c>
      <c r="C411" s="206">
        <v>0.22370000000000001</v>
      </c>
      <c r="D411" s="206">
        <v>0.3664</v>
      </c>
      <c r="E411" s="207">
        <v>0</v>
      </c>
      <c r="F411" s="52"/>
      <c r="G411" s="48"/>
      <c r="H411" s="36"/>
      <c r="I411" s="37"/>
      <c r="K411" s="218">
        <v>48900</v>
      </c>
    </row>
    <row r="412" spans="1:11" ht="15.95" customHeight="1" x14ac:dyDescent="0.2">
      <c r="A412" s="33" t="str">
        <f t="shared" si="6"/>
        <v>49000</v>
      </c>
      <c r="B412" s="217">
        <v>10974</v>
      </c>
      <c r="C412" s="209">
        <v>0.224</v>
      </c>
      <c r="D412" s="209">
        <v>0.36680000000000001</v>
      </c>
      <c r="E412" s="210">
        <v>0</v>
      </c>
      <c r="F412" s="53"/>
      <c r="G412" s="50"/>
      <c r="H412" s="38"/>
      <c r="I412" s="39"/>
      <c r="K412" s="217">
        <v>49000</v>
      </c>
    </row>
    <row r="413" spans="1:11" ht="15" customHeight="1" x14ac:dyDescent="0.2">
      <c r="A413" s="33" t="str">
        <f t="shared" si="6"/>
        <v>49100</v>
      </c>
      <c r="B413" s="218">
        <v>11011</v>
      </c>
      <c r="C413" s="206">
        <v>0.2243</v>
      </c>
      <c r="D413" s="206">
        <v>0.36720000000000003</v>
      </c>
      <c r="E413" s="207">
        <v>0</v>
      </c>
      <c r="F413" s="52"/>
      <c r="G413" s="48"/>
      <c r="H413" s="36"/>
      <c r="I413" s="37"/>
      <c r="K413" s="218">
        <v>49100</v>
      </c>
    </row>
    <row r="414" spans="1:11" ht="15.95" customHeight="1" x14ac:dyDescent="0.2">
      <c r="A414" s="33" t="str">
        <f t="shared" si="6"/>
        <v>49200</v>
      </c>
      <c r="B414" s="217">
        <v>11047</v>
      </c>
      <c r="C414" s="209">
        <v>0.22450000000000001</v>
      </c>
      <c r="D414" s="209">
        <v>0.36759999999999998</v>
      </c>
      <c r="E414" s="210">
        <v>0</v>
      </c>
      <c r="F414" s="53"/>
      <c r="G414" s="50"/>
      <c r="H414" s="38"/>
      <c r="I414" s="39"/>
      <c r="K414" s="217">
        <v>49200</v>
      </c>
    </row>
    <row r="415" spans="1:11" ht="15.95" customHeight="1" x14ac:dyDescent="0.2">
      <c r="A415" s="33" t="str">
        <f t="shared" si="6"/>
        <v>49300</v>
      </c>
      <c r="B415" s="218">
        <v>11084</v>
      </c>
      <c r="C415" s="206">
        <v>0.2248</v>
      </c>
      <c r="D415" s="206">
        <v>0.36799999999999999</v>
      </c>
      <c r="E415" s="207">
        <v>0</v>
      </c>
      <c r="F415" s="52"/>
      <c r="G415" s="48"/>
      <c r="H415" s="36"/>
      <c r="I415" s="37"/>
      <c r="K415" s="218">
        <v>49300</v>
      </c>
    </row>
    <row r="416" spans="1:11" ht="15" customHeight="1" x14ac:dyDescent="0.2">
      <c r="A416" s="33" t="str">
        <f t="shared" si="6"/>
        <v>49400</v>
      </c>
      <c r="B416" s="217">
        <v>11121</v>
      </c>
      <c r="C416" s="209">
        <v>0.22509999999999999</v>
      </c>
      <c r="D416" s="209">
        <v>0.36840000000000001</v>
      </c>
      <c r="E416" s="210">
        <v>0</v>
      </c>
      <c r="F416" s="53"/>
      <c r="G416" s="50"/>
      <c r="H416" s="38"/>
      <c r="I416" s="39"/>
      <c r="K416" s="217">
        <v>49400</v>
      </c>
    </row>
    <row r="417" spans="1:11" ht="15.95" customHeight="1" x14ac:dyDescent="0.2">
      <c r="A417" s="33" t="str">
        <f t="shared" si="6"/>
        <v>49500</v>
      </c>
      <c r="B417" s="218">
        <v>11158</v>
      </c>
      <c r="C417" s="206">
        <v>0.22539999999999999</v>
      </c>
      <c r="D417" s="206">
        <v>0.36870000000000003</v>
      </c>
      <c r="E417" s="207">
        <v>0</v>
      </c>
      <c r="F417" s="52"/>
      <c r="G417" s="48"/>
      <c r="H417" s="36"/>
      <c r="I417" s="37"/>
      <c r="K417" s="218">
        <v>49500</v>
      </c>
    </row>
    <row r="418" spans="1:11" ht="15.95" customHeight="1" x14ac:dyDescent="0.2">
      <c r="A418" s="33" t="str">
        <f t="shared" si="6"/>
        <v>49600</v>
      </c>
      <c r="B418" s="217">
        <v>11195</v>
      </c>
      <c r="C418" s="209">
        <v>0.22570000000000001</v>
      </c>
      <c r="D418" s="209">
        <v>0.36909999999999998</v>
      </c>
      <c r="E418" s="210">
        <v>0</v>
      </c>
      <c r="F418" s="53"/>
      <c r="G418" s="50"/>
      <c r="H418" s="38"/>
      <c r="I418" s="39"/>
      <c r="K418" s="217">
        <v>49600</v>
      </c>
    </row>
    <row r="419" spans="1:11" ht="15" customHeight="1" x14ac:dyDescent="0.2">
      <c r="A419" s="33" t="str">
        <f t="shared" si="6"/>
        <v>49700</v>
      </c>
      <c r="B419" s="218">
        <v>11232</v>
      </c>
      <c r="C419" s="206">
        <v>0.22600000000000001</v>
      </c>
      <c r="D419" s="206">
        <v>0.3695</v>
      </c>
      <c r="E419" s="207">
        <v>0</v>
      </c>
      <c r="F419" s="52"/>
      <c r="G419" s="48"/>
      <c r="H419" s="36"/>
      <c r="I419" s="37"/>
      <c r="K419" s="218">
        <v>49700</v>
      </c>
    </row>
    <row r="420" spans="1:11" ht="15.95" customHeight="1" x14ac:dyDescent="0.2">
      <c r="A420" s="33" t="str">
        <f t="shared" si="6"/>
        <v>49800</v>
      </c>
      <c r="B420" s="217">
        <v>11268</v>
      </c>
      <c r="C420" s="209">
        <v>0.2263</v>
      </c>
      <c r="D420" s="209">
        <v>0.36990000000000001</v>
      </c>
      <c r="E420" s="210">
        <v>0</v>
      </c>
      <c r="F420" s="53"/>
      <c r="G420" s="50"/>
      <c r="H420" s="38"/>
      <c r="I420" s="39"/>
      <c r="K420" s="217">
        <v>49800</v>
      </c>
    </row>
    <row r="421" spans="1:11" ht="15.95" customHeight="1" x14ac:dyDescent="0.2">
      <c r="A421" s="33" t="str">
        <f t="shared" si="6"/>
        <v>49900</v>
      </c>
      <c r="B421" s="218">
        <v>11305</v>
      </c>
      <c r="C421" s="206">
        <v>0.2266</v>
      </c>
      <c r="D421" s="206">
        <v>0.37030000000000002</v>
      </c>
      <c r="E421" s="207">
        <v>0</v>
      </c>
      <c r="F421" s="52"/>
      <c r="G421" s="48"/>
      <c r="H421" s="36"/>
      <c r="I421" s="37"/>
      <c r="K421" s="218">
        <v>49900</v>
      </c>
    </row>
    <row r="422" spans="1:11" ht="15.95" customHeight="1" x14ac:dyDescent="0.2">
      <c r="A422" s="33" t="str">
        <f t="shared" si="6"/>
        <v>50000</v>
      </c>
      <c r="B422" s="217">
        <v>11343</v>
      </c>
      <c r="C422" s="209">
        <v>0.22689999999999999</v>
      </c>
      <c r="D422" s="209">
        <v>0.37069999999999997</v>
      </c>
      <c r="E422" s="210">
        <v>0</v>
      </c>
      <c r="F422" s="53"/>
      <c r="G422" s="50"/>
      <c r="H422" s="38"/>
      <c r="I422" s="39"/>
      <c r="K422" s="217">
        <v>50000</v>
      </c>
    </row>
    <row r="423" spans="1:11" ht="15" customHeight="1" x14ac:dyDescent="0.2">
      <c r="A423" s="33" t="str">
        <f t="shared" si="6"/>
        <v>50100</v>
      </c>
      <c r="B423" s="218">
        <v>11380</v>
      </c>
      <c r="C423" s="206">
        <v>0.2271</v>
      </c>
      <c r="D423" s="206">
        <v>0.37109999999999999</v>
      </c>
      <c r="E423" s="207">
        <v>0</v>
      </c>
      <c r="F423" s="52"/>
      <c r="G423" s="48"/>
      <c r="H423" s="36"/>
      <c r="I423" s="37"/>
      <c r="K423" s="218">
        <v>50100</v>
      </c>
    </row>
    <row r="424" spans="1:11" ht="15.95" customHeight="1" x14ac:dyDescent="0.2">
      <c r="A424" s="33" t="str">
        <f t="shared" si="6"/>
        <v>50200</v>
      </c>
      <c r="B424" s="217">
        <v>11417</v>
      </c>
      <c r="C424" s="209">
        <v>0.22739999999999999</v>
      </c>
      <c r="D424" s="209">
        <v>0.37140000000000001</v>
      </c>
      <c r="E424" s="210">
        <v>0</v>
      </c>
      <c r="F424" s="53"/>
      <c r="G424" s="50"/>
      <c r="H424" s="38"/>
      <c r="I424" s="39"/>
      <c r="K424" s="217">
        <v>50200</v>
      </c>
    </row>
    <row r="425" spans="1:11" ht="15.95" customHeight="1" x14ac:dyDescent="0.2">
      <c r="A425" s="33" t="str">
        <f t="shared" si="6"/>
        <v>50300</v>
      </c>
      <c r="B425" s="218">
        <v>11454</v>
      </c>
      <c r="C425" s="206">
        <v>0.22770000000000001</v>
      </c>
      <c r="D425" s="206">
        <v>0.37180000000000002</v>
      </c>
      <c r="E425" s="207">
        <v>0</v>
      </c>
      <c r="F425" s="52"/>
      <c r="G425" s="48"/>
      <c r="H425" s="36"/>
      <c r="I425" s="37"/>
      <c r="K425" s="218">
        <v>50300</v>
      </c>
    </row>
    <row r="426" spans="1:11" ht="15" customHeight="1" x14ac:dyDescent="0.2">
      <c r="A426" s="33" t="str">
        <f t="shared" si="6"/>
        <v>50400</v>
      </c>
      <c r="B426" s="217">
        <v>11491</v>
      </c>
      <c r="C426" s="209">
        <v>0.22800000000000001</v>
      </c>
      <c r="D426" s="209">
        <v>0.37219999999999998</v>
      </c>
      <c r="E426" s="210">
        <v>0</v>
      </c>
      <c r="F426" s="53"/>
      <c r="G426" s="50"/>
      <c r="H426" s="38"/>
      <c r="I426" s="39"/>
      <c r="K426" s="217">
        <v>50400</v>
      </c>
    </row>
    <row r="427" spans="1:11" ht="15.95" customHeight="1" x14ac:dyDescent="0.2">
      <c r="A427" s="33" t="str">
        <f t="shared" si="6"/>
        <v>50500</v>
      </c>
      <c r="B427" s="218">
        <v>11528</v>
      </c>
      <c r="C427" s="206">
        <v>0.2283</v>
      </c>
      <c r="D427" s="206">
        <v>0.37259999999999999</v>
      </c>
      <c r="E427" s="207">
        <v>0</v>
      </c>
      <c r="F427" s="52"/>
      <c r="G427" s="48"/>
      <c r="H427" s="36"/>
      <c r="I427" s="37"/>
      <c r="K427" s="218">
        <v>50500</v>
      </c>
    </row>
    <row r="428" spans="1:11" ht="15.95" customHeight="1" x14ac:dyDescent="0.2">
      <c r="A428" s="33" t="str">
        <f t="shared" si="6"/>
        <v>50600</v>
      </c>
      <c r="B428" s="217">
        <v>11566</v>
      </c>
      <c r="C428" s="209">
        <v>0.2286</v>
      </c>
      <c r="D428" s="209">
        <v>0.373</v>
      </c>
      <c r="E428" s="210">
        <v>0</v>
      </c>
      <c r="F428" s="53"/>
      <c r="G428" s="50"/>
      <c r="H428" s="38"/>
      <c r="I428" s="39"/>
      <c r="K428" s="217">
        <v>50600</v>
      </c>
    </row>
    <row r="429" spans="1:11" ht="15" customHeight="1" x14ac:dyDescent="0.2">
      <c r="A429" s="33" t="str">
        <f t="shared" si="6"/>
        <v>50700</v>
      </c>
      <c r="B429" s="218">
        <v>11603</v>
      </c>
      <c r="C429" s="206">
        <v>0.22889999999999999</v>
      </c>
      <c r="D429" s="206">
        <v>0.37340000000000001</v>
      </c>
      <c r="E429" s="207">
        <v>0</v>
      </c>
      <c r="F429" s="52"/>
      <c r="G429" s="48"/>
      <c r="H429" s="36"/>
      <c r="I429" s="37"/>
      <c r="K429" s="218">
        <v>50700</v>
      </c>
    </row>
    <row r="430" spans="1:11" ht="15.95" customHeight="1" x14ac:dyDescent="0.2">
      <c r="A430" s="33" t="str">
        <f t="shared" si="6"/>
        <v>50800</v>
      </c>
      <c r="B430" s="217">
        <v>11640</v>
      </c>
      <c r="C430" s="209">
        <v>0.2291</v>
      </c>
      <c r="D430" s="209">
        <v>0.37369999999999998</v>
      </c>
      <c r="E430" s="210">
        <v>0</v>
      </c>
      <c r="F430" s="53"/>
      <c r="G430" s="50"/>
      <c r="H430" s="38"/>
      <c r="I430" s="39"/>
      <c r="K430" s="217">
        <v>50800</v>
      </c>
    </row>
    <row r="431" spans="1:11" ht="15.95" customHeight="1" x14ac:dyDescent="0.2">
      <c r="A431" s="33" t="str">
        <f t="shared" si="6"/>
        <v>50900</v>
      </c>
      <c r="B431" s="218">
        <v>11678</v>
      </c>
      <c r="C431" s="206">
        <v>0.22939999999999999</v>
      </c>
      <c r="D431" s="206">
        <v>0.37409999999999999</v>
      </c>
      <c r="E431" s="207">
        <v>0</v>
      </c>
      <c r="F431" s="52"/>
      <c r="G431" s="48"/>
      <c r="H431" s="36"/>
      <c r="I431" s="37"/>
      <c r="K431" s="218">
        <v>50900</v>
      </c>
    </row>
    <row r="432" spans="1:11" ht="15.95" customHeight="1" x14ac:dyDescent="0.2">
      <c r="A432" s="33" t="str">
        <f t="shared" si="6"/>
        <v>51000</v>
      </c>
      <c r="B432" s="217">
        <v>11715</v>
      </c>
      <c r="C432" s="209">
        <v>0.22969999999999999</v>
      </c>
      <c r="D432" s="209">
        <v>0.3745</v>
      </c>
      <c r="E432" s="210">
        <v>0</v>
      </c>
      <c r="F432" s="53"/>
      <c r="G432" s="50"/>
      <c r="H432" s="38"/>
      <c r="I432" s="39"/>
      <c r="K432" s="217">
        <v>51000</v>
      </c>
    </row>
    <row r="433" spans="1:11" ht="15" customHeight="1" x14ac:dyDescent="0.2">
      <c r="A433" s="33" t="str">
        <f t="shared" si="6"/>
        <v>51100</v>
      </c>
      <c r="B433" s="218">
        <v>11753</v>
      </c>
      <c r="C433" s="206">
        <v>0.23</v>
      </c>
      <c r="D433" s="206">
        <v>0.37490000000000001</v>
      </c>
      <c r="E433" s="207">
        <v>0</v>
      </c>
      <c r="F433" s="52"/>
      <c r="G433" s="48"/>
      <c r="H433" s="36"/>
      <c r="I433" s="37"/>
      <c r="K433" s="218">
        <v>51100</v>
      </c>
    </row>
    <row r="434" spans="1:11" ht="15.95" customHeight="1" x14ac:dyDescent="0.2">
      <c r="A434" s="33" t="str">
        <f t="shared" si="6"/>
        <v>51200</v>
      </c>
      <c r="B434" s="217">
        <v>11790</v>
      </c>
      <c r="C434" s="209">
        <v>0.2303</v>
      </c>
      <c r="D434" s="209">
        <v>0.37530000000000002</v>
      </c>
      <c r="E434" s="210">
        <v>0</v>
      </c>
      <c r="F434" s="53"/>
      <c r="G434" s="50"/>
      <c r="H434" s="38"/>
      <c r="I434" s="39"/>
      <c r="K434" s="217">
        <v>51200</v>
      </c>
    </row>
    <row r="435" spans="1:11" ht="15.95" customHeight="1" x14ac:dyDescent="0.2">
      <c r="A435" s="33" t="str">
        <f t="shared" si="6"/>
        <v>51300</v>
      </c>
      <c r="B435" s="218">
        <v>11828</v>
      </c>
      <c r="C435" s="206">
        <v>0.2306</v>
      </c>
      <c r="D435" s="206">
        <v>0.37569999999999998</v>
      </c>
      <c r="E435" s="207">
        <v>0</v>
      </c>
      <c r="F435" s="52"/>
      <c r="G435" s="48"/>
      <c r="H435" s="36"/>
      <c r="I435" s="37"/>
      <c r="K435" s="218">
        <v>51300</v>
      </c>
    </row>
    <row r="436" spans="1:11" ht="15" customHeight="1" x14ac:dyDescent="0.2">
      <c r="A436" s="33" t="str">
        <f t="shared" si="6"/>
        <v>51400</v>
      </c>
      <c r="B436" s="217">
        <v>11865</v>
      </c>
      <c r="C436" s="209">
        <v>0.23080000000000001</v>
      </c>
      <c r="D436" s="209">
        <v>0.37609999999999999</v>
      </c>
      <c r="E436" s="210">
        <v>0</v>
      </c>
      <c r="F436" s="53"/>
      <c r="G436" s="50"/>
      <c r="H436" s="38"/>
      <c r="I436" s="39"/>
      <c r="K436" s="217">
        <v>51400</v>
      </c>
    </row>
    <row r="437" spans="1:11" ht="15.95" customHeight="1" x14ac:dyDescent="0.2">
      <c r="A437" s="33" t="str">
        <f t="shared" si="6"/>
        <v>51500</v>
      </c>
      <c r="B437" s="218">
        <v>11903</v>
      </c>
      <c r="C437" s="206">
        <v>0.2311</v>
      </c>
      <c r="D437" s="206">
        <v>0.37640000000000001</v>
      </c>
      <c r="E437" s="207">
        <v>0</v>
      </c>
      <c r="F437" s="52"/>
      <c r="G437" s="48"/>
      <c r="H437" s="36"/>
      <c r="I437" s="37"/>
      <c r="K437" s="218">
        <v>51500</v>
      </c>
    </row>
    <row r="438" spans="1:11" ht="15.95" customHeight="1" x14ac:dyDescent="0.2">
      <c r="A438" s="33" t="str">
        <f t="shared" si="6"/>
        <v>51600</v>
      </c>
      <c r="B438" s="217">
        <v>11941</v>
      </c>
      <c r="C438" s="209">
        <v>0.23139999999999999</v>
      </c>
      <c r="D438" s="209">
        <v>0.37680000000000002</v>
      </c>
      <c r="E438" s="210">
        <v>0</v>
      </c>
      <c r="F438" s="53"/>
      <c r="G438" s="50"/>
      <c r="H438" s="38"/>
      <c r="I438" s="39"/>
      <c r="K438" s="217">
        <v>51600</v>
      </c>
    </row>
    <row r="439" spans="1:11" ht="15" customHeight="1" x14ac:dyDescent="0.2">
      <c r="A439" s="33" t="str">
        <f t="shared" si="6"/>
        <v>51700</v>
      </c>
      <c r="B439" s="218">
        <v>11978</v>
      </c>
      <c r="C439" s="206">
        <v>0.23169999999999999</v>
      </c>
      <c r="D439" s="206">
        <v>0.37719999999999998</v>
      </c>
      <c r="E439" s="207">
        <v>0</v>
      </c>
      <c r="F439" s="52"/>
      <c r="G439" s="48"/>
      <c r="H439" s="36"/>
      <c r="I439" s="37"/>
      <c r="K439" s="218">
        <v>51700</v>
      </c>
    </row>
    <row r="440" spans="1:11" ht="15.95" customHeight="1" x14ac:dyDescent="0.2">
      <c r="A440" s="33" t="str">
        <f t="shared" si="6"/>
        <v>51800</v>
      </c>
      <c r="B440" s="217">
        <v>12016</v>
      </c>
      <c r="C440" s="209">
        <v>0.23200000000000001</v>
      </c>
      <c r="D440" s="209">
        <v>0.37759999999999999</v>
      </c>
      <c r="E440" s="210">
        <v>0</v>
      </c>
      <c r="F440" s="53"/>
      <c r="G440" s="50"/>
      <c r="H440" s="38"/>
      <c r="I440" s="39"/>
      <c r="K440" s="217">
        <v>51800</v>
      </c>
    </row>
    <row r="441" spans="1:11" ht="15.75" customHeight="1" x14ac:dyDescent="0.2">
      <c r="A441" s="33" t="str">
        <f t="shared" si="6"/>
        <v>51900</v>
      </c>
      <c r="B441" s="218">
        <v>12054</v>
      </c>
      <c r="C441" s="206">
        <v>0.23230000000000001</v>
      </c>
      <c r="D441" s="206">
        <v>0.378</v>
      </c>
      <c r="E441" s="207">
        <v>0</v>
      </c>
      <c r="F441" s="52"/>
      <c r="G441" s="48"/>
      <c r="H441" s="36"/>
      <c r="I441" s="37"/>
      <c r="K441" s="218">
        <v>51900</v>
      </c>
    </row>
    <row r="442" spans="1:11" ht="15.95" customHeight="1" x14ac:dyDescent="0.2">
      <c r="A442" s="33" t="str">
        <f t="shared" si="6"/>
        <v>52000</v>
      </c>
      <c r="B442" s="217">
        <v>12092</v>
      </c>
      <c r="C442" s="209">
        <v>0.23250000000000001</v>
      </c>
      <c r="D442" s="209">
        <v>0.37840000000000001</v>
      </c>
      <c r="E442" s="210">
        <v>0</v>
      </c>
      <c r="F442" s="51"/>
      <c r="G442" s="46"/>
      <c r="H442" s="34"/>
      <c r="I442" s="35"/>
      <c r="K442" s="217">
        <v>52000</v>
      </c>
    </row>
    <row r="443" spans="1:11" ht="15" customHeight="1" x14ac:dyDescent="0.2">
      <c r="A443" s="33" t="str">
        <f t="shared" si="6"/>
        <v>52100</v>
      </c>
      <c r="B443" s="218">
        <v>12129</v>
      </c>
      <c r="C443" s="206">
        <v>0.23280000000000001</v>
      </c>
      <c r="D443" s="206">
        <v>0.37880000000000003</v>
      </c>
      <c r="E443" s="207">
        <v>0</v>
      </c>
      <c r="F443" s="52"/>
      <c r="G443" s="48"/>
      <c r="H443" s="36"/>
      <c r="I443" s="37"/>
      <c r="K443" s="218">
        <v>52100</v>
      </c>
    </row>
    <row r="444" spans="1:11" ht="15.95" customHeight="1" x14ac:dyDescent="0.2">
      <c r="A444" s="33" t="str">
        <f t="shared" si="6"/>
        <v>52200</v>
      </c>
      <c r="B444" s="217">
        <v>12167</v>
      </c>
      <c r="C444" s="209">
        <v>0.2331</v>
      </c>
      <c r="D444" s="209">
        <v>0.37909999999999999</v>
      </c>
      <c r="E444" s="210">
        <v>0</v>
      </c>
      <c r="F444" s="53"/>
      <c r="G444" s="50"/>
      <c r="H444" s="38"/>
      <c r="I444" s="39"/>
      <c r="K444" s="217">
        <v>52200</v>
      </c>
    </row>
    <row r="445" spans="1:11" ht="15.95" customHeight="1" x14ac:dyDescent="0.2">
      <c r="A445" s="33" t="str">
        <f t="shared" si="6"/>
        <v>52300</v>
      </c>
      <c r="B445" s="218">
        <v>12205</v>
      </c>
      <c r="C445" s="206">
        <v>0.2334</v>
      </c>
      <c r="D445" s="206">
        <v>0.3795</v>
      </c>
      <c r="E445" s="207">
        <v>0</v>
      </c>
      <c r="F445" s="52"/>
      <c r="G445" s="48"/>
      <c r="H445" s="36"/>
      <c r="I445" s="37"/>
      <c r="K445" s="218">
        <v>52300</v>
      </c>
    </row>
    <row r="446" spans="1:11" ht="15" customHeight="1" x14ac:dyDescent="0.2">
      <c r="A446" s="33" t="str">
        <f t="shared" si="6"/>
        <v>52400</v>
      </c>
      <c r="B446" s="217">
        <v>12243</v>
      </c>
      <c r="C446" s="209">
        <v>0.2336</v>
      </c>
      <c r="D446" s="209">
        <v>0.37990000000000002</v>
      </c>
      <c r="E446" s="210">
        <v>0</v>
      </c>
      <c r="F446" s="53"/>
      <c r="G446" s="50"/>
      <c r="H446" s="38"/>
      <c r="I446" s="39"/>
      <c r="K446" s="217">
        <v>52400</v>
      </c>
    </row>
    <row r="447" spans="1:11" ht="15.95" customHeight="1" x14ac:dyDescent="0.2">
      <c r="A447" s="33" t="str">
        <f t="shared" si="6"/>
        <v>52500</v>
      </c>
      <c r="B447" s="218">
        <v>12281</v>
      </c>
      <c r="C447" s="206">
        <v>0.2339</v>
      </c>
      <c r="D447" s="206">
        <v>0.38030000000000003</v>
      </c>
      <c r="E447" s="207">
        <v>0</v>
      </c>
      <c r="F447" s="52"/>
      <c r="G447" s="48"/>
      <c r="H447" s="36"/>
      <c r="I447" s="37"/>
      <c r="K447" s="218">
        <v>52500</v>
      </c>
    </row>
    <row r="448" spans="1:11" ht="15.95" customHeight="1" x14ac:dyDescent="0.2">
      <c r="A448" s="33" t="str">
        <f t="shared" si="6"/>
        <v>52600</v>
      </c>
      <c r="B448" s="217">
        <v>12319</v>
      </c>
      <c r="C448" s="209">
        <v>0.23419999999999999</v>
      </c>
      <c r="D448" s="209">
        <v>0.38069999999999998</v>
      </c>
      <c r="E448" s="210">
        <v>0</v>
      </c>
      <c r="F448" s="53"/>
      <c r="G448" s="50"/>
      <c r="H448" s="38"/>
      <c r="I448" s="39"/>
      <c r="K448" s="217">
        <v>52600</v>
      </c>
    </row>
    <row r="449" spans="1:11" ht="15" customHeight="1" x14ac:dyDescent="0.2">
      <c r="A449" s="33" t="str">
        <f t="shared" si="6"/>
        <v>52700</v>
      </c>
      <c r="B449" s="218">
        <v>12357</v>
      </c>
      <c r="C449" s="206">
        <v>0.23449999999999999</v>
      </c>
      <c r="D449" s="206">
        <v>0.38109999999999999</v>
      </c>
      <c r="E449" s="207">
        <v>0</v>
      </c>
      <c r="F449" s="52"/>
      <c r="G449" s="48"/>
      <c r="H449" s="36"/>
      <c r="I449" s="37"/>
      <c r="K449" s="218">
        <v>52700</v>
      </c>
    </row>
    <row r="450" spans="1:11" ht="15.95" customHeight="1" x14ac:dyDescent="0.2">
      <c r="A450" s="33" t="str">
        <f t="shared" ref="A450:A513" si="7">CLEAN(K450)</f>
        <v>52800</v>
      </c>
      <c r="B450" s="219">
        <v>12396</v>
      </c>
      <c r="C450" s="212">
        <v>0.23480000000000001</v>
      </c>
      <c r="D450" s="212">
        <v>0.38150000000000001</v>
      </c>
      <c r="E450" s="213">
        <v>0</v>
      </c>
      <c r="F450" s="53"/>
      <c r="G450" s="50"/>
      <c r="H450" s="38"/>
      <c r="I450" s="39"/>
      <c r="K450" s="219">
        <v>52800</v>
      </c>
    </row>
    <row r="451" spans="1:11" ht="15.95" customHeight="1" x14ac:dyDescent="0.2">
      <c r="A451" s="33" t="str">
        <f t="shared" si="7"/>
        <v>52900</v>
      </c>
      <c r="B451" s="220">
        <v>12434</v>
      </c>
      <c r="C451" s="215">
        <v>0.23499999999999999</v>
      </c>
      <c r="D451" s="215">
        <v>0.38179999999999997</v>
      </c>
      <c r="E451" s="216">
        <v>0</v>
      </c>
      <c r="F451" s="52"/>
      <c r="G451" s="48"/>
      <c r="H451" s="36"/>
      <c r="I451" s="37"/>
      <c r="K451" s="220">
        <v>52900</v>
      </c>
    </row>
    <row r="452" spans="1:11" ht="15.95" customHeight="1" x14ac:dyDescent="0.2">
      <c r="A452" s="33" t="str">
        <f t="shared" si="7"/>
        <v>53000</v>
      </c>
      <c r="B452" s="217">
        <v>12472</v>
      </c>
      <c r="C452" s="209">
        <v>0.23530000000000001</v>
      </c>
      <c r="D452" s="209">
        <v>0.38219999999999998</v>
      </c>
      <c r="E452" s="210">
        <v>0</v>
      </c>
      <c r="F452" s="53"/>
      <c r="G452" s="50"/>
      <c r="H452" s="38"/>
      <c r="I452" s="39"/>
      <c r="K452" s="217">
        <v>53000</v>
      </c>
    </row>
    <row r="453" spans="1:11" ht="15" customHeight="1" x14ac:dyDescent="0.2">
      <c r="A453" s="33" t="str">
        <f t="shared" si="7"/>
        <v>53100</v>
      </c>
      <c r="B453" s="218">
        <v>12510</v>
      </c>
      <c r="C453" s="206">
        <v>0.2356</v>
      </c>
      <c r="D453" s="206">
        <v>0.3826</v>
      </c>
      <c r="E453" s="207">
        <v>0</v>
      </c>
      <c r="F453" s="52"/>
      <c r="G453" s="48"/>
      <c r="H453" s="36"/>
      <c r="I453" s="37"/>
      <c r="K453" s="218">
        <v>53100</v>
      </c>
    </row>
    <row r="454" spans="1:11" ht="15.95" customHeight="1" x14ac:dyDescent="0.2">
      <c r="A454" s="33" t="str">
        <f t="shared" si="7"/>
        <v>53200</v>
      </c>
      <c r="B454" s="217">
        <v>12548</v>
      </c>
      <c r="C454" s="209">
        <v>0.2359</v>
      </c>
      <c r="D454" s="209">
        <v>0.38300000000000001</v>
      </c>
      <c r="E454" s="210">
        <v>0</v>
      </c>
      <c r="F454" s="53"/>
      <c r="G454" s="50"/>
      <c r="H454" s="38"/>
      <c r="I454" s="39"/>
      <c r="K454" s="217">
        <v>53200</v>
      </c>
    </row>
    <row r="455" spans="1:11" ht="15.95" customHeight="1" x14ac:dyDescent="0.2">
      <c r="A455" s="33" t="str">
        <f t="shared" si="7"/>
        <v>53300</v>
      </c>
      <c r="B455" s="218">
        <v>12587</v>
      </c>
      <c r="C455" s="206">
        <v>0.23619999999999999</v>
      </c>
      <c r="D455" s="206">
        <v>0.38340000000000002</v>
      </c>
      <c r="E455" s="207">
        <v>0</v>
      </c>
      <c r="F455" s="52"/>
      <c r="G455" s="48"/>
      <c r="H455" s="36"/>
      <c r="I455" s="37"/>
      <c r="K455" s="218">
        <v>53300</v>
      </c>
    </row>
    <row r="456" spans="1:11" ht="15" customHeight="1" x14ac:dyDescent="0.2">
      <c r="A456" s="33" t="str">
        <f t="shared" si="7"/>
        <v>53400</v>
      </c>
      <c r="B456" s="217">
        <v>12625</v>
      </c>
      <c r="C456" s="209">
        <v>0.2364</v>
      </c>
      <c r="D456" s="209">
        <v>0.38379999999999997</v>
      </c>
      <c r="E456" s="210">
        <v>0</v>
      </c>
      <c r="F456" s="53"/>
      <c r="G456" s="50"/>
      <c r="H456" s="38"/>
      <c r="I456" s="39"/>
      <c r="K456" s="217">
        <v>53400</v>
      </c>
    </row>
    <row r="457" spans="1:11" ht="15.95" customHeight="1" x14ac:dyDescent="0.2">
      <c r="A457" s="33" t="str">
        <f t="shared" si="7"/>
        <v>53500</v>
      </c>
      <c r="B457" s="218">
        <v>12663</v>
      </c>
      <c r="C457" s="206">
        <v>0.23669999999999999</v>
      </c>
      <c r="D457" s="206">
        <v>0.3841</v>
      </c>
      <c r="E457" s="207">
        <v>0</v>
      </c>
      <c r="F457" s="52"/>
      <c r="G457" s="48"/>
      <c r="H457" s="36"/>
      <c r="I457" s="37"/>
      <c r="K457" s="218">
        <v>53500</v>
      </c>
    </row>
    <row r="458" spans="1:11" ht="15.95" customHeight="1" x14ac:dyDescent="0.2">
      <c r="A458" s="33" t="str">
        <f t="shared" si="7"/>
        <v>53600</v>
      </c>
      <c r="B458" s="217">
        <v>12702</v>
      </c>
      <c r="C458" s="209">
        <v>0.23699999999999999</v>
      </c>
      <c r="D458" s="209">
        <v>0.38450000000000001</v>
      </c>
      <c r="E458" s="210">
        <v>0</v>
      </c>
      <c r="F458" s="53"/>
      <c r="G458" s="50"/>
      <c r="H458" s="38"/>
      <c r="I458" s="39"/>
      <c r="K458" s="217">
        <v>53600</v>
      </c>
    </row>
    <row r="459" spans="1:11" ht="15" customHeight="1" x14ac:dyDescent="0.2">
      <c r="A459" s="33" t="str">
        <f t="shared" si="7"/>
        <v>53700</v>
      </c>
      <c r="B459" s="218">
        <v>12740</v>
      </c>
      <c r="C459" s="206">
        <v>0.23719999999999999</v>
      </c>
      <c r="D459" s="206">
        <v>0.38490000000000002</v>
      </c>
      <c r="E459" s="207">
        <v>0</v>
      </c>
      <c r="F459" s="52"/>
      <c r="G459" s="48"/>
      <c r="H459" s="36"/>
      <c r="I459" s="37"/>
      <c r="K459" s="218">
        <v>53700</v>
      </c>
    </row>
    <row r="460" spans="1:11" ht="15.95" customHeight="1" x14ac:dyDescent="0.2">
      <c r="A460" s="33" t="str">
        <f t="shared" si="7"/>
        <v>53800</v>
      </c>
      <c r="B460" s="217">
        <v>12779</v>
      </c>
      <c r="C460" s="209">
        <v>0.23749999999999999</v>
      </c>
      <c r="D460" s="209">
        <v>0.38529999999999998</v>
      </c>
      <c r="E460" s="210">
        <v>0</v>
      </c>
      <c r="F460" s="53"/>
      <c r="G460" s="50"/>
      <c r="H460" s="38"/>
      <c r="I460" s="39"/>
      <c r="K460" s="217">
        <v>53800</v>
      </c>
    </row>
    <row r="461" spans="1:11" ht="15.95" customHeight="1" x14ac:dyDescent="0.2">
      <c r="A461" s="33" t="str">
        <f t="shared" si="7"/>
        <v>53900</v>
      </c>
      <c r="B461" s="218">
        <v>12817</v>
      </c>
      <c r="C461" s="206">
        <v>0.23780000000000001</v>
      </c>
      <c r="D461" s="206">
        <v>0.38569999999999999</v>
      </c>
      <c r="E461" s="207">
        <v>0</v>
      </c>
      <c r="F461" s="52"/>
      <c r="G461" s="48"/>
      <c r="H461" s="36"/>
      <c r="I461" s="37"/>
      <c r="K461" s="218">
        <v>53900</v>
      </c>
    </row>
    <row r="462" spans="1:11" ht="15.95" customHeight="1" x14ac:dyDescent="0.2">
      <c r="A462" s="33" t="str">
        <f t="shared" si="7"/>
        <v>54000</v>
      </c>
      <c r="B462" s="217">
        <v>12856</v>
      </c>
      <c r="C462" s="209">
        <v>0.23810000000000001</v>
      </c>
      <c r="D462" s="209">
        <v>0.3861</v>
      </c>
      <c r="E462" s="210">
        <v>0</v>
      </c>
      <c r="F462" s="53"/>
      <c r="G462" s="50"/>
      <c r="H462" s="38"/>
      <c r="I462" s="39"/>
      <c r="K462" s="217">
        <v>54000</v>
      </c>
    </row>
    <row r="463" spans="1:11" ht="15" customHeight="1" x14ac:dyDescent="0.2">
      <c r="A463" s="33" t="str">
        <f t="shared" si="7"/>
        <v>54100</v>
      </c>
      <c r="B463" s="218">
        <v>12895</v>
      </c>
      <c r="C463" s="206">
        <v>0.2384</v>
      </c>
      <c r="D463" s="206">
        <v>0.38650000000000001</v>
      </c>
      <c r="E463" s="207">
        <v>0</v>
      </c>
      <c r="F463" s="52"/>
      <c r="G463" s="48"/>
      <c r="H463" s="36"/>
      <c r="I463" s="37"/>
      <c r="K463" s="218">
        <v>54100</v>
      </c>
    </row>
    <row r="464" spans="1:11" ht="15.95" customHeight="1" x14ac:dyDescent="0.2">
      <c r="A464" s="33" t="str">
        <f t="shared" si="7"/>
        <v>54200</v>
      </c>
      <c r="B464" s="217">
        <v>12933</v>
      </c>
      <c r="C464" s="209">
        <v>0.23860000000000001</v>
      </c>
      <c r="D464" s="209">
        <v>0.38679999999999998</v>
      </c>
      <c r="E464" s="210">
        <v>0</v>
      </c>
      <c r="F464" s="53"/>
      <c r="G464" s="50"/>
      <c r="H464" s="38"/>
      <c r="I464" s="39"/>
      <c r="K464" s="217">
        <v>54200</v>
      </c>
    </row>
    <row r="465" spans="1:11" ht="15.95" customHeight="1" x14ac:dyDescent="0.2">
      <c r="A465" s="33" t="str">
        <f t="shared" si="7"/>
        <v>54300</v>
      </c>
      <c r="B465" s="218">
        <v>12972</v>
      </c>
      <c r="C465" s="206">
        <v>0.2389</v>
      </c>
      <c r="D465" s="206">
        <v>0.38719999999999999</v>
      </c>
      <c r="E465" s="207">
        <v>0</v>
      </c>
      <c r="F465" s="52"/>
      <c r="G465" s="48"/>
      <c r="H465" s="36"/>
      <c r="I465" s="37"/>
      <c r="K465" s="218">
        <v>54300</v>
      </c>
    </row>
    <row r="466" spans="1:11" ht="15" customHeight="1" x14ac:dyDescent="0.2">
      <c r="A466" s="33" t="str">
        <f t="shared" si="7"/>
        <v>54400</v>
      </c>
      <c r="B466" s="217">
        <v>13011</v>
      </c>
      <c r="C466" s="209">
        <v>0.2392</v>
      </c>
      <c r="D466" s="209">
        <v>0.3876</v>
      </c>
      <c r="E466" s="210">
        <v>0</v>
      </c>
      <c r="F466" s="53"/>
      <c r="G466" s="50"/>
      <c r="H466" s="38"/>
      <c r="I466" s="39"/>
      <c r="K466" s="217">
        <v>54400</v>
      </c>
    </row>
    <row r="467" spans="1:11" ht="15.95" customHeight="1" x14ac:dyDescent="0.2">
      <c r="A467" s="33" t="str">
        <f t="shared" si="7"/>
        <v>54500</v>
      </c>
      <c r="B467" s="218">
        <v>13050</v>
      </c>
      <c r="C467" s="206">
        <v>0.2394</v>
      </c>
      <c r="D467" s="206">
        <v>0.38800000000000001</v>
      </c>
      <c r="E467" s="207">
        <v>0</v>
      </c>
      <c r="F467" s="52"/>
      <c r="G467" s="48"/>
      <c r="H467" s="36"/>
      <c r="I467" s="37"/>
      <c r="K467" s="218">
        <v>54500</v>
      </c>
    </row>
    <row r="468" spans="1:11" ht="15.95" customHeight="1" x14ac:dyDescent="0.2">
      <c r="A468" s="33" t="str">
        <f t="shared" si="7"/>
        <v>54600</v>
      </c>
      <c r="B468" s="217">
        <v>13088</v>
      </c>
      <c r="C468" s="209">
        <v>0.2397</v>
      </c>
      <c r="D468" s="209">
        <v>0.38840000000000002</v>
      </c>
      <c r="E468" s="210">
        <v>0</v>
      </c>
      <c r="F468" s="53"/>
      <c r="G468" s="50"/>
      <c r="H468" s="38"/>
      <c r="I468" s="39"/>
      <c r="K468" s="217">
        <v>54600</v>
      </c>
    </row>
    <row r="469" spans="1:11" ht="15" customHeight="1" x14ac:dyDescent="0.2">
      <c r="A469" s="33" t="str">
        <f t="shared" si="7"/>
        <v>54700</v>
      </c>
      <c r="B469" s="218">
        <v>13127</v>
      </c>
      <c r="C469" s="206">
        <v>0.24</v>
      </c>
      <c r="D469" s="206">
        <v>0.38879999999999998</v>
      </c>
      <c r="E469" s="207">
        <v>0</v>
      </c>
      <c r="F469" s="52"/>
      <c r="G469" s="48"/>
      <c r="H469" s="36"/>
      <c r="I469" s="37"/>
      <c r="K469" s="218">
        <v>54700</v>
      </c>
    </row>
    <row r="470" spans="1:11" ht="15.95" customHeight="1" x14ac:dyDescent="0.2">
      <c r="A470" s="33" t="str">
        <f t="shared" si="7"/>
        <v>54800</v>
      </c>
      <c r="B470" s="217">
        <v>13166</v>
      </c>
      <c r="C470" s="209">
        <v>0.24030000000000001</v>
      </c>
      <c r="D470" s="209">
        <v>0.38919999999999999</v>
      </c>
      <c r="E470" s="210">
        <v>0</v>
      </c>
      <c r="F470" s="53"/>
      <c r="G470" s="50"/>
      <c r="H470" s="38"/>
      <c r="I470" s="39"/>
      <c r="K470" s="217">
        <v>54800</v>
      </c>
    </row>
    <row r="471" spans="1:11" ht="15.95" customHeight="1" x14ac:dyDescent="0.2">
      <c r="A471" s="33" t="str">
        <f t="shared" si="7"/>
        <v>54900</v>
      </c>
      <c r="B471" s="218">
        <v>13205</v>
      </c>
      <c r="C471" s="206">
        <v>0.24049999999999999</v>
      </c>
      <c r="D471" s="206">
        <v>0.38950000000000001</v>
      </c>
      <c r="E471" s="207">
        <v>0</v>
      </c>
      <c r="F471" s="52"/>
      <c r="G471" s="48"/>
      <c r="H471" s="36"/>
      <c r="I471" s="37"/>
      <c r="K471" s="218">
        <v>54900</v>
      </c>
    </row>
    <row r="472" spans="1:11" ht="15.95" customHeight="1" x14ac:dyDescent="0.2">
      <c r="A472" s="33" t="str">
        <f t="shared" si="7"/>
        <v>55000</v>
      </c>
      <c r="B472" s="217">
        <v>13244</v>
      </c>
      <c r="C472" s="209">
        <v>0.24079999999999999</v>
      </c>
      <c r="D472" s="209">
        <v>0.38990000000000002</v>
      </c>
      <c r="E472" s="210">
        <v>0</v>
      </c>
      <c r="F472" s="53"/>
      <c r="G472" s="50"/>
      <c r="H472" s="38"/>
      <c r="I472" s="39"/>
      <c r="K472" s="217">
        <v>55000</v>
      </c>
    </row>
    <row r="473" spans="1:11" ht="15" customHeight="1" x14ac:dyDescent="0.2">
      <c r="A473" s="33" t="str">
        <f t="shared" si="7"/>
        <v>55100</v>
      </c>
      <c r="B473" s="218">
        <v>13283</v>
      </c>
      <c r="C473" s="206">
        <v>0.24110000000000001</v>
      </c>
      <c r="D473" s="206">
        <v>0.39029999999999998</v>
      </c>
      <c r="E473" s="207">
        <v>0</v>
      </c>
      <c r="F473" s="52"/>
      <c r="G473" s="48"/>
      <c r="H473" s="36"/>
      <c r="I473" s="37"/>
      <c r="K473" s="218">
        <v>55100</v>
      </c>
    </row>
    <row r="474" spans="1:11" ht="15.95" customHeight="1" x14ac:dyDescent="0.2">
      <c r="A474" s="33" t="str">
        <f t="shared" si="7"/>
        <v>55200</v>
      </c>
      <c r="B474" s="217">
        <v>13322</v>
      </c>
      <c r="C474" s="209">
        <v>0.24129999999999999</v>
      </c>
      <c r="D474" s="209">
        <v>0.39069999999999999</v>
      </c>
      <c r="E474" s="210">
        <v>0</v>
      </c>
      <c r="F474" s="53"/>
      <c r="G474" s="50"/>
      <c r="H474" s="38"/>
      <c r="I474" s="39"/>
      <c r="K474" s="217">
        <v>55200</v>
      </c>
    </row>
    <row r="475" spans="1:11" ht="15.95" customHeight="1" x14ac:dyDescent="0.2">
      <c r="A475" s="33" t="str">
        <f t="shared" si="7"/>
        <v>55300</v>
      </c>
      <c r="B475" s="218">
        <v>13361</v>
      </c>
      <c r="C475" s="206">
        <v>0.24160000000000001</v>
      </c>
      <c r="D475" s="206">
        <v>0.3911</v>
      </c>
      <c r="E475" s="207">
        <v>0</v>
      </c>
      <c r="F475" s="52"/>
      <c r="G475" s="48"/>
      <c r="H475" s="36"/>
      <c r="I475" s="37"/>
      <c r="K475" s="218">
        <v>55300</v>
      </c>
    </row>
    <row r="476" spans="1:11" ht="15" customHeight="1" x14ac:dyDescent="0.2">
      <c r="A476" s="33" t="str">
        <f t="shared" si="7"/>
        <v>55400</v>
      </c>
      <c r="B476" s="217">
        <v>13400</v>
      </c>
      <c r="C476" s="209">
        <v>0.2419</v>
      </c>
      <c r="D476" s="209">
        <v>0.39150000000000001</v>
      </c>
      <c r="E476" s="210">
        <v>0</v>
      </c>
      <c r="F476" s="53"/>
      <c r="G476" s="50"/>
      <c r="H476" s="38"/>
      <c r="I476" s="39"/>
      <c r="K476" s="217">
        <v>55400</v>
      </c>
    </row>
    <row r="477" spans="1:11" ht="15.95" customHeight="1" x14ac:dyDescent="0.2">
      <c r="A477" s="33" t="str">
        <f t="shared" si="7"/>
        <v>55500</v>
      </c>
      <c r="B477" s="218">
        <v>13439</v>
      </c>
      <c r="C477" s="206">
        <v>0.24210000000000001</v>
      </c>
      <c r="D477" s="206">
        <v>0.39190000000000003</v>
      </c>
      <c r="E477" s="207">
        <v>0</v>
      </c>
      <c r="F477" s="52"/>
      <c r="G477" s="48"/>
      <c r="H477" s="36"/>
      <c r="I477" s="37"/>
      <c r="K477" s="218">
        <v>55500</v>
      </c>
    </row>
    <row r="478" spans="1:11" ht="15.95" customHeight="1" x14ac:dyDescent="0.2">
      <c r="A478" s="33" t="str">
        <f t="shared" si="7"/>
        <v>55600</v>
      </c>
      <c r="B478" s="217">
        <v>13479</v>
      </c>
      <c r="C478" s="209">
        <v>0.2424</v>
      </c>
      <c r="D478" s="209">
        <v>0.39219999999999999</v>
      </c>
      <c r="E478" s="210">
        <v>0</v>
      </c>
      <c r="F478" s="53"/>
      <c r="G478" s="50"/>
      <c r="H478" s="38"/>
      <c r="I478" s="39"/>
      <c r="K478" s="217">
        <v>55600</v>
      </c>
    </row>
    <row r="479" spans="1:11" ht="15" customHeight="1" x14ac:dyDescent="0.2">
      <c r="A479" s="33" t="str">
        <f t="shared" si="7"/>
        <v>55700</v>
      </c>
      <c r="B479" s="218">
        <v>13518</v>
      </c>
      <c r="C479" s="206">
        <v>0.2427</v>
      </c>
      <c r="D479" s="206">
        <v>0.3926</v>
      </c>
      <c r="E479" s="207">
        <v>0</v>
      </c>
      <c r="F479" s="52"/>
      <c r="G479" s="48"/>
      <c r="H479" s="36"/>
      <c r="I479" s="37"/>
      <c r="K479" s="218">
        <v>55700</v>
      </c>
    </row>
    <row r="480" spans="1:11" ht="15.95" customHeight="1" x14ac:dyDescent="0.2">
      <c r="A480" s="33" t="str">
        <f t="shared" si="7"/>
        <v>55800</v>
      </c>
      <c r="B480" s="217">
        <v>13557</v>
      </c>
      <c r="C480" s="209">
        <v>0.24299999999999999</v>
      </c>
      <c r="D480" s="209">
        <v>0.39300000000000002</v>
      </c>
      <c r="E480" s="210">
        <v>0</v>
      </c>
      <c r="F480" s="53"/>
      <c r="G480" s="50"/>
      <c r="H480" s="38"/>
      <c r="I480" s="39"/>
      <c r="K480" s="217">
        <v>55800</v>
      </c>
    </row>
    <row r="481" spans="1:11" ht="15.75" customHeight="1" x14ac:dyDescent="0.2">
      <c r="A481" s="33" t="str">
        <f t="shared" si="7"/>
        <v>55900</v>
      </c>
      <c r="B481" s="218">
        <v>13597</v>
      </c>
      <c r="C481" s="206">
        <v>0.2432</v>
      </c>
      <c r="D481" s="206">
        <v>0.39340000000000003</v>
      </c>
      <c r="E481" s="207">
        <v>0</v>
      </c>
      <c r="F481" s="52"/>
      <c r="G481" s="48"/>
      <c r="H481" s="36"/>
      <c r="I481" s="37"/>
      <c r="K481" s="218">
        <v>55900</v>
      </c>
    </row>
    <row r="482" spans="1:11" ht="15.95" customHeight="1" x14ac:dyDescent="0.2">
      <c r="A482" s="33" t="str">
        <f t="shared" si="7"/>
        <v>56000</v>
      </c>
      <c r="B482" s="217">
        <v>13636</v>
      </c>
      <c r="C482" s="209">
        <v>0.24349999999999999</v>
      </c>
      <c r="D482" s="209">
        <v>0.39379999999999998</v>
      </c>
      <c r="E482" s="210">
        <v>0</v>
      </c>
      <c r="F482" s="51"/>
      <c r="G482" s="46"/>
      <c r="H482" s="34"/>
      <c r="I482" s="35"/>
      <c r="K482" s="217">
        <v>56000</v>
      </c>
    </row>
    <row r="483" spans="1:11" ht="15" customHeight="1" x14ac:dyDescent="0.2">
      <c r="A483" s="33" t="str">
        <f t="shared" si="7"/>
        <v>56100</v>
      </c>
      <c r="B483" s="218">
        <v>13675</v>
      </c>
      <c r="C483" s="206">
        <v>0.24379999999999999</v>
      </c>
      <c r="D483" s="206">
        <v>0.39419999999999999</v>
      </c>
      <c r="E483" s="207">
        <v>0</v>
      </c>
      <c r="F483" s="52"/>
      <c r="G483" s="48"/>
      <c r="H483" s="36"/>
      <c r="I483" s="37"/>
      <c r="K483" s="218">
        <v>56100</v>
      </c>
    </row>
    <row r="484" spans="1:11" ht="15.95" customHeight="1" x14ac:dyDescent="0.2">
      <c r="A484" s="33" t="str">
        <f t="shared" si="7"/>
        <v>56200</v>
      </c>
      <c r="B484" s="217">
        <v>13715</v>
      </c>
      <c r="C484" s="209">
        <v>0.24399999999999999</v>
      </c>
      <c r="D484" s="209">
        <v>0.39450000000000002</v>
      </c>
      <c r="E484" s="210">
        <v>0</v>
      </c>
      <c r="F484" s="53"/>
      <c r="G484" s="50"/>
      <c r="H484" s="38"/>
      <c r="I484" s="39"/>
      <c r="K484" s="217">
        <v>56200</v>
      </c>
    </row>
    <row r="485" spans="1:11" ht="15.95" customHeight="1" x14ac:dyDescent="0.2">
      <c r="A485" s="33" t="str">
        <f t="shared" si="7"/>
        <v>56300</v>
      </c>
      <c r="B485" s="218">
        <v>13754</v>
      </c>
      <c r="C485" s="206">
        <v>0.24429999999999999</v>
      </c>
      <c r="D485" s="206">
        <v>0.39489999999999997</v>
      </c>
      <c r="E485" s="207">
        <v>0</v>
      </c>
      <c r="F485" s="52"/>
      <c r="G485" s="48"/>
      <c r="H485" s="36"/>
      <c r="I485" s="37"/>
      <c r="K485" s="218">
        <v>56300</v>
      </c>
    </row>
    <row r="486" spans="1:11" ht="15" customHeight="1" x14ac:dyDescent="0.2">
      <c r="A486" s="33" t="str">
        <f t="shared" si="7"/>
        <v>56400</v>
      </c>
      <c r="B486" s="217">
        <v>13794</v>
      </c>
      <c r="C486" s="209">
        <v>0.24460000000000001</v>
      </c>
      <c r="D486" s="209">
        <v>0.39529999999999998</v>
      </c>
      <c r="E486" s="210">
        <v>0</v>
      </c>
      <c r="F486" s="53"/>
      <c r="G486" s="50"/>
      <c r="H486" s="38"/>
      <c r="I486" s="39"/>
      <c r="K486" s="217">
        <v>56400</v>
      </c>
    </row>
    <row r="487" spans="1:11" ht="15.95" customHeight="1" x14ac:dyDescent="0.2">
      <c r="A487" s="33" t="str">
        <f t="shared" si="7"/>
        <v>56500</v>
      </c>
      <c r="B487" s="218">
        <v>13833</v>
      </c>
      <c r="C487" s="206">
        <v>0.24479999999999999</v>
      </c>
      <c r="D487" s="206">
        <v>0.3957</v>
      </c>
      <c r="E487" s="207">
        <v>0</v>
      </c>
      <c r="F487" s="52"/>
      <c r="G487" s="48"/>
      <c r="H487" s="36"/>
      <c r="I487" s="37"/>
      <c r="K487" s="218">
        <v>56500</v>
      </c>
    </row>
    <row r="488" spans="1:11" ht="15.95" customHeight="1" x14ac:dyDescent="0.2">
      <c r="A488" s="33" t="str">
        <f t="shared" si="7"/>
        <v>56600</v>
      </c>
      <c r="B488" s="217">
        <v>13873</v>
      </c>
      <c r="C488" s="209">
        <v>0.24510000000000001</v>
      </c>
      <c r="D488" s="209">
        <v>0.39610000000000001</v>
      </c>
      <c r="E488" s="210">
        <v>0</v>
      </c>
      <c r="F488" s="53"/>
      <c r="G488" s="50"/>
      <c r="H488" s="38"/>
      <c r="I488" s="39"/>
      <c r="K488" s="217">
        <v>56600</v>
      </c>
    </row>
    <row r="489" spans="1:11" ht="15" customHeight="1" x14ac:dyDescent="0.2">
      <c r="A489" s="33" t="str">
        <f t="shared" si="7"/>
        <v>56700</v>
      </c>
      <c r="B489" s="218">
        <v>13912</v>
      </c>
      <c r="C489" s="206">
        <v>0.24540000000000001</v>
      </c>
      <c r="D489" s="206">
        <v>0.39650000000000002</v>
      </c>
      <c r="E489" s="207">
        <v>0</v>
      </c>
      <c r="F489" s="52"/>
      <c r="G489" s="48"/>
      <c r="H489" s="36"/>
      <c r="I489" s="37"/>
      <c r="K489" s="218">
        <v>56700</v>
      </c>
    </row>
    <row r="490" spans="1:11" ht="15.95" customHeight="1" x14ac:dyDescent="0.2">
      <c r="A490" s="33" t="str">
        <f t="shared" si="7"/>
        <v>56800</v>
      </c>
      <c r="B490" s="217">
        <v>13952</v>
      </c>
      <c r="C490" s="209">
        <v>0.24560000000000001</v>
      </c>
      <c r="D490" s="209">
        <v>0.39689999999999998</v>
      </c>
      <c r="E490" s="210">
        <v>0</v>
      </c>
      <c r="F490" s="53"/>
      <c r="G490" s="50"/>
      <c r="H490" s="38"/>
      <c r="I490" s="39"/>
      <c r="K490" s="217">
        <v>56800</v>
      </c>
    </row>
    <row r="491" spans="1:11" ht="15.95" customHeight="1" x14ac:dyDescent="0.2">
      <c r="A491" s="33" t="str">
        <f t="shared" si="7"/>
        <v>56900</v>
      </c>
      <c r="B491" s="218">
        <v>13992</v>
      </c>
      <c r="C491" s="206">
        <v>0.24590000000000001</v>
      </c>
      <c r="D491" s="206">
        <v>0.3972</v>
      </c>
      <c r="E491" s="207">
        <v>0</v>
      </c>
      <c r="F491" s="52"/>
      <c r="G491" s="48"/>
      <c r="H491" s="36"/>
      <c r="I491" s="37"/>
      <c r="K491" s="218">
        <v>56900</v>
      </c>
    </row>
    <row r="492" spans="1:11" ht="15.95" customHeight="1" x14ac:dyDescent="0.2">
      <c r="A492" s="33" t="str">
        <f t="shared" si="7"/>
        <v>57000</v>
      </c>
      <c r="B492" s="217">
        <v>14032</v>
      </c>
      <c r="C492" s="209">
        <v>0.2462</v>
      </c>
      <c r="D492" s="209">
        <v>0.39760000000000001</v>
      </c>
      <c r="E492" s="210">
        <v>0</v>
      </c>
      <c r="F492" s="53"/>
      <c r="G492" s="50"/>
      <c r="H492" s="38"/>
      <c r="I492" s="39"/>
      <c r="K492" s="217">
        <v>57000</v>
      </c>
    </row>
    <row r="493" spans="1:11" ht="15" customHeight="1" x14ac:dyDescent="0.2">
      <c r="A493" s="33" t="str">
        <f t="shared" si="7"/>
        <v>57100</v>
      </c>
      <c r="B493" s="218">
        <v>14071</v>
      </c>
      <c r="C493" s="206">
        <v>0.24640000000000001</v>
      </c>
      <c r="D493" s="206">
        <v>0.39800000000000002</v>
      </c>
      <c r="E493" s="207">
        <v>0</v>
      </c>
      <c r="F493" s="52"/>
      <c r="G493" s="48"/>
      <c r="H493" s="36"/>
      <c r="I493" s="37"/>
      <c r="K493" s="218">
        <v>57100</v>
      </c>
    </row>
    <row r="494" spans="1:11" ht="15.95" customHeight="1" x14ac:dyDescent="0.2">
      <c r="A494" s="33" t="str">
        <f t="shared" si="7"/>
        <v>57200</v>
      </c>
      <c r="B494" s="217">
        <v>14111</v>
      </c>
      <c r="C494" s="209">
        <v>0.2467</v>
      </c>
      <c r="D494" s="209">
        <v>0.39839999999999998</v>
      </c>
      <c r="E494" s="210">
        <v>0</v>
      </c>
      <c r="F494" s="53"/>
      <c r="G494" s="50"/>
      <c r="H494" s="38"/>
      <c r="I494" s="39"/>
      <c r="K494" s="217">
        <v>57200</v>
      </c>
    </row>
    <row r="495" spans="1:11" ht="15.95" customHeight="1" x14ac:dyDescent="0.2">
      <c r="A495" s="33" t="str">
        <f t="shared" si="7"/>
        <v>57300</v>
      </c>
      <c r="B495" s="218">
        <v>14151</v>
      </c>
      <c r="C495" s="206">
        <v>0.247</v>
      </c>
      <c r="D495" s="206">
        <v>0.39879999999999999</v>
      </c>
      <c r="E495" s="207">
        <v>0</v>
      </c>
      <c r="F495" s="52"/>
      <c r="G495" s="48"/>
      <c r="H495" s="36"/>
      <c r="I495" s="37"/>
      <c r="K495" s="218">
        <v>57300</v>
      </c>
    </row>
    <row r="496" spans="1:11" ht="15" customHeight="1" x14ac:dyDescent="0.2">
      <c r="A496" s="33" t="str">
        <f t="shared" si="7"/>
        <v>57400</v>
      </c>
      <c r="B496" s="219">
        <v>14191</v>
      </c>
      <c r="C496" s="212">
        <v>0.2472</v>
      </c>
      <c r="D496" s="212">
        <v>0.3992</v>
      </c>
      <c r="E496" s="213">
        <v>0</v>
      </c>
      <c r="F496" s="53"/>
      <c r="G496" s="50"/>
      <c r="H496" s="38"/>
      <c r="I496" s="39"/>
      <c r="K496" s="219">
        <v>57400</v>
      </c>
    </row>
    <row r="497" spans="1:11" ht="15.95" customHeight="1" x14ac:dyDescent="0.2">
      <c r="A497" s="33" t="str">
        <f t="shared" si="7"/>
        <v>57500</v>
      </c>
      <c r="B497" s="220">
        <v>14231</v>
      </c>
      <c r="C497" s="215">
        <v>0.2475</v>
      </c>
      <c r="D497" s="215">
        <v>0.39960000000000001</v>
      </c>
      <c r="E497" s="216">
        <v>0</v>
      </c>
      <c r="F497" s="52"/>
      <c r="G497" s="48"/>
      <c r="H497" s="36"/>
      <c r="I497" s="37"/>
      <c r="K497" s="220">
        <v>57500</v>
      </c>
    </row>
    <row r="498" spans="1:11" ht="15.95" customHeight="1" x14ac:dyDescent="0.2">
      <c r="A498" s="33" t="str">
        <f t="shared" si="7"/>
        <v>57600</v>
      </c>
      <c r="B498" s="217">
        <v>14271</v>
      </c>
      <c r="C498" s="209">
        <v>0.24779999999999999</v>
      </c>
      <c r="D498" s="209">
        <v>0.39989999999999998</v>
      </c>
      <c r="E498" s="210">
        <v>0</v>
      </c>
      <c r="F498" s="53"/>
      <c r="G498" s="50"/>
      <c r="H498" s="38"/>
      <c r="I498" s="39"/>
      <c r="K498" s="217">
        <v>57600</v>
      </c>
    </row>
    <row r="499" spans="1:11" ht="15" customHeight="1" x14ac:dyDescent="0.2">
      <c r="A499" s="33" t="str">
        <f t="shared" si="7"/>
        <v>57700</v>
      </c>
      <c r="B499" s="218">
        <v>14311</v>
      </c>
      <c r="C499" s="206">
        <v>0.248</v>
      </c>
      <c r="D499" s="206">
        <v>0.40029999999999999</v>
      </c>
      <c r="E499" s="207">
        <v>0</v>
      </c>
      <c r="F499" s="52"/>
      <c r="G499" s="48"/>
      <c r="H499" s="36"/>
      <c r="I499" s="37"/>
      <c r="K499" s="218">
        <v>57700</v>
      </c>
    </row>
    <row r="500" spans="1:11" ht="15.95" customHeight="1" x14ac:dyDescent="0.2">
      <c r="A500" s="33" t="str">
        <f t="shared" si="7"/>
        <v>57800</v>
      </c>
      <c r="B500" s="217">
        <v>14351</v>
      </c>
      <c r="C500" s="209">
        <v>0.24829999999999999</v>
      </c>
      <c r="D500" s="209">
        <v>0.4007</v>
      </c>
      <c r="E500" s="210">
        <v>0</v>
      </c>
      <c r="F500" s="53"/>
      <c r="G500" s="50"/>
      <c r="H500" s="38"/>
      <c r="I500" s="39"/>
      <c r="K500" s="217">
        <v>57800</v>
      </c>
    </row>
    <row r="501" spans="1:11" ht="15.95" customHeight="1" x14ac:dyDescent="0.2">
      <c r="A501" s="33" t="str">
        <f t="shared" si="7"/>
        <v>57900</v>
      </c>
      <c r="B501" s="218">
        <v>14391</v>
      </c>
      <c r="C501" s="206">
        <v>0.2485</v>
      </c>
      <c r="D501" s="206">
        <v>0.40110000000000001</v>
      </c>
      <c r="E501" s="207">
        <v>0</v>
      </c>
      <c r="F501" s="52"/>
      <c r="G501" s="48"/>
      <c r="H501" s="36"/>
      <c r="I501" s="37"/>
      <c r="K501" s="218">
        <v>57900</v>
      </c>
    </row>
    <row r="502" spans="1:11" ht="15.95" customHeight="1" x14ac:dyDescent="0.2">
      <c r="A502" s="33" t="str">
        <f t="shared" si="7"/>
        <v>58000</v>
      </c>
      <c r="B502" s="217">
        <v>14431</v>
      </c>
      <c r="C502" s="209">
        <v>0.24879999999999999</v>
      </c>
      <c r="D502" s="209">
        <v>0.40150000000000002</v>
      </c>
      <c r="E502" s="210">
        <v>0</v>
      </c>
      <c r="F502" s="53"/>
      <c r="G502" s="50"/>
      <c r="H502" s="38"/>
      <c r="I502" s="39"/>
      <c r="K502" s="217">
        <v>58000</v>
      </c>
    </row>
    <row r="503" spans="1:11" ht="15" customHeight="1" x14ac:dyDescent="0.2">
      <c r="A503" s="33" t="str">
        <f t="shared" si="7"/>
        <v>58100</v>
      </c>
      <c r="B503" s="218">
        <v>14471</v>
      </c>
      <c r="C503" s="206">
        <v>0.24909999999999999</v>
      </c>
      <c r="D503" s="206">
        <v>0.40189999999999998</v>
      </c>
      <c r="E503" s="207">
        <v>0</v>
      </c>
      <c r="F503" s="52"/>
      <c r="G503" s="48"/>
      <c r="H503" s="36"/>
      <c r="I503" s="37"/>
      <c r="K503" s="218">
        <v>58100</v>
      </c>
    </row>
    <row r="504" spans="1:11" ht="15.95" customHeight="1" x14ac:dyDescent="0.2">
      <c r="A504" s="33" t="str">
        <f t="shared" si="7"/>
        <v>58200</v>
      </c>
      <c r="B504" s="217">
        <v>14511</v>
      </c>
      <c r="C504" s="209">
        <v>0.24929999999999999</v>
      </c>
      <c r="D504" s="209">
        <v>0.40229999999999999</v>
      </c>
      <c r="E504" s="210">
        <v>0</v>
      </c>
      <c r="F504" s="53"/>
      <c r="G504" s="50"/>
      <c r="H504" s="38"/>
      <c r="I504" s="39"/>
      <c r="K504" s="217">
        <v>58200</v>
      </c>
    </row>
    <row r="505" spans="1:11" ht="15.95" customHeight="1" x14ac:dyDescent="0.2">
      <c r="A505" s="33" t="str">
        <f t="shared" si="7"/>
        <v>58300</v>
      </c>
      <c r="B505" s="218">
        <v>14552</v>
      </c>
      <c r="C505" s="206">
        <v>0.24959999999999999</v>
      </c>
      <c r="D505" s="206">
        <v>0.40260000000000001</v>
      </c>
      <c r="E505" s="207">
        <v>0</v>
      </c>
      <c r="F505" s="52"/>
      <c r="G505" s="48"/>
      <c r="H505" s="36"/>
      <c r="I505" s="37"/>
      <c r="K505" s="218">
        <v>58300</v>
      </c>
    </row>
    <row r="506" spans="1:11" ht="15" customHeight="1" x14ac:dyDescent="0.2">
      <c r="A506" s="33" t="str">
        <f t="shared" si="7"/>
        <v>58400</v>
      </c>
      <c r="B506" s="217">
        <v>14592</v>
      </c>
      <c r="C506" s="209">
        <v>0.24990000000000001</v>
      </c>
      <c r="D506" s="209">
        <v>0.40300000000000002</v>
      </c>
      <c r="E506" s="210">
        <v>0</v>
      </c>
      <c r="F506" s="53"/>
      <c r="G506" s="50"/>
      <c r="H506" s="38"/>
      <c r="I506" s="39"/>
      <c r="K506" s="217">
        <v>58400</v>
      </c>
    </row>
    <row r="507" spans="1:11" ht="15.95" customHeight="1" x14ac:dyDescent="0.2">
      <c r="A507" s="33" t="str">
        <f t="shared" si="7"/>
        <v>58500</v>
      </c>
      <c r="B507" s="218">
        <v>14632</v>
      </c>
      <c r="C507" s="206">
        <v>0.25009999999999999</v>
      </c>
      <c r="D507" s="206">
        <v>0.40339999999999998</v>
      </c>
      <c r="E507" s="207">
        <v>0</v>
      </c>
      <c r="F507" s="52"/>
      <c r="G507" s="48"/>
      <c r="H507" s="36"/>
      <c r="I507" s="37"/>
      <c r="K507" s="218">
        <v>58500</v>
      </c>
    </row>
    <row r="508" spans="1:11" ht="15.95" customHeight="1" x14ac:dyDescent="0.2">
      <c r="A508" s="33" t="str">
        <f t="shared" si="7"/>
        <v>58600</v>
      </c>
      <c r="B508" s="217">
        <v>14673</v>
      </c>
      <c r="C508" s="209">
        <v>0.25040000000000001</v>
      </c>
      <c r="D508" s="209">
        <v>0.40379999999999999</v>
      </c>
      <c r="E508" s="210">
        <v>0</v>
      </c>
      <c r="F508" s="53"/>
      <c r="G508" s="50"/>
      <c r="H508" s="38"/>
      <c r="I508" s="39"/>
      <c r="K508" s="217">
        <v>58600</v>
      </c>
    </row>
    <row r="509" spans="1:11" ht="15" customHeight="1" x14ac:dyDescent="0.2">
      <c r="A509" s="33" t="str">
        <f t="shared" si="7"/>
        <v>58700</v>
      </c>
      <c r="B509" s="218">
        <v>14713</v>
      </c>
      <c r="C509" s="206">
        <v>0.25059999999999999</v>
      </c>
      <c r="D509" s="206">
        <v>0.4042</v>
      </c>
      <c r="E509" s="207">
        <v>0</v>
      </c>
      <c r="F509" s="52"/>
      <c r="G509" s="48"/>
      <c r="H509" s="36"/>
      <c r="I509" s="37"/>
      <c r="K509" s="218">
        <v>58700</v>
      </c>
    </row>
    <row r="510" spans="1:11" ht="15.95" customHeight="1" x14ac:dyDescent="0.2">
      <c r="A510" s="33" t="str">
        <f t="shared" si="7"/>
        <v>58800</v>
      </c>
      <c r="B510" s="217">
        <v>14754</v>
      </c>
      <c r="C510" s="209">
        <v>0.25090000000000001</v>
      </c>
      <c r="D510" s="209">
        <v>0.40460000000000002</v>
      </c>
      <c r="E510" s="210">
        <v>0</v>
      </c>
      <c r="F510" s="53"/>
      <c r="G510" s="50"/>
      <c r="H510" s="38"/>
      <c r="I510" s="39"/>
      <c r="K510" s="217">
        <v>58800</v>
      </c>
    </row>
    <row r="511" spans="1:11" ht="15.95" customHeight="1" x14ac:dyDescent="0.2">
      <c r="A511" s="33" t="str">
        <f t="shared" si="7"/>
        <v>58900</v>
      </c>
      <c r="B511" s="218">
        <v>14794</v>
      </c>
      <c r="C511" s="206">
        <v>0.25119999999999998</v>
      </c>
      <c r="D511" s="206">
        <v>0.40489999999999998</v>
      </c>
      <c r="E511" s="207">
        <v>0</v>
      </c>
      <c r="F511" s="52"/>
      <c r="G511" s="48"/>
      <c r="H511" s="36"/>
      <c r="I511" s="37"/>
      <c r="K511" s="218">
        <v>58900</v>
      </c>
    </row>
    <row r="512" spans="1:11" ht="15.95" customHeight="1" x14ac:dyDescent="0.2">
      <c r="A512" s="33" t="str">
        <f t="shared" si="7"/>
        <v>59000</v>
      </c>
      <c r="B512" s="217">
        <v>14835</v>
      </c>
      <c r="C512" s="209">
        <v>0.25140000000000001</v>
      </c>
      <c r="D512" s="209">
        <v>0.40529999999999999</v>
      </c>
      <c r="E512" s="210">
        <v>0</v>
      </c>
      <c r="F512" s="53"/>
      <c r="G512" s="50"/>
      <c r="H512" s="38"/>
      <c r="I512" s="39"/>
      <c r="K512" s="217">
        <v>59000</v>
      </c>
    </row>
    <row r="513" spans="1:11" ht="15" customHeight="1" x14ac:dyDescent="0.2">
      <c r="A513" s="33" t="str">
        <f t="shared" si="7"/>
        <v>59100</v>
      </c>
      <c r="B513" s="218">
        <v>14875</v>
      </c>
      <c r="C513" s="206">
        <v>0.25169999999999998</v>
      </c>
      <c r="D513" s="206">
        <v>0.40570000000000001</v>
      </c>
      <c r="E513" s="207">
        <v>0</v>
      </c>
      <c r="F513" s="52"/>
      <c r="G513" s="48"/>
      <c r="H513" s="36"/>
      <c r="I513" s="37"/>
      <c r="K513" s="218">
        <v>59100</v>
      </c>
    </row>
    <row r="514" spans="1:11" ht="15.95" customHeight="1" x14ac:dyDescent="0.2">
      <c r="A514" s="33" t="str">
        <f t="shared" ref="A514:A577" si="8">CLEAN(K514)</f>
        <v>59200</v>
      </c>
      <c r="B514" s="217">
        <v>14916</v>
      </c>
      <c r="C514" s="209">
        <v>0.252</v>
      </c>
      <c r="D514" s="209">
        <v>0.40610000000000002</v>
      </c>
      <c r="E514" s="210">
        <v>0</v>
      </c>
      <c r="F514" s="53"/>
      <c r="G514" s="50"/>
      <c r="H514" s="38"/>
      <c r="I514" s="39"/>
      <c r="K514" s="217">
        <v>59200</v>
      </c>
    </row>
    <row r="515" spans="1:11" ht="15.95" customHeight="1" x14ac:dyDescent="0.2">
      <c r="A515" s="33" t="str">
        <f t="shared" si="8"/>
        <v>59300</v>
      </c>
      <c r="B515" s="218">
        <v>14956</v>
      </c>
      <c r="C515" s="206">
        <v>0.25219999999999998</v>
      </c>
      <c r="D515" s="206">
        <v>0.40649999999999997</v>
      </c>
      <c r="E515" s="207">
        <v>0</v>
      </c>
      <c r="F515" s="52"/>
      <c r="G515" s="48"/>
      <c r="H515" s="36"/>
      <c r="I515" s="37"/>
      <c r="K515" s="218">
        <v>59300</v>
      </c>
    </row>
    <row r="516" spans="1:11" ht="15" customHeight="1" x14ac:dyDescent="0.2">
      <c r="A516" s="33" t="str">
        <f t="shared" si="8"/>
        <v>59400</v>
      </c>
      <c r="B516" s="217">
        <v>14997</v>
      </c>
      <c r="C516" s="209">
        <v>0.2525</v>
      </c>
      <c r="D516" s="209">
        <v>0.40689999999999998</v>
      </c>
      <c r="E516" s="210">
        <v>0</v>
      </c>
      <c r="F516" s="53"/>
      <c r="G516" s="50"/>
      <c r="H516" s="38"/>
      <c r="I516" s="39"/>
      <c r="K516" s="217">
        <v>59400</v>
      </c>
    </row>
    <row r="517" spans="1:11" ht="15.95" customHeight="1" x14ac:dyDescent="0.2">
      <c r="A517" s="33" t="str">
        <f t="shared" si="8"/>
        <v>59500</v>
      </c>
      <c r="B517" s="218">
        <v>15038</v>
      </c>
      <c r="C517" s="206">
        <v>0.25269999999999998</v>
      </c>
      <c r="D517" s="206">
        <v>0.4073</v>
      </c>
      <c r="E517" s="207">
        <v>0</v>
      </c>
      <c r="F517" s="52"/>
      <c r="G517" s="48"/>
      <c r="H517" s="36"/>
      <c r="I517" s="37"/>
      <c r="K517" s="218">
        <v>59500</v>
      </c>
    </row>
    <row r="518" spans="1:11" ht="15.95" customHeight="1" x14ac:dyDescent="0.2">
      <c r="A518" s="33" t="str">
        <f t="shared" si="8"/>
        <v>59600</v>
      </c>
      <c r="B518" s="217">
        <v>15078</v>
      </c>
      <c r="C518" s="209">
        <v>0.253</v>
      </c>
      <c r="D518" s="209">
        <v>0.40760000000000002</v>
      </c>
      <c r="E518" s="210">
        <v>0</v>
      </c>
      <c r="F518" s="53"/>
      <c r="G518" s="50"/>
      <c r="H518" s="38"/>
      <c r="I518" s="39"/>
      <c r="K518" s="217">
        <v>59600</v>
      </c>
    </row>
    <row r="519" spans="1:11" ht="15" customHeight="1" x14ac:dyDescent="0.2">
      <c r="A519" s="33" t="str">
        <f t="shared" si="8"/>
        <v>59700</v>
      </c>
      <c r="B519" s="218">
        <v>15119</v>
      </c>
      <c r="C519" s="206">
        <v>0.25319999999999998</v>
      </c>
      <c r="D519" s="206">
        <v>0.40799999999999997</v>
      </c>
      <c r="E519" s="207">
        <v>0</v>
      </c>
      <c r="F519" s="52"/>
      <c r="G519" s="48"/>
      <c r="H519" s="36"/>
      <c r="I519" s="37"/>
      <c r="K519" s="218">
        <v>59700</v>
      </c>
    </row>
    <row r="520" spans="1:11" ht="15.95" customHeight="1" x14ac:dyDescent="0.2">
      <c r="A520" s="33" t="str">
        <f t="shared" si="8"/>
        <v>59800</v>
      </c>
      <c r="B520" s="217">
        <v>15160</v>
      </c>
      <c r="C520" s="209">
        <v>0.2535</v>
      </c>
      <c r="D520" s="209">
        <v>0.40839999999999999</v>
      </c>
      <c r="E520" s="210">
        <v>0</v>
      </c>
      <c r="F520" s="53"/>
      <c r="G520" s="50"/>
      <c r="H520" s="38"/>
      <c r="I520" s="39"/>
      <c r="K520" s="217">
        <v>59800</v>
      </c>
    </row>
    <row r="521" spans="1:11" ht="15.75" customHeight="1" x14ac:dyDescent="0.2">
      <c r="A521" s="33" t="str">
        <f t="shared" si="8"/>
        <v>59900</v>
      </c>
      <c r="B521" s="218">
        <v>15201</v>
      </c>
      <c r="C521" s="206">
        <v>0.25380000000000003</v>
      </c>
      <c r="D521" s="206">
        <v>0.4088</v>
      </c>
      <c r="E521" s="207">
        <v>0</v>
      </c>
      <c r="F521" s="52"/>
      <c r="G521" s="48"/>
      <c r="H521" s="36"/>
      <c r="I521" s="37"/>
      <c r="K521" s="218">
        <v>59900</v>
      </c>
    </row>
    <row r="522" spans="1:11" ht="15.95" customHeight="1" x14ac:dyDescent="0.2">
      <c r="A522" s="33" t="str">
        <f t="shared" si="8"/>
        <v>60000</v>
      </c>
      <c r="B522" s="217">
        <v>15242</v>
      </c>
      <c r="C522" s="209">
        <v>0.254</v>
      </c>
      <c r="D522" s="209">
        <v>0.40920000000000001</v>
      </c>
      <c r="E522" s="210">
        <v>0</v>
      </c>
      <c r="F522" s="51"/>
      <c r="G522" s="46"/>
      <c r="H522" s="34"/>
      <c r="I522" s="35"/>
      <c r="K522" s="217">
        <v>60000</v>
      </c>
    </row>
    <row r="523" spans="1:11" ht="15" customHeight="1" x14ac:dyDescent="0.2">
      <c r="A523" s="33" t="str">
        <f t="shared" si="8"/>
        <v>60100</v>
      </c>
      <c r="B523" s="218">
        <v>15283</v>
      </c>
      <c r="C523" s="206">
        <v>0.25430000000000003</v>
      </c>
      <c r="D523" s="206">
        <v>0.40960000000000002</v>
      </c>
      <c r="E523" s="207">
        <v>0</v>
      </c>
      <c r="F523" s="52"/>
      <c r="G523" s="48"/>
      <c r="H523" s="36"/>
      <c r="I523" s="37"/>
      <c r="K523" s="218">
        <v>60100</v>
      </c>
    </row>
    <row r="524" spans="1:11" ht="15.95" customHeight="1" x14ac:dyDescent="0.2">
      <c r="A524" s="33" t="str">
        <f t="shared" si="8"/>
        <v>60200</v>
      </c>
      <c r="B524" s="217">
        <v>15324</v>
      </c>
      <c r="C524" s="209">
        <v>0.25459999999999999</v>
      </c>
      <c r="D524" s="209">
        <v>0.41</v>
      </c>
      <c r="E524" s="210">
        <v>0</v>
      </c>
      <c r="F524" s="53"/>
      <c r="G524" s="50"/>
      <c r="H524" s="38"/>
      <c r="I524" s="39"/>
      <c r="K524" s="217">
        <v>60200</v>
      </c>
    </row>
    <row r="525" spans="1:11" ht="15.95" customHeight="1" x14ac:dyDescent="0.2">
      <c r="A525" s="33" t="str">
        <f t="shared" si="8"/>
        <v>60300</v>
      </c>
      <c r="B525" s="218">
        <v>15365</v>
      </c>
      <c r="C525" s="206">
        <v>0.25480000000000003</v>
      </c>
      <c r="D525" s="206">
        <v>0.4103</v>
      </c>
      <c r="E525" s="207">
        <v>0</v>
      </c>
      <c r="F525" s="52"/>
      <c r="G525" s="48"/>
      <c r="H525" s="36"/>
      <c r="I525" s="37"/>
      <c r="K525" s="218">
        <v>60300</v>
      </c>
    </row>
    <row r="526" spans="1:11" ht="15" customHeight="1" x14ac:dyDescent="0.2">
      <c r="A526" s="33" t="str">
        <f t="shared" si="8"/>
        <v>60400</v>
      </c>
      <c r="B526" s="217">
        <v>15406</v>
      </c>
      <c r="C526" s="209">
        <v>0.25509999999999999</v>
      </c>
      <c r="D526" s="209">
        <v>0.41070000000000001</v>
      </c>
      <c r="E526" s="210">
        <v>0</v>
      </c>
      <c r="F526" s="53"/>
      <c r="G526" s="50"/>
      <c r="H526" s="38"/>
      <c r="I526" s="39"/>
      <c r="K526" s="217">
        <v>60400</v>
      </c>
    </row>
    <row r="527" spans="1:11" ht="15.95" customHeight="1" x14ac:dyDescent="0.2">
      <c r="A527" s="33" t="str">
        <f t="shared" si="8"/>
        <v>60500</v>
      </c>
      <c r="B527" s="218">
        <v>15447</v>
      </c>
      <c r="C527" s="206">
        <v>0.25530000000000003</v>
      </c>
      <c r="D527" s="206">
        <v>0.41110000000000002</v>
      </c>
      <c r="E527" s="207">
        <v>0</v>
      </c>
      <c r="F527" s="52"/>
      <c r="G527" s="48"/>
      <c r="H527" s="36"/>
      <c r="I527" s="37"/>
      <c r="K527" s="218">
        <v>60500</v>
      </c>
    </row>
    <row r="528" spans="1:11" ht="15.95" customHeight="1" x14ac:dyDescent="0.2">
      <c r="A528" s="33" t="str">
        <f t="shared" si="8"/>
        <v>60600</v>
      </c>
      <c r="B528" s="217">
        <v>15488</v>
      </c>
      <c r="C528" s="209">
        <v>0.25559999999999999</v>
      </c>
      <c r="D528" s="209">
        <v>0.41149999999999998</v>
      </c>
      <c r="E528" s="210">
        <v>0</v>
      </c>
      <c r="F528" s="53"/>
      <c r="G528" s="50"/>
      <c r="H528" s="38"/>
      <c r="I528" s="39"/>
      <c r="K528" s="217">
        <v>60600</v>
      </c>
    </row>
    <row r="529" spans="1:11" ht="15" customHeight="1" x14ac:dyDescent="0.2">
      <c r="A529" s="33" t="str">
        <f t="shared" si="8"/>
        <v>60700</v>
      </c>
      <c r="B529" s="218">
        <v>15529</v>
      </c>
      <c r="C529" s="206">
        <v>0.25580000000000003</v>
      </c>
      <c r="D529" s="206">
        <v>0.41189999999999999</v>
      </c>
      <c r="E529" s="207">
        <v>0</v>
      </c>
      <c r="F529" s="52"/>
      <c r="G529" s="48"/>
      <c r="H529" s="36"/>
      <c r="I529" s="37"/>
      <c r="K529" s="218">
        <v>60700</v>
      </c>
    </row>
    <row r="530" spans="1:11" ht="15.95" customHeight="1" x14ac:dyDescent="0.2">
      <c r="A530" s="33" t="str">
        <f t="shared" si="8"/>
        <v>60800</v>
      </c>
      <c r="B530" s="217">
        <v>15570</v>
      </c>
      <c r="C530" s="209">
        <v>0.25609999999999999</v>
      </c>
      <c r="D530" s="209">
        <v>0.4123</v>
      </c>
      <c r="E530" s="210">
        <v>0</v>
      </c>
      <c r="F530" s="53"/>
      <c r="G530" s="50"/>
      <c r="H530" s="38"/>
      <c r="I530" s="39"/>
      <c r="K530" s="217">
        <v>60800</v>
      </c>
    </row>
    <row r="531" spans="1:11" ht="15.95" customHeight="1" x14ac:dyDescent="0.2">
      <c r="A531" s="33" t="str">
        <f t="shared" si="8"/>
        <v>60900</v>
      </c>
      <c r="B531" s="218">
        <v>15612</v>
      </c>
      <c r="C531" s="206">
        <v>0.25640000000000002</v>
      </c>
      <c r="D531" s="206">
        <v>0.41270000000000001</v>
      </c>
      <c r="E531" s="207">
        <v>0</v>
      </c>
      <c r="F531" s="52"/>
      <c r="G531" s="48"/>
      <c r="H531" s="36"/>
      <c r="I531" s="37"/>
      <c r="K531" s="218">
        <v>60900</v>
      </c>
    </row>
    <row r="532" spans="1:11" ht="15.95" customHeight="1" x14ac:dyDescent="0.2">
      <c r="A532" s="33" t="str">
        <f t="shared" si="8"/>
        <v>61000</v>
      </c>
      <c r="B532" s="217">
        <v>15653</v>
      </c>
      <c r="C532" s="209">
        <v>0.25659999999999999</v>
      </c>
      <c r="D532" s="209">
        <v>0.41299999999999998</v>
      </c>
      <c r="E532" s="210">
        <v>0</v>
      </c>
      <c r="F532" s="53"/>
      <c r="G532" s="50"/>
      <c r="H532" s="38"/>
      <c r="I532" s="39"/>
      <c r="K532" s="217">
        <v>61000</v>
      </c>
    </row>
    <row r="533" spans="1:11" ht="15" customHeight="1" x14ac:dyDescent="0.2">
      <c r="A533" s="33" t="str">
        <f t="shared" si="8"/>
        <v>61100</v>
      </c>
      <c r="B533" s="218">
        <v>15694</v>
      </c>
      <c r="C533" s="206">
        <v>0.25690000000000002</v>
      </c>
      <c r="D533" s="206">
        <v>0.41339999999999999</v>
      </c>
      <c r="E533" s="207">
        <v>0</v>
      </c>
      <c r="F533" s="52"/>
      <c r="G533" s="48"/>
      <c r="H533" s="36"/>
      <c r="I533" s="37"/>
      <c r="K533" s="218">
        <v>61100</v>
      </c>
    </row>
    <row r="534" spans="1:11" ht="15.95" customHeight="1" x14ac:dyDescent="0.2">
      <c r="A534" s="33" t="str">
        <f t="shared" si="8"/>
        <v>61200</v>
      </c>
      <c r="B534" s="217">
        <v>15736</v>
      </c>
      <c r="C534" s="209">
        <v>0.2571</v>
      </c>
      <c r="D534" s="209">
        <v>0.4138</v>
      </c>
      <c r="E534" s="210">
        <v>0</v>
      </c>
      <c r="F534" s="53"/>
      <c r="G534" s="50"/>
      <c r="H534" s="38"/>
      <c r="I534" s="39"/>
      <c r="K534" s="217">
        <v>61200</v>
      </c>
    </row>
    <row r="535" spans="1:11" ht="15.95" customHeight="1" x14ac:dyDescent="0.2">
      <c r="A535" s="33" t="str">
        <f t="shared" si="8"/>
        <v>61300</v>
      </c>
      <c r="B535" s="218">
        <v>15777</v>
      </c>
      <c r="C535" s="206">
        <v>0.25740000000000002</v>
      </c>
      <c r="D535" s="206">
        <v>0.41420000000000001</v>
      </c>
      <c r="E535" s="207">
        <v>0</v>
      </c>
      <c r="F535" s="52"/>
      <c r="G535" s="48"/>
      <c r="H535" s="36"/>
      <c r="I535" s="37"/>
      <c r="K535" s="218">
        <v>61300</v>
      </c>
    </row>
    <row r="536" spans="1:11" ht="15" customHeight="1" x14ac:dyDescent="0.2">
      <c r="A536" s="33" t="str">
        <f t="shared" si="8"/>
        <v>61400</v>
      </c>
      <c r="B536" s="217">
        <v>15818</v>
      </c>
      <c r="C536" s="209">
        <v>0.2576</v>
      </c>
      <c r="D536" s="209">
        <v>0.41460000000000002</v>
      </c>
      <c r="E536" s="210">
        <v>0</v>
      </c>
      <c r="F536" s="53"/>
      <c r="G536" s="50"/>
      <c r="H536" s="38"/>
      <c r="I536" s="39"/>
      <c r="K536" s="217">
        <v>61400</v>
      </c>
    </row>
    <row r="537" spans="1:11" ht="15.95" customHeight="1" x14ac:dyDescent="0.2">
      <c r="A537" s="33" t="str">
        <f t="shared" si="8"/>
        <v>61500</v>
      </c>
      <c r="B537" s="218">
        <v>15860</v>
      </c>
      <c r="C537" s="206">
        <v>0.25790000000000002</v>
      </c>
      <c r="D537" s="206">
        <v>0.41499999999999998</v>
      </c>
      <c r="E537" s="207">
        <v>0</v>
      </c>
      <c r="F537" s="52"/>
      <c r="G537" s="48"/>
      <c r="H537" s="36"/>
      <c r="I537" s="37"/>
      <c r="K537" s="218">
        <v>61500</v>
      </c>
    </row>
    <row r="538" spans="1:11" ht="15.95" customHeight="1" x14ac:dyDescent="0.2">
      <c r="A538" s="33" t="str">
        <f t="shared" si="8"/>
        <v>61600</v>
      </c>
      <c r="B538" s="217">
        <v>15901</v>
      </c>
      <c r="C538" s="209">
        <v>0.2581</v>
      </c>
      <c r="D538" s="209">
        <v>0.4153</v>
      </c>
      <c r="E538" s="210">
        <v>0</v>
      </c>
      <c r="F538" s="53"/>
      <c r="G538" s="50"/>
      <c r="H538" s="38"/>
      <c r="I538" s="39"/>
      <c r="K538" s="217">
        <v>61600</v>
      </c>
    </row>
    <row r="539" spans="1:11" ht="15" customHeight="1" x14ac:dyDescent="0.2">
      <c r="A539" s="33" t="str">
        <f t="shared" si="8"/>
        <v>61700</v>
      </c>
      <c r="B539" s="218">
        <v>15943</v>
      </c>
      <c r="C539" s="206">
        <v>0.25840000000000002</v>
      </c>
      <c r="D539" s="206">
        <v>0.41570000000000001</v>
      </c>
      <c r="E539" s="207">
        <v>0</v>
      </c>
      <c r="F539" s="52"/>
      <c r="G539" s="48"/>
      <c r="H539" s="36"/>
      <c r="I539" s="37"/>
      <c r="K539" s="218">
        <v>61700</v>
      </c>
    </row>
    <row r="540" spans="1:11" ht="15.95" customHeight="1" x14ac:dyDescent="0.2">
      <c r="A540" s="33" t="str">
        <f t="shared" si="8"/>
        <v>61800</v>
      </c>
      <c r="B540" s="217">
        <v>15985</v>
      </c>
      <c r="C540" s="209">
        <v>0.25869999999999999</v>
      </c>
      <c r="D540" s="209">
        <v>0.41610000000000003</v>
      </c>
      <c r="E540" s="210">
        <v>0</v>
      </c>
      <c r="F540" s="53"/>
      <c r="G540" s="50"/>
      <c r="H540" s="38"/>
      <c r="I540" s="39"/>
      <c r="K540" s="217">
        <v>61800</v>
      </c>
    </row>
    <row r="541" spans="1:11" ht="15.95" customHeight="1" x14ac:dyDescent="0.2">
      <c r="A541" s="33" t="str">
        <f t="shared" si="8"/>
        <v>61900</v>
      </c>
      <c r="B541" s="218">
        <v>16026</v>
      </c>
      <c r="C541" s="206">
        <v>0.25890000000000002</v>
      </c>
      <c r="D541" s="206">
        <v>0.41649999999999998</v>
      </c>
      <c r="E541" s="207">
        <v>0</v>
      </c>
      <c r="F541" s="52"/>
      <c r="G541" s="48"/>
      <c r="H541" s="36"/>
      <c r="I541" s="37"/>
      <c r="K541" s="218">
        <v>61900</v>
      </c>
    </row>
    <row r="542" spans="1:11" ht="15.95" customHeight="1" x14ac:dyDescent="0.2">
      <c r="A542" s="33" t="str">
        <f t="shared" si="8"/>
        <v>62000</v>
      </c>
      <c r="B542" s="219">
        <v>16068</v>
      </c>
      <c r="C542" s="212">
        <v>0.25919999999999999</v>
      </c>
      <c r="D542" s="212">
        <v>0.41689999999999999</v>
      </c>
      <c r="E542" s="213">
        <v>0</v>
      </c>
      <c r="F542" s="53"/>
      <c r="G542" s="50"/>
      <c r="H542" s="38"/>
      <c r="I542" s="39"/>
      <c r="K542" s="219">
        <v>62000</v>
      </c>
    </row>
    <row r="543" spans="1:11" ht="15" customHeight="1" x14ac:dyDescent="0.2">
      <c r="A543" s="33" t="str">
        <f t="shared" si="8"/>
        <v>62100</v>
      </c>
      <c r="B543" s="220">
        <v>16110</v>
      </c>
      <c r="C543" s="215">
        <v>0.25940000000000002</v>
      </c>
      <c r="D543" s="215">
        <v>0.4173</v>
      </c>
      <c r="E543" s="216">
        <v>0</v>
      </c>
      <c r="F543" s="52"/>
      <c r="G543" s="48"/>
      <c r="H543" s="36"/>
      <c r="I543" s="37"/>
      <c r="K543" s="220">
        <v>62100</v>
      </c>
    </row>
    <row r="544" spans="1:11" ht="15.95" customHeight="1" x14ac:dyDescent="0.2">
      <c r="A544" s="33" t="str">
        <f t="shared" si="8"/>
        <v>62200</v>
      </c>
      <c r="B544" s="217">
        <v>16151</v>
      </c>
      <c r="C544" s="209">
        <v>0.25969999999999999</v>
      </c>
      <c r="D544" s="209">
        <v>0.41770000000000002</v>
      </c>
      <c r="E544" s="210">
        <v>0</v>
      </c>
      <c r="F544" s="53"/>
      <c r="G544" s="50"/>
      <c r="H544" s="38"/>
      <c r="I544" s="39"/>
      <c r="K544" s="217">
        <v>62200</v>
      </c>
    </row>
    <row r="545" spans="1:11" ht="15.95" customHeight="1" x14ac:dyDescent="0.2">
      <c r="A545" s="33" t="str">
        <f t="shared" si="8"/>
        <v>62300</v>
      </c>
      <c r="B545" s="218">
        <v>16193</v>
      </c>
      <c r="C545" s="206">
        <v>0.25990000000000002</v>
      </c>
      <c r="D545" s="206">
        <v>0.41799999999999998</v>
      </c>
      <c r="E545" s="207">
        <v>0</v>
      </c>
      <c r="F545" s="52"/>
      <c r="G545" s="48"/>
      <c r="H545" s="36"/>
      <c r="I545" s="37"/>
      <c r="K545" s="218">
        <v>62300</v>
      </c>
    </row>
    <row r="546" spans="1:11" ht="15" customHeight="1" x14ac:dyDescent="0.2">
      <c r="A546" s="33" t="str">
        <f t="shared" si="8"/>
        <v>62400</v>
      </c>
      <c r="B546" s="217">
        <v>16235</v>
      </c>
      <c r="C546" s="209">
        <v>0.26019999999999999</v>
      </c>
      <c r="D546" s="209">
        <v>0.41839999999999999</v>
      </c>
      <c r="E546" s="210">
        <v>0</v>
      </c>
      <c r="F546" s="53"/>
      <c r="G546" s="50"/>
      <c r="H546" s="38"/>
      <c r="I546" s="39"/>
      <c r="K546" s="217">
        <v>62400</v>
      </c>
    </row>
    <row r="547" spans="1:11" ht="15.95" customHeight="1" x14ac:dyDescent="0.2">
      <c r="A547" s="33" t="str">
        <f t="shared" si="8"/>
        <v>62500</v>
      </c>
      <c r="B547" s="218">
        <v>16277</v>
      </c>
      <c r="C547" s="206">
        <v>0.26040000000000002</v>
      </c>
      <c r="D547" s="206">
        <v>0.41880000000000001</v>
      </c>
      <c r="E547" s="207">
        <v>0</v>
      </c>
      <c r="F547" s="52"/>
      <c r="G547" s="48"/>
      <c r="H547" s="36"/>
      <c r="I547" s="37"/>
      <c r="K547" s="218">
        <v>62500</v>
      </c>
    </row>
    <row r="548" spans="1:11" ht="15.95" customHeight="1" x14ac:dyDescent="0.2">
      <c r="A548" s="33" t="str">
        <f t="shared" si="8"/>
        <v>62600</v>
      </c>
      <c r="B548" s="217">
        <v>16319</v>
      </c>
      <c r="C548" s="209">
        <v>0.26069999999999999</v>
      </c>
      <c r="D548" s="209">
        <v>0.41920000000000002</v>
      </c>
      <c r="E548" s="210">
        <v>0</v>
      </c>
      <c r="F548" s="53"/>
      <c r="G548" s="50"/>
      <c r="H548" s="38"/>
      <c r="I548" s="39"/>
      <c r="K548" s="217">
        <v>62600</v>
      </c>
    </row>
    <row r="549" spans="1:11" ht="15" customHeight="1" x14ac:dyDescent="0.2">
      <c r="A549" s="33" t="str">
        <f t="shared" si="8"/>
        <v>62700</v>
      </c>
      <c r="B549" s="218">
        <v>16361</v>
      </c>
      <c r="C549" s="206">
        <v>0.26090000000000002</v>
      </c>
      <c r="D549" s="206">
        <v>0.41959999999999997</v>
      </c>
      <c r="E549" s="207">
        <v>0</v>
      </c>
      <c r="F549" s="52"/>
      <c r="G549" s="48"/>
      <c r="H549" s="36"/>
      <c r="I549" s="37"/>
      <c r="K549" s="218">
        <v>62700</v>
      </c>
    </row>
    <row r="550" spans="1:11" ht="15.95" customHeight="1" x14ac:dyDescent="0.2">
      <c r="A550" s="33" t="str">
        <f t="shared" si="8"/>
        <v>62800</v>
      </c>
      <c r="B550" s="217">
        <v>16403</v>
      </c>
      <c r="C550" s="209">
        <v>0.26119999999999999</v>
      </c>
      <c r="D550" s="209">
        <v>0.42</v>
      </c>
      <c r="E550" s="210">
        <v>0</v>
      </c>
      <c r="F550" s="53"/>
      <c r="G550" s="50"/>
      <c r="H550" s="38"/>
      <c r="I550" s="39"/>
      <c r="K550" s="217">
        <v>62800</v>
      </c>
    </row>
    <row r="551" spans="1:11" ht="15.95" customHeight="1" x14ac:dyDescent="0.2">
      <c r="A551" s="33" t="str">
        <f t="shared" si="8"/>
        <v>62900</v>
      </c>
      <c r="B551" s="218">
        <v>16445</v>
      </c>
      <c r="C551" s="206">
        <v>0.26140000000000002</v>
      </c>
      <c r="D551" s="206">
        <v>0.42</v>
      </c>
      <c r="E551" s="207">
        <v>0</v>
      </c>
      <c r="F551" s="52"/>
      <c r="G551" s="48"/>
      <c r="H551" s="36"/>
      <c r="I551" s="37"/>
      <c r="K551" s="218">
        <v>62900</v>
      </c>
    </row>
    <row r="552" spans="1:11" ht="15.95" customHeight="1" x14ac:dyDescent="0.2">
      <c r="A552" s="33" t="str">
        <f t="shared" si="8"/>
        <v>63000</v>
      </c>
      <c r="B552" s="217">
        <v>16487</v>
      </c>
      <c r="C552" s="209">
        <v>0.26169999999999999</v>
      </c>
      <c r="D552" s="209">
        <v>0.42</v>
      </c>
      <c r="E552" s="210">
        <v>0</v>
      </c>
      <c r="F552" s="53"/>
      <c r="G552" s="50"/>
      <c r="H552" s="38"/>
      <c r="I552" s="39"/>
      <c r="K552" s="217">
        <v>63000</v>
      </c>
    </row>
    <row r="553" spans="1:11" ht="15" customHeight="1" x14ac:dyDescent="0.2">
      <c r="A553" s="33" t="str">
        <f t="shared" si="8"/>
        <v>63100</v>
      </c>
      <c r="B553" s="218">
        <v>16529</v>
      </c>
      <c r="C553" s="206">
        <v>0.26190000000000002</v>
      </c>
      <c r="D553" s="206">
        <v>0.42</v>
      </c>
      <c r="E553" s="207">
        <v>0</v>
      </c>
      <c r="F553" s="52"/>
      <c r="G553" s="48"/>
      <c r="H553" s="36"/>
      <c r="I553" s="37"/>
      <c r="K553" s="218">
        <v>63100</v>
      </c>
    </row>
    <row r="554" spans="1:11" ht="15.95" customHeight="1" x14ac:dyDescent="0.2">
      <c r="A554" s="33" t="str">
        <f t="shared" si="8"/>
        <v>63200</v>
      </c>
      <c r="B554" s="217">
        <v>16571</v>
      </c>
      <c r="C554" s="209">
        <v>0.26219999999999999</v>
      </c>
      <c r="D554" s="209">
        <v>0.42</v>
      </c>
      <c r="E554" s="210">
        <v>0</v>
      </c>
      <c r="F554" s="53"/>
      <c r="G554" s="50"/>
      <c r="H554" s="38"/>
      <c r="I554" s="39"/>
      <c r="K554" s="217">
        <v>63200</v>
      </c>
    </row>
    <row r="555" spans="1:11" ht="15.95" customHeight="1" x14ac:dyDescent="0.2">
      <c r="A555" s="33" t="str">
        <f t="shared" si="8"/>
        <v>63300</v>
      </c>
      <c r="B555" s="218">
        <v>16613</v>
      </c>
      <c r="C555" s="206">
        <v>0.26240000000000002</v>
      </c>
      <c r="D555" s="206">
        <v>0.42</v>
      </c>
      <c r="E555" s="207">
        <v>0</v>
      </c>
      <c r="F555" s="52"/>
      <c r="G555" s="48"/>
      <c r="H555" s="36"/>
      <c r="I555" s="37"/>
      <c r="K555" s="218">
        <v>63300</v>
      </c>
    </row>
    <row r="556" spans="1:11" ht="15" customHeight="1" x14ac:dyDescent="0.2">
      <c r="A556" s="33" t="str">
        <f t="shared" si="8"/>
        <v>63400</v>
      </c>
      <c r="B556" s="217">
        <v>16655</v>
      </c>
      <c r="C556" s="209">
        <v>0.26269999999999999</v>
      </c>
      <c r="D556" s="209">
        <v>0.42</v>
      </c>
      <c r="E556" s="210">
        <v>0</v>
      </c>
      <c r="F556" s="53"/>
      <c r="G556" s="50"/>
      <c r="H556" s="38"/>
      <c r="I556" s="39"/>
      <c r="K556" s="217">
        <v>63400</v>
      </c>
    </row>
    <row r="557" spans="1:11" ht="15.95" customHeight="1" x14ac:dyDescent="0.2">
      <c r="A557" s="33" t="str">
        <f t="shared" si="8"/>
        <v>63500</v>
      </c>
      <c r="B557" s="218">
        <v>16697</v>
      </c>
      <c r="C557" s="206">
        <v>0.26290000000000002</v>
      </c>
      <c r="D557" s="206">
        <v>0.42</v>
      </c>
      <c r="E557" s="207">
        <v>0</v>
      </c>
      <c r="F557" s="52"/>
      <c r="G557" s="48"/>
      <c r="H557" s="36"/>
      <c r="I557" s="37"/>
      <c r="K557" s="218">
        <v>63500</v>
      </c>
    </row>
    <row r="558" spans="1:11" ht="15.95" customHeight="1" x14ac:dyDescent="0.2">
      <c r="A558" s="33" t="str">
        <f t="shared" si="8"/>
        <v>63600</v>
      </c>
      <c r="B558" s="217">
        <v>16739</v>
      </c>
      <c r="C558" s="209">
        <v>0.26319999999999999</v>
      </c>
      <c r="D558" s="209">
        <v>0.42</v>
      </c>
      <c r="E558" s="210">
        <v>0</v>
      </c>
      <c r="F558" s="53"/>
      <c r="G558" s="50"/>
      <c r="H558" s="38"/>
      <c r="I558" s="39"/>
      <c r="K558" s="217">
        <v>63600</v>
      </c>
    </row>
    <row r="559" spans="1:11" ht="15" customHeight="1" x14ac:dyDescent="0.2">
      <c r="A559" s="33" t="str">
        <f t="shared" si="8"/>
        <v>63700</v>
      </c>
      <c r="B559" s="218">
        <v>16781</v>
      </c>
      <c r="C559" s="206">
        <v>0.26340000000000002</v>
      </c>
      <c r="D559" s="206">
        <v>0.42</v>
      </c>
      <c r="E559" s="207">
        <v>0</v>
      </c>
      <c r="F559" s="52"/>
      <c r="G559" s="48"/>
      <c r="H559" s="36"/>
      <c r="I559" s="37"/>
      <c r="K559" s="218">
        <v>63700</v>
      </c>
    </row>
    <row r="560" spans="1:11" ht="15.95" customHeight="1" x14ac:dyDescent="0.2">
      <c r="A560" s="33" t="str">
        <f t="shared" si="8"/>
        <v>63800</v>
      </c>
      <c r="B560" s="217">
        <v>16823</v>
      </c>
      <c r="C560" s="209">
        <v>0.26369999999999999</v>
      </c>
      <c r="D560" s="209">
        <v>0.42</v>
      </c>
      <c r="E560" s="210">
        <v>0</v>
      </c>
      <c r="F560" s="53"/>
      <c r="G560" s="50"/>
      <c r="H560" s="38"/>
      <c r="I560" s="39"/>
      <c r="K560" s="217">
        <v>63800</v>
      </c>
    </row>
    <row r="561" spans="1:11" ht="15.75" customHeight="1" x14ac:dyDescent="0.2">
      <c r="A561" s="33" t="str">
        <f t="shared" si="8"/>
        <v>63900</v>
      </c>
      <c r="B561" s="218">
        <v>16865</v>
      </c>
      <c r="C561" s="206">
        <v>0.26390000000000002</v>
      </c>
      <c r="D561" s="206">
        <v>0.42</v>
      </c>
      <c r="E561" s="207">
        <v>0</v>
      </c>
      <c r="F561" s="52"/>
      <c r="G561" s="48"/>
      <c r="H561" s="36"/>
      <c r="I561" s="37"/>
      <c r="K561" s="218">
        <v>63900</v>
      </c>
    </row>
    <row r="562" spans="1:11" ht="15.95" customHeight="1" x14ac:dyDescent="0.2">
      <c r="A562" s="33" t="str">
        <f t="shared" si="8"/>
        <v>64000</v>
      </c>
      <c r="B562" s="217">
        <v>16907</v>
      </c>
      <c r="C562" s="209">
        <v>0.26419999999999999</v>
      </c>
      <c r="D562" s="209">
        <v>0.42</v>
      </c>
      <c r="E562" s="210">
        <v>0</v>
      </c>
      <c r="F562" s="51"/>
      <c r="G562" s="46"/>
      <c r="H562" s="34"/>
      <c r="I562" s="35"/>
      <c r="K562" s="217">
        <v>64000</v>
      </c>
    </row>
    <row r="563" spans="1:11" ht="15" customHeight="1" x14ac:dyDescent="0.2">
      <c r="A563" s="33" t="str">
        <f t="shared" si="8"/>
        <v>64100</v>
      </c>
      <c r="B563" s="218">
        <v>16949</v>
      </c>
      <c r="C563" s="206">
        <v>0.26440000000000002</v>
      </c>
      <c r="D563" s="206">
        <v>0.42</v>
      </c>
      <c r="E563" s="207">
        <v>0</v>
      </c>
      <c r="F563" s="52"/>
      <c r="G563" s="48"/>
      <c r="H563" s="36"/>
      <c r="I563" s="37"/>
      <c r="K563" s="218">
        <v>64100</v>
      </c>
    </row>
    <row r="564" spans="1:11" ht="15.95" customHeight="1" x14ac:dyDescent="0.2">
      <c r="A564" s="33" t="str">
        <f t="shared" si="8"/>
        <v>64200</v>
      </c>
      <c r="B564" s="217">
        <v>16991</v>
      </c>
      <c r="C564" s="209">
        <v>0.26469999999999999</v>
      </c>
      <c r="D564" s="209">
        <v>0.42</v>
      </c>
      <c r="E564" s="210">
        <v>0</v>
      </c>
      <c r="F564" s="53"/>
      <c r="G564" s="50"/>
      <c r="H564" s="38"/>
      <c r="I564" s="39"/>
      <c r="K564" s="217">
        <v>64200</v>
      </c>
    </row>
    <row r="565" spans="1:11" ht="15.95" customHeight="1" x14ac:dyDescent="0.2">
      <c r="A565" s="33" t="str">
        <f t="shared" si="8"/>
        <v>64300</v>
      </c>
      <c r="B565" s="218">
        <v>17033</v>
      </c>
      <c r="C565" s="206">
        <v>0.26490000000000002</v>
      </c>
      <c r="D565" s="206">
        <v>0.42</v>
      </c>
      <c r="E565" s="207">
        <v>0</v>
      </c>
      <c r="F565" s="52"/>
      <c r="G565" s="48"/>
      <c r="H565" s="36"/>
      <c r="I565" s="37"/>
      <c r="K565" s="218">
        <v>64300</v>
      </c>
    </row>
    <row r="566" spans="1:11" ht="15" customHeight="1" x14ac:dyDescent="0.2">
      <c r="A566" s="33" t="str">
        <f t="shared" si="8"/>
        <v>64400</v>
      </c>
      <c r="B566" s="217">
        <v>17075</v>
      </c>
      <c r="C566" s="209">
        <v>0.2651</v>
      </c>
      <c r="D566" s="209">
        <v>0.42</v>
      </c>
      <c r="E566" s="210">
        <v>0</v>
      </c>
      <c r="F566" s="53"/>
      <c r="G566" s="50"/>
      <c r="H566" s="38"/>
      <c r="I566" s="39"/>
      <c r="K566" s="217">
        <v>64400</v>
      </c>
    </row>
    <row r="567" spans="1:11" ht="15.95" customHeight="1" x14ac:dyDescent="0.2">
      <c r="A567" s="33" t="str">
        <f t="shared" si="8"/>
        <v>64500</v>
      </c>
      <c r="B567" s="218">
        <v>17117</v>
      </c>
      <c r="C567" s="206">
        <v>0.26540000000000002</v>
      </c>
      <c r="D567" s="206">
        <v>0.42</v>
      </c>
      <c r="E567" s="207">
        <v>0</v>
      </c>
      <c r="F567" s="52"/>
      <c r="G567" s="48"/>
      <c r="H567" s="36"/>
      <c r="I567" s="37"/>
      <c r="K567" s="218">
        <v>64500</v>
      </c>
    </row>
    <row r="568" spans="1:11" ht="15.95" customHeight="1" x14ac:dyDescent="0.2">
      <c r="A568" s="33" t="str">
        <f t="shared" si="8"/>
        <v>64600</v>
      </c>
      <c r="B568" s="217">
        <v>17159</v>
      </c>
      <c r="C568" s="209">
        <v>0.2656</v>
      </c>
      <c r="D568" s="209">
        <v>0.42</v>
      </c>
      <c r="E568" s="210">
        <v>0</v>
      </c>
      <c r="F568" s="53"/>
      <c r="G568" s="50"/>
      <c r="H568" s="38"/>
      <c r="I568" s="39"/>
      <c r="K568" s="217">
        <v>64600</v>
      </c>
    </row>
    <row r="569" spans="1:11" ht="15" customHeight="1" x14ac:dyDescent="0.2">
      <c r="A569" s="33" t="str">
        <f t="shared" si="8"/>
        <v>64700</v>
      </c>
      <c r="B569" s="218">
        <v>17201</v>
      </c>
      <c r="C569" s="206">
        <v>0.26590000000000003</v>
      </c>
      <c r="D569" s="206">
        <v>0.42</v>
      </c>
      <c r="E569" s="207">
        <v>0</v>
      </c>
      <c r="F569" s="52"/>
      <c r="G569" s="48"/>
      <c r="H569" s="36"/>
      <c r="I569" s="37"/>
      <c r="K569" s="218">
        <v>64700</v>
      </c>
    </row>
    <row r="570" spans="1:11" ht="15.95" customHeight="1" x14ac:dyDescent="0.2">
      <c r="A570" s="33" t="str">
        <f t="shared" si="8"/>
        <v>64800</v>
      </c>
      <c r="B570" s="217">
        <v>17243</v>
      </c>
      <c r="C570" s="209">
        <v>0.2661</v>
      </c>
      <c r="D570" s="209">
        <v>0.42</v>
      </c>
      <c r="E570" s="210">
        <v>0</v>
      </c>
      <c r="F570" s="53"/>
      <c r="G570" s="50"/>
      <c r="H570" s="38"/>
      <c r="I570" s="39"/>
      <c r="K570" s="217">
        <v>64800</v>
      </c>
    </row>
    <row r="571" spans="1:11" ht="15.95" customHeight="1" x14ac:dyDescent="0.2">
      <c r="A571" s="33" t="str">
        <f t="shared" si="8"/>
        <v>64900</v>
      </c>
      <c r="B571" s="218">
        <v>17285</v>
      </c>
      <c r="C571" s="206">
        <v>0.26629999999999998</v>
      </c>
      <c r="D571" s="206">
        <v>0.42</v>
      </c>
      <c r="E571" s="207">
        <v>0</v>
      </c>
      <c r="F571" s="52"/>
      <c r="G571" s="48"/>
      <c r="H571" s="36"/>
      <c r="I571" s="37"/>
      <c r="K571" s="218">
        <v>64900</v>
      </c>
    </row>
    <row r="572" spans="1:11" ht="15.95" customHeight="1" x14ac:dyDescent="0.2">
      <c r="A572" s="33" t="str">
        <f t="shared" si="8"/>
        <v>65000</v>
      </c>
      <c r="B572" s="217">
        <v>17327</v>
      </c>
      <c r="C572" s="209">
        <v>0.2666</v>
      </c>
      <c r="D572" s="209">
        <v>0.42</v>
      </c>
      <c r="E572" s="210">
        <v>0</v>
      </c>
      <c r="F572" s="53"/>
      <c r="G572" s="50"/>
      <c r="H572" s="38"/>
      <c r="I572" s="39"/>
      <c r="K572" s="217">
        <v>65000</v>
      </c>
    </row>
    <row r="573" spans="1:11" ht="15" customHeight="1" x14ac:dyDescent="0.2">
      <c r="A573" s="33" t="str">
        <f t="shared" si="8"/>
        <v>65100</v>
      </c>
      <c r="B573" s="218">
        <v>17369</v>
      </c>
      <c r="C573" s="206">
        <v>0.26679999999999998</v>
      </c>
      <c r="D573" s="206">
        <v>0.42</v>
      </c>
      <c r="E573" s="207">
        <v>0</v>
      </c>
      <c r="F573" s="52"/>
      <c r="G573" s="48"/>
      <c r="H573" s="36"/>
      <c r="I573" s="37"/>
      <c r="K573" s="218">
        <v>65100</v>
      </c>
    </row>
    <row r="574" spans="1:11" ht="15.95" customHeight="1" x14ac:dyDescent="0.2">
      <c r="A574" s="33" t="str">
        <f t="shared" si="8"/>
        <v>65200</v>
      </c>
      <c r="B574" s="217">
        <v>17411</v>
      </c>
      <c r="C574" s="209">
        <v>0.26700000000000002</v>
      </c>
      <c r="D574" s="209">
        <v>0.42</v>
      </c>
      <c r="E574" s="210">
        <v>0</v>
      </c>
      <c r="F574" s="53"/>
      <c r="G574" s="50"/>
      <c r="H574" s="38"/>
      <c r="I574" s="39"/>
      <c r="K574" s="217">
        <v>65200</v>
      </c>
    </row>
    <row r="575" spans="1:11" ht="15.95" customHeight="1" x14ac:dyDescent="0.2">
      <c r="A575" s="33" t="str">
        <f t="shared" si="8"/>
        <v>65300</v>
      </c>
      <c r="B575" s="218">
        <v>17453</v>
      </c>
      <c r="C575" s="206">
        <v>0.26729999999999998</v>
      </c>
      <c r="D575" s="206">
        <v>0.42</v>
      </c>
      <c r="E575" s="207">
        <v>0</v>
      </c>
      <c r="F575" s="52"/>
      <c r="G575" s="48"/>
      <c r="H575" s="36"/>
      <c r="I575" s="37"/>
      <c r="K575" s="218">
        <v>65300</v>
      </c>
    </row>
    <row r="576" spans="1:11" ht="15" customHeight="1" x14ac:dyDescent="0.2">
      <c r="A576" s="33" t="str">
        <f t="shared" si="8"/>
        <v>65400</v>
      </c>
      <c r="B576" s="217">
        <v>17495</v>
      </c>
      <c r="C576" s="209">
        <v>0.26750000000000002</v>
      </c>
      <c r="D576" s="209">
        <v>0.42</v>
      </c>
      <c r="E576" s="210">
        <v>0</v>
      </c>
      <c r="F576" s="53"/>
      <c r="G576" s="50"/>
      <c r="H576" s="38"/>
      <c r="I576" s="39"/>
      <c r="K576" s="217">
        <v>65400</v>
      </c>
    </row>
    <row r="577" spans="1:11" ht="15.95" customHeight="1" x14ac:dyDescent="0.2">
      <c r="A577" s="33" t="str">
        <f t="shared" si="8"/>
        <v>65500</v>
      </c>
      <c r="B577" s="218">
        <v>17537</v>
      </c>
      <c r="C577" s="206">
        <v>0.26769999999999999</v>
      </c>
      <c r="D577" s="206">
        <v>0.42</v>
      </c>
      <c r="E577" s="207">
        <v>0</v>
      </c>
      <c r="F577" s="52"/>
      <c r="G577" s="48"/>
      <c r="H577" s="36"/>
      <c r="I577" s="37"/>
      <c r="K577" s="218">
        <v>65500</v>
      </c>
    </row>
    <row r="578" spans="1:11" ht="15.95" customHeight="1" x14ac:dyDescent="0.2">
      <c r="A578" s="33" t="str">
        <f t="shared" ref="A578:A641" si="9">CLEAN(K578)</f>
        <v>65600</v>
      </c>
      <c r="B578" s="217">
        <v>17579</v>
      </c>
      <c r="C578" s="209">
        <v>0.26800000000000002</v>
      </c>
      <c r="D578" s="209">
        <v>0.42</v>
      </c>
      <c r="E578" s="210">
        <v>4.28</v>
      </c>
      <c r="F578" s="53"/>
      <c r="G578" s="50"/>
      <c r="H578" s="38"/>
      <c r="I578" s="39"/>
      <c r="K578" s="217">
        <v>65600</v>
      </c>
    </row>
    <row r="579" spans="1:11" ht="15" customHeight="1" x14ac:dyDescent="0.2">
      <c r="A579" s="33" t="str">
        <f t="shared" si="9"/>
        <v>65700</v>
      </c>
      <c r="B579" s="218">
        <v>17621</v>
      </c>
      <c r="C579" s="206">
        <v>0.26819999999999999</v>
      </c>
      <c r="D579" s="206">
        <v>0.42</v>
      </c>
      <c r="E579" s="207">
        <v>9.2799999999999994</v>
      </c>
      <c r="F579" s="52"/>
      <c r="G579" s="48"/>
      <c r="H579" s="36"/>
      <c r="I579" s="37"/>
      <c r="K579" s="218">
        <v>65700</v>
      </c>
    </row>
    <row r="580" spans="1:11" ht="15.95" customHeight="1" x14ac:dyDescent="0.2">
      <c r="A580" s="33" t="str">
        <f t="shared" si="9"/>
        <v>65800</v>
      </c>
      <c r="B580" s="217">
        <v>17663</v>
      </c>
      <c r="C580" s="209">
        <v>0.26840000000000003</v>
      </c>
      <c r="D580" s="209">
        <v>0.42</v>
      </c>
      <c r="E580" s="210">
        <v>14.28</v>
      </c>
      <c r="F580" s="53"/>
      <c r="G580" s="50"/>
      <c r="H580" s="38"/>
      <c r="I580" s="39"/>
      <c r="K580" s="217">
        <v>65800</v>
      </c>
    </row>
    <row r="581" spans="1:11" ht="15.95" customHeight="1" x14ac:dyDescent="0.2">
      <c r="A581" s="33" t="str">
        <f t="shared" si="9"/>
        <v>65900</v>
      </c>
      <c r="B581" s="218">
        <v>17705</v>
      </c>
      <c r="C581" s="206">
        <v>0.26869999999999999</v>
      </c>
      <c r="D581" s="206">
        <v>0.42</v>
      </c>
      <c r="E581" s="207">
        <v>19.27</v>
      </c>
      <c r="F581" s="52"/>
      <c r="G581" s="48"/>
      <c r="H581" s="36"/>
      <c r="I581" s="37"/>
      <c r="K581" s="218">
        <v>65900</v>
      </c>
    </row>
    <row r="582" spans="1:11" ht="15.95" customHeight="1" x14ac:dyDescent="0.2">
      <c r="A582" s="33" t="str">
        <f t="shared" si="9"/>
        <v>66000</v>
      </c>
      <c r="B582" s="217">
        <v>17747</v>
      </c>
      <c r="C582" s="209">
        <v>0.26889999999999997</v>
      </c>
      <c r="D582" s="209">
        <v>0.42</v>
      </c>
      <c r="E582" s="210">
        <v>24.27</v>
      </c>
      <c r="F582" s="53"/>
      <c r="G582" s="50"/>
      <c r="H582" s="38"/>
      <c r="I582" s="39"/>
      <c r="K582" s="217">
        <v>66000</v>
      </c>
    </row>
    <row r="583" spans="1:11" ht="15" customHeight="1" x14ac:dyDescent="0.2">
      <c r="A583" s="33" t="str">
        <f t="shared" si="9"/>
        <v>66100</v>
      </c>
      <c r="B583" s="218">
        <v>17789</v>
      </c>
      <c r="C583" s="206">
        <v>0.26910000000000001</v>
      </c>
      <c r="D583" s="206">
        <v>0.42</v>
      </c>
      <c r="E583" s="207">
        <v>29.27</v>
      </c>
      <c r="F583" s="52"/>
      <c r="G583" s="48"/>
      <c r="H583" s="36"/>
      <c r="I583" s="37"/>
      <c r="K583" s="218">
        <v>66100</v>
      </c>
    </row>
    <row r="584" spans="1:11" ht="15.95" customHeight="1" x14ac:dyDescent="0.2">
      <c r="A584" s="33" t="str">
        <f t="shared" si="9"/>
        <v>66200</v>
      </c>
      <c r="B584" s="217">
        <v>17831</v>
      </c>
      <c r="C584" s="209">
        <v>0.26939999999999997</v>
      </c>
      <c r="D584" s="209">
        <v>0.42</v>
      </c>
      <c r="E584" s="210">
        <v>34.270000000000003</v>
      </c>
      <c r="F584" s="53"/>
      <c r="G584" s="50"/>
      <c r="H584" s="38"/>
      <c r="I584" s="39"/>
      <c r="K584" s="217">
        <v>66200</v>
      </c>
    </row>
    <row r="585" spans="1:11" ht="15.95" customHeight="1" x14ac:dyDescent="0.2">
      <c r="A585" s="33" t="str">
        <f t="shared" si="9"/>
        <v>66300</v>
      </c>
      <c r="B585" s="218">
        <v>17873</v>
      </c>
      <c r="C585" s="206">
        <v>0.26960000000000001</v>
      </c>
      <c r="D585" s="206">
        <v>0.42</v>
      </c>
      <c r="E585" s="207">
        <v>39.26</v>
      </c>
      <c r="F585" s="52"/>
      <c r="G585" s="48"/>
      <c r="H585" s="36"/>
      <c r="I585" s="37"/>
      <c r="K585" s="218">
        <v>66300</v>
      </c>
    </row>
    <row r="586" spans="1:11" ht="15" customHeight="1" x14ac:dyDescent="0.2">
      <c r="A586" s="33" t="str">
        <f t="shared" si="9"/>
        <v>66400</v>
      </c>
      <c r="B586" s="217">
        <v>17915</v>
      </c>
      <c r="C586" s="209">
        <v>0.26979999999999998</v>
      </c>
      <c r="D586" s="209">
        <v>0.42</v>
      </c>
      <c r="E586" s="210">
        <v>44.26</v>
      </c>
      <c r="F586" s="53"/>
      <c r="G586" s="50"/>
      <c r="H586" s="38"/>
      <c r="I586" s="39"/>
      <c r="K586" s="217">
        <v>66400</v>
      </c>
    </row>
    <row r="587" spans="1:11" ht="15.95" customHeight="1" x14ac:dyDescent="0.2">
      <c r="A587" s="33" t="str">
        <f t="shared" si="9"/>
        <v>66500</v>
      </c>
      <c r="B587" s="218">
        <v>17957</v>
      </c>
      <c r="C587" s="206">
        <v>0.27</v>
      </c>
      <c r="D587" s="206">
        <v>0.42</v>
      </c>
      <c r="E587" s="207">
        <v>49.26</v>
      </c>
      <c r="F587" s="52"/>
      <c r="G587" s="48"/>
      <c r="H587" s="36"/>
      <c r="I587" s="37"/>
      <c r="K587" s="218">
        <v>66500</v>
      </c>
    </row>
    <row r="588" spans="1:11" ht="15.95" customHeight="1" x14ac:dyDescent="0.2">
      <c r="A588" s="33" t="str">
        <f t="shared" si="9"/>
        <v>66600</v>
      </c>
      <c r="B588" s="219">
        <v>17999</v>
      </c>
      <c r="C588" s="212">
        <v>0.27029999999999998</v>
      </c>
      <c r="D588" s="212">
        <v>0.42</v>
      </c>
      <c r="E588" s="213">
        <v>54.26</v>
      </c>
      <c r="F588" s="53"/>
      <c r="G588" s="50"/>
      <c r="H588" s="38"/>
      <c r="I588" s="39"/>
      <c r="K588" s="219">
        <v>66600</v>
      </c>
    </row>
    <row r="589" spans="1:11" ht="15" customHeight="1" x14ac:dyDescent="0.2">
      <c r="A589" s="33" t="str">
        <f t="shared" si="9"/>
        <v>66700</v>
      </c>
      <c r="B589" s="220">
        <v>18041</v>
      </c>
      <c r="C589" s="215">
        <v>0.27050000000000002</v>
      </c>
      <c r="D589" s="215">
        <v>0.42</v>
      </c>
      <c r="E589" s="216">
        <v>59.26</v>
      </c>
      <c r="F589" s="52"/>
      <c r="G589" s="48"/>
      <c r="H589" s="36"/>
      <c r="I589" s="37"/>
      <c r="K589" s="220">
        <v>66700</v>
      </c>
    </row>
    <row r="590" spans="1:11" ht="15.95" customHeight="1" x14ac:dyDescent="0.2">
      <c r="A590" s="33" t="str">
        <f t="shared" si="9"/>
        <v>66800</v>
      </c>
      <c r="B590" s="217">
        <v>18083</v>
      </c>
      <c r="C590" s="209">
        <v>0.2707</v>
      </c>
      <c r="D590" s="209">
        <v>0.42</v>
      </c>
      <c r="E590" s="210">
        <v>64.25</v>
      </c>
      <c r="F590" s="53"/>
      <c r="G590" s="50"/>
      <c r="H590" s="38"/>
      <c r="I590" s="39"/>
      <c r="K590" s="217">
        <v>66800</v>
      </c>
    </row>
    <row r="591" spans="1:11" ht="15.95" customHeight="1" x14ac:dyDescent="0.2">
      <c r="A591" s="33" t="str">
        <f t="shared" si="9"/>
        <v>66900</v>
      </c>
      <c r="B591" s="218">
        <v>18125</v>
      </c>
      <c r="C591" s="206">
        <v>0.27089999999999997</v>
      </c>
      <c r="D591" s="206">
        <v>0.42</v>
      </c>
      <c r="E591" s="207">
        <v>69.25</v>
      </c>
      <c r="F591" s="52"/>
      <c r="G591" s="48"/>
      <c r="H591" s="36"/>
      <c r="I591" s="37"/>
      <c r="K591" s="218">
        <v>66900</v>
      </c>
    </row>
    <row r="592" spans="1:11" ht="15.95" customHeight="1" x14ac:dyDescent="0.2">
      <c r="A592" s="33" t="str">
        <f t="shared" si="9"/>
        <v>67000</v>
      </c>
      <c r="B592" s="217">
        <v>18167</v>
      </c>
      <c r="C592" s="209">
        <v>0.27110000000000001</v>
      </c>
      <c r="D592" s="209">
        <v>0.42</v>
      </c>
      <c r="E592" s="210">
        <v>74.25</v>
      </c>
      <c r="F592" s="53"/>
      <c r="G592" s="50"/>
      <c r="H592" s="38"/>
      <c r="I592" s="39"/>
      <c r="K592" s="217">
        <v>67000</v>
      </c>
    </row>
    <row r="593" spans="1:11" ht="15" customHeight="1" x14ac:dyDescent="0.2">
      <c r="A593" s="33" t="str">
        <f t="shared" si="9"/>
        <v>67100</v>
      </c>
      <c r="B593" s="218">
        <v>18209</v>
      </c>
      <c r="C593" s="206">
        <v>0.27139999999999997</v>
      </c>
      <c r="D593" s="206">
        <v>0.42</v>
      </c>
      <c r="E593" s="207">
        <v>79.25</v>
      </c>
      <c r="F593" s="52"/>
      <c r="G593" s="48"/>
      <c r="H593" s="36"/>
      <c r="I593" s="37"/>
      <c r="K593" s="218">
        <v>67100</v>
      </c>
    </row>
    <row r="594" spans="1:11" ht="15.95" customHeight="1" x14ac:dyDescent="0.2">
      <c r="A594" s="33" t="str">
        <f t="shared" si="9"/>
        <v>67200</v>
      </c>
      <c r="B594" s="217">
        <v>18251</v>
      </c>
      <c r="C594" s="209">
        <v>0.27160000000000001</v>
      </c>
      <c r="D594" s="209">
        <v>0.42</v>
      </c>
      <c r="E594" s="210">
        <v>84.25</v>
      </c>
      <c r="F594" s="53"/>
      <c r="G594" s="50"/>
      <c r="H594" s="38"/>
      <c r="I594" s="39"/>
      <c r="K594" s="217">
        <v>67200</v>
      </c>
    </row>
    <row r="595" spans="1:11" ht="15.95" customHeight="1" x14ac:dyDescent="0.2">
      <c r="A595" s="33" t="str">
        <f t="shared" si="9"/>
        <v>67300</v>
      </c>
      <c r="B595" s="218">
        <v>18293</v>
      </c>
      <c r="C595" s="206">
        <v>0.27179999999999999</v>
      </c>
      <c r="D595" s="206">
        <v>0.42</v>
      </c>
      <c r="E595" s="207">
        <v>89.25</v>
      </c>
      <c r="F595" s="52"/>
      <c r="G595" s="48"/>
      <c r="H595" s="36"/>
      <c r="I595" s="37"/>
      <c r="K595" s="218">
        <v>67300</v>
      </c>
    </row>
    <row r="596" spans="1:11" ht="15" customHeight="1" x14ac:dyDescent="0.2">
      <c r="A596" s="33" t="str">
        <f t="shared" si="9"/>
        <v>67400</v>
      </c>
      <c r="B596" s="217">
        <v>18335</v>
      </c>
      <c r="C596" s="209">
        <v>0.27200000000000002</v>
      </c>
      <c r="D596" s="209">
        <v>0.42</v>
      </c>
      <c r="E596" s="210">
        <v>94.24</v>
      </c>
      <c r="F596" s="53"/>
      <c r="G596" s="50"/>
      <c r="H596" s="38"/>
      <c r="I596" s="39"/>
      <c r="K596" s="217">
        <v>67400</v>
      </c>
    </row>
    <row r="597" spans="1:11" ht="15.95" customHeight="1" x14ac:dyDescent="0.2">
      <c r="A597" s="33" t="str">
        <f t="shared" si="9"/>
        <v>67500</v>
      </c>
      <c r="B597" s="218">
        <v>18377</v>
      </c>
      <c r="C597" s="206">
        <v>0.27229999999999999</v>
      </c>
      <c r="D597" s="206">
        <v>0.42</v>
      </c>
      <c r="E597" s="207">
        <v>99.24</v>
      </c>
      <c r="F597" s="52"/>
      <c r="G597" s="48"/>
      <c r="H597" s="36"/>
      <c r="I597" s="37"/>
      <c r="K597" s="218">
        <v>67500</v>
      </c>
    </row>
    <row r="598" spans="1:11" ht="15.95" customHeight="1" x14ac:dyDescent="0.2">
      <c r="A598" s="33" t="str">
        <f t="shared" si="9"/>
        <v>67600</v>
      </c>
      <c r="B598" s="217">
        <v>18419</v>
      </c>
      <c r="C598" s="209">
        <v>0.27250000000000002</v>
      </c>
      <c r="D598" s="209">
        <v>0.42</v>
      </c>
      <c r="E598" s="210">
        <v>104.24</v>
      </c>
      <c r="F598" s="53"/>
      <c r="G598" s="50"/>
      <c r="H598" s="38"/>
      <c r="I598" s="39"/>
      <c r="K598" s="217">
        <v>67600</v>
      </c>
    </row>
    <row r="599" spans="1:11" ht="15" customHeight="1" x14ac:dyDescent="0.2">
      <c r="A599" s="33" t="str">
        <f t="shared" si="9"/>
        <v>67700</v>
      </c>
      <c r="B599" s="218">
        <v>18461</v>
      </c>
      <c r="C599" s="206">
        <v>0.2727</v>
      </c>
      <c r="D599" s="206">
        <v>0.42</v>
      </c>
      <c r="E599" s="207">
        <v>109.24</v>
      </c>
      <c r="F599" s="52"/>
      <c r="G599" s="48"/>
      <c r="H599" s="36"/>
      <c r="I599" s="37"/>
      <c r="K599" s="218">
        <v>67700</v>
      </c>
    </row>
    <row r="600" spans="1:11" ht="15.95" customHeight="1" x14ac:dyDescent="0.2">
      <c r="A600" s="33" t="str">
        <f t="shared" si="9"/>
        <v>67800</v>
      </c>
      <c r="B600" s="217">
        <v>18503</v>
      </c>
      <c r="C600" s="209">
        <v>0.27289999999999998</v>
      </c>
      <c r="D600" s="209">
        <v>0.42</v>
      </c>
      <c r="E600" s="210">
        <v>114.24</v>
      </c>
      <c r="F600" s="53"/>
      <c r="G600" s="50"/>
      <c r="H600" s="38"/>
      <c r="I600" s="39"/>
      <c r="K600" s="217">
        <v>67800</v>
      </c>
    </row>
    <row r="601" spans="1:11" ht="15.75" customHeight="1" x14ac:dyDescent="0.2">
      <c r="A601" s="33" t="str">
        <f t="shared" si="9"/>
        <v>67900</v>
      </c>
      <c r="B601" s="218">
        <v>18545</v>
      </c>
      <c r="C601" s="206">
        <v>0.27310000000000001</v>
      </c>
      <c r="D601" s="206">
        <v>0.42</v>
      </c>
      <c r="E601" s="207">
        <v>119.23</v>
      </c>
      <c r="F601" s="52"/>
      <c r="G601" s="48"/>
      <c r="H601" s="36"/>
      <c r="I601" s="37"/>
      <c r="K601" s="218">
        <v>67900</v>
      </c>
    </row>
    <row r="602" spans="1:11" ht="15.95" customHeight="1" x14ac:dyDescent="0.2">
      <c r="A602" s="33" t="str">
        <f t="shared" si="9"/>
        <v>68000</v>
      </c>
      <c r="B602" s="217">
        <v>18587</v>
      </c>
      <c r="C602" s="209">
        <v>0.27329999999999999</v>
      </c>
      <c r="D602" s="209">
        <v>0.42</v>
      </c>
      <c r="E602" s="210">
        <v>124.23</v>
      </c>
      <c r="F602" s="51"/>
      <c r="G602" s="46"/>
      <c r="H602" s="34"/>
      <c r="I602" s="35"/>
      <c r="K602" s="217">
        <v>68000</v>
      </c>
    </row>
    <row r="603" spans="1:11" ht="15" customHeight="1" x14ac:dyDescent="0.2">
      <c r="A603" s="33" t="str">
        <f t="shared" si="9"/>
        <v>68100</v>
      </c>
      <c r="B603" s="218">
        <v>18629</v>
      </c>
      <c r="C603" s="206">
        <v>0.27360000000000001</v>
      </c>
      <c r="D603" s="206">
        <v>0.42</v>
      </c>
      <c r="E603" s="207">
        <v>129.22999999999999</v>
      </c>
      <c r="F603" s="52"/>
      <c r="G603" s="48"/>
      <c r="H603" s="36"/>
      <c r="I603" s="37"/>
      <c r="K603" s="218">
        <v>68100</v>
      </c>
    </row>
    <row r="604" spans="1:11" ht="15.95" customHeight="1" x14ac:dyDescent="0.2">
      <c r="A604" s="33" t="str">
        <f t="shared" si="9"/>
        <v>68200</v>
      </c>
      <c r="B604" s="217">
        <v>18671</v>
      </c>
      <c r="C604" s="209">
        <v>0.27379999999999999</v>
      </c>
      <c r="D604" s="209">
        <v>0.42</v>
      </c>
      <c r="E604" s="210">
        <v>134.22999999999999</v>
      </c>
      <c r="F604" s="53"/>
      <c r="G604" s="50"/>
      <c r="H604" s="38"/>
      <c r="I604" s="39"/>
      <c r="K604" s="217">
        <v>68200</v>
      </c>
    </row>
    <row r="605" spans="1:11" ht="15.95" customHeight="1" x14ac:dyDescent="0.2">
      <c r="A605" s="33" t="str">
        <f t="shared" si="9"/>
        <v>68300</v>
      </c>
      <c r="B605" s="218">
        <v>18713</v>
      </c>
      <c r="C605" s="206">
        <v>0.27400000000000002</v>
      </c>
      <c r="D605" s="206">
        <v>0.42</v>
      </c>
      <c r="E605" s="207">
        <v>139.22</v>
      </c>
      <c r="F605" s="52"/>
      <c r="G605" s="48"/>
      <c r="H605" s="36"/>
      <c r="I605" s="37"/>
      <c r="K605" s="218">
        <v>68300</v>
      </c>
    </row>
    <row r="606" spans="1:11" ht="15" customHeight="1" x14ac:dyDescent="0.2">
      <c r="A606" s="33" t="str">
        <f t="shared" si="9"/>
        <v>68400</v>
      </c>
      <c r="B606" s="217">
        <v>18755</v>
      </c>
      <c r="C606" s="209">
        <v>0.2742</v>
      </c>
      <c r="D606" s="209">
        <v>0.42</v>
      </c>
      <c r="E606" s="210">
        <v>144.22</v>
      </c>
      <c r="F606" s="53"/>
      <c r="G606" s="50"/>
      <c r="H606" s="38"/>
      <c r="I606" s="39"/>
      <c r="K606" s="217">
        <v>68400</v>
      </c>
    </row>
    <row r="607" spans="1:11" ht="15.95" customHeight="1" x14ac:dyDescent="0.2">
      <c r="A607" s="33" t="str">
        <f t="shared" si="9"/>
        <v>68500</v>
      </c>
      <c r="B607" s="218">
        <v>18797</v>
      </c>
      <c r="C607" s="206">
        <v>0.27439999999999998</v>
      </c>
      <c r="D607" s="206">
        <v>0.42</v>
      </c>
      <c r="E607" s="207">
        <v>149.22</v>
      </c>
      <c r="F607" s="52"/>
      <c r="G607" s="48"/>
      <c r="H607" s="36"/>
      <c r="I607" s="37"/>
      <c r="K607" s="218">
        <v>68500</v>
      </c>
    </row>
    <row r="608" spans="1:11" ht="15.95" customHeight="1" x14ac:dyDescent="0.2">
      <c r="A608" s="33" t="str">
        <f t="shared" si="9"/>
        <v>68600</v>
      </c>
      <c r="B608" s="217">
        <v>18839</v>
      </c>
      <c r="C608" s="209">
        <v>0.27460000000000001</v>
      </c>
      <c r="D608" s="209">
        <v>0.42</v>
      </c>
      <c r="E608" s="210">
        <v>154.22</v>
      </c>
      <c r="F608" s="53"/>
      <c r="G608" s="50"/>
      <c r="H608" s="38"/>
      <c r="I608" s="39"/>
      <c r="K608" s="217">
        <v>68600</v>
      </c>
    </row>
    <row r="609" spans="1:11" ht="15" customHeight="1" x14ac:dyDescent="0.2">
      <c r="A609" s="33" t="str">
        <f t="shared" si="9"/>
        <v>68700</v>
      </c>
      <c r="B609" s="218">
        <v>18881</v>
      </c>
      <c r="C609" s="206">
        <v>0.27479999999999999</v>
      </c>
      <c r="D609" s="206">
        <v>0.42</v>
      </c>
      <c r="E609" s="207">
        <v>159.22</v>
      </c>
      <c r="F609" s="52"/>
      <c r="G609" s="48"/>
      <c r="H609" s="36"/>
      <c r="I609" s="37"/>
      <c r="K609" s="218">
        <v>68700</v>
      </c>
    </row>
    <row r="610" spans="1:11" ht="15.95" customHeight="1" x14ac:dyDescent="0.2">
      <c r="A610" s="33" t="str">
        <f t="shared" si="9"/>
        <v>68800</v>
      </c>
      <c r="B610" s="217">
        <v>18923</v>
      </c>
      <c r="C610" s="209">
        <v>0.27500000000000002</v>
      </c>
      <c r="D610" s="209">
        <v>0.42</v>
      </c>
      <c r="E610" s="210">
        <v>164.22</v>
      </c>
      <c r="F610" s="53"/>
      <c r="G610" s="50"/>
      <c r="H610" s="38"/>
      <c r="I610" s="39"/>
      <c r="K610" s="217">
        <v>68800</v>
      </c>
    </row>
    <row r="611" spans="1:11" ht="15.95" customHeight="1" x14ac:dyDescent="0.2">
      <c r="A611" s="33" t="str">
        <f t="shared" si="9"/>
        <v>68900</v>
      </c>
      <c r="B611" s="218">
        <v>18965</v>
      </c>
      <c r="C611" s="206">
        <v>0.27529999999999999</v>
      </c>
      <c r="D611" s="206">
        <v>0.42</v>
      </c>
      <c r="E611" s="207">
        <v>169.21</v>
      </c>
      <c r="F611" s="52"/>
      <c r="G611" s="48"/>
      <c r="H611" s="36"/>
      <c r="I611" s="37"/>
      <c r="K611" s="218">
        <v>68900</v>
      </c>
    </row>
    <row r="612" spans="1:11" ht="15.95" customHeight="1" x14ac:dyDescent="0.2">
      <c r="A612" s="33" t="str">
        <f t="shared" si="9"/>
        <v>69000</v>
      </c>
      <c r="B612" s="217">
        <v>19007</v>
      </c>
      <c r="C612" s="209">
        <v>0.27550000000000002</v>
      </c>
      <c r="D612" s="209">
        <v>0.42</v>
      </c>
      <c r="E612" s="210">
        <v>174.21</v>
      </c>
      <c r="F612" s="53"/>
      <c r="G612" s="50"/>
      <c r="H612" s="38"/>
      <c r="I612" s="39"/>
      <c r="K612" s="217">
        <v>69000</v>
      </c>
    </row>
    <row r="613" spans="1:11" ht="15" customHeight="1" x14ac:dyDescent="0.2">
      <c r="A613" s="33" t="str">
        <f t="shared" si="9"/>
        <v>69100</v>
      </c>
      <c r="B613" s="218">
        <v>19049</v>
      </c>
      <c r="C613" s="206">
        <v>0.2757</v>
      </c>
      <c r="D613" s="206">
        <v>0.42</v>
      </c>
      <c r="E613" s="207">
        <v>179.21</v>
      </c>
      <c r="F613" s="52"/>
      <c r="G613" s="48"/>
      <c r="H613" s="36"/>
      <c r="I613" s="37"/>
      <c r="K613" s="218">
        <v>69100</v>
      </c>
    </row>
    <row r="614" spans="1:11" ht="15.95" customHeight="1" x14ac:dyDescent="0.2">
      <c r="A614" s="33" t="str">
        <f t="shared" si="9"/>
        <v>69200</v>
      </c>
      <c r="B614" s="217">
        <v>19091</v>
      </c>
      <c r="C614" s="209">
        <v>0.27589999999999998</v>
      </c>
      <c r="D614" s="209">
        <v>0.42</v>
      </c>
      <c r="E614" s="210">
        <v>184.21</v>
      </c>
      <c r="F614" s="53"/>
      <c r="G614" s="50"/>
      <c r="H614" s="38"/>
      <c r="I614" s="39"/>
      <c r="K614" s="217">
        <v>69200</v>
      </c>
    </row>
    <row r="615" spans="1:11" ht="15.95" customHeight="1" x14ac:dyDescent="0.2">
      <c r="A615" s="33" t="str">
        <f t="shared" si="9"/>
        <v>69300</v>
      </c>
      <c r="B615" s="218">
        <v>19133</v>
      </c>
      <c r="C615" s="206">
        <v>0.27610000000000001</v>
      </c>
      <c r="D615" s="206">
        <v>0.42</v>
      </c>
      <c r="E615" s="207">
        <v>189.2</v>
      </c>
      <c r="F615" s="52"/>
      <c r="G615" s="48"/>
      <c r="H615" s="36"/>
      <c r="I615" s="37"/>
      <c r="K615" s="218">
        <v>69300</v>
      </c>
    </row>
    <row r="616" spans="1:11" ht="15" customHeight="1" x14ac:dyDescent="0.2">
      <c r="A616" s="33" t="str">
        <f t="shared" si="9"/>
        <v>69400</v>
      </c>
      <c r="B616" s="217">
        <v>19175</v>
      </c>
      <c r="C616" s="209">
        <v>0.27629999999999999</v>
      </c>
      <c r="D616" s="209">
        <v>0.42</v>
      </c>
      <c r="E616" s="210">
        <v>194.2</v>
      </c>
      <c r="F616" s="53"/>
      <c r="G616" s="50"/>
      <c r="H616" s="38"/>
      <c r="I616" s="39"/>
      <c r="K616" s="217">
        <v>69400</v>
      </c>
    </row>
    <row r="617" spans="1:11" ht="15.95" customHeight="1" x14ac:dyDescent="0.2">
      <c r="A617" s="33" t="str">
        <f t="shared" si="9"/>
        <v>69500</v>
      </c>
      <c r="B617" s="218">
        <v>19217</v>
      </c>
      <c r="C617" s="206">
        <v>0.27650000000000002</v>
      </c>
      <c r="D617" s="206">
        <v>0.42</v>
      </c>
      <c r="E617" s="207">
        <v>199.2</v>
      </c>
      <c r="F617" s="52"/>
      <c r="G617" s="48"/>
      <c r="H617" s="36"/>
      <c r="I617" s="37"/>
      <c r="K617" s="218">
        <v>69500</v>
      </c>
    </row>
    <row r="618" spans="1:11" ht="15.95" customHeight="1" x14ac:dyDescent="0.2">
      <c r="A618" s="33" t="str">
        <f t="shared" si="9"/>
        <v>69600</v>
      </c>
      <c r="B618" s="217">
        <v>19259</v>
      </c>
      <c r="C618" s="209">
        <v>0.2767</v>
      </c>
      <c r="D618" s="209">
        <v>0.42</v>
      </c>
      <c r="E618" s="210">
        <v>204.2</v>
      </c>
      <c r="F618" s="53"/>
      <c r="G618" s="50"/>
      <c r="H618" s="38"/>
      <c r="I618" s="39"/>
      <c r="K618" s="217">
        <v>69600</v>
      </c>
    </row>
    <row r="619" spans="1:11" ht="15" customHeight="1" x14ac:dyDescent="0.2">
      <c r="A619" s="33" t="str">
        <f t="shared" si="9"/>
        <v>69700</v>
      </c>
      <c r="B619" s="218">
        <v>19301</v>
      </c>
      <c r="C619" s="206">
        <v>0.27689999999999998</v>
      </c>
      <c r="D619" s="206">
        <v>0.42</v>
      </c>
      <c r="E619" s="207">
        <v>209.2</v>
      </c>
      <c r="F619" s="52"/>
      <c r="G619" s="48"/>
      <c r="H619" s="36"/>
      <c r="I619" s="37"/>
      <c r="K619" s="218">
        <v>69700</v>
      </c>
    </row>
    <row r="620" spans="1:11" ht="15.95" customHeight="1" x14ac:dyDescent="0.2">
      <c r="A620" s="33" t="str">
        <f t="shared" si="9"/>
        <v>69800</v>
      </c>
      <c r="B620" s="217">
        <v>19343</v>
      </c>
      <c r="C620" s="209">
        <v>0.27710000000000001</v>
      </c>
      <c r="D620" s="209">
        <v>0.42</v>
      </c>
      <c r="E620" s="210">
        <v>214.2</v>
      </c>
      <c r="F620" s="53"/>
      <c r="G620" s="50"/>
      <c r="H620" s="38"/>
      <c r="I620" s="39"/>
      <c r="K620" s="217">
        <v>69800</v>
      </c>
    </row>
    <row r="621" spans="1:11" ht="15.95" customHeight="1" x14ac:dyDescent="0.2">
      <c r="A621" s="33" t="str">
        <f t="shared" si="9"/>
        <v>69900</v>
      </c>
      <c r="B621" s="218">
        <v>19385</v>
      </c>
      <c r="C621" s="206">
        <v>0.27729999999999999</v>
      </c>
      <c r="D621" s="206">
        <v>0.42</v>
      </c>
      <c r="E621" s="207">
        <v>219.19</v>
      </c>
      <c r="F621" s="52"/>
      <c r="G621" s="48"/>
      <c r="H621" s="36"/>
      <c r="I621" s="37"/>
      <c r="K621" s="218">
        <v>69900</v>
      </c>
    </row>
    <row r="622" spans="1:11" ht="15.95" customHeight="1" x14ac:dyDescent="0.2">
      <c r="A622" s="33" t="str">
        <f t="shared" si="9"/>
        <v>70000</v>
      </c>
      <c r="B622" s="217">
        <v>19427</v>
      </c>
      <c r="C622" s="209">
        <v>0.27750000000000002</v>
      </c>
      <c r="D622" s="209">
        <v>0.42</v>
      </c>
      <c r="E622" s="210">
        <v>224.19</v>
      </c>
      <c r="F622" s="53"/>
      <c r="G622" s="50"/>
      <c r="H622" s="38"/>
      <c r="I622" s="39"/>
      <c r="K622" s="217">
        <v>70000</v>
      </c>
    </row>
    <row r="623" spans="1:11" ht="15" customHeight="1" x14ac:dyDescent="0.2">
      <c r="A623" s="33" t="str">
        <f t="shared" si="9"/>
        <v>70100</v>
      </c>
      <c r="B623" s="218">
        <v>19469</v>
      </c>
      <c r="C623" s="206">
        <v>0.2777</v>
      </c>
      <c r="D623" s="206">
        <v>0.42</v>
      </c>
      <c r="E623" s="207">
        <v>229.19</v>
      </c>
      <c r="F623" s="52"/>
      <c r="G623" s="48"/>
      <c r="H623" s="36"/>
      <c r="I623" s="37"/>
      <c r="K623" s="218">
        <v>70100</v>
      </c>
    </row>
    <row r="624" spans="1:11" ht="15.95" customHeight="1" x14ac:dyDescent="0.2">
      <c r="A624" s="33" t="str">
        <f t="shared" si="9"/>
        <v>70200</v>
      </c>
      <c r="B624" s="217">
        <v>19511</v>
      </c>
      <c r="C624" s="209">
        <v>0.27789999999999998</v>
      </c>
      <c r="D624" s="209">
        <v>0.42</v>
      </c>
      <c r="E624" s="210">
        <v>234.19</v>
      </c>
      <c r="F624" s="53"/>
      <c r="G624" s="50"/>
      <c r="H624" s="38"/>
      <c r="I624" s="39"/>
      <c r="K624" s="217">
        <v>70200</v>
      </c>
    </row>
    <row r="625" spans="1:11" ht="15.95" customHeight="1" x14ac:dyDescent="0.2">
      <c r="A625" s="33" t="str">
        <f t="shared" si="9"/>
        <v>70300</v>
      </c>
      <c r="B625" s="218">
        <v>19553</v>
      </c>
      <c r="C625" s="206">
        <v>0.27810000000000001</v>
      </c>
      <c r="D625" s="206">
        <v>0.42</v>
      </c>
      <c r="E625" s="207">
        <v>239.19</v>
      </c>
      <c r="F625" s="52"/>
      <c r="G625" s="48"/>
      <c r="H625" s="36"/>
      <c r="I625" s="37"/>
      <c r="K625" s="218">
        <v>70300</v>
      </c>
    </row>
    <row r="626" spans="1:11" ht="15" customHeight="1" x14ac:dyDescent="0.2">
      <c r="A626" s="33" t="str">
        <f t="shared" si="9"/>
        <v>70400</v>
      </c>
      <c r="B626" s="217">
        <v>19595</v>
      </c>
      <c r="C626" s="209">
        <v>0.27829999999999999</v>
      </c>
      <c r="D626" s="209">
        <v>0.42</v>
      </c>
      <c r="E626" s="210">
        <v>244.18</v>
      </c>
      <c r="F626" s="53"/>
      <c r="G626" s="50"/>
      <c r="H626" s="38"/>
      <c r="I626" s="39"/>
      <c r="K626" s="217">
        <v>70400</v>
      </c>
    </row>
    <row r="627" spans="1:11" ht="15.95" customHeight="1" x14ac:dyDescent="0.2">
      <c r="A627" s="33" t="str">
        <f t="shared" si="9"/>
        <v>70500</v>
      </c>
      <c r="B627" s="218">
        <v>19637</v>
      </c>
      <c r="C627" s="206">
        <v>0.27850000000000003</v>
      </c>
      <c r="D627" s="206">
        <v>0.42</v>
      </c>
      <c r="E627" s="207">
        <v>249.18</v>
      </c>
      <c r="F627" s="52"/>
      <c r="G627" s="48"/>
      <c r="H627" s="36"/>
      <c r="I627" s="37"/>
      <c r="K627" s="218">
        <v>70500</v>
      </c>
    </row>
    <row r="628" spans="1:11" ht="15.95" customHeight="1" x14ac:dyDescent="0.2">
      <c r="A628" s="33" t="str">
        <f t="shared" si="9"/>
        <v>70600</v>
      </c>
      <c r="B628" s="217">
        <v>19679</v>
      </c>
      <c r="C628" s="209">
        <v>0.2787</v>
      </c>
      <c r="D628" s="209">
        <v>0.42</v>
      </c>
      <c r="E628" s="210">
        <v>254.18</v>
      </c>
      <c r="F628" s="53"/>
      <c r="G628" s="50"/>
      <c r="H628" s="38"/>
      <c r="I628" s="39"/>
      <c r="K628" s="217">
        <v>70600</v>
      </c>
    </row>
    <row r="629" spans="1:11" ht="15" customHeight="1" x14ac:dyDescent="0.2">
      <c r="A629" s="33" t="str">
        <f t="shared" si="9"/>
        <v>70700</v>
      </c>
      <c r="B629" s="218">
        <v>19721</v>
      </c>
      <c r="C629" s="206">
        <v>0.27889999999999998</v>
      </c>
      <c r="D629" s="206">
        <v>0.42</v>
      </c>
      <c r="E629" s="207">
        <v>259.18</v>
      </c>
      <c r="F629" s="52"/>
      <c r="G629" s="48"/>
      <c r="H629" s="36"/>
      <c r="I629" s="37"/>
      <c r="K629" s="218">
        <v>70700</v>
      </c>
    </row>
    <row r="630" spans="1:11" ht="15.95" customHeight="1" x14ac:dyDescent="0.2">
      <c r="A630" s="33" t="str">
        <f t="shared" si="9"/>
        <v>70800</v>
      </c>
      <c r="B630" s="217">
        <v>19763</v>
      </c>
      <c r="C630" s="209">
        <v>0.27910000000000001</v>
      </c>
      <c r="D630" s="209">
        <v>0.42</v>
      </c>
      <c r="E630" s="210">
        <v>264.18</v>
      </c>
      <c r="F630" s="53"/>
      <c r="G630" s="50"/>
      <c r="H630" s="38"/>
      <c r="I630" s="39"/>
      <c r="K630" s="217">
        <v>70800</v>
      </c>
    </row>
    <row r="631" spans="1:11" ht="15.95" customHeight="1" x14ac:dyDescent="0.2">
      <c r="A631" s="33" t="str">
        <f t="shared" si="9"/>
        <v>70900</v>
      </c>
      <c r="B631" s="218">
        <v>19805</v>
      </c>
      <c r="C631" s="206">
        <v>0.27929999999999999</v>
      </c>
      <c r="D631" s="206">
        <v>0.42</v>
      </c>
      <c r="E631" s="207">
        <v>269.17</v>
      </c>
      <c r="F631" s="52"/>
      <c r="G631" s="48"/>
      <c r="H631" s="36"/>
      <c r="I631" s="37"/>
      <c r="K631" s="218">
        <v>70900</v>
      </c>
    </row>
    <row r="632" spans="1:11" ht="15.95" customHeight="1" x14ac:dyDescent="0.2">
      <c r="A632" s="33" t="str">
        <f t="shared" si="9"/>
        <v>71000</v>
      </c>
      <c r="B632" s="217">
        <v>19847</v>
      </c>
      <c r="C632" s="209">
        <v>0.27950000000000003</v>
      </c>
      <c r="D632" s="209">
        <v>0.42</v>
      </c>
      <c r="E632" s="210">
        <v>274.17</v>
      </c>
      <c r="F632" s="53"/>
      <c r="G632" s="50"/>
      <c r="H632" s="38"/>
      <c r="I632" s="39"/>
      <c r="K632" s="217">
        <v>71000</v>
      </c>
    </row>
    <row r="633" spans="1:11" ht="15" customHeight="1" x14ac:dyDescent="0.2">
      <c r="A633" s="33" t="str">
        <f t="shared" si="9"/>
        <v>71100</v>
      </c>
      <c r="B633" s="218">
        <v>19889</v>
      </c>
      <c r="C633" s="206">
        <v>0.2797</v>
      </c>
      <c r="D633" s="206">
        <v>0.42</v>
      </c>
      <c r="E633" s="207">
        <v>279.17</v>
      </c>
      <c r="F633" s="52"/>
      <c r="G633" s="48"/>
      <c r="H633" s="36"/>
      <c r="I633" s="37"/>
      <c r="K633" s="218">
        <v>71100</v>
      </c>
    </row>
    <row r="634" spans="1:11" ht="15.95" customHeight="1" x14ac:dyDescent="0.2">
      <c r="A634" s="33" t="str">
        <f t="shared" si="9"/>
        <v>71200</v>
      </c>
      <c r="B634" s="219">
        <v>19931</v>
      </c>
      <c r="C634" s="212">
        <v>0.27989999999999998</v>
      </c>
      <c r="D634" s="212">
        <v>0.42</v>
      </c>
      <c r="E634" s="213">
        <v>284.17</v>
      </c>
      <c r="F634" s="53"/>
      <c r="G634" s="50"/>
      <c r="H634" s="38"/>
      <c r="I634" s="39"/>
      <c r="K634" s="219">
        <v>71200</v>
      </c>
    </row>
    <row r="635" spans="1:11" ht="15.95" customHeight="1" x14ac:dyDescent="0.2">
      <c r="A635" s="33" t="str">
        <f t="shared" si="9"/>
        <v>71300</v>
      </c>
      <c r="B635" s="220">
        <v>19973</v>
      </c>
      <c r="C635" s="215">
        <v>0.28010000000000002</v>
      </c>
      <c r="D635" s="215">
        <v>0.42</v>
      </c>
      <c r="E635" s="216">
        <v>289.16000000000003</v>
      </c>
      <c r="F635" s="52"/>
      <c r="G635" s="48"/>
      <c r="H635" s="36"/>
      <c r="I635" s="37"/>
      <c r="K635" s="220">
        <v>71300</v>
      </c>
    </row>
    <row r="636" spans="1:11" ht="15" customHeight="1" x14ac:dyDescent="0.2">
      <c r="A636" s="33" t="str">
        <f t="shared" si="9"/>
        <v>71400</v>
      </c>
      <c r="B636" s="217">
        <v>20015</v>
      </c>
      <c r="C636" s="209">
        <v>0.28029999999999999</v>
      </c>
      <c r="D636" s="209">
        <v>0.42</v>
      </c>
      <c r="E636" s="210">
        <v>294.16000000000003</v>
      </c>
      <c r="F636" s="53"/>
      <c r="G636" s="50"/>
      <c r="H636" s="38"/>
      <c r="I636" s="39"/>
      <c r="K636" s="217">
        <v>71400</v>
      </c>
    </row>
    <row r="637" spans="1:11" ht="15.95" customHeight="1" x14ac:dyDescent="0.2">
      <c r="A637" s="33" t="str">
        <f t="shared" si="9"/>
        <v>71500</v>
      </c>
      <c r="B637" s="218">
        <v>20057</v>
      </c>
      <c r="C637" s="206">
        <v>0.28050000000000003</v>
      </c>
      <c r="D637" s="206">
        <v>0.42</v>
      </c>
      <c r="E637" s="207">
        <v>299.16000000000003</v>
      </c>
      <c r="F637" s="52"/>
      <c r="G637" s="48"/>
      <c r="H637" s="36"/>
      <c r="I637" s="37"/>
      <c r="K637" s="218">
        <v>71500</v>
      </c>
    </row>
    <row r="638" spans="1:11" ht="15.95" customHeight="1" x14ac:dyDescent="0.2">
      <c r="A638" s="33" t="str">
        <f t="shared" si="9"/>
        <v>71600</v>
      </c>
      <c r="B638" s="217">
        <v>20099</v>
      </c>
      <c r="C638" s="209">
        <v>0.28070000000000001</v>
      </c>
      <c r="D638" s="209">
        <v>0.42</v>
      </c>
      <c r="E638" s="210">
        <v>304.16000000000003</v>
      </c>
      <c r="F638" s="53"/>
      <c r="G638" s="50"/>
      <c r="H638" s="38"/>
      <c r="I638" s="39"/>
      <c r="K638" s="217">
        <v>71600</v>
      </c>
    </row>
    <row r="639" spans="1:11" ht="15" customHeight="1" x14ac:dyDescent="0.2">
      <c r="A639" s="33" t="str">
        <f t="shared" si="9"/>
        <v>71700</v>
      </c>
      <c r="B639" s="218">
        <v>20141</v>
      </c>
      <c r="C639" s="206">
        <v>0.28089999999999998</v>
      </c>
      <c r="D639" s="206">
        <v>0.42</v>
      </c>
      <c r="E639" s="207">
        <v>309.16000000000003</v>
      </c>
      <c r="F639" s="52"/>
      <c r="G639" s="48"/>
      <c r="H639" s="36"/>
      <c r="I639" s="37"/>
      <c r="K639" s="218">
        <v>71700</v>
      </c>
    </row>
    <row r="640" spans="1:11" ht="15.95" customHeight="1" x14ac:dyDescent="0.2">
      <c r="A640" s="33" t="str">
        <f t="shared" si="9"/>
        <v>71800</v>
      </c>
      <c r="B640" s="217">
        <v>20183</v>
      </c>
      <c r="C640" s="209">
        <v>0.28110000000000002</v>
      </c>
      <c r="D640" s="209">
        <v>0.42</v>
      </c>
      <c r="E640" s="210">
        <v>314.14999999999998</v>
      </c>
      <c r="F640" s="53"/>
      <c r="G640" s="50"/>
      <c r="H640" s="38"/>
      <c r="I640" s="39"/>
      <c r="K640" s="217">
        <v>71800</v>
      </c>
    </row>
    <row r="641" spans="1:11" ht="15.75" customHeight="1" x14ac:dyDescent="0.2">
      <c r="A641" s="33" t="str">
        <f t="shared" si="9"/>
        <v>71900</v>
      </c>
      <c r="B641" s="218">
        <v>20225</v>
      </c>
      <c r="C641" s="206">
        <v>0.28129999999999999</v>
      </c>
      <c r="D641" s="206">
        <v>0.42</v>
      </c>
      <c r="E641" s="207">
        <v>319.14999999999998</v>
      </c>
      <c r="F641" s="52"/>
      <c r="G641" s="48"/>
      <c r="H641" s="36"/>
      <c r="I641" s="37"/>
      <c r="K641" s="218">
        <v>71900</v>
      </c>
    </row>
    <row r="642" spans="1:11" ht="15.95" customHeight="1" x14ac:dyDescent="0.2">
      <c r="A642" s="33" t="str">
        <f t="shared" ref="A642:A705" si="10">CLEAN(K642)</f>
        <v>72000</v>
      </c>
      <c r="B642" s="217">
        <v>20267</v>
      </c>
      <c r="C642" s="209">
        <v>0.28149999999999997</v>
      </c>
      <c r="D642" s="209">
        <v>0.42</v>
      </c>
      <c r="E642" s="210">
        <v>324.14999999999998</v>
      </c>
      <c r="F642" s="51"/>
      <c r="G642" s="46"/>
      <c r="H642" s="34"/>
      <c r="I642" s="35"/>
      <c r="K642" s="217">
        <v>72000</v>
      </c>
    </row>
    <row r="643" spans="1:11" ht="15" customHeight="1" x14ac:dyDescent="0.2">
      <c r="A643" s="33" t="str">
        <f t="shared" si="10"/>
        <v>72100</v>
      </c>
      <c r="B643" s="218">
        <v>20309</v>
      </c>
      <c r="C643" s="206">
        <v>0.28170000000000001</v>
      </c>
      <c r="D643" s="206">
        <v>0.42</v>
      </c>
      <c r="E643" s="207">
        <v>329.15</v>
      </c>
      <c r="F643" s="52"/>
      <c r="G643" s="48"/>
      <c r="H643" s="36"/>
      <c r="I643" s="37"/>
      <c r="K643" s="218">
        <v>72100</v>
      </c>
    </row>
    <row r="644" spans="1:11" ht="15.95" customHeight="1" x14ac:dyDescent="0.2">
      <c r="A644" s="33" t="str">
        <f t="shared" si="10"/>
        <v>72200</v>
      </c>
      <c r="B644" s="217">
        <v>20351</v>
      </c>
      <c r="C644" s="209">
        <v>0.28189999999999998</v>
      </c>
      <c r="D644" s="209">
        <v>0.42</v>
      </c>
      <c r="E644" s="210">
        <v>334.15</v>
      </c>
      <c r="F644" s="53"/>
      <c r="G644" s="50"/>
      <c r="H644" s="38"/>
      <c r="I644" s="39"/>
      <c r="K644" s="217">
        <v>72200</v>
      </c>
    </row>
    <row r="645" spans="1:11" ht="15.95" customHeight="1" x14ac:dyDescent="0.2">
      <c r="A645" s="33" t="str">
        <f t="shared" si="10"/>
        <v>72300</v>
      </c>
      <c r="B645" s="218">
        <v>20393</v>
      </c>
      <c r="C645" s="206">
        <v>0.28210000000000002</v>
      </c>
      <c r="D645" s="206">
        <v>0.42</v>
      </c>
      <c r="E645" s="207">
        <v>339.15</v>
      </c>
      <c r="F645" s="52"/>
      <c r="G645" s="48"/>
      <c r="H645" s="36"/>
      <c r="I645" s="37"/>
      <c r="K645" s="218">
        <v>72300</v>
      </c>
    </row>
    <row r="646" spans="1:11" ht="15" customHeight="1" x14ac:dyDescent="0.2">
      <c r="A646" s="33" t="str">
        <f t="shared" si="10"/>
        <v>72400</v>
      </c>
      <c r="B646" s="217">
        <v>20435</v>
      </c>
      <c r="C646" s="209">
        <v>0.2823</v>
      </c>
      <c r="D646" s="209">
        <v>0.42</v>
      </c>
      <c r="E646" s="210">
        <v>344.14</v>
      </c>
      <c r="F646" s="53"/>
      <c r="G646" s="50"/>
      <c r="H646" s="38"/>
      <c r="I646" s="39"/>
      <c r="K646" s="217">
        <v>72400</v>
      </c>
    </row>
    <row r="647" spans="1:11" ht="15.95" customHeight="1" x14ac:dyDescent="0.2">
      <c r="A647" s="33" t="str">
        <f t="shared" si="10"/>
        <v>72500</v>
      </c>
      <c r="B647" s="218">
        <v>20477</v>
      </c>
      <c r="C647" s="206">
        <v>0.28239999999999998</v>
      </c>
      <c r="D647" s="206">
        <v>0.42</v>
      </c>
      <c r="E647" s="207">
        <v>349.14</v>
      </c>
      <c r="F647" s="52"/>
      <c r="G647" s="48"/>
      <c r="H647" s="36"/>
      <c r="I647" s="37"/>
      <c r="K647" s="218">
        <v>72500</v>
      </c>
    </row>
    <row r="648" spans="1:11" ht="15.95" customHeight="1" x14ac:dyDescent="0.2">
      <c r="A648" s="33" t="str">
        <f t="shared" si="10"/>
        <v>72600</v>
      </c>
      <c r="B648" s="217">
        <v>20519</v>
      </c>
      <c r="C648" s="209">
        <v>0.28260000000000002</v>
      </c>
      <c r="D648" s="209">
        <v>0.42</v>
      </c>
      <c r="E648" s="210">
        <v>354.14</v>
      </c>
      <c r="F648" s="53"/>
      <c r="G648" s="50"/>
      <c r="H648" s="38"/>
      <c r="I648" s="39"/>
      <c r="K648" s="217">
        <v>72600</v>
      </c>
    </row>
    <row r="649" spans="1:11" ht="15" customHeight="1" x14ac:dyDescent="0.2">
      <c r="A649" s="33" t="str">
        <f t="shared" si="10"/>
        <v>72700</v>
      </c>
      <c r="B649" s="218">
        <v>20561</v>
      </c>
      <c r="C649" s="206">
        <v>0.2828</v>
      </c>
      <c r="D649" s="206">
        <v>0.42</v>
      </c>
      <c r="E649" s="207">
        <v>359.14</v>
      </c>
      <c r="F649" s="52"/>
      <c r="G649" s="48"/>
      <c r="H649" s="36"/>
      <c r="I649" s="37"/>
      <c r="K649" s="218">
        <v>72700</v>
      </c>
    </row>
    <row r="650" spans="1:11" ht="15.95" customHeight="1" x14ac:dyDescent="0.2">
      <c r="A650" s="33" t="str">
        <f t="shared" si="10"/>
        <v>72800</v>
      </c>
      <c r="B650" s="217">
        <v>20603</v>
      </c>
      <c r="C650" s="209">
        <v>0.28299999999999997</v>
      </c>
      <c r="D650" s="209">
        <v>0.42</v>
      </c>
      <c r="E650" s="210">
        <v>364.14</v>
      </c>
      <c r="F650" s="53"/>
      <c r="G650" s="50"/>
      <c r="H650" s="38"/>
      <c r="I650" s="39"/>
      <c r="K650" s="217">
        <v>72800</v>
      </c>
    </row>
    <row r="651" spans="1:11" ht="15.95" customHeight="1" x14ac:dyDescent="0.2">
      <c r="A651" s="33" t="str">
        <f t="shared" si="10"/>
        <v>72900</v>
      </c>
      <c r="B651" s="218">
        <v>20645</v>
      </c>
      <c r="C651" s="206">
        <v>0.28320000000000001</v>
      </c>
      <c r="D651" s="206">
        <v>0.42</v>
      </c>
      <c r="E651" s="207">
        <v>369.13</v>
      </c>
      <c r="F651" s="52"/>
      <c r="G651" s="48"/>
      <c r="H651" s="36"/>
      <c r="I651" s="37"/>
      <c r="K651" s="218">
        <v>72900</v>
      </c>
    </row>
    <row r="652" spans="1:11" ht="15.95" customHeight="1" x14ac:dyDescent="0.2">
      <c r="A652" s="33" t="str">
        <f t="shared" si="10"/>
        <v>73000</v>
      </c>
      <c r="B652" s="217">
        <v>20687</v>
      </c>
      <c r="C652" s="209">
        <v>0.28339999999999999</v>
      </c>
      <c r="D652" s="209">
        <v>0.42</v>
      </c>
      <c r="E652" s="210">
        <v>374.13</v>
      </c>
      <c r="F652" s="53"/>
      <c r="G652" s="50"/>
      <c r="H652" s="38"/>
      <c r="I652" s="39"/>
      <c r="K652" s="217">
        <v>73000</v>
      </c>
    </row>
    <row r="653" spans="1:11" ht="15" customHeight="1" x14ac:dyDescent="0.2">
      <c r="A653" s="33" t="str">
        <f t="shared" si="10"/>
        <v>73100</v>
      </c>
      <c r="B653" s="218">
        <v>20729</v>
      </c>
      <c r="C653" s="206">
        <v>0.28360000000000002</v>
      </c>
      <c r="D653" s="206">
        <v>0.42</v>
      </c>
      <c r="E653" s="207">
        <v>379.13</v>
      </c>
      <c r="F653" s="52"/>
      <c r="G653" s="48"/>
      <c r="H653" s="36"/>
      <c r="I653" s="37"/>
      <c r="K653" s="218">
        <v>73100</v>
      </c>
    </row>
    <row r="654" spans="1:11" ht="15.95" customHeight="1" x14ac:dyDescent="0.2">
      <c r="A654" s="33" t="str">
        <f t="shared" si="10"/>
        <v>73200</v>
      </c>
      <c r="B654" s="217">
        <v>20771</v>
      </c>
      <c r="C654" s="209">
        <v>0.2838</v>
      </c>
      <c r="D654" s="209">
        <v>0.42</v>
      </c>
      <c r="E654" s="210">
        <v>384.13</v>
      </c>
      <c r="F654" s="53"/>
      <c r="G654" s="50"/>
      <c r="H654" s="38"/>
      <c r="I654" s="39"/>
      <c r="K654" s="217">
        <v>73200</v>
      </c>
    </row>
    <row r="655" spans="1:11" ht="15.95" customHeight="1" x14ac:dyDescent="0.2">
      <c r="A655" s="33" t="str">
        <f t="shared" si="10"/>
        <v>73300</v>
      </c>
      <c r="B655" s="218">
        <v>20813</v>
      </c>
      <c r="C655" s="206">
        <v>0.28389999999999999</v>
      </c>
      <c r="D655" s="206">
        <v>0.42</v>
      </c>
      <c r="E655" s="207">
        <v>389.13</v>
      </c>
      <c r="F655" s="52"/>
      <c r="G655" s="48"/>
      <c r="H655" s="36"/>
      <c r="I655" s="37"/>
      <c r="K655" s="218">
        <v>73300</v>
      </c>
    </row>
    <row r="656" spans="1:11" ht="15" customHeight="1" x14ac:dyDescent="0.2">
      <c r="A656" s="33" t="str">
        <f t="shared" si="10"/>
        <v>73400</v>
      </c>
      <c r="B656" s="217">
        <v>20855</v>
      </c>
      <c r="C656" s="209">
        <v>0.28410000000000002</v>
      </c>
      <c r="D656" s="209">
        <v>0.42</v>
      </c>
      <c r="E656" s="210">
        <v>394.12</v>
      </c>
      <c r="F656" s="53"/>
      <c r="G656" s="50"/>
      <c r="H656" s="38"/>
      <c r="I656" s="39"/>
      <c r="K656" s="217">
        <v>73400</v>
      </c>
    </row>
    <row r="657" spans="1:11" ht="15.95" customHeight="1" x14ac:dyDescent="0.2">
      <c r="A657" s="33" t="str">
        <f t="shared" si="10"/>
        <v>73500</v>
      </c>
      <c r="B657" s="218">
        <v>20897</v>
      </c>
      <c r="C657" s="206">
        <v>0.2843</v>
      </c>
      <c r="D657" s="206">
        <v>0.42</v>
      </c>
      <c r="E657" s="207">
        <v>399.12</v>
      </c>
      <c r="F657" s="52"/>
      <c r="G657" s="48"/>
      <c r="H657" s="36"/>
      <c r="I657" s="37"/>
      <c r="K657" s="218">
        <v>73500</v>
      </c>
    </row>
    <row r="658" spans="1:11" ht="15.95" customHeight="1" x14ac:dyDescent="0.2">
      <c r="A658" s="33" t="str">
        <f t="shared" si="10"/>
        <v>73600</v>
      </c>
      <c r="B658" s="217">
        <v>20939</v>
      </c>
      <c r="C658" s="209">
        <v>0.28449999999999998</v>
      </c>
      <c r="D658" s="209">
        <v>0.42</v>
      </c>
      <c r="E658" s="210">
        <v>404.12</v>
      </c>
      <c r="F658" s="53"/>
      <c r="G658" s="50"/>
      <c r="H658" s="38"/>
      <c r="I658" s="39"/>
      <c r="K658" s="217">
        <v>73600</v>
      </c>
    </row>
    <row r="659" spans="1:11" ht="15" customHeight="1" x14ac:dyDescent="0.2">
      <c r="A659" s="33" t="str">
        <f t="shared" si="10"/>
        <v>73700</v>
      </c>
      <c r="B659" s="218">
        <v>20981</v>
      </c>
      <c r="C659" s="206">
        <v>0.28470000000000001</v>
      </c>
      <c r="D659" s="206">
        <v>0.42</v>
      </c>
      <c r="E659" s="207">
        <v>409.12</v>
      </c>
      <c r="F659" s="52"/>
      <c r="G659" s="48"/>
      <c r="H659" s="36"/>
      <c r="I659" s="37"/>
      <c r="K659" s="218">
        <v>73700</v>
      </c>
    </row>
    <row r="660" spans="1:11" ht="15.95" customHeight="1" x14ac:dyDescent="0.2">
      <c r="A660" s="33" t="str">
        <f t="shared" si="10"/>
        <v>73800</v>
      </c>
      <c r="B660" s="217">
        <v>21023</v>
      </c>
      <c r="C660" s="209">
        <v>0.28489999999999999</v>
      </c>
      <c r="D660" s="209">
        <v>0.42</v>
      </c>
      <c r="E660" s="210">
        <v>414.12</v>
      </c>
      <c r="F660" s="53"/>
      <c r="G660" s="50"/>
      <c r="H660" s="38"/>
      <c r="I660" s="39"/>
      <c r="K660" s="217">
        <v>73800</v>
      </c>
    </row>
    <row r="661" spans="1:11" ht="15.95" customHeight="1" x14ac:dyDescent="0.2">
      <c r="A661" s="33" t="str">
        <f t="shared" si="10"/>
        <v>73900</v>
      </c>
      <c r="B661" s="218">
        <v>21065</v>
      </c>
      <c r="C661" s="206">
        <v>0.28499999999999998</v>
      </c>
      <c r="D661" s="206">
        <v>0.42</v>
      </c>
      <c r="E661" s="207">
        <v>419.11</v>
      </c>
      <c r="F661" s="52"/>
      <c r="G661" s="48"/>
      <c r="H661" s="36"/>
      <c r="I661" s="37"/>
      <c r="K661" s="218">
        <v>73900</v>
      </c>
    </row>
    <row r="662" spans="1:11" ht="15.95" customHeight="1" x14ac:dyDescent="0.2">
      <c r="A662" s="33" t="str">
        <f t="shared" si="10"/>
        <v>74000</v>
      </c>
      <c r="B662" s="217">
        <v>21107</v>
      </c>
      <c r="C662" s="209">
        <v>0.28520000000000001</v>
      </c>
      <c r="D662" s="209">
        <v>0.42</v>
      </c>
      <c r="E662" s="210">
        <v>424.11</v>
      </c>
      <c r="F662" s="53"/>
      <c r="G662" s="50"/>
      <c r="H662" s="38"/>
      <c r="I662" s="39"/>
      <c r="K662" s="217">
        <v>74000</v>
      </c>
    </row>
    <row r="663" spans="1:11" ht="15" customHeight="1" x14ac:dyDescent="0.2">
      <c r="A663" s="33" t="str">
        <f t="shared" si="10"/>
        <v>74100</v>
      </c>
      <c r="B663" s="218">
        <v>21149</v>
      </c>
      <c r="C663" s="206">
        <v>0.28539999999999999</v>
      </c>
      <c r="D663" s="206">
        <v>0.42</v>
      </c>
      <c r="E663" s="207">
        <v>429.11</v>
      </c>
      <c r="F663" s="52"/>
      <c r="G663" s="48"/>
      <c r="H663" s="36"/>
      <c r="I663" s="37"/>
      <c r="K663" s="218">
        <v>74100</v>
      </c>
    </row>
    <row r="664" spans="1:11" ht="15.95" customHeight="1" x14ac:dyDescent="0.2">
      <c r="A664" s="33" t="str">
        <f t="shared" si="10"/>
        <v>74200</v>
      </c>
      <c r="B664" s="217">
        <v>21191</v>
      </c>
      <c r="C664" s="209">
        <v>0.28560000000000002</v>
      </c>
      <c r="D664" s="209">
        <v>0.42</v>
      </c>
      <c r="E664" s="210">
        <v>434.11</v>
      </c>
      <c r="F664" s="53"/>
      <c r="G664" s="50"/>
      <c r="H664" s="38"/>
      <c r="I664" s="39"/>
      <c r="K664" s="217">
        <v>74200</v>
      </c>
    </row>
    <row r="665" spans="1:11" ht="15.95" customHeight="1" x14ac:dyDescent="0.2">
      <c r="A665" s="33" t="str">
        <f t="shared" si="10"/>
        <v>74300</v>
      </c>
      <c r="B665" s="218">
        <v>21233</v>
      </c>
      <c r="C665" s="206">
        <v>0.2858</v>
      </c>
      <c r="D665" s="206">
        <v>0.42</v>
      </c>
      <c r="E665" s="207">
        <v>439.1</v>
      </c>
      <c r="F665" s="52"/>
      <c r="G665" s="48"/>
      <c r="H665" s="36"/>
      <c r="I665" s="37"/>
      <c r="K665" s="218">
        <v>74300</v>
      </c>
    </row>
    <row r="666" spans="1:11" ht="15" customHeight="1" x14ac:dyDescent="0.2">
      <c r="A666" s="33" t="str">
        <f t="shared" si="10"/>
        <v>74400</v>
      </c>
      <c r="B666" s="217">
        <v>21275</v>
      </c>
      <c r="C666" s="209">
        <v>0.28599999999999998</v>
      </c>
      <c r="D666" s="209">
        <v>0.42</v>
      </c>
      <c r="E666" s="210">
        <v>444.1</v>
      </c>
      <c r="F666" s="53"/>
      <c r="G666" s="50"/>
      <c r="H666" s="38"/>
      <c r="I666" s="39"/>
      <c r="K666" s="217">
        <v>74400</v>
      </c>
    </row>
    <row r="667" spans="1:11" ht="15.95" customHeight="1" x14ac:dyDescent="0.2">
      <c r="A667" s="33" t="str">
        <f t="shared" si="10"/>
        <v>74500</v>
      </c>
      <c r="B667" s="218">
        <v>21317</v>
      </c>
      <c r="C667" s="206">
        <v>0.28610000000000002</v>
      </c>
      <c r="D667" s="206">
        <v>0.42</v>
      </c>
      <c r="E667" s="207">
        <v>449.1</v>
      </c>
      <c r="F667" s="52"/>
      <c r="G667" s="48"/>
      <c r="H667" s="36"/>
      <c r="I667" s="37"/>
      <c r="K667" s="218">
        <v>74500</v>
      </c>
    </row>
    <row r="668" spans="1:11" ht="15.95" customHeight="1" x14ac:dyDescent="0.2">
      <c r="A668" s="33" t="str">
        <f t="shared" si="10"/>
        <v>74600</v>
      </c>
      <c r="B668" s="217">
        <v>21359</v>
      </c>
      <c r="C668" s="209">
        <v>0.2863</v>
      </c>
      <c r="D668" s="209">
        <v>0.42</v>
      </c>
      <c r="E668" s="210">
        <v>454.1</v>
      </c>
      <c r="F668" s="53"/>
      <c r="G668" s="50"/>
      <c r="H668" s="38"/>
      <c r="I668" s="39"/>
      <c r="K668" s="217">
        <v>74600</v>
      </c>
    </row>
    <row r="669" spans="1:11" ht="15" customHeight="1" x14ac:dyDescent="0.2">
      <c r="A669" s="33" t="str">
        <f t="shared" si="10"/>
        <v>74700</v>
      </c>
      <c r="B669" s="218">
        <v>21401</v>
      </c>
      <c r="C669" s="206">
        <v>0.28649999999999998</v>
      </c>
      <c r="D669" s="206">
        <v>0.42</v>
      </c>
      <c r="E669" s="207">
        <v>459.1</v>
      </c>
      <c r="F669" s="52"/>
      <c r="G669" s="48"/>
      <c r="H669" s="36"/>
      <c r="I669" s="37"/>
      <c r="K669" s="218">
        <v>74700</v>
      </c>
    </row>
    <row r="670" spans="1:11" ht="15.95" customHeight="1" x14ac:dyDescent="0.2">
      <c r="A670" s="33" t="str">
        <f t="shared" si="10"/>
        <v>74800</v>
      </c>
      <c r="B670" s="217">
        <v>21443</v>
      </c>
      <c r="C670" s="209">
        <v>0.28670000000000001</v>
      </c>
      <c r="D670" s="209">
        <v>0.42</v>
      </c>
      <c r="E670" s="210">
        <v>464.1</v>
      </c>
      <c r="F670" s="53"/>
      <c r="G670" s="50"/>
      <c r="H670" s="38"/>
      <c r="I670" s="39"/>
      <c r="K670" s="217">
        <v>74800</v>
      </c>
    </row>
    <row r="671" spans="1:11" ht="15.95" customHeight="1" x14ac:dyDescent="0.2">
      <c r="A671" s="33" t="str">
        <f t="shared" si="10"/>
        <v>74900</v>
      </c>
      <c r="B671" s="218">
        <v>21485</v>
      </c>
      <c r="C671" s="206">
        <v>0.2868</v>
      </c>
      <c r="D671" s="206">
        <v>0.42</v>
      </c>
      <c r="E671" s="207">
        <v>469.09</v>
      </c>
      <c r="F671" s="52"/>
      <c r="G671" s="48"/>
      <c r="H671" s="36"/>
      <c r="I671" s="37"/>
      <c r="K671" s="218">
        <v>74900</v>
      </c>
    </row>
    <row r="672" spans="1:11" ht="15.95" customHeight="1" x14ac:dyDescent="0.2">
      <c r="A672" s="33" t="str">
        <f t="shared" si="10"/>
        <v>75000</v>
      </c>
      <c r="B672" s="217">
        <v>21527</v>
      </c>
      <c r="C672" s="209">
        <v>0.28699999999999998</v>
      </c>
      <c r="D672" s="209">
        <v>0.42</v>
      </c>
      <c r="E672" s="210">
        <v>474.09</v>
      </c>
      <c r="F672" s="53"/>
      <c r="G672" s="50"/>
      <c r="H672" s="38"/>
      <c r="I672" s="39"/>
      <c r="K672" s="217">
        <v>75000</v>
      </c>
    </row>
    <row r="673" spans="1:11" ht="15" customHeight="1" x14ac:dyDescent="0.2">
      <c r="A673" s="33" t="str">
        <f t="shared" si="10"/>
        <v>75100</v>
      </c>
      <c r="B673" s="218">
        <v>21569</v>
      </c>
      <c r="C673" s="206">
        <v>0.28720000000000001</v>
      </c>
      <c r="D673" s="206">
        <v>0.42</v>
      </c>
      <c r="E673" s="207">
        <v>479.09</v>
      </c>
      <c r="F673" s="52"/>
      <c r="G673" s="48"/>
      <c r="H673" s="36"/>
      <c r="I673" s="37"/>
      <c r="K673" s="218">
        <v>75100</v>
      </c>
    </row>
    <row r="674" spans="1:11" ht="15.95" customHeight="1" x14ac:dyDescent="0.2">
      <c r="A674" s="33" t="str">
        <f t="shared" si="10"/>
        <v>75200</v>
      </c>
      <c r="B674" s="217">
        <v>21611</v>
      </c>
      <c r="C674" s="209">
        <v>0.28739999999999999</v>
      </c>
      <c r="D674" s="209">
        <v>0.42</v>
      </c>
      <c r="E674" s="210">
        <v>484.09</v>
      </c>
      <c r="F674" s="53"/>
      <c r="G674" s="50"/>
      <c r="H674" s="38"/>
      <c r="I674" s="39"/>
      <c r="K674" s="217">
        <v>75200</v>
      </c>
    </row>
    <row r="675" spans="1:11" ht="15.95" customHeight="1" x14ac:dyDescent="0.2">
      <c r="A675" s="33" t="str">
        <f t="shared" si="10"/>
        <v>75300</v>
      </c>
      <c r="B675" s="218">
        <v>21653</v>
      </c>
      <c r="C675" s="206">
        <v>0.28760000000000002</v>
      </c>
      <c r="D675" s="206">
        <v>0.42</v>
      </c>
      <c r="E675" s="207">
        <v>489.09</v>
      </c>
      <c r="F675" s="52"/>
      <c r="G675" s="48"/>
      <c r="H675" s="36"/>
      <c r="I675" s="37"/>
      <c r="K675" s="218">
        <v>75300</v>
      </c>
    </row>
    <row r="676" spans="1:11" ht="15" customHeight="1" x14ac:dyDescent="0.2">
      <c r="A676" s="33" t="str">
        <f t="shared" si="10"/>
        <v>75400</v>
      </c>
      <c r="B676" s="217">
        <v>21695</v>
      </c>
      <c r="C676" s="209">
        <v>0.28770000000000001</v>
      </c>
      <c r="D676" s="209">
        <v>0.42</v>
      </c>
      <c r="E676" s="210">
        <v>494.08</v>
      </c>
      <c r="F676" s="53"/>
      <c r="G676" s="50"/>
      <c r="H676" s="38"/>
      <c r="I676" s="39"/>
      <c r="K676" s="217">
        <v>75400</v>
      </c>
    </row>
    <row r="677" spans="1:11" ht="15.95" customHeight="1" x14ac:dyDescent="0.2">
      <c r="A677" s="33" t="str">
        <f t="shared" si="10"/>
        <v>75500</v>
      </c>
      <c r="B677" s="218">
        <v>21737</v>
      </c>
      <c r="C677" s="206">
        <v>0.28789999999999999</v>
      </c>
      <c r="D677" s="206">
        <v>0.42</v>
      </c>
      <c r="E677" s="207">
        <v>499.08</v>
      </c>
      <c r="F677" s="52"/>
      <c r="G677" s="48"/>
      <c r="H677" s="36"/>
      <c r="I677" s="37"/>
      <c r="K677" s="218">
        <v>75500</v>
      </c>
    </row>
    <row r="678" spans="1:11" ht="15.95" customHeight="1" x14ac:dyDescent="0.2">
      <c r="A678" s="33" t="str">
        <f t="shared" si="10"/>
        <v>75600</v>
      </c>
      <c r="B678" s="217">
        <v>21779</v>
      </c>
      <c r="C678" s="209">
        <v>0.28810000000000002</v>
      </c>
      <c r="D678" s="209">
        <v>0.42</v>
      </c>
      <c r="E678" s="210">
        <v>504.08</v>
      </c>
      <c r="F678" s="53"/>
      <c r="G678" s="50"/>
      <c r="H678" s="38"/>
      <c r="I678" s="39"/>
      <c r="K678" s="217">
        <v>75600</v>
      </c>
    </row>
    <row r="679" spans="1:11" ht="15" customHeight="1" x14ac:dyDescent="0.2">
      <c r="A679" s="33" t="str">
        <f t="shared" si="10"/>
        <v>75700</v>
      </c>
      <c r="B679" s="218">
        <v>21821</v>
      </c>
      <c r="C679" s="206">
        <v>0.2883</v>
      </c>
      <c r="D679" s="206">
        <v>0.42</v>
      </c>
      <c r="E679" s="207">
        <v>509.08</v>
      </c>
      <c r="F679" s="52"/>
      <c r="G679" s="48"/>
      <c r="H679" s="36"/>
      <c r="I679" s="37"/>
      <c r="K679" s="218">
        <v>75700</v>
      </c>
    </row>
    <row r="680" spans="1:11" ht="15.95" customHeight="1" x14ac:dyDescent="0.2">
      <c r="A680" s="33" t="str">
        <f t="shared" si="10"/>
        <v>75800</v>
      </c>
      <c r="B680" s="219">
        <v>21863</v>
      </c>
      <c r="C680" s="212">
        <v>0.28839999999999999</v>
      </c>
      <c r="D680" s="212">
        <v>0.42</v>
      </c>
      <c r="E680" s="213">
        <v>514.07000000000005</v>
      </c>
      <c r="F680" s="53"/>
      <c r="G680" s="50"/>
      <c r="H680" s="38"/>
      <c r="I680" s="39"/>
      <c r="K680" s="219">
        <v>75800</v>
      </c>
    </row>
    <row r="681" spans="1:11" ht="15.75" customHeight="1" x14ac:dyDescent="0.2">
      <c r="A681" s="33" t="str">
        <f t="shared" si="10"/>
        <v>75900</v>
      </c>
      <c r="B681" s="220">
        <v>21905</v>
      </c>
      <c r="C681" s="215">
        <v>0.28860000000000002</v>
      </c>
      <c r="D681" s="215">
        <v>0.42</v>
      </c>
      <c r="E681" s="216">
        <v>519.07000000000005</v>
      </c>
      <c r="F681" s="52"/>
      <c r="G681" s="48"/>
      <c r="H681" s="36"/>
      <c r="I681" s="37"/>
      <c r="K681" s="220">
        <v>75900</v>
      </c>
    </row>
    <row r="682" spans="1:11" ht="15.95" customHeight="1" x14ac:dyDescent="0.2">
      <c r="A682" s="33" t="str">
        <f t="shared" si="10"/>
        <v>76000</v>
      </c>
      <c r="B682" s="217">
        <v>21947</v>
      </c>
      <c r="C682" s="209">
        <v>0.2888</v>
      </c>
      <c r="D682" s="209">
        <v>0.42</v>
      </c>
      <c r="E682" s="210">
        <v>524.07000000000005</v>
      </c>
      <c r="F682" s="51"/>
      <c r="G682" s="46"/>
      <c r="H682" s="34"/>
      <c r="I682" s="35"/>
      <c r="K682" s="217">
        <v>76000</v>
      </c>
    </row>
    <row r="683" spans="1:11" ht="15" customHeight="1" x14ac:dyDescent="0.2">
      <c r="A683" s="33" t="str">
        <f t="shared" si="10"/>
        <v>76100</v>
      </c>
      <c r="B683" s="218">
        <v>21989</v>
      </c>
      <c r="C683" s="206">
        <v>0.28889999999999999</v>
      </c>
      <c r="D683" s="206">
        <v>0.42</v>
      </c>
      <c r="E683" s="207">
        <v>529.07000000000005</v>
      </c>
      <c r="F683" s="52"/>
      <c r="G683" s="48"/>
      <c r="H683" s="36"/>
      <c r="I683" s="37"/>
      <c r="K683" s="218">
        <v>76100</v>
      </c>
    </row>
    <row r="684" spans="1:11" ht="15.95" customHeight="1" x14ac:dyDescent="0.2">
      <c r="A684" s="33" t="str">
        <f t="shared" si="10"/>
        <v>76200</v>
      </c>
      <c r="B684" s="217">
        <v>22031</v>
      </c>
      <c r="C684" s="209">
        <v>0.28910000000000002</v>
      </c>
      <c r="D684" s="209">
        <v>0.42</v>
      </c>
      <c r="E684" s="210">
        <v>534.07000000000005</v>
      </c>
      <c r="F684" s="53"/>
      <c r="G684" s="50"/>
      <c r="H684" s="38"/>
      <c r="I684" s="39"/>
      <c r="K684" s="217">
        <v>76200</v>
      </c>
    </row>
    <row r="685" spans="1:11" ht="15.95" customHeight="1" x14ac:dyDescent="0.2">
      <c r="A685" s="33" t="str">
        <f t="shared" si="10"/>
        <v>76300</v>
      </c>
      <c r="B685" s="218">
        <v>22073</v>
      </c>
      <c r="C685" s="206">
        <v>0.2893</v>
      </c>
      <c r="D685" s="206">
        <v>0.42</v>
      </c>
      <c r="E685" s="207">
        <v>539.05999999999995</v>
      </c>
      <c r="F685" s="52"/>
      <c r="G685" s="48"/>
      <c r="H685" s="36"/>
      <c r="I685" s="37"/>
      <c r="K685" s="218">
        <v>76300</v>
      </c>
    </row>
    <row r="686" spans="1:11" ht="15" customHeight="1" x14ac:dyDescent="0.2">
      <c r="A686" s="33" t="str">
        <f t="shared" si="10"/>
        <v>76400</v>
      </c>
      <c r="B686" s="217">
        <v>22115</v>
      </c>
      <c r="C686" s="209">
        <v>0.28949999999999998</v>
      </c>
      <c r="D686" s="209">
        <v>0.42</v>
      </c>
      <c r="E686" s="210">
        <v>544.05999999999995</v>
      </c>
      <c r="F686" s="53"/>
      <c r="G686" s="50"/>
      <c r="H686" s="38"/>
      <c r="I686" s="39"/>
      <c r="K686" s="217">
        <v>76400</v>
      </c>
    </row>
    <row r="687" spans="1:11" ht="15.95" customHeight="1" x14ac:dyDescent="0.2">
      <c r="A687" s="33" t="str">
        <f t="shared" si="10"/>
        <v>76500</v>
      </c>
      <c r="B687" s="218">
        <v>22157</v>
      </c>
      <c r="C687" s="206">
        <v>0.28960000000000002</v>
      </c>
      <c r="D687" s="206">
        <v>0.42</v>
      </c>
      <c r="E687" s="207">
        <v>549.05999999999995</v>
      </c>
      <c r="F687" s="52"/>
      <c r="G687" s="48"/>
      <c r="H687" s="36"/>
      <c r="I687" s="37"/>
      <c r="K687" s="218">
        <v>76500</v>
      </c>
    </row>
    <row r="688" spans="1:11" ht="15.95" customHeight="1" x14ac:dyDescent="0.2">
      <c r="A688" s="33" t="str">
        <f t="shared" si="10"/>
        <v>76600</v>
      </c>
      <c r="B688" s="217">
        <v>22199</v>
      </c>
      <c r="C688" s="209">
        <v>0.2898</v>
      </c>
      <c r="D688" s="209">
        <v>0.42</v>
      </c>
      <c r="E688" s="210">
        <v>554.05999999999995</v>
      </c>
      <c r="F688" s="53"/>
      <c r="G688" s="50"/>
      <c r="H688" s="38"/>
      <c r="I688" s="39"/>
      <c r="K688" s="217">
        <v>76600</v>
      </c>
    </row>
    <row r="689" spans="1:11" ht="15" customHeight="1" x14ac:dyDescent="0.2">
      <c r="A689" s="33" t="str">
        <f t="shared" si="10"/>
        <v>76700</v>
      </c>
      <c r="B689" s="218">
        <v>22241</v>
      </c>
      <c r="C689" s="206">
        <v>0.28999999999999998</v>
      </c>
      <c r="D689" s="206">
        <v>0.42</v>
      </c>
      <c r="E689" s="207">
        <v>559.05999999999995</v>
      </c>
      <c r="F689" s="52"/>
      <c r="G689" s="48"/>
      <c r="H689" s="36"/>
      <c r="I689" s="37"/>
      <c r="K689" s="218">
        <v>76700</v>
      </c>
    </row>
    <row r="690" spans="1:11" ht="15.95" customHeight="1" x14ac:dyDescent="0.2">
      <c r="A690" s="33" t="str">
        <f t="shared" si="10"/>
        <v>76800</v>
      </c>
      <c r="B690" s="217">
        <v>22283</v>
      </c>
      <c r="C690" s="209">
        <v>0.29010000000000002</v>
      </c>
      <c r="D690" s="209">
        <v>0.42</v>
      </c>
      <c r="E690" s="210">
        <v>564.04999999999995</v>
      </c>
      <c r="F690" s="53"/>
      <c r="G690" s="50"/>
      <c r="H690" s="38"/>
      <c r="I690" s="39"/>
      <c r="K690" s="217">
        <v>76800</v>
      </c>
    </row>
    <row r="691" spans="1:11" ht="15.95" customHeight="1" x14ac:dyDescent="0.2">
      <c r="A691" s="33" t="str">
        <f t="shared" si="10"/>
        <v>76900</v>
      </c>
      <c r="B691" s="218">
        <v>22325</v>
      </c>
      <c r="C691" s="206">
        <v>0.2903</v>
      </c>
      <c r="D691" s="206">
        <v>0.42</v>
      </c>
      <c r="E691" s="207">
        <v>569.04999999999995</v>
      </c>
      <c r="F691" s="52"/>
      <c r="G691" s="48"/>
      <c r="H691" s="36"/>
      <c r="I691" s="37"/>
      <c r="K691" s="218">
        <v>76900</v>
      </c>
    </row>
    <row r="692" spans="1:11" ht="15.95" customHeight="1" x14ac:dyDescent="0.2">
      <c r="A692" s="33" t="str">
        <f t="shared" si="10"/>
        <v>77000</v>
      </c>
      <c r="B692" s="217">
        <v>22367</v>
      </c>
      <c r="C692" s="209">
        <v>0.29049999999999998</v>
      </c>
      <c r="D692" s="209">
        <v>0.42</v>
      </c>
      <c r="E692" s="210">
        <v>574.04999999999995</v>
      </c>
      <c r="F692" s="53"/>
      <c r="G692" s="50"/>
      <c r="H692" s="38"/>
      <c r="I692" s="39"/>
      <c r="K692" s="217">
        <v>77000</v>
      </c>
    </row>
    <row r="693" spans="1:11" ht="15" customHeight="1" x14ac:dyDescent="0.2">
      <c r="A693" s="33" t="str">
        <f t="shared" si="10"/>
        <v>77100</v>
      </c>
      <c r="B693" s="218">
        <v>22409</v>
      </c>
      <c r="C693" s="206">
        <v>0.29060000000000002</v>
      </c>
      <c r="D693" s="206">
        <v>0.42</v>
      </c>
      <c r="E693" s="207">
        <v>579.04999999999995</v>
      </c>
      <c r="F693" s="52"/>
      <c r="G693" s="48"/>
      <c r="H693" s="36"/>
      <c r="I693" s="37"/>
      <c r="K693" s="218">
        <v>77100</v>
      </c>
    </row>
    <row r="694" spans="1:11" ht="15.95" customHeight="1" x14ac:dyDescent="0.2">
      <c r="A694" s="33" t="str">
        <f t="shared" si="10"/>
        <v>77200</v>
      </c>
      <c r="B694" s="217">
        <v>22451</v>
      </c>
      <c r="C694" s="209">
        <v>0.2908</v>
      </c>
      <c r="D694" s="209">
        <v>0.42</v>
      </c>
      <c r="E694" s="210">
        <v>584.04999999999995</v>
      </c>
      <c r="F694" s="53"/>
      <c r="G694" s="50"/>
      <c r="H694" s="38"/>
      <c r="I694" s="39"/>
      <c r="K694" s="217">
        <v>77200</v>
      </c>
    </row>
    <row r="695" spans="1:11" ht="15.95" customHeight="1" x14ac:dyDescent="0.2">
      <c r="A695" s="33" t="str">
        <f t="shared" si="10"/>
        <v>77300</v>
      </c>
      <c r="B695" s="218">
        <v>22493</v>
      </c>
      <c r="C695" s="206">
        <v>0.29099999999999998</v>
      </c>
      <c r="D695" s="206">
        <v>0.42</v>
      </c>
      <c r="E695" s="207">
        <v>589.04</v>
      </c>
      <c r="F695" s="52"/>
      <c r="G695" s="48"/>
      <c r="H695" s="36"/>
      <c r="I695" s="37"/>
      <c r="K695" s="218">
        <v>77300</v>
      </c>
    </row>
    <row r="696" spans="1:11" ht="15" customHeight="1" x14ac:dyDescent="0.2">
      <c r="A696" s="33" t="str">
        <f t="shared" si="10"/>
        <v>77400</v>
      </c>
      <c r="B696" s="217">
        <v>22535</v>
      </c>
      <c r="C696" s="209">
        <v>0.29110000000000003</v>
      </c>
      <c r="D696" s="209">
        <v>0.42</v>
      </c>
      <c r="E696" s="210">
        <v>594.04</v>
      </c>
      <c r="F696" s="53"/>
      <c r="G696" s="50"/>
      <c r="H696" s="38"/>
      <c r="I696" s="39"/>
      <c r="K696" s="217">
        <v>77400</v>
      </c>
    </row>
    <row r="697" spans="1:11" ht="15.95" customHeight="1" x14ac:dyDescent="0.2">
      <c r="A697" s="33" t="str">
        <f t="shared" si="10"/>
        <v>77500</v>
      </c>
      <c r="B697" s="218">
        <v>22577</v>
      </c>
      <c r="C697" s="206">
        <v>0.2913</v>
      </c>
      <c r="D697" s="206">
        <v>0.42</v>
      </c>
      <c r="E697" s="207">
        <v>599.04</v>
      </c>
      <c r="F697" s="52"/>
      <c r="G697" s="48"/>
      <c r="H697" s="36"/>
      <c r="I697" s="37"/>
      <c r="K697" s="218">
        <v>77500</v>
      </c>
    </row>
    <row r="698" spans="1:11" ht="15.95" customHeight="1" x14ac:dyDescent="0.2">
      <c r="A698" s="33" t="str">
        <f t="shared" si="10"/>
        <v>77600</v>
      </c>
      <c r="B698" s="217">
        <v>22619</v>
      </c>
      <c r="C698" s="209">
        <v>0.29149999999999998</v>
      </c>
      <c r="D698" s="209">
        <v>0.42</v>
      </c>
      <c r="E698" s="210">
        <v>604.04</v>
      </c>
      <c r="F698" s="53"/>
      <c r="G698" s="50"/>
      <c r="H698" s="38"/>
      <c r="I698" s="39"/>
      <c r="K698" s="217">
        <v>77600</v>
      </c>
    </row>
    <row r="699" spans="1:11" ht="15" customHeight="1" x14ac:dyDescent="0.2">
      <c r="A699" s="33" t="str">
        <f t="shared" si="10"/>
        <v>77700</v>
      </c>
      <c r="B699" s="218">
        <v>22661</v>
      </c>
      <c r="C699" s="206">
        <v>0.29160000000000003</v>
      </c>
      <c r="D699" s="206">
        <v>0.42</v>
      </c>
      <c r="E699" s="207">
        <v>609.04</v>
      </c>
      <c r="F699" s="52"/>
      <c r="G699" s="48"/>
      <c r="H699" s="36"/>
      <c r="I699" s="37"/>
      <c r="K699" s="218">
        <v>77700</v>
      </c>
    </row>
    <row r="700" spans="1:11" ht="15.95" customHeight="1" x14ac:dyDescent="0.2">
      <c r="A700" s="33" t="str">
        <f t="shared" si="10"/>
        <v>77800</v>
      </c>
      <c r="B700" s="217">
        <v>22703</v>
      </c>
      <c r="C700" s="209">
        <v>0.2918</v>
      </c>
      <c r="D700" s="209">
        <v>0.42</v>
      </c>
      <c r="E700" s="210">
        <v>614.04</v>
      </c>
      <c r="F700" s="53"/>
      <c r="G700" s="50"/>
      <c r="H700" s="38"/>
      <c r="I700" s="39"/>
      <c r="K700" s="217">
        <v>77800</v>
      </c>
    </row>
    <row r="701" spans="1:11" ht="15.95" customHeight="1" x14ac:dyDescent="0.2">
      <c r="A701" s="33" t="str">
        <f t="shared" si="10"/>
        <v>77900</v>
      </c>
      <c r="B701" s="218">
        <v>22745</v>
      </c>
      <c r="C701" s="206">
        <v>0.29199999999999998</v>
      </c>
      <c r="D701" s="206">
        <v>0.42</v>
      </c>
      <c r="E701" s="207">
        <v>619.03</v>
      </c>
      <c r="F701" s="52"/>
      <c r="G701" s="48"/>
      <c r="H701" s="36"/>
      <c r="I701" s="37"/>
      <c r="K701" s="218">
        <v>77900</v>
      </c>
    </row>
    <row r="702" spans="1:11" ht="15.95" customHeight="1" x14ac:dyDescent="0.2">
      <c r="A702" s="33" t="str">
        <f t="shared" si="10"/>
        <v>78000</v>
      </c>
      <c r="B702" s="217">
        <v>22787</v>
      </c>
      <c r="C702" s="209">
        <v>0.29210000000000003</v>
      </c>
      <c r="D702" s="209">
        <v>0.42</v>
      </c>
      <c r="E702" s="210">
        <v>624.03</v>
      </c>
      <c r="F702" s="53"/>
      <c r="G702" s="50"/>
      <c r="H702" s="38"/>
      <c r="I702" s="39"/>
      <c r="K702" s="217">
        <v>78000</v>
      </c>
    </row>
    <row r="703" spans="1:11" ht="15" customHeight="1" x14ac:dyDescent="0.2">
      <c r="A703" s="33" t="str">
        <f t="shared" si="10"/>
        <v>78100</v>
      </c>
      <c r="B703" s="218">
        <v>22829</v>
      </c>
      <c r="C703" s="206">
        <v>0.2923</v>
      </c>
      <c r="D703" s="206">
        <v>0.42</v>
      </c>
      <c r="E703" s="207">
        <v>629.03</v>
      </c>
      <c r="F703" s="52"/>
      <c r="G703" s="48"/>
      <c r="H703" s="36"/>
      <c r="I703" s="37"/>
      <c r="K703" s="218">
        <v>78100</v>
      </c>
    </row>
    <row r="704" spans="1:11" ht="15.95" customHeight="1" x14ac:dyDescent="0.2">
      <c r="A704" s="33" t="str">
        <f t="shared" si="10"/>
        <v>78200</v>
      </c>
      <c r="B704" s="217">
        <v>22871</v>
      </c>
      <c r="C704" s="209">
        <v>0.29249999999999998</v>
      </c>
      <c r="D704" s="209">
        <v>0.42</v>
      </c>
      <c r="E704" s="210">
        <v>634.03</v>
      </c>
      <c r="F704" s="53"/>
      <c r="G704" s="50"/>
      <c r="H704" s="38"/>
      <c r="I704" s="39"/>
      <c r="K704" s="217">
        <v>78200</v>
      </c>
    </row>
    <row r="705" spans="1:11" ht="15.95" customHeight="1" x14ac:dyDescent="0.2">
      <c r="A705" s="33" t="str">
        <f t="shared" si="10"/>
        <v>78300</v>
      </c>
      <c r="B705" s="218">
        <v>22913</v>
      </c>
      <c r="C705" s="206">
        <v>0.29260000000000003</v>
      </c>
      <c r="D705" s="206">
        <v>0.42</v>
      </c>
      <c r="E705" s="207">
        <v>639.03</v>
      </c>
      <c r="F705" s="52"/>
      <c r="G705" s="48"/>
      <c r="H705" s="36"/>
      <c r="I705" s="37"/>
      <c r="K705" s="218">
        <v>78300</v>
      </c>
    </row>
    <row r="706" spans="1:11" ht="15" customHeight="1" x14ac:dyDescent="0.2">
      <c r="A706" s="33" t="str">
        <f t="shared" ref="A706:A769" si="11">CLEAN(K706)</f>
        <v>78400</v>
      </c>
      <c r="B706" s="217">
        <v>22955</v>
      </c>
      <c r="C706" s="209">
        <v>0.2928</v>
      </c>
      <c r="D706" s="209">
        <v>0.42</v>
      </c>
      <c r="E706" s="210">
        <v>644.02</v>
      </c>
      <c r="F706" s="53"/>
      <c r="G706" s="50"/>
      <c r="H706" s="38"/>
      <c r="I706" s="39"/>
      <c r="K706" s="217">
        <v>78400</v>
      </c>
    </row>
    <row r="707" spans="1:11" ht="15.95" customHeight="1" x14ac:dyDescent="0.2">
      <c r="A707" s="33" t="str">
        <f t="shared" si="11"/>
        <v>78500</v>
      </c>
      <c r="B707" s="218">
        <v>22997</v>
      </c>
      <c r="C707" s="206">
        <v>0.29299999999999998</v>
      </c>
      <c r="D707" s="206">
        <v>0.42</v>
      </c>
      <c r="E707" s="207">
        <v>649.02</v>
      </c>
      <c r="F707" s="52"/>
      <c r="G707" s="48"/>
      <c r="H707" s="36"/>
      <c r="I707" s="37"/>
      <c r="K707" s="218">
        <v>78500</v>
      </c>
    </row>
    <row r="708" spans="1:11" ht="15.95" customHeight="1" x14ac:dyDescent="0.2">
      <c r="A708" s="33" t="str">
        <f t="shared" si="11"/>
        <v>78600</v>
      </c>
      <c r="B708" s="217">
        <v>23039</v>
      </c>
      <c r="C708" s="209">
        <v>0.29310000000000003</v>
      </c>
      <c r="D708" s="209">
        <v>0.42</v>
      </c>
      <c r="E708" s="210">
        <v>654.02</v>
      </c>
      <c r="F708" s="53"/>
      <c r="G708" s="50"/>
      <c r="H708" s="38"/>
      <c r="I708" s="39"/>
      <c r="K708" s="217">
        <v>78600</v>
      </c>
    </row>
    <row r="709" spans="1:11" ht="15" customHeight="1" x14ac:dyDescent="0.2">
      <c r="A709" s="33" t="str">
        <f t="shared" si="11"/>
        <v>78700</v>
      </c>
      <c r="B709" s="218">
        <v>23081</v>
      </c>
      <c r="C709" s="206">
        <v>0.29330000000000001</v>
      </c>
      <c r="D709" s="206">
        <v>0.42</v>
      </c>
      <c r="E709" s="207">
        <v>659.02</v>
      </c>
      <c r="F709" s="52"/>
      <c r="G709" s="48"/>
      <c r="H709" s="36"/>
      <c r="I709" s="37"/>
      <c r="K709" s="218">
        <v>78700</v>
      </c>
    </row>
    <row r="710" spans="1:11" ht="15.95" customHeight="1" x14ac:dyDescent="0.2">
      <c r="A710" s="33" t="str">
        <f t="shared" si="11"/>
        <v>78800</v>
      </c>
      <c r="B710" s="217">
        <v>23123</v>
      </c>
      <c r="C710" s="209">
        <v>0.29339999999999999</v>
      </c>
      <c r="D710" s="209">
        <v>0.42</v>
      </c>
      <c r="E710" s="210">
        <v>664.02</v>
      </c>
      <c r="F710" s="53"/>
      <c r="G710" s="50"/>
      <c r="H710" s="38"/>
      <c r="I710" s="39"/>
      <c r="K710" s="217">
        <v>78800</v>
      </c>
    </row>
    <row r="711" spans="1:11" ht="15.95" customHeight="1" x14ac:dyDescent="0.2">
      <c r="A711" s="33" t="str">
        <f t="shared" si="11"/>
        <v>78900</v>
      </c>
      <c r="B711" s="218">
        <v>23165</v>
      </c>
      <c r="C711" s="206">
        <v>0.29360000000000003</v>
      </c>
      <c r="D711" s="206">
        <v>0.42</v>
      </c>
      <c r="E711" s="207">
        <v>669.01</v>
      </c>
      <c r="F711" s="52"/>
      <c r="G711" s="48"/>
      <c r="H711" s="36"/>
      <c r="I711" s="37"/>
      <c r="K711" s="218">
        <v>78900</v>
      </c>
    </row>
    <row r="712" spans="1:11" ht="15.95" customHeight="1" x14ac:dyDescent="0.2">
      <c r="A712" s="33" t="str">
        <f t="shared" si="11"/>
        <v>79000</v>
      </c>
      <c r="B712" s="217">
        <v>23207</v>
      </c>
      <c r="C712" s="209">
        <v>0.29380000000000001</v>
      </c>
      <c r="D712" s="209">
        <v>0.42</v>
      </c>
      <c r="E712" s="210">
        <v>674.01</v>
      </c>
      <c r="F712" s="53"/>
      <c r="G712" s="50"/>
      <c r="H712" s="38"/>
      <c r="I712" s="39"/>
      <c r="K712" s="217">
        <v>79000</v>
      </c>
    </row>
    <row r="713" spans="1:11" ht="15" customHeight="1" x14ac:dyDescent="0.2">
      <c r="A713" s="33" t="str">
        <f t="shared" si="11"/>
        <v>79100</v>
      </c>
      <c r="B713" s="218">
        <v>23249</v>
      </c>
      <c r="C713" s="206">
        <v>0.29389999999999999</v>
      </c>
      <c r="D713" s="206">
        <v>0.42</v>
      </c>
      <c r="E713" s="207">
        <v>679.01</v>
      </c>
      <c r="F713" s="52"/>
      <c r="G713" s="48"/>
      <c r="H713" s="36"/>
      <c r="I713" s="37"/>
      <c r="K713" s="218">
        <v>79100</v>
      </c>
    </row>
    <row r="714" spans="1:11" ht="15.95" customHeight="1" x14ac:dyDescent="0.2">
      <c r="A714" s="33" t="str">
        <f t="shared" si="11"/>
        <v>79200</v>
      </c>
      <c r="B714" s="217">
        <v>23291</v>
      </c>
      <c r="C714" s="209">
        <v>0.29409999999999997</v>
      </c>
      <c r="D714" s="209">
        <v>0.42</v>
      </c>
      <c r="E714" s="210">
        <v>684.01</v>
      </c>
      <c r="F714" s="53"/>
      <c r="G714" s="50"/>
      <c r="H714" s="38"/>
      <c r="I714" s="39"/>
      <c r="K714" s="217">
        <v>79200</v>
      </c>
    </row>
    <row r="715" spans="1:11" ht="15.95" customHeight="1" x14ac:dyDescent="0.2">
      <c r="A715" s="33" t="str">
        <f t="shared" si="11"/>
        <v>79300</v>
      </c>
      <c r="B715" s="218">
        <v>23333</v>
      </c>
      <c r="C715" s="206">
        <v>0.29420000000000002</v>
      </c>
      <c r="D715" s="206">
        <v>0.42</v>
      </c>
      <c r="E715" s="207">
        <v>689.01</v>
      </c>
      <c r="F715" s="52"/>
      <c r="G715" s="48"/>
      <c r="H715" s="36"/>
      <c r="I715" s="37"/>
      <c r="K715" s="218">
        <v>79300</v>
      </c>
    </row>
    <row r="716" spans="1:11" ht="15" customHeight="1" x14ac:dyDescent="0.2">
      <c r="A716" s="33" t="str">
        <f t="shared" si="11"/>
        <v>79400</v>
      </c>
      <c r="B716" s="217">
        <v>23375</v>
      </c>
      <c r="C716" s="209">
        <v>0.2944</v>
      </c>
      <c r="D716" s="209">
        <v>0.42</v>
      </c>
      <c r="E716" s="210">
        <v>694</v>
      </c>
      <c r="F716" s="53"/>
      <c r="G716" s="50"/>
      <c r="H716" s="38"/>
      <c r="I716" s="39"/>
      <c r="K716" s="217">
        <v>79400</v>
      </c>
    </row>
    <row r="717" spans="1:11" ht="15.95" customHeight="1" x14ac:dyDescent="0.2">
      <c r="A717" s="33" t="str">
        <f t="shared" si="11"/>
        <v>79500</v>
      </c>
      <c r="B717" s="218">
        <v>23417</v>
      </c>
      <c r="C717" s="206">
        <v>0.29459999999999997</v>
      </c>
      <c r="D717" s="206">
        <v>0.42</v>
      </c>
      <c r="E717" s="207">
        <v>699</v>
      </c>
      <c r="F717" s="52"/>
      <c r="G717" s="48"/>
      <c r="H717" s="36"/>
      <c r="I717" s="37"/>
      <c r="K717" s="218">
        <v>79500</v>
      </c>
    </row>
    <row r="718" spans="1:11" ht="15.95" customHeight="1" x14ac:dyDescent="0.2">
      <c r="A718" s="33" t="str">
        <f t="shared" si="11"/>
        <v>79600</v>
      </c>
      <c r="B718" s="217">
        <v>23459</v>
      </c>
      <c r="C718" s="209">
        <v>0.29470000000000002</v>
      </c>
      <c r="D718" s="209">
        <v>0.42</v>
      </c>
      <c r="E718" s="210">
        <v>704</v>
      </c>
      <c r="F718" s="53"/>
      <c r="G718" s="50"/>
      <c r="H718" s="38"/>
      <c r="I718" s="39"/>
      <c r="K718" s="217">
        <v>79600</v>
      </c>
    </row>
    <row r="719" spans="1:11" ht="15" customHeight="1" x14ac:dyDescent="0.2">
      <c r="A719" s="33" t="str">
        <f t="shared" si="11"/>
        <v>79700</v>
      </c>
      <c r="B719" s="218">
        <v>23501</v>
      </c>
      <c r="C719" s="206">
        <v>0.2949</v>
      </c>
      <c r="D719" s="206">
        <v>0.42</v>
      </c>
      <c r="E719" s="207">
        <v>709</v>
      </c>
      <c r="F719" s="52"/>
      <c r="G719" s="48"/>
      <c r="H719" s="36"/>
      <c r="I719" s="37"/>
      <c r="K719" s="218">
        <v>79700</v>
      </c>
    </row>
    <row r="720" spans="1:11" ht="15.95" customHeight="1" x14ac:dyDescent="0.2">
      <c r="A720" s="33" t="str">
        <f t="shared" si="11"/>
        <v>79800</v>
      </c>
      <c r="B720" s="217">
        <v>23543</v>
      </c>
      <c r="C720" s="209">
        <v>0.29499999999999998</v>
      </c>
      <c r="D720" s="209">
        <v>0.42</v>
      </c>
      <c r="E720" s="210">
        <v>714</v>
      </c>
      <c r="F720" s="53"/>
      <c r="G720" s="50"/>
      <c r="H720" s="38"/>
      <c r="I720" s="39"/>
      <c r="K720" s="217">
        <v>79800</v>
      </c>
    </row>
    <row r="721" spans="1:11" ht="15.75" customHeight="1" x14ac:dyDescent="0.2">
      <c r="A721" s="33" t="str">
        <f t="shared" si="11"/>
        <v>79900</v>
      </c>
      <c r="B721" s="218">
        <v>23585</v>
      </c>
      <c r="C721" s="206">
        <v>0.29520000000000002</v>
      </c>
      <c r="D721" s="206">
        <v>0.42</v>
      </c>
      <c r="E721" s="207">
        <v>718.99</v>
      </c>
      <c r="F721" s="52"/>
      <c r="G721" s="48"/>
      <c r="H721" s="36"/>
      <c r="I721" s="37"/>
      <c r="K721" s="218">
        <v>79900</v>
      </c>
    </row>
    <row r="722" spans="1:11" ht="15.95" customHeight="1" x14ac:dyDescent="0.2">
      <c r="A722" s="33" t="str">
        <f t="shared" si="11"/>
        <v>80000</v>
      </c>
      <c r="B722" s="217">
        <v>23627</v>
      </c>
      <c r="C722" s="209">
        <v>0.29530000000000001</v>
      </c>
      <c r="D722" s="209">
        <v>0.42</v>
      </c>
      <c r="E722" s="210">
        <v>723.99</v>
      </c>
      <c r="F722" s="51"/>
      <c r="G722" s="46"/>
      <c r="H722" s="34"/>
      <c r="I722" s="35"/>
      <c r="K722" s="217">
        <v>80000</v>
      </c>
    </row>
    <row r="723" spans="1:11" ht="15" customHeight="1" x14ac:dyDescent="0.2">
      <c r="A723" s="33" t="str">
        <f t="shared" si="11"/>
        <v>80100</v>
      </c>
      <c r="B723" s="218">
        <v>23669</v>
      </c>
      <c r="C723" s="206">
        <v>0.29549999999999998</v>
      </c>
      <c r="D723" s="206">
        <v>0.42</v>
      </c>
      <c r="E723" s="207">
        <v>728.99</v>
      </c>
      <c r="F723" s="52"/>
      <c r="G723" s="48"/>
      <c r="H723" s="36"/>
      <c r="I723" s="37"/>
      <c r="K723" s="218">
        <v>80100</v>
      </c>
    </row>
    <row r="724" spans="1:11" ht="15.95" customHeight="1" x14ac:dyDescent="0.2">
      <c r="A724" s="33" t="str">
        <f t="shared" si="11"/>
        <v>80200</v>
      </c>
      <c r="B724" s="217">
        <v>23711</v>
      </c>
      <c r="C724" s="209">
        <v>0.29559999999999997</v>
      </c>
      <c r="D724" s="209">
        <v>0.42</v>
      </c>
      <c r="E724" s="210">
        <v>733.99</v>
      </c>
      <c r="F724" s="53"/>
      <c r="G724" s="50"/>
      <c r="H724" s="38"/>
      <c r="I724" s="39"/>
      <c r="K724" s="217">
        <v>80200</v>
      </c>
    </row>
    <row r="725" spans="1:11" ht="15.95" customHeight="1" x14ac:dyDescent="0.2">
      <c r="A725" s="33" t="str">
        <f t="shared" si="11"/>
        <v>80300</v>
      </c>
      <c r="B725" s="218">
        <v>23753</v>
      </c>
      <c r="C725" s="206">
        <v>0.29580000000000001</v>
      </c>
      <c r="D725" s="206">
        <v>0.42</v>
      </c>
      <c r="E725" s="207">
        <v>738.99</v>
      </c>
      <c r="F725" s="52"/>
      <c r="G725" s="48"/>
      <c r="H725" s="36"/>
      <c r="I725" s="37"/>
      <c r="K725" s="218">
        <v>80300</v>
      </c>
    </row>
    <row r="726" spans="1:11" ht="15" customHeight="1" x14ac:dyDescent="0.2">
      <c r="A726" s="33" t="str">
        <f t="shared" si="11"/>
        <v>80400</v>
      </c>
      <c r="B726" s="219">
        <v>23795</v>
      </c>
      <c r="C726" s="212">
        <v>0.29599999999999999</v>
      </c>
      <c r="D726" s="212">
        <v>0.42</v>
      </c>
      <c r="E726" s="213">
        <v>743.98</v>
      </c>
      <c r="F726" s="53"/>
      <c r="G726" s="50"/>
      <c r="H726" s="38"/>
      <c r="I726" s="39"/>
      <c r="K726" s="219">
        <v>80400</v>
      </c>
    </row>
    <row r="727" spans="1:11" ht="15.95" customHeight="1" x14ac:dyDescent="0.2">
      <c r="A727" s="33" t="str">
        <f t="shared" si="11"/>
        <v>80500</v>
      </c>
      <c r="B727" s="220">
        <v>23837</v>
      </c>
      <c r="C727" s="215">
        <v>0.29609999999999997</v>
      </c>
      <c r="D727" s="215">
        <v>0.42</v>
      </c>
      <c r="E727" s="216">
        <v>748.98</v>
      </c>
      <c r="F727" s="52"/>
      <c r="G727" s="48"/>
      <c r="H727" s="36"/>
      <c r="I727" s="37"/>
      <c r="K727" s="220">
        <v>80500</v>
      </c>
    </row>
    <row r="728" spans="1:11" ht="15.95" customHeight="1" x14ac:dyDescent="0.2">
      <c r="A728" s="33" t="str">
        <f t="shared" si="11"/>
        <v>80600</v>
      </c>
      <c r="B728" s="217">
        <v>23879</v>
      </c>
      <c r="C728" s="209">
        <v>0.29630000000000001</v>
      </c>
      <c r="D728" s="209">
        <v>0.42</v>
      </c>
      <c r="E728" s="210">
        <v>753.98</v>
      </c>
      <c r="F728" s="53"/>
      <c r="G728" s="50"/>
      <c r="H728" s="38"/>
      <c r="I728" s="39"/>
      <c r="K728" s="217">
        <v>80600</v>
      </c>
    </row>
    <row r="729" spans="1:11" ht="15" customHeight="1" x14ac:dyDescent="0.2">
      <c r="A729" s="33" t="str">
        <f t="shared" si="11"/>
        <v>80700</v>
      </c>
      <c r="B729" s="218">
        <v>23921</v>
      </c>
      <c r="C729" s="206">
        <v>0.2964</v>
      </c>
      <c r="D729" s="206">
        <v>0.42</v>
      </c>
      <c r="E729" s="207">
        <v>758.98</v>
      </c>
      <c r="F729" s="52"/>
      <c r="G729" s="48"/>
      <c r="H729" s="36"/>
      <c r="I729" s="37"/>
      <c r="K729" s="218">
        <v>80700</v>
      </c>
    </row>
    <row r="730" spans="1:11" ht="15.95" customHeight="1" x14ac:dyDescent="0.2">
      <c r="A730" s="33" t="str">
        <f t="shared" si="11"/>
        <v>80800</v>
      </c>
      <c r="B730" s="217">
        <v>23963</v>
      </c>
      <c r="C730" s="209">
        <v>0.29659999999999997</v>
      </c>
      <c r="D730" s="209">
        <v>0.42</v>
      </c>
      <c r="E730" s="210">
        <v>763.98</v>
      </c>
      <c r="F730" s="53"/>
      <c r="G730" s="50"/>
      <c r="H730" s="38"/>
      <c r="I730" s="39"/>
      <c r="K730" s="217">
        <v>80800</v>
      </c>
    </row>
    <row r="731" spans="1:11" ht="15.95" customHeight="1" x14ac:dyDescent="0.2">
      <c r="A731" s="33" t="str">
        <f t="shared" si="11"/>
        <v>80900</v>
      </c>
      <c r="B731" s="218">
        <v>24005</v>
      </c>
      <c r="C731" s="206">
        <v>0.29670000000000002</v>
      </c>
      <c r="D731" s="206">
        <v>0.42</v>
      </c>
      <c r="E731" s="207">
        <v>768.97</v>
      </c>
      <c r="F731" s="52"/>
      <c r="G731" s="48"/>
      <c r="H731" s="36"/>
      <c r="I731" s="37"/>
      <c r="K731" s="218">
        <v>80900</v>
      </c>
    </row>
    <row r="732" spans="1:11" ht="15.95" customHeight="1" x14ac:dyDescent="0.2">
      <c r="A732" s="33" t="str">
        <f t="shared" si="11"/>
        <v>81000</v>
      </c>
      <c r="B732" s="217">
        <v>24047</v>
      </c>
      <c r="C732" s="209">
        <v>0.2969</v>
      </c>
      <c r="D732" s="209">
        <v>0.42</v>
      </c>
      <c r="E732" s="210">
        <v>773.97</v>
      </c>
      <c r="F732" s="53"/>
      <c r="G732" s="50"/>
      <c r="H732" s="38"/>
      <c r="I732" s="39"/>
      <c r="K732" s="217">
        <v>81000</v>
      </c>
    </row>
    <row r="733" spans="1:11" ht="15" customHeight="1" x14ac:dyDescent="0.2">
      <c r="A733" s="33" t="str">
        <f t="shared" si="11"/>
        <v>81100</v>
      </c>
      <c r="B733" s="218">
        <v>24089</v>
      </c>
      <c r="C733" s="206">
        <v>0.29699999999999999</v>
      </c>
      <c r="D733" s="206">
        <v>0.42</v>
      </c>
      <c r="E733" s="207">
        <v>778.97</v>
      </c>
      <c r="F733" s="52"/>
      <c r="G733" s="48"/>
      <c r="H733" s="36"/>
      <c r="I733" s="37"/>
      <c r="K733" s="218">
        <v>81100</v>
      </c>
    </row>
    <row r="734" spans="1:11" ht="15.95" customHeight="1" x14ac:dyDescent="0.2">
      <c r="A734" s="33" t="str">
        <f t="shared" si="11"/>
        <v>81200</v>
      </c>
      <c r="B734" s="217">
        <v>24131</v>
      </c>
      <c r="C734" s="209">
        <v>0.29720000000000002</v>
      </c>
      <c r="D734" s="209">
        <v>0.42</v>
      </c>
      <c r="E734" s="210">
        <v>783.97</v>
      </c>
      <c r="F734" s="53"/>
      <c r="G734" s="50"/>
      <c r="H734" s="38"/>
      <c r="I734" s="39"/>
      <c r="K734" s="217">
        <v>81200</v>
      </c>
    </row>
    <row r="735" spans="1:11" ht="15.95" customHeight="1" x14ac:dyDescent="0.2">
      <c r="A735" s="33" t="str">
        <f t="shared" si="11"/>
        <v>81300</v>
      </c>
      <c r="B735" s="218">
        <v>24173</v>
      </c>
      <c r="C735" s="206">
        <v>0.29730000000000001</v>
      </c>
      <c r="D735" s="206">
        <v>0.42</v>
      </c>
      <c r="E735" s="207">
        <v>788.96</v>
      </c>
      <c r="F735" s="52"/>
      <c r="G735" s="48"/>
      <c r="H735" s="36"/>
      <c r="I735" s="37"/>
      <c r="K735" s="218">
        <v>81300</v>
      </c>
    </row>
    <row r="736" spans="1:11" ht="15" customHeight="1" x14ac:dyDescent="0.2">
      <c r="A736" s="33" t="str">
        <f t="shared" si="11"/>
        <v>81400</v>
      </c>
      <c r="B736" s="217">
        <v>24215</v>
      </c>
      <c r="C736" s="209">
        <v>0.29749999999999999</v>
      </c>
      <c r="D736" s="209">
        <v>0.42</v>
      </c>
      <c r="E736" s="210">
        <v>793.96</v>
      </c>
      <c r="F736" s="53"/>
      <c r="G736" s="50"/>
      <c r="H736" s="38"/>
      <c r="I736" s="39"/>
      <c r="K736" s="217">
        <v>81400</v>
      </c>
    </row>
    <row r="737" spans="1:11" ht="15.95" customHeight="1" x14ac:dyDescent="0.2">
      <c r="A737" s="33" t="str">
        <f t="shared" si="11"/>
        <v>81500</v>
      </c>
      <c r="B737" s="218">
        <v>24257</v>
      </c>
      <c r="C737" s="206">
        <v>0.29759999999999998</v>
      </c>
      <c r="D737" s="206">
        <v>0.42</v>
      </c>
      <c r="E737" s="207">
        <v>798.96</v>
      </c>
      <c r="F737" s="52"/>
      <c r="G737" s="48"/>
      <c r="H737" s="36"/>
      <c r="I737" s="37"/>
      <c r="K737" s="218">
        <v>81500</v>
      </c>
    </row>
    <row r="738" spans="1:11" ht="15.95" customHeight="1" x14ac:dyDescent="0.2">
      <c r="A738" s="33" t="str">
        <f t="shared" si="11"/>
        <v>81600</v>
      </c>
      <c r="B738" s="217">
        <v>24299</v>
      </c>
      <c r="C738" s="209">
        <v>0.29780000000000001</v>
      </c>
      <c r="D738" s="209">
        <v>0.42</v>
      </c>
      <c r="E738" s="210">
        <v>803.96</v>
      </c>
      <c r="F738" s="53"/>
      <c r="G738" s="50"/>
      <c r="H738" s="38"/>
      <c r="I738" s="39"/>
      <c r="K738" s="217">
        <v>81600</v>
      </c>
    </row>
    <row r="739" spans="1:11" ht="15" customHeight="1" x14ac:dyDescent="0.2">
      <c r="A739" s="33" t="str">
        <f t="shared" si="11"/>
        <v>81700</v>
      </c>
      <c r="B739" s="218">
        <v>24341</v>
      </c>
      <c r="C739" s="206">
        <v>0.2979</v>
      </c>
      <c r="D739" s="206">
        <v>0.42</v>
      </c>
      <c r="E739" s="207">
        <v>808.96</v>
      </c>
      <c r="F739" s="52"/>
      <c r="G739" s="48"/>
      <c r="H739" s="36"/>
      <c r="I739" s="37"/>
      <c r="K739" s="218">
        <v>81700</v>
      </c>
    </row>
    <row r="740" spans="1:11" ht="15.95" customHeight="1" x14ac:dyDescent="0.2">
      <c r="A740" s="33" t="str">
        <f t="shared" si="11"/>
        <v>81800</v>
      </c>
      <c r="B740" s="217">
        <v>24383</v>
      </c>
      <c r="C740" s="209">
        <v>0.29809999999999998</v>
      </c>
      <c r="D740" s="209">
        <v>0.42</v>
      </c>
      <c r="E740" s="210">
        <v>813.95</v>
      </c>
      <c r="F740" s="53"/>
      <c r="G740" s="50"/>
      <c r="H740" s="38"/>
      <c r="I740" s="39"/>
      <c r="K740" s="217">
        <v>81800</v>
      </c>
    </row>
    <row r="741" spans="1:11" ht="15.95" customHeight="1" x14ac:dyDescent="0.2">
      <c r="A741" s="33" t="str">
        <f t="shared" si="11"/>
        <v>81900</v>
      </c>
      <c r="B741" s="218">
        <v>24425</v>
      </c>
      <c r="C741" s="206">
        <v>0.29820000000000002</v>
      </c>
      <c r="D741" s="206">
        <v>0.42</v>
      </c>
      <c r="E741" s="207">
        <v>818.95</v>
      </c>
      <c r="F741" s="52"/>
      <c r="G741" s="48"/>
      <c r="H741" s="36"/>
      <c r="I741" s="37"/>
      <c r="K741" s="218">
        <v>81900</v>
      </c>
    </row>
    <row r="742" spans="1:11" ht="15.95" customHeight="1" x14ac:dyDescent="0.2">
      <c r="A742" s="33" t="str">
        <f t="shared" si="11"/>
        <v>82000</v>
      </c>
      <c r="B742" s="217">
        <v>24467</v>
      </c>
      <c r="C742" s="209">
        <v>0.2984</v>
      </c>
      <c r="D742" s="209">
        <v>0.42</v>
      </c>
      <c r="E742" s="210">
        <v>823.95</v>
      </c>
      <c r="F742" s="53"/>
      <c r="G742" s="50"/>
      <c r="H742" s="38"/>
      <c r="I742" s="39"/>
      <c r="K742" s="217">
        <v>82000</v>
      </c>
    </row>
    <row r="743" spans="1:11" ht="15" customHeight="1" x14ac:dyDescent="0.2">
      <c r="A743" s="33" t="str">
        <f t="shared" si="11"/>
        <v>82100</v>
      </c>
      <c r="B743" s="218">
        <v>24509</v>
      </c>
      <c r="C743" s="206">
        <v>0.29849999999999999</v>
      </c>
      <c r="D743" s="206">
        <v>0.42</v>
      </c>
      <c r="E743" s="207">
        <v>828.95</v>
      </c>
      <c r="F743" s="52"/>
      <c r="G743" s="48"/>
      <c r="H743" s="36"/>
      <c r="I743" s="37"/>
      <c r="K743" s="218">
        <v>82100</v>
      </c>
    </row>
    <row r="744" spans="1:11" ht="15.95" customHeight="1" x14ac:dyDescent="0.2">
      <c r="A744" s="33" t="str">
        <f t="shared" si="11"/>
        <v>82200</v>
      </c>
      <c r="B744" s="217">
        <v>24551</v>
      </c>
      <c r="C744" s="209">
        <v>0.29870000000000002</v>
      </c>
      <c r="D744" s="209">
        <v>0.42</v>
      </c>
      <c r="E744" s="210">
        <v>833.95</v>
      </c>
      <c r="F744" s="53"/>
      <c r="G744" s="50"/>
      <c r="H744" s="38"/>
      <c r="I744" s="39"/>
      <c r="K744" s="217">
        <v>82200</v>
      </c>
    </row>
    <row r="745" spans="1:11" ht="15.95" customHeight="1" x14ac:dyDescent="0.2">
      <c r="A745" s="33" t="str">
        <f t="shared" si="11"/>
        <v>82300</v>
      </c>
      <c r="B745" s="218">
        <v>24593</v>
      </c>
      <c r="C745" s="206">
        <v>0.29880000000000001</v>
      </c>
      <c r="D745" s="206">
        <v>0.42</v>
      </c>
      <c r="E745" s="207">
        <v>838.95</v>
      </c>
      <c r="F745" s="52"/>
      <c r="G745" s="48"/>
      <c r="H745" s="36"/>
      <c r="I745" s="37"/>
      <c r="K745" s="218">
        <v>82300</v>
      </c>
    </row>
    <row r="746" spans="1:11" ht="15" customHeight="1" x14ac:dyDescent="0.2">
      <c r="A746" s="33" t="str">
        <f t="shared" si="11"/>
        <v>82400</v>
      </c>
      <c r="B746" s="217">
        <v>24635</v>
      </c>
      <c r="C746" s="209">
        <v>0.29899999999999999</v>
      </c>
      <c r="D746" s="209">
        <v>0.42</v>
      </c>
      <c r="E746" s="210">
        <v>843.94</v>
      </c>
      <c r="F746" s="53"/>
      <c r="G746" s="50"/>
      <c r="H746" s="38"/>
      <c r="I746" s="39"/>
      <c r="K746" s="217">
        <v>82400</v>
      </c>
    </row>
    <row r="747" spans="1:11" ht="15.95" customHeight="1" x14ac:dyDescent="0.2">
      <c r="A747" s="33" t="str">
        <f t="shared" si="11"/>
        <v>82500</v>
      </c>
      <c r="B747" s="218">
        <v>24677</v>
      </c>
      <c r="C747" s="206">
        <v>0.29909999999999998</v>
      </c>
      <c r="D747" s="206">
        <v>0.42</v>
      </c>
      <c r="E747" s="207">
        <v>848.94</v>
      </c>
      <c r="F747" s="52"/>
      <c r="G747" s="48"/>
      <c r="H747" s="36"/>
      <c r="I747" s="37"/>
      <c r="K747" s="218">
        <v>82500</v>
      </c>
    </row>
    <row r="748" spans="1:11" ht="15.95" customHeight="1" x14ac:dyDescent="0.2">
      <c r="A748" s="33" t="str">
        <f t="shared" si="11"/>
        <v>82600</v>
      </c>
      <c r="B748" s="217">
        <v>24719</v>
      </c>
      <c r="C748" s="209">
        <v>0.29930000000000001</v>
      </c>
      <c r="D748" s="209">
        <v>0.42</v>
      </c>
      <c r="E748" s="210">
        <v>853.94</v>
      </c>
      <c r="F748" s="53"/>
      <c r="G748" s="50"/>
      <c r="H748" s="38"/>
      <c r="I748" s="39"/>
      <c r="K748" s="217">
        <v>82600</v>
      </c>
    </row>
    <row r="749" spans="1:11" ht="15" customHeight="1" x14ac:dyDescent="0.2">
      <c r="A749" s="33" t="str">
        <f t="shared" si="11"/>
        <v>82700</v>
      </c>
      <c r="B749" s="218">
        <v>24761</v>
      </c>
      <c r="C749" s="206">
        <v>0.2994</v>
      </c>
      <c r="D749" s="206">
        <v>0.42</v>
      </c>
      <c r="E749" s="207">
        <v>858.94</v>
      </c>
      <c r="F749" s="52"/>
      <c r="G749" s="48"/>
      <c r="H749" s="36"/>
      <c r="I749" s="37"/>
      <c r="K749" s="218">
        <v>82700</v>
      </c>
    </row>
    <row r="750" spans="1:11" ht="15.95" customHeight="1" x14ac:dyDescent="0.2">
      <c r="A750" s="33" t="str">
        <f t="shared" si="11"/>
        <v>82800</v>
      </c>
      <c r="B750" s="217">
        <v>24803</v>
      </c>
      <c r="C750" s="209">
        <v>0.29959999999999998</v>
      </c>
      <c r="D750" s="209">
        <v>0.42</v>
      </c>
      <c r="E750" s="210">
        <v>863.94</v>
      </c>
      <c r="F750" s="53"/>
      <c r="G750" s="50"/>
      <c r="H750" s="38"/>
      <c r="I750" s="39"/>
      <c r="K750" s="217">
        <v>82800</v>
      </c>
    </row>
    <row r="751" spans="1:11" ht="15.95" customHeight="1" x14ac:dyDescent="0.2">
      <c r="A751" s="33" t="str">
        <f t="shared" si="11"/>
        <v>82900</v>
      </c>
      <c r="B751" s="218">
        <v>24845</v>
      </c>
      <c r="C751" s="206">
        <v>0.29970000000000002</v>
      </c>
      <c r="D751" s="206">
        <v>0.42</v>
      </c>
      <c r="E751" s="207">
        <v>868.93</v>
      </c>
      <c r="F751" s="52"/>
      <c r="G751" s="48"/>
      <c r="H751" s="36"/>
      <c r="I751" s="37"/>
      <c r="K751" s="218">
        <v>82900</v>
      </c>
    </row>
    <row r="752" spans="1:11" ht="15.95" customHeight="1" x14ac:dyDescent="0.2">
      <c r="A752" s="33" t="str">
        <f t="shared" si="11"/>
        <v>83000</v>
      </c>
      <c r="B752" s="217">
        <v>24887</v>
      </c>
      <c r="C752" s="209">
        <v>0.29980000000000001</v>
      </c>
      <c r="D752" s="209">
        <v>0.42</v>
      </c>
      <c r="E752" s="210">
        <v>873.93</v>
      </c>
      <c r="F752" s="53"/>
      <c r="G752" s="50"/>
      <c r="H752" s="38"/>
      <c r="I752" s="39"/>
      <c r="K752" s="217">
        <v>83000</v>
      </c>
    </row>
    <row r="753" spans="1:11" ht="15" customHeight="1" x14ac:dyDescent="0.2">
      <c r="A753" s="33" t="str">
        <f t="shared" si="11"/>
        <v>83100</v>
      </c>
      <c r="B753" s="218">
        <v>24929</v>
      </c>
      <c r="C753" s="206">
        <v>0.3</v>
      </c>
      <c r="D753" s="206">
        <v>0.42</v>
      </c>
      <c r="E753" s="207">
        <v>878.93</v>
      </c>
      <c r="F753" s="52"/>
      <c r="G753" s="48"/>
      <c r="H753" s="36"/>
      <c r="I753" s="37"/>
      <c r="K753" s="218">
        <v>83100</v>
      </c>
    </row>
    <row r="754" spans="1:11" ht="15.95" customHeight="1" x14ac:dyDescent="0.2">
      <c r="A754" s="33" t="str">
        <f t="shared" si="11"/>
        <v>83200</v>
      </c>
      <c r="B754" s="217">
        <v>24971</v>
      </c>
      <c r="C754" s="209">
        <v>0.30009999999999998</v>
      </c>
      <c r="D754" s="209">
        <v>0.42</v>
      </c>
      <c r="E754" s="210">
        <v>883.93</v>
      </c>
      <c r="F754" s="53"/>
      <c r="G754" s="50"/>
      <c r="H754" s="38"/>
      <c r="I754" s="39"/>
      <c r="K754" s="217">
        <v>83200</v>
      </c>
    </row>
    <row r="755" spans="1:11" ht="15.95" customHeight="1" x14ac:dyDescent="0.2">
      <c r="A755" s="33" t="str">
        <f t="shared" si="11"/>
        <v>83300</v>
      </c>
      <c r="B755" s="218">
        <v>25013</v>
      </c>
      <c r="C755" s="206">
        <v>0.30030000000000001</v>
      </c>
      <c r="D755" s="206">
        <v>0.42</v>
      </c>
      <c r="E755" s="207">
        <v>888.93</v>
      </c>
      <c r="F755" s="52"/>
      <c r="G755" s="48"/>
      <c r="H755" s="36"/>
      <c r="I755" s="37"/>
      <c r="K755" s="218">
        <v>83300</v>
      </c>
    </row>
    <row r="756" spans="1:11" ht="15" customHeight="1" x14ac:dyDescent="0.2">
      <c r="A756" s="33" t="str">
        <f t="shared" si="11"/>
        <v>83400</v>
      </c>
      <c r="B756" s="217">
        <v>25055</v>
      </c>
      <c r="C756" s="209">
        <v>0.3004</v>
      </c>
      <c r="D756" s="209">
        <v>0.42</v>
      </c>
      <c r="E756" s="210">
        <v>893.92</v>
      </c>
      <c r="F756" s="53"/>
      <c r="G756" s="50"/>
      <c r="H756" s="38"/>
      <c r="I756" s="39"/>
      <c r="K756" s="217">
        <v>83400</v>
      </c>
    </row>
    <row r="757" spans="1:11" ht="15.95" customHeight="1" x14ac:dyDescent="0.2">
      <c r="A757" s="33" t="str">
        <f t="shared" si="11"/>
        <v>83500</v>
      </c>
      <c r="B757" s="218">
        <v>25097</v>
      </c>
      <c r="C757" s="206">
        <v>0.30059999999999998</v>
      </c>
      <c r="D757" s="206">
        <v>0.42</v>
      </c>
      <c r="E757" s="207">
        <v>898.92</v>
      </c>
      <c r="F757" s="52"/>
      <c r="G757" s="48"/>
      <c r="H757" s="36"/>
      <c r="I757" s="37"/>
      <c r="K757" s="218">
        <v>83500</v>
      </c>
    </row>
    <row r="758" spans="1:11" ht="15.95" customHeight="1" x14ac:dyDescent="0.2">
      <c r="A758" s="33" t="str">
        <f t="shared" si="11"/>
        <v>83600</v>
      </c>
      <c r="B758" s="217">
        <v>25139</v>
      </c>
      <c r="C758" s="209">
        <v>0.30070000000000002</v>
      </c>
      <c r="D758" s="209">
        <v>0.42</v>
      </c>
      <c r="E758" s="210">
        <v>903.92</v>
      </c>
      <c r="F758" s="53"/>
      <c r="G758" s="50"/>
      <c r="H758" s="38"/>
      <c r="I758" s="39"/>
      <c r="K758" s="217">
        <v>83600</v>
      </c>
    </row>
    <row r="759" spans="1:11" ht="15" customHeight="1" x14ac:dyDescent="0.2">
      <c r="A759" s="33" t="str">
        <f t="shared" si="11"/>
        <v>83700</v>
      </c>
      <c r="B759" s="218">
        <v>25181</v>
      </c>
      <c r="C759" s="206">
        <v>0.30080000000000001</v>
      </c>
      <c r="D759" s="206">
        <v>0.42</v>
      </c>
      <c r="E759" s="207">
        <v>908.92</v>
      </c>
      <c r="F759" s="52"/>
      <c r="G759" s="48"/>
      <c r="H759" s="36"/>
      <c r="I759" s="37"/>
      <c r="K759" s="218">
        <v>83700</v>
      </c>
    </row>
    <row r="760" spans="1:11" ht="15.95" customHeight="1" x14ac:dyDescent="0.2">
      <c r="A760" s="33" t="str">
        <f t="shared" si="11"/>
        <v>83800</v>
      </c>
      <c r="B760" s="217">
        <v>25223</v>
      </c>
      <c r="C760" s="209">
        <v>0.30099999999999999</v>
      </c>
      <c r="D760" s="209">
        <v>0.42</v>
      </c>
      <c r="E760" s="210">
        <v>913.92</v>
      </c>
      <c r="F760" s="53"/>
      <c r="G760" s="50"/>
      <c r="H760" s="38"/>
      <c r="I760" s="39"/>
      <c r="K760" s="217">
        <v>83800</v>
      </c>
    </row>
    <row r="761" spans="1:11" ht="15.75" customHeight="1" x14ac:dyDescent="0.2">
      <c r="A761" s="33" t="str">
        <f t="shared" si="11"/>
        <v>83900</v>
      </c>
      <c r="B761" s="218">
        <v>25265</v>
      </c>
      <c r="C761" s="206">
        <v>0.30109999999999998</v>
      </c>
      <c r="D761" s="206">
        <v>0.42</v>
      </c>
      <c r="E761" s="207">
        <v>918.91</v>
      </c>
      <c r="F761" s="52"/>
      <c r="G761" s="48"/>
      <c r="H761" s="36"/>
      <c r="I761" s="37"/>
      <c r="K761" s="218">
        <v>83900</v>
      </c>
    </row>
    <row r="762" spans="1:11" ht="15.95" customHeight="1" x14ac:dyDescent="0.2">
      <c r="A762" s="33" t="str">
        <f t="shared" si="11"/>
        <v>84000</v>
      </c>
      <c r="B762" s="217">
        <v>25307</v>
      </c>
      <c r="C762" s="209">
        <v>0.30130000000000001</v>
      </c>
      <c r="D762" s="209">
        <v>0.42</v>
      </c>
      <c r="E762" s="210">
        <v>923.91</v>
      </c>
      <c r="F762" s="51"/>
      <c r="G762" s="46"/>
      <c r="H762" s="34"/>
      <c r="I762" s="35"/>
      <c r="K762" s="217">
        <v>84000</v>
      </c>
    </row>
    <row r="763" spans="1:11" ht="15" customHeight="1" x14ac:dyDescent="0.2">
      <c r="A763" s="33" t="str">
        <f t="shared" si="11"/>
        <v>84100</v>
      </c>
      <c r="B763" s="218">
        <v>25349</v>
      </c>
      <c r="C763" s="206">
        <v>0.3014</v>
      </c>
      <c r="D763" s="206">
        <v>0.42</v>
      </c>
      <c r="E763" s="207">
        <v>928.91</v>
      </c>
      <c r="F763" s="52"/>
      <c r="G763" s="48"/>
      <c r="H763" s="36"/>
      <c r="I763" s="37"/>
      <c r="K763" s="218">
        <v>84100</v>
      </c>
    </row>
    <row r="764" spans="1:11" ht="15.95" customHeight="1" x14ac:dyDescent="0.2">
      <c r="A764" s="33" t="str">
        <f t="shared" si="11"/>
        <v>84200</v>
      </c>
      <c r="B764" s="217">
        <v>25391</v>
      </c>
      <c r="C764" s="209">
        <v>0.30159999999999998</v>
      </c>
      <c r="D764" s="209">
        <v>0.42</v>
      </c>
      <c r="E764" s="210">
        <v>933.91</v>
      </c>
      <c r="F764" s="53"/>
      <c r="G764" s="50"/>
      <c r="H764" s="38"/>
      <c r="I764" s="39"/>
      <c r="K764" s="217">
        <v>84200</v>
      </c>
    </row>
    <row r="765" spans="1:11" ht="15.95" customHeight="1" x14ac:dyDescent="0.2">
      <c r="A765" s="33" t="str">
        <f t="shared" si="11"/>
        <v>84300</v>
      </c>
      <c r="B765" s="218">
        <v>25433</v>
      </c>
      <c r="C765" s="206">
        <v>0.30170000000000002</v>
      </c>
      <c r="D765" s="206">
        <v>0.42</v>
      </c>
      <c r="E765" s="207">
        <v>938.91</v>
      </c>
      <c r="F765" s="52"/>
      <c r="G765" s="48"/>
      <c r="H765" s="36"/>
      <c r="I765" s="37"/>
      <c r="K765" s="218">
        <v>84300</v>
      </c>
    </row>
    <row r="766" spans="1:11" ht="15" customHeight="1" x14ac:dyDescent="0.2">
      <c r="A766" s="33" t="str">
        <f t="shared" si="11"/>
        <v>84400</v>
      </c>
      <c r="B766" s="217">
        <v>25475</v>
      </c>
      <c r="C766" s="209">
        <v>0.30180000000000001</v>
      </c>
      <c r="D766" s="209">
        <v>0.42</v>
      </c>
      <c r="E766" s="210">
        <v>943.9</v>
      </c>
      <c r="F766" s="53"/>
      <c r="G766" s="50"/>
      <c r="H766" s="38"/>
      <c r="I766" s="39"/>
      <c r="K766" s="217">
        <v>84400</v>
      </c>
    </row>
    <row r="767" spans="1:11" ht="15.95" customHeight="1" x14ac:dyDescent="0.2">
      <c r="A767" s="33" t="str">
        <f t="shared" si="11"/>
        <v>84500</v>
      </c>
      <c r="B767" s="218">
        <v>25517</v>
      </c>
      <c r="C767" s="206">
        <v>0.30199999999999999</v>
      </c>
      <c r="D767" s="206">
        <v>0.42</v>
      </c>
      <c r="E767" s="207">
        <v>948.9</v>
      </c>
      <c r="F767" s="52"/>
      <c r="G767" s="48"/>
      <c r="H767" s="36"/>
      <c r="I767" s="37"/>
      <c r="K767" s="218">
        <v>84500</v>
      </c>
    </row>
    <row r="768" spans="1:11" ht="15.95" customHeight="1" x14ac:dyDescent="0.2">
      <c r="A768" s="33" t="str">
        <f t="shared" si="11"/>
        <v>84600</v>
      </c>
      <c r="B768" s="217">
        <v>25559</v>
      </c>
      <c r="C768" s="209">
        <v>0.30209999999999998</v>
      </c>
      <c r="D768" s="209">
        <v>0.42</v>
      </c>
      <c r="E768" s="210">
        <v>953.9</v>
      </c>
      <c r="F768" s="53"/>
      <c r="G768" s="50"/>
      <c r="H768" s="38"/>
      <c r="I768" s="39"/>
      <c r="K768" s="217">
        <v>84600</v>
      </c>
    </row>
    <row r="769" spans="1:11" ht="15" customHeight="1" x14ac:dyDescent="0.2">
      <c r="A769" s="33" t="str">
        <f t="shared" si="11"/>
        <v>84700</v>
      </c>
      <c r="B769" s="218">
        <v>25601</v>
      </c>
      <c r="C769" s="206">
        <v>0.30230000000000001</v>
      </c>
      <c r="D769" s="206">
        <v>0.42</v>
      </c>
      <c r="E769" s="207">
        <v>958.9</v>
      </c>
      <c r="F769" s="52"/>
      <c r="G769" s="48"/>
      <c r="H769" s="36"/>
      <c r="I769" s="37"/>
      <c r="K769" s="218">
        <v>84700</v>
      </c>
    </row>
    <row r="770" spans="1:11" ht="15.95" customHeight="1" x14ac:dyDescent="0.2">
      <c r="A770" s="33" t="str">
        <f t="shared" ref="A770:A833" si="12">CLEAN(K770)</f>
        <v>84800</v>
      </c>
      <c r="B770" s="217">
        <v>25643</v>
      </c>
      <c r="C770" s="209">
        <v>0.3024</v>
      </c>
      <c r="D770" s="209">
        <v>0.42</v>
      </c>
      <c r="E770" s="210">
        <v>963.9</v>
      </c>
      <c r="F770" s="53"/>
      <c r="G770" s="50"/>
      <c r="H770" s="38"/>
      <c r="I770" s="39"/>
      <c r="K770" s="217">
        <v>84800</v>
      </c>
    </row>
    <row r="771" spans="1:11" ht="15.95" customHeight="1" x14ac:dyDescent="0.2">
      <c r="A771" s="33" t="str">
        <f t="shared" si="12"/>
        <v>84900</v>
      </c>
      <c r="B771" s="218">
        <v>25685</v>
      </c>
      <c r="C771" s="206">
        <v>0.30249999999999999</v>
      </c>
      <c r="D771" s="206">
        <v>0.42</v>
      </c>
      <c r="E771" s="207">
        <v>968.89</v>
      </c>
      <c r="F771" s="52"/>
      <c r="G771" s="48"/>
      <c r="H771" s="36"/>
      <c r="I771" s="37"/>
      <c r="K771" s="218">
        <v>84900</v>
      </c>
    </row>
    <row r="772" spans="1:11" ht="15.95" customHeight="1" x14ac:dyDescent="0.2">
      <c r="A772" s="33" t="str">
        <f t="shared" si="12"/>
        <v>85000</v>
      </c>
      <c r="B772" s="219">
        <v>25727</v>
      </c>
      <c r="C772" s="212">
        <v>0.30270000000000002</v>
      </c>
      <c r="D772" s="212">
        <v>0.42</v>
      </c>
      <c r="E772" s="213">
        <v>973.89</v>
      </c>
      <c r="F772" s="53"/>
      <c r="G772" s="50"/>
      <c r="H772" s="38"/>
      <c r="I772" s="39"/>
      <c r="K772" s="219">
        <v>85000</v>
      </c>
    </row>
    <row r="773" spans="1:11" ht="15" customHeight="1" x14ac:dyDescent="0.2">
      <c r="A773" s="33" t="str">
        <f t="shared" si="12"/>
        <v>85100</v>
      </c>
      <c r="B773" s="220">
        <v>25769</v>
      </c>
      <c r="C773" s="215">
        <v>0.30280000000000001</v>
      </c>
      <c r="D773" s="215">
        <v>0.42</v>
      </c>
      <c r="E773" s="216">
        <v>978.89</v>
      </c>
      <c r="F773" s="52"/>
      <c r="G773" s="48"/>
      <c r="H773" s="36"/>
      <c r="I773" s="37"/>
      <c r="K773" s="220">
        <v>85100</v>
      </c>
    </row>
    <row r="774" spans="1:11" ht="15.95" customHeight="1" x14ac:dyDescent="0.2">
      <c r="A774" s="33" t="str">
        <f t="shared" si="12"/>
        <v>85200</v>
      </c>
      <c r="B774" s="217">
        <v>25811</v>
      </c>
      <c r="C774" s="209">
        <v>0.3029</v>
      </c>
      <c r="D774" s="209">
        <v>0.42</v>
      </c>
      <c r="E774" s="210">
        <v>983.89</v>
      </c>
      <c r="F774" s="53"/>
      <c r="G774" s="50"/>
      <c r="H774" s="38"/>
      <c r="I774" s="39"/>
      <c r="K774" s="217">
        <v>85200</v>
      </c>
    </row>
    <row r="775" spans="1:11" ht="15.95" customHeight="1" x14ac:dyDescent="0.2">
      <c r="A775" s="33" t="str">
        <f t="shared" si="12"/>
        <v>85300</v>
      </c>
      <c r="B775" s="218">
        <v>25853</v>
      </c>
      <c r="C775" s="206">
        <v>0.30309999999999998</v>
      </c>
      <c r="D775" s="206">
        <v>0.42</v>
      </c>
      <c r="E775" s="207">
        <v>988.89</v>
      </c>
      <c r="F775" s="52"/>
      <c r="G775" s="48"/>
      <c r="H775" s="36"/>
      <c r="I775" s="37"/>
      <c r="K775" s="218">
        <v>85300</v>
      </c>
    </row>
    <row r="776" spans="1:11" ht="15" customHeight="1" x14ac:dyDescent="0.2">
      <c r="A776" s="33" t="str">
        <f t="shared" si="12"/>
        <v>85400</v>
      </c>
      <c r="B776" s="217">
        <v>25895</v>
      </c>
      <c r="C776" s="209">
        <v>0.30320000000000003</v>
      </c>
      <c r="D776" s="209">
        <v>0.42</v>
      </c>
      <c r="E776" s="210">
        <v>993.88</v>
      </c>
      <c r="F776" s="53"/>
      <c r="G776" s="50"/>
      <c r="H776" s="38"/>
      <c r="I776" s="39"/>
      <c r="K776" s="217">
        <v>85400</v>
      </c>
    </row>
    <row r="777" spans="1:11" ht="15.95" customHeight="1" x14ac:dyDescent="0.2">
      <c r="A777" s="33" t="str">
        <f t="shared" si="12"/>
        <v>85500</v>
      </c>
      <c r="B777" s="218">
        <v>25937</v>
      </c>
      <c r="C777" s="206">
        <v>0.3034</v>
      </c>
      <c r="D777" s="206">
        <v>0.42</v>
      </c>
      <c r="E777" s="207">
        <v>998.88</v>
      </c>
      <c r="F777" s="52"/>
      <c r="G777" s="48"/>
      <c r="H777" s="36"/>
      <c r="I777" s="37"/>
      <c r="K777" s="218">
        <v>85500</v>
      </c>
    </row>
    <row r="778" spans="1:11" ht="15.95" customHeight="1" x14ac:dyDescent="0.2">
      <c r="A778" s="33" t="str">
        <f t="shared" si="12"/>
        <v>85600</v>
      </c>
      <c r="B778" s="217">
        <v>25979</v>
      </c>
      <c r="C778" s="209">
        <v>0.30349999999999999</v>
      </c>
      <c r="D778" s="209">
        <v>0.42</v>
      </c>
      <c r="E778" s="221">
        <v>1003.88</v>
      </c>
      <c r="F778" s="53"/>
      <c r="G778" s="50"/>
      <c r="H778" s="38"/>
      <c r="I778" s="39"/>
      <c r="K778" s="217">
        <v>85600</v>
      </c>
    </row>
    <row r="779" spans="1:11" ht="15" customHeight="1" x14ac:dyDescent="0.2">
      <c r="A779" s="33" t="str">
        <f t="shared" si="12"/>
        <v>85700</v>
      </c>
      <c r="B779" s="218">
        <v>26021</v>
      </c>
      <c r="C779" s="206">
        <v>0.30359999999999998</v>
      </c>
      <c r="D779" s="206">
        <v>0.42</v>
      </c>
      <c r="E779" s="222">
        <v>1008.88</v>
      </c>
      <c r="F779" s="52"/>
      <c r="G779" s="48"/>
      <c r="H779" s="36"/>
      <c r="I779" s="37"/>
      <c r="K779" s="218">
        <v>85700</v>
      </c>
    </row>
    <row r="780" spans="1:11" ht="15.95" customHeight="1" x14ac:dyDescent="0.2">
      <c r="A780" s="33" t="str">
        <f t="shared" si="12"/>
        <v>85800</v>
      </c>
      <c r="B780" s="217">
        <v>26063</v>
      </c>
      <c r="C780" s="209">
        <v>0.30380000000000001</v>
      </c>
      <c r="D780" s="209">
        <v>0.42</v>
      </c>
      <c r="E780" s="221">
        <v>1013.88</v>
      </c>
      <c r="F780" s="53"/>
      <c r="G780" s="50"/>
      <c r="H780" s="38"/>
      <c r="I780" s="39"/>
      <c r="K780" s="217">
        <v>85800</v>
      </c>
    </row>
    <row r="781" spans="1:11" ht="15.95" customHeight="1" x14ac:dyDescent="0.2">
      <c r="A781" s="33" t="str">
        <f t="shared" si="12"/>
        <v>85900</v>
      </c>
      <c r="B781" s="218">
        <v>26105</v>
      </c>
      <c r="C781" s="206">
        <v>0.3039</v>
      </c>
      <c r="D781" s="206">
        <v>0.42</v>
      </c>
      <c r="E781" s="222">
        <v>1018.87</v>
      </c>
      <c r="F781" s="52"/>
      <c r="G781" s="48"/>
      <c r="H781" s="36"/>
      <c r="I781" s="37"/>
      <c r="K781" s="218">
        <v>85900</v>
      </c>
    </row>
    <row r="782" spans="1:11" ht="15.95" customHeight="1" x14ac:dyDescent="0.2">
      <c r="A782" s="33" t="str">
        <f t="shared" si="12"/>
        <v>86000</v>
      </c>
      <c r="B782" s="217">
        <v>26147</v>
      </c>
      <c r="C782" s="209">
        <v>0.30399999999999999</v>
      </c>
      <c r="D782" s="209">
        <v>0.42</v>
      </c>
      <c r="E782" s="221">
        <v>1023.87</v>
      </c>
      <c r="F782" s="53"/>
      <c r="G782" s="50"/>
      <c r="H782" s="38"/>
      <c r="I782" s="39"/>
      <c r="K782" s="217">
        <v>86000</v>
      </c>
    </row>
    <row r="783" spans="1:11" ht="15" customHeight="1" x14ac:dyDescent="0.2">
      <c r="A783" s="33" t="str">
        <f t="shared" si="12"/>
        <v>86100</v>
      </c>
      <c r="B783" s="218">
        <v>26189</v>
      </c>
      <c r="C783" s="206">
        <v>0.30420000000000003</v>
      </c>
      <c r="D783" s="206">
        <v>0.42</v>
      </c>
      <c r="E783" s="222">
        <v>1028.8699999999999</v>
      </c>
      <c r="F783" s="52"/>
      <c r="G783" s="48"/>
      <c r="H783" s="36"/>
      <c r="I783" s="37"/>
      <c r="K783" s="218">
        <v>86100</v>
      </c>
    </row>
    <row r="784" spans="1:11" ht="15.95" customHeight="1" x14ac:dyDescent="0.2">
      <c r="A784" s="33" t="str">
        <f t="shared" si="12"/>
        <v>86200</v>
      </c>
      <c r="B784" s="217">
        <v>26231</v>
      </c>
      <c r="C784" s="209">
        <v>0.30430000000000001</v>
      </c>
      <c r="D784" s="209">
        <v>0.42</v>
      </c>
      <c r="E784" s="221">
        <v>1033.8699999999999</v>
      </c>
      <c r="F784" s="53"/>
      <c r="G784" s="50"/>
      <c r="H784" s="38"/>
      <c r="I784" s="39"/>
      <c r="K784" s="217">
        <v>86200</v>
      </c>
    </row>
    <row r="785" spans="1:11" ht="15.95" customHeight="1" x14ac:dyDescent="0.2">
      <c r="A785" s="33" t="str">
        <f t="shared" si="12"/>
        <v>86300</v>
      </c>
      <c r="B785" s="218">
        <v>26273</v>
      </c>
      <c r="C785" s="206">
        <v>0.3044</v>
      </c>
      <c r="D785" s="206">
        <v>0.42</v>
      </c>
      <c r="E785" s="222">
        <v>1038.8599999999999</v>
      </c>
      <c r="F785" s="52"/>
      <c r="G785" s="48"/>
      <c r="H785" s="36"/>
      <c r="I785" s="37"/>
      <c r="K785" s="218">
        <v>86300</v>
      </c>
    </row>
    <row r="786" spans="1:11" ht="15" customHeight="1" x14ac:dyDescent="0.2">
      <c r="A786" s="33" t="str">
        <f t="shared" si="12"/>
        <v>86400</v>
      </c>
      <c r="B786" s="217">
        <v>26315</v>
      </c>
      <c r="C786" s="209">
        <v>0.30459999999999998</v>
      </c>
      <c r="D786" s="209">
        <v>0.42</v>
      </c>
      <c r="E786" s="221">
        <v>1043.8599999999999</v>
      </c>
      <c r="F786" s="53"/>
      <c r="G786" s="50"/>
      <c r="H786" s="38"/>
      <c r="I786" s="39"/>
      <c r="K786" s="217">
        <v>86400</v>
      </c>
    </row>
    <row r="787" spans="1:11" ht="15.95" customHeight="1" x14ac:dyDescent="0.2">
      <c r="A787" s="33" t="str">
        <f t="shared" si="12"/>
        <v>86500</v>
      </c>
      <c r="B787" s="218">
        <v>26357</v>
      </c>
      <c r="C787" s="206">
        <v>0.30470000000000003</v>
      </c>
      <c r="D787" s="206">
        <v>0.42</v>
      </c>
      <c r="E787" s="222">
        <v>1048.8599999999999</v>
      </c>
      <c r="F787" s="52"/>
      <c r="G787" s="48"/>
      <c r="H787" s="36"/>
      <c r="I787" s="37"/>
      <c r="K787" s="218">
        <v>86500</v>
      </c>
    </row>
    <row r="788" spans="1:11" ht="15.95" customHeight="1" x14ac:dyDescent="0.2">
      <c r="A788" s="33" t="str">
        <f t="shared" si="12"/>
        <v>86600</v>
      </c>
      <c r="B788" s="217">
        <v>26399</v>
      </c>
      <c r="C788" s="209">
        <v>0.30480000000000002</v>
      </c>
      <c r="D788" s="209">
        <v>0.42</v>
      </c>
      <c r="E788" s="221">
        <v>1053.8599999999999</v>
      </c>
      <c r="F788" s="53"/>
      <c r="G788" s="50"/>
      <c r="H788" s="38"/>
      <c r="I788" s="39"/>
      <c r="K788" s="217">
        <v>86600</v>
      </c>
    </row>
    <row r="789" spans="1:11" ht="15" customHeight="1" x14ac:dyDescent="0.2">
      <c r="A789" s="33" t="str">
        <f t="shared" si="12"/>
        <v>86700</v>
      </c>
      <c r="B789" s="218">
        <v>26441</v>
      </c>
      <c r="C789" s="206">
        <v>0.30499999999999999</v>
      </c>
      <c r="D789" s="206">
        <v>0.42</v>
      </c>
      <c r="E789" s="222">
        <v>1058.8599999999999</v>
      </c>
      <c r="F789" s="52"/>
      <c r="G789" s="48"/>
      <c r="H789" s="36"/>
      <c r="I789" s="37"/>
      <c r="K789" s="218">
        <v>86700</v>
      </c>
    </row>
    <row r="790" spans="1:11" ht="15.95" customHeight="1" x14ac:dyDescent="0.2">
      <c r="A790" s="33" t="str">
        <f t="shared" si="12"/>
        <v>86800</v>
      </c>
      <c r="B790" s="217">
        <v>26483</v>
      </c>
      <c r="C790" s="209">
        <v>0.30509999999999998</v>
      </c>
      <c r="D790" s="209">
        <v>0.42</v>
      </c>
      <c r="E790" s="221">
        <v>1063.8499999999999</v>
      </c>
      <c r="F790" s="53"/>
      <c r="G790" s="50"/>
      <c r="H790" s="38"/>
      <c r="I790" s="39"/>
      <c r="K790" s="217">
        <v>86800</v>
      </c>
    </row>
    <row r="791" spans="1:11" ht="15.95" customHeight="1" x14ac:dyDescent="0.2">
      <c r="A791" s="33" t="str">
        <f t="shared" si="12"/>
        <v>86900</v>
      </c>
      <c r="B791" s="218">
        <v>26525</v>
      </c>
      <c r="C791" s="206">
        <v>0.30520000000000003</v>
      </c>
      <c r="D791" s="206">
        <v>0.42</v>
      </c>
      <c r="E791" s="222">
        <v>1068.8499999999999</v>
      </c>
      <c r="F791" s="52"/>
      <c r="G791" s="48"/>
      <c r="H791" s="36"/>
      <c r="I791" s="37"/>
      <c r="K791" s="218">
        <v>86900</v>
      </c>
    </row>
    <row r="792" spans="1:11" ht="15.95" customHeight="1" x14ac:dyDescent="0.2">
      <c r="A792" s="33" t="str">
        <f t="shared" si="12"/>
        <v>87000</v>
      </c>
      <c r="B792" s="217">
        <v>26567</v>
      </c>
      <c r="C792" s="209">
        <v>0.3054</v>
      </c>
      <c r="D792" s="209">
        <v>0.42</v>
      </c>
      <c r="E792" s="221">
        <v>1073.8499999999999</v>
      </c>
      <c r="F792" s="53"/>
      <c r="G792" s="50"/>
      <c r="H792" s="38"/>
      <c r="I792" s="39"/>
      <c r="K792" s="217">
        <v>87000</v>
      </c>
    </row>
    <row r="793" spans="1:11" ht="15" customHeight="1" x14ac:dyDescent="0.2">
      <c r="A793" s="33" t="str">
        <f t="shared" si="12"/>
        <v>87100</v>
      </c>
      <c r="B793" s="218">
        <v>26609</v>
      </c>
      <c r="C793" s="206">
        <v>0.30549999999999999</v>
      </c>
      <c r="D793" s="206">
        <v>0.42</v>
      </c>
      <c r="E793" s="222">
        <v>1078.8499999999999</v>
      </c>
      <c r="F793" s="52"/>
      <c r="G793" s="48"/>
      <c r="H793" s="36"/>
      <c r="I793" s="37"/>
      <c r="K793" s="218">
        <v>87100</v>
      </c>
    </row>
    <row r="794" spans="1:11" ht="15.95" customHeight="1" x14ac:dyDescent="0.2">
      <c r="A794" s="33" t="str">
        <f t="shared" si="12"/>
        <v>87200</v>
      </c>
      <c r="B794" s="217">
        <v>26651</v>
      </c>
      <c r="C794" s="209">
        <v>0.30559999999999998</v>
      </c>
      <c r="D794" s="209">
        <v>0.42</v>
      </c>
      <c r="E794" s="221">
        <v>1083.8499999999999</v>
      </c>
      <c r="F794" s="53"/>
      <c r="G794" s="50"/>
      <c r="H794" s="38"/>
      <c r="I794" s="39"/>
      <c r="K794" s="217">
        <v>87200</v>
      </c>
    </row>
    <row r="795" spans="1:11" ht="15.95" customHeight="1" x14ac:dyDescent="0.2">
      <c r="A795" s="33" t="str">
        <f t="shared" si="12"/>
        <v>87300</v>
      </c>
      <c r="B795" s="218">
        <v>26693</v>
      </c>
      <c r="C795" s="206">
        <v>0.30580000000000002</v>
      </c>
      <c r="D795" s="206">
        <v>0.42</v>
      </c>
      <c r="E795" s="222">
        <v>1088.8399999999999</v>
      </c>
      <c r="F795" s="52"/>
      <c r="G795" s="48"/>
      <c r="H795" s="36"/>
      <c r="I795" s="37"/>
      <c r="K795" s="218">
        <v>87300</v>
      </c>
    </row>
    <row r="796" spans="1:11" ht="15" customHeight="1" x14ac:dyDescent="0.2">
      <c r="A796" s="33" t="str">
        <f t="shared" si="12"/>
        <v>87400</v>
      </c>
      <c r="B796" s="217">
        <v>26735</v>
      </c>
      <c r="C796" s="209">
        <v>0.30590000000000001</v>
      </c>
      <c r="D796" s="209">
        <v>0.42</v>
      </c>
      <c r="E796" s="221">
        <v>1093.8399999999999</v>
      </c>
      <c r="F796" s="53"/>
      <c r="G796" s="50"/>
      <c r="H796" s="38"/>
      <c r="I796" s="39"/>
      <c r="K796" s="217">
        <v>87400</v>
      </c>
    </row>
    <row r="797" spans="1:11" ht="15.95" customHeight="1" x14ac:dyDescent="0.2">
      <c r="A797" s="33" t="str">
        <f t="shared" si="12"/>
        <v>87500</v>
      </c>
      <c r="B797" s="218">
        <v>26777</v>
      </c>
      <c r="C797" s="206">
        <v>0.30599999999999999</v>
      </c>
      <c r="D797" s="206">
        <v>0.42</v>
      </c>
      <c r="E797" s="222">
        <v>1098.8399999999999</v>
      </c>
      <c r="F797" s="52"/>
      <c r="G797" s="48"/>
      <c r="H797" s="36"/>
      <c r="I797" s="37"/>
      <c r="K797" s="218">
        <v>87500</v>
      </c>
    </row>
    <row r="798" spans="1:11" ht="15.95" customHeight="1" x14ac:dyDescent="0.2">
      <c r="A798" s="33" t="str">
        <f t="shared" si="12"/>
        <v>87600</v>
      </c>
      <c r="B798" s="217">
        <v>26819</v>
      </c>
      <c r="C798" s="209">
        <v>0.30620000000000003</v>
      </c>
      <c r="D798" s="209">
        <v>0.42</v>
      </c>
      <c r="E798" s="221">
        <v>1103.8399999999999</v>
      </c>
      <c r="F798" s="53"/>
      <c r="G798" s="50"/>
      <c r="H798" s="38"/>
      <c r="I798" s="39"/>
      <c r="K798" s="217">
        <v>87600</v>
      </c>
    </row>
    <row r="799" spans="1:11" ht="15" customHeight="1" x14ac:dyDescent="0.2">
      <c r="A799" s="33" t="str">
        <f t="shared" si="12"/>
        <v>87700</v>
      </c>
      <c r="B799" s="218">
        <v>26861</v>
      </c>
      <c r="C799" s="206">
        <v>0.30630000000000002</v>
      </c>
      <c r="D799" s="206">
        <v>0.42</v>
      </c>
      <c r="E799" s="222">
        <v>1108.8399999999999</v>
      </c>
      <c r="F799" s="52"/>
      <c r="G799" s="48"/>
      <c r="H799" s="36"/>
      <c r="I799" s="37"/>
      <c r="K799" s="218">
        <v>87700</v>
      </c>
    </row>
    <row r="800" spans="1:11" ht="15.95" customHeight="1" x14ac:dyDescent="0.2">
      <c r="A800" s="33" t="str">
        <f t="shared" si="12"/>
        <v>87800</v>
      </c>
      <c r="B800" s="217">
        <v>26903</v>
      </c>
      <c r="C800" s="209">
        <v>0.30640000000000001</v>
      </c>
      <c r="D800" s="209">
        <v>0.42</v>
      </c>
      <c r="E800" s="221">
        <v>1113.83</v>
      </c>
      <c r="F800" s="53"/>
      <c r="G800" s="50"/>
      <c r="H800" s="38"/>
      <c r="I800" s="39"/>
      <c r="K800" s="217">
        <v>87800</v>
      </c>
    </row>
    <row r="801" spans="1:11" ht="15.75" customHeight="1" x14ac:dyDescent="0.2">
      <c r="A801" s="33" t="str">
        <f t="shared" si="12"/>
        <v>87900</v>
      </c>
      <c r="B801" s="218">
        <v>26945</v>
      </c>
      <c r="C801" s="206">
        <v>0.30649999999999999</v>
      </c>
      <c r="D801" s="206">
        <v>0.42</v>
      </c>
      <c r="E801" s="222">
        <v>1118.83</v>
      </c>
      <c r="F801" s="52"/>
      <c r="G801" s="48"/>
      <c r="H801" s="36"/>
      <c r="I801" s="37"/>
      <c r="K801" s="218">
        <v>87900</v>
      </c>
    </row>
    <row r="802" spans="1:11" ht="15.95" customHeight="1" x14ac:dyDescent="0.2">
      <c r="A802" s="33" t="str">
        <f t="shared" si="12"/>
        <v>88000</v>
      </c>
      <c r="B802" s="217">
        <v>26987</v>
      </c>
      <c r="C802" s="209">
        <v>0.30669999999999997</v>
      </c>
      <c r="D802" s="209">
        <v>0.42</v>
      </c>
      <c r="E802" s="221">
        <v>1123.83</v>
      </c>
      <c r="F802" s="51"/>
      <c r="G802" s="46"/>
      <c r="H802" s="34"/>
      <c r="I802" s="35"/>
      <c r="K802" s="217">
        <v>88000</v>
      </c>
    </row>
    <row r="803" spans="1:11" ht="15" customHeight="1" x14ac:dyDescent="0.2">
      <c r="A803" s="33" t="str">
        <f t="shared" si="12"/>
        <v>88100</v>
      </c>
      <c r="B803" s="218">
        <v>27029</v>
      </c>
      <c r="C803" s="206">
        <v>0.30680000000000002</v>
      </c>
      <c r="D803" s="206">
        <v>0.42</v>
      </c>
      <c r="E803" s="222">
        <v>1128.83</v>
      </c>
      <c r="F803" s="52"/>
      <c r="G803" s="48"/>
      <c r="H803" s="36"/>
      <c r="I803" s="37"/>
      <c r="K803" s="218">
        <v>88100</v>
      </c>
    </row>
    <row r="804" spans="1:11" ht="15.95" customHeight="1" x14ac:dyDescent="0.2">
      <c r="A804" s="33" t="str">
        <f t="shared" si="12"/>
        <v>88200</v>
      </c>
      <c r="B804" s="217">
        <v>27071</v>
      </c>
      <c r="C804" s="209">
        <v>0.30690000000000001</v>
      </c>
      <c r="D804" s="209">
        <v>0.42</v>
      </c>
      <c r="E804" s="221">
        <v>1133.83</v>
      </c>
      <c r="F804" s="53"/>
      <c r="G804" s="50"/>
      <c r="H804" s="38"/>
      <c r="I804" s="39"/>
      <c r="K804" s="217">
        <v>88200</v>
      </c>
    </row>
    <row r="805" spans="1:11" ht="15.95" customHeight="1" x14ac:dyDescent="0.2">
      <c r="A805" s="33" t="str">
        <f t="shared" si="12"/>
        <v>88300</v>
      </c>
      <c r="B805" s="218">
        <v>27113</v>
      </c>
      <c r="C805" s="206">
        <v>0.30709999999999998</v>
      </c>
      <c r="D805" s="206">
        <v>0.42</v>
      </c>
      <c r="E805" s="222">
        <v>1138.83</v>
      </c>
      <c r="F805" s="52"/>
      <c r="G805" s="48"/>
      <c r="H805" s="36"/>
      <c r="I805" s="37"/>
      <c r="K805" s="218">
        <v>88300</v>
      </c>
    </row>
    <row r="806" spans="1:11" ht="15" customHeight="1" x14ac:dyDescent="0.2">
      <c r="A806" s="33" t="str">
        <f t="shared" si="12"/>
        <v>88400</v>
      </c>
      <c r="B806" s="217">
        <v>27155</v>
      </c>
      <c r="C806" s="209">
        <v>0.30719999999999997</v>
      </c>
      <c r="D806" s="209">
        <v>0.42</v>
      </c>
      <c r="E806" s="221">
        <v>1143.82</v>
      </c>
      <c r="F806" s="53"/>
      <c r="G806" s="50"/>
      <c r="H806" s="38"/>
      <c r="I806" s="39"/>
      <c r="K806" s="217">
        <v>88400</v>
      </c>
    </row>
    <row r="807" spans="1:11" ht="15.95" customHeight="1" x14ac:dyDescent="0.2">
      <c r="A807" s="33" t="str">
        <f t="shared" si="12"/>
        <v>88500</v>
      </c>
      <c r="B807" s="218">
        <v>27197</v>
      </c>
      <c r="C807" s="206">
        <v>0.30730000000000002</v>
      </c>
      <c r="D807" s="206">
        <v>0.42</v>
      </c>
      <c r="E807" s="222">
        <v>1148.82</v>
      </c>
      <c r="F807" s="52"/>
      <c r="G807" s="48"/>
      <c r="H807" s="36"/>
      <c r="I807" s="37"/>
      <c r="K807" s="218">
        <v>88500</v>
      </c>
    </row>
    <row r="808" spans="1:11" ht="15.95" customHeight="1" x14ac:dyDescent="0.2">
      <c r="A808" s="33" t="str">
        <f t="shared" si="12"/>
        <v>88600</v>
      </c>
      <c r="B808" s="217">
        <v>27239</v>
      </c>
      <c r="C808" s="209">
        <v>0.30740000000000001</v>
      </c>
      <c r="D808" s="209">
        <v>0.42</v>
      </c>
      <c r="E808" s="221">
        <v>1153.82</v>
      </c>
      <c r="F808" s="53"/>
      <c r="G808" s="50"/>
      <c r="H808" s="38"/>
      <c r="I808" s="39"/>
      <c r="K808" s="217">
        <v>88600</v>
      </c>
    </row>
    <row r="809" spans="1:11" ht="15" customHeight="1" x14ac:dyDescent="0.2">
      <c r="A809" s="33" t="str">
        <f t="shared" si="12"/>
        <v>88700</v>
      </c>
      <c r="B809" s="218">
        <v>27281</v>
      </c>
      <c r="C809" s="206">
        <v>0.30759999999999998</v>
      </c>
      <c r="D809" s="206">
        <v>0.42</v>
      </c>
      <c r="E809" s="222">
        <v>1158.82</v>
      </c>
      <c r="F809" s="52"/>
      <c r="G809" s="48"/>
      <c r="H809" s="36"/>
      <c r="I809" s="37"/>
      <c r="K809" s="218">
        <v>88700</v>
      </c>
    </row>
    <row r="810" spans="1:11" ht="15.95" customHeight="1" x14ac:dyDescent="0.2">
      <c r="A810" s="33" t="str">
        <f t="shared" si="12"/>
        <v>88800</v>
      </c>
      <c r="B810" s="217">
        <v>27323</v>
      </c>
      <c r="C810" s="209">
        <v>0.30769999999999997</v>
      </c>
      <c r="D810" s="209">
        <v>0.42</v>
      </c>
      <c r="E810" s="221">
        <v>1163.82</v>
      </c>
      <c r="F810" s="53"/>
      <c r="G810" s="50"/>
      <c r="H810" s="38"/>
      <c r="I810" s="39"/>
      <c r="K810" s="217">
        <v>88800</v>
      </c>
    </row>
    <row r="811" spans="1:11" ht="15.95" customHeight="1" x14ac:dyDescent="0.2">
      <c r="A811" s="33" t="str">
        <f t="shared" si="12"/>
        <v>88900</v>
      </c>
      <c r="B811" s="218">
        <v>27365</v>
      </c>
      <c r="C811" s="206">
        <v>0.30780000000000002</v>
      </c>
      <c r="D811" s="206">
        <v>0.42</v>
      </c>
      <c r="E811" s="222">
        <v>1168.81</v>
      </c>
      <c r="F811" s="52"/>
      <c r="G811" s="48"/>
      <c r="H811" s="36"/>
      <c r="I811" s="37"/>
      <c r="K811" s="218">
        <v>88900</v>
      </c>
    </row>
    <row r="812" spans="1:11" ht="15.95" customHeight="1" x14ac:dyDescent="0.2">
      <c r="A812" s="33" t="str">
        <f t="shared" si="12"/>
        <v>89000</v>
      </c>
      <c r="B812" s="217">
        <v>27407</v>
      </c>
      <c r="C812" s="209">
        <v>0.30790000000000001</v>
      </c>
      <c r="D812" s="209">
        <v>0.42</v>
      </c>
      <c r="E812" s="221">
        <v>1173.81</v>
      </c>
      <c r="F812" s="53"/>
      <c r="G812" s="50"/>
      <c r="H812" s="38"/>
      <c r="I812" s="39"/>
      <c r="K812" s="217">
        <v>89000</v>
      </c>
    </row>
    <row r="813" spans="1:11" ht="15" customHeight="1" x14ac:dyDescent="0.2">
      <c r="A813" s="33" t="str">
        <f t="shared" si="12"/>
        <v>89100</v>
      </c>
      <c r="B813" s="218">
        <v>27449</v>
      </c>
      <c r="C813" s="206">
        <v>0.30809999999999998</v>
      </c>
      <c r="D813" s="206">
        <v>0.42</v>
      </c>
      <c r="E813" s="222">
        <v>1178.81</v>
      </c>
      <c r="F813" s="52"/>
      <c r="G813" s="48"/>
      <c r="H813" s="36"/>
      <c r="I813" s="37"/>
      <c r="K813" s="218">
        <v>89100</v>
      </c>
    </row>
    <row r="814" spans="1:11" ht="15.95" customHeight="1" x14ac:dyDescent="0.2">
      <c r="A814" s="33" t="str">
        <f t="shared" si="12"/>
        <v>89200</v>
      </c>
      <c r="B814" s="217">
        <v>27491</v>
      </c>
      <c r="C814" s="209">
        <v>0.30819999999999997</v>
      </c>
      <c r="D814" s="209">
        <v>0.42</v>
      </c>
      <c r="E814" s="221">
        <v>1183.81</v>
      </c>
      <c r="F814" s="53"/>
      <c r="G814" s="50"/>
      <c r="H814" s="38"/>
      <c r="I814" s="39"/>
      <c r="K814" s="217">
        <v>89200</v>
      </c>
    </row>
    <row r="815" spans="1:11" ht="15.95" customHeight="1" x14ac:dyDescent="0.2">
      <c r="A815" s="33" t="str">
        <f t="shared" si="12"/>
        <v>89300</v>
      </c>
      <c r="B815" s="218">
        <v>27533</v>
      </c>
      <c r="C815" s="206">
        <v>0.30830000000000002</v>
      </c>
      <c r="D815" s="206">
        <v>0.42</v>
      </c>
      <c r="E815" s="222">
        <v>1188.81</v>
      </c>
      <c r="F815" s="52"/>
      <c r="G815" s="48"/>
      <c r="H815" s="36"/>
      <c r="I815" s="37"/>
      <c r="K815" s="218">
        <v>89300</v>
      </c>
    </row>
    <row r="816" spans="1:11" ht="15" customHeight="1" x14ac:dyDescent="0.2">
      <c r="A816" s="33" t="str">
        <f t="shared" si="12"/>
        <v>89400</v>
      </c>
      <c r="B816" s="217">
        <v>27575</v>
      </c>
      <c r="C816" s="209">
        <v>0.30840000000000001</v>
      </c>
      <c r="D816" s="209">
        <v>0.42</v>
      </c>
      <c r="E816" s="221">
        <v>1193.8</v>
      </c>
      <c r="F816" s="53"/>
      <c r="G816" s="50"/>
      <c r="H816" s="38"/>
      <c r="I816" s="39"/>
      <c r="K816" s="217">
        <v>89400</v>
      </c>
    </row>
    <row r="817" spans="1:11" ht="15.95" customHeight="1" x14ac:dyDescent="0.2">
      <c r="A817" s="33" t="str">
        <f t="shared" si="12"/>
        <v>89500</v>
      </c>
      <c r="B817" s="218">
        <v>27617</v>
      </c>
      <c r="C817" s="206">
        <v>0.30859999999999999</v>
      </c>
      <c r="D817" s="206">
        <v>0.42</v>
      </c>
      <c r="E817" s="222">
        <v>1198.8</v>
      </c>
      <c r="F817" s="52"/>
      <c r="G817" s="48"/>
      <c r="H817" s="36"/>
      <c r="I817" s="37"/>
      <c r="K817" s="218">
        <v>89500</v>
      </c>
    </row>
    <row r="818" spans="1:11" ht="15.95" customHeight="1" x14ac:dyDescent="0.2">
      <c r="A818" s="33" t="str">
        <f t="shared" si="12"/>
        <v>89600</v>
      </c>
      <c r="B818" s="219">
        <v>27659</v>
      </c>
      <c r="C818" s="212">
        <v>0.30869999999999997</v>
      </c>
      <c r="D818" s="212">
        <v>0.42</v>
      </c>
      <c r="E818" s="223">
        <v>1203.8</v>
      </c>
      <c r="F818" s="53"/>
      <c r="G818" s="50"/>
      <c r="H818" s="38"/>
      <c r="I818" s="39"/>
      <c r="K818" s="219">
        <v>89600</v>
      </c>
    </row>
    <row r="819" spans="1:11" ht="15" customHeight="1" x14ac:dyDescent="0.2">
      <c r="A819" s="33" t="str">
        <f t="shared" si="12"/>
        <v>89700</v>
      </c>
      <c r="B819" s="220">
        <v>27701</v>
      </c>
      <c r="C819" s="215">
        <v>0.30880000000000002</v>
      </c>
      <c r="D819" s="215">
        <v>0.42</v>
      </c>
      <c r="E819" s="224">
        <v>1208.8</v>
      </c>
      <c r="F819" s="52"/>
      <c r="G819" s="48"/>
      <c r="H819" s="36"/>
      <c r="I819" s="37"/>
      <c r="K819" s="220">
        <v>89700</v>
      </c>
    </row>
    <row r="820" spans="1:11" ht="15.95" customHeight="1" x14ac:dyDescent="0.2">
      <c r="A820" s="33" t="str">
        <f t="shared" si="12"/>
        <v>89800</v>
      </c>
      <c r="B820" s="217">
        <v>27743</v>
      </c>
      <c r="C820" s="209">
        <v>0.30890000000000001</v>
      </c>
      <c r="D820" s="209">
        <v>0.42</v>
      </c>
      <c r="E820" s="221">
        <v>1213.8</v>
      </c>
      <c r="F820" s="53"/>
      <c r="G820" s="50"/>
      <c r="H820" s="38"/>
      <c r="I820" s="39"/>
      <c r="K820" s="217">
        <v>89800</v>
      </c>
    </row>
    <row r="821" spans="1:11" ht="15.95" customHeight="1" x14ac:dyDescent="0.2">
      <c r="A821" s="33" t="str">
        <f t="shared" si="12"/>
        <v>89900</v>
      </c>
      <c r="B821" s="218">
        <v>27785</v>
      </c>
      <c r="C821" s="206">
        <v>0.30909999999999999</v>
      </c>
      <c r="D821" s="206">
        <v>0.42</v>
      </c>
      <c r="E821" s="222">
        <v>1218.79</v>
      </c>
      <c r="F821" s="52"/>
      <c r="G821" s="48"/>
      <c r="H821" s="36"/>
      <c r="I821" s="37"/>
      <c r="K821" s="218">
        <v>89900</v>
      </c>
    </row>
    <row r="822" spans="1:11" ht="15.95" customHeight="1" x14ac:dyDescent="0.2">
      <c r="A822" s="33" t="str">
        <f t="shared" si="12"/>
        <v>90000</v>
      </c>
      <c r="B822" s="217">
        <v>27827</v>
      </c>
      <c r="C822" s="209">
        <v>0.30919999999999997</v>
      </c>
      <c r="D822" s="209">
        <v>0.42</v>
      </c>
      <c r="E822" s="221">
        <v>1223.79</v>
      </c>
      <c r="F822" s="53"/>
      <c r="G822" s="50"/>
      <c r="H822" s="38"/>
      <c r="I822" s="39"/>
      <c r="K822" s="217">
        <v>90000</v>
      </c>
    </row>
    <row r="823" spans="1:11" ht="15" customHeight="1" x14ac:dyDescent="0.2">
      <c r="A823" s="33" t="str">
        <f t="shared" si="12"/>
        <v>90100</v>
      </c>
      <c r="B823" s="218">
        <v>27869</v>
      </c>
      <c r="C823" s="206">
        <v>0.30930000000000002</v>
      </c>
      <c r="D823" s="206">
        <v>0.42</v>
      </c>
      <c r="E823" s="222">
        <v>1228.79</v>
      </c>
      <c r="F823" s="52"/>
      <c r="G823" s="48"/>
      <c r="H823" s="36"/>
      <c r="I823" s="37"/>
      <c r="K823" s="218">
        <v>90100</v>
      </c>
    </row>
    <row r="824" spans="1:11" ht="15.95" customHeight="1" x14ac:dyDescent="0.2">
      <c r="A824" s="33" t="str">
        <f t="shared" si="12"/>
        <v>90200</v>
      </c>
      <c r="B824" s="217">
        <v>27911</v>
      </c>
      <c r="C824" s="209">
        <v>0.30940000000000001</v>
      </c>
      <c r="D824" s="209">
        <v>0.42</v>
      </c>
      <c r="E824" s="221">
        <v>1233.79</v>
      </c>
      <c r="F824" s="53"/>
      <c r="G824" s="50"/>
      <c r="H824" s="38"/>
      <c r="I824" s="39"/>
      <c r="K824" s="217">
        <v>90200</v>
      </c>
    </row>
    <row r="825" spans="1:11" ht="15.95" customHeight="1" x14ac:dyDescent="0.2">
      <c r="A825" s="33" t="str">
        <f t="shared" si="12"/>
        <v>90300</v>
      </c>
      <c r="B825" s="218">
        <v>27953</v>
      </c>
      <c r="C825" s="206">
        <v>0.30959999999999999</v>
      </c>
      <c r="D825" s="206">
        <v>0.42</v>
      </c>
      <c r="E825" s="222">
        <v>1238.79</v>
      </c>
      <c r="F825" s="52"/>
      <c r="G825" s="48"/>
      <c r="H825" s="36"/>
      <c r="I825" s="37"/>
      <c r="K825" s="218">
        <v>90300</v>
      </c>
    </row>
    <row r="826" spans="1:11" ht="15" customHeight="1" x14ac:dyDescent="0.2">
      <c r="A826" s="33" t="str">
        <f t="shared" si="12"/>
        <v>90400</v>
      </c>
      <c r="B826" s="217">
        <v>27995</v>
      </c>
      <c r="C826" s="209">
        <v>0.30969999999999998</v>
      </c>
      <c r="D826" s="209">
        <v>0.42</v>
      </c>
      <c r="E826" s="221">
        <v>1243.78</v>
      </c>
      <c r="F826" s="53"/>
      <c r="G826" s="50"/>
      <c r="H826" s="38"/>
      <c r="I826" s="39"/>
      <c r="K826" s="217">
        <v>90400</v>
      </c>
    </row>
    <row r="827" spans="1:11" ht="15.95" customHeight="1" x14ac:dyDescent="0.2">
      <c r="A827" s="33" t="str">
        <f t="shared" si="12"/>
        <v>90500</v>
      </c>
      <c r="B827" s="218">
        <v>28037</v>
      </c>
      <c r="C827" s="206">
        <v>0.30980000000000002</v>
      </c>
      <c r="D827" s="206">
        <v>0.42</v>
      </c>
      <c r="E827" s="222">
        <v>1248.78</v>
      </c>
      <c r="F827" s="52"/>
      <c r="G827" s="48"/>
      <c r="H827" s="36"/>
      <c r="I827" s="37"/>
      <c r="K827" s="218">
        <v>90500</v>
      </c>
    </row>
    <row r="828" spans="1:11" ht="15.95" customHeight="1" x14ac:dyDescent="0.2">
      <c r="A828" s="33" t="str">
        <f t="shared" si="12"/>
        <v>90600</v>
      </c>
      <c r="B828" s="217">
        <v>28079</v>
      </c>
      <c r="C828" s="209">
        <v>0.30990000000000001</v>
      </c>
      <c r="D828" s="209">
        <v>0.42</v>
      </c>
      <c r="E828" s="221">
        <v>1253.78</v>
      </c>
      <c r="F828" s="53"/>
      <c r="G828" s="50"/>
      <c r="H828" s="38"/>
      <c r="I828" s="39"/>
      <c r="K828" s="217">
        <v>90600</v>
      </c>
    </row>
    <row r="829" spans="1:11" ht="15" customHeight="1" x14ac:dyDescent="0.2">
      <c r="A829" s="33" t="str">
        <f t="shared" si="12"/>
        <v>90700</v>
      </c>
      <c r="B829" s="218">
        <v>28121</v>
      </c>
      <c r="C829" s="206">
        <v>0.31</v>
      </c>
      <c r="D829" s="206">
        <v>0.42</v>
      </c>
      <c r="E829" s="222">
        <v>1258.78</v>
      </c>
      <c r="F829" s="52"/>
      <c r="G829" s="48"/>
      <c r="H829" s="36"/>
      <c r="I829" s="37"/>
      <c r="K829" s="218">
        <v>90700</v>
      </c>
    </row>
    <row r="830" spans="1:11" ht="15.95" customHeight="1" x14ac:dyDescent="0.2">
      <c r="A830" s="33" t="str">
        <f t="shared" si="12"/>
        <v>90800</v>
      </c>
      <c r="B830" s="217">
        <v>28163</v>
      </c>
      <c r="C830" s="209">
        <v>0.31019999999999998</v>
      </c>
      <c r="D830" s="209">
        <v>0.42</v>
      </c>
      <c r="E830" s="221">
        <v>1263.78</v>
      </c>
      <c r="F830" s="53"/>
      <c r="G830" s="50"/>
      <c r="H830" s="38"/>
      <c r="I830" s="39"/>
      <c r="K830" s="217">
        <v>90800</v>
      </c>
    </row>
    <row r="831" spans="1:11" ht="15.95" customHeight="1" x14ac:dyDescent="0.2">
      <c r="A831" s="33" t="str">
        <f t="shared" si="12"/>
        <v>90900</v>
      </c>
      <c r="B831" s="218">
        <v>28205</v>
      </c>
      <c r="C831" s="206">
        <v>0.31030000000000002</v>
      </c>
      <c r="D831" s="206">
        <v>0.42</v>
      </c>
      <c r="E831" s="222">
        <v>1268.77</v>
      </c>
      <c r="F831" s="52"/>
      <c r="G831" s="48"/>
      <c r="H831" s="36"/>
      <c r="I831" s="37"/>
      <c r="K831" s="218">
        <v>90900</v>
      </c>
    </row>
    <row r="832" spans="1:11" ht="15.95" customHeight="1" x14ac:dyDescent="0.2">
      <c r="A832" s="33" t="str">
        <f t="shared" si="12"/>
        <v>91000</v>
      </c>
      <c r="B832" s="217">
        <v>28247</v>
      </c>
      <c r="C832" s="209">
        <v>0.31040000000000001</v>
      </c>
      <c r="D832" s="209">
        <v>0.42</v>
      </c>
      <c r="E832" s="221">
        <v>1273.77</v>
      </c>
      <c r="F832" s="53"/>
      <c r="G832" s="50"/>
      <c r="H832" s="38"/>
      <c r="I832" s="39"/>
      <c r="K832" s="217">
        <v>91000</v>
      </c>
    </row>
    <row r="833" spans="1:11" ht="15" customHeight="1" x14ac:dyDescent="0.2">
      <c r="A833" s="33" t="str">
        <f t="shared" si="12"/>
        <v>91100</v>
      </c>
      <c r="B833" s="218">
        <v>28289</v>
      </c>
      <c r="C833" s="206">
        <v>0.3105</v>
      </c>
      <c r="D833" s="206">
        <v>0.42</v>
      </c>
      <c r="E833" s="222">
        <v>1278.77</v>
      </c>
      <c r="F833" s="52"/>
      <c r="G833" s="48"/>
      <c r="H833" s="36"/>
      <c r="I833" s="37"/>
      <c r="K833" s="218">
        <v>91100</v>
      </c>
    </row>
    <row r="834" spans="1:11" ht="15.95" customHeight="1" x14ac:dyDescent="0.2">
      <c r="A834" s="33" t="str">
        <f t="shared" ref="A834:A897" si="13">CLEAN(K834)</f>
        <v>91200</v>
      </c>
      <c r="B834" s="217">
        <v>28331</v>
      </c>
      <c r="C834" s="209">
        <v>0.31059999999999999</v>
      </c>
      <c r="D834" s="209">
        <v>0.42</v>
      </c>
      <c r="E834" s="221">
        <v>1283.77</v>
      </c>
      <c r="F834" s="53"/>
      <c r="G834" s="50"/>
      <c r="H834" s="38"/>
      <c r="I834" s="39"/>
      <c r="K834" s="217">
        <v>91200</v>
      </c>
    </row>
    <row r="835" spans="1:11" ht="15.95" customHeight="1" x14ac:dyDescent="0.2">
      <c r="A835" s="33" t="str">
        <f t="shared" si="13"/>
        <v>91300</v>
      </c>
      <c r="B835" s="218">
        <v>28373</v>
      </c>
      <c r="C835" s="206">
        <v>0.31080000000000002</v>
      </c>
      <c r="D835" s="206">
        <v>0.42</v>
      </c>
      <c r="E835" s="222">
        <v>1288.77</v>
      </c>
      <c r="F835" s="52"/>
      <c r="G835" s="48"/>
      <c r="H835" s="36"/>
      <c r="I835" s="37"/>
      <c r="K835" s="218">
        <v>91300</v>
      </c>
    </row>
    <row r="836" spans="1:11" ht="15" customHeight="1" x14ac:dyDescent="0.2">
      <c r="A836" s="33" t="str">
        <f t="shared" si="13"/>
        <v>91400</v>
      </c>
      <c r="B836" s="217">
        <v>28415</v>
      </c>
      <c r="C836" s="209">
        <v>0.31090000000000001</v>
      </c>
      <c r="D836" s="209">
        <v>0.42</v>
      </c>
      <c r="E836" s="221">
        <v>1293.76</v>
      </c>
      <c r="F836" s="53"/>
      <c r="G836" s="50"/>
      <c r="H836" s="38"/>
      <c r="I836" s="39"/>
      <c r="K836" s="217">
        <v>91400</v>
      </c>
    </row>
    <row r="837" spans="1:11" ht="15.95" customHeight="1" x14ac:dyDescent="0.2">
      <c r="A837" s="33" t="str">
        <f t="shared" si="13"/>
        <v>91500</v>
      </c>
      <c r="B837" s="218">
        <v>28457</v>
      </c>
      <c r="C837" s="206">
        <v>0.311</v>
      </c>
      <c r="D837" s="206">
        <v>0.42</v>
      </c>
      <c r="E837" s="222">
        <v>1298.76</v>
      </c>
      <c r="F837" s="52"/>
      <c r="G837" s="48"/>
      <c r="H837" s="36"/>
      <c r="I837" s="37"/>
      <c r="K837" s="218">
        <v>91500</v>
      </c>
    </row>
    <row r="838" spans="1:11" ht="15.95" customHeight="1" x14ac:dyDescent="0.2">
      <c r="A838" s="33" t="str">
        <f t="shared" si="13"/>
        <v>91600</v>
      </c>
      <c r="B838" s="217">
        <v>28499</v>
      </c>
      <c r="C838" s="209">
        <v>0.31109999999999999</v>
      </c>
      <c r="D838" s="209">
        <v>0.42</v>
      </c>
      <c r="E838" s="221">
        <v>1303.76</v>
      </c>
      <c r="F838" s="53"/>
      <c r="G838" s="50"/>
      <c r="H838" s="38"/>
      <c r="I838" s="39"/>
      <c r="K838" s="217">
        <v>91600</v>
      </c>
    </row>
    <row r="839" spans="1:11" ht="15" customHeight="1" x14ac:dyDescent="0.2">
      <c r="A839" s="33" t="str">
        <f t="shared" si="13"/>
        <v>91700</v>
      </c>
      <c r="B839" s="218">
        <v>28541</v>
      </c>
      <c r="C839" s="206">
        <v>0.31119999999999998</v>
      </c>
      <c r="D839" s="206">
        <v>0.42</v>
      </c>
      <c r="E839" s="222">
        <v>1308.76</v>
      </c>
      <c r="F839" s="52"/>
      <c r="G839" s="48"/>
      <c r="H839" s="36"/>
      <c r="I839" s="37"/>
      <c r="K839" s="218">
        <v>91700</v>
      </c>
    </row>
    <row r="840" spans="1:11" ht="15.95" customHeight="1" x14ac:dyDescent="0.2">
      <c r="A840" s="33" t="str">
        <f t="shared" si="13"/>
        <v>91800</v>
      </c>
      <c r="B840" s="217">
        <v>28583</v>
      </c>
      <c r="C840" s="209">
        <v>0.31140000000000001</v>
      </c>
      <c r="D840" s="209">
        <v>0.42</v>
      </c>
      <c r="E840" s="221">
        <v>1313.76</v>
      </c>
      <c r="F840" s="53"/>
      <c r="G840" s="50"/>
      <c r="H840" s="38"/>
      <c r="I840" s="39"/>
      <c r="K840" s="217">
        <v>91800</v>
      </c>
    </row>
    <row r="841" spans="1:11" ht="15.75" customHeight="1" x14ac:dyDescent="0.2">
      <c r="A841" s="33" t="str">
        <f t="shared" si="13"/>
        <v>91900</v>
      </c>
      <c r="B841" s="218">
        <v>28625</v>
      </c>
      <c r="C841" s="206">
        <v>0.3115</v>
      </c>
      <c r="D841" s="206">
        <v>0.42</v>
      </c>
      <c r="E841" s="222">
        <v>1318.75</v>
      </c>
      <c r="F841" s="52"/>
      <c r="G841" s="48"/>
      <c r="H841" s="36"/>
      <c r="I841" s="37"/>
      <c r="K841" s="218">
        <v>91900</v>
      </c>
    </row>
    <row r="842" spans="1:11" ht="15.95" customHeight="1" x14ac:dyDescent="0.2">
      <c r="A842" s="33" t="str">
        <f t="shared" si="13"/>
        <v>92000</v>
      </c>
      <c r="B842" s="217">
        <v>28667</v>
      </c>
      <c r="C842" s="209">
        <v>0.31159999999999999</v>
      </c>
      <c r="D842" s="209">
        <v>0.42</v>
      </c>
      <c r="E842" s="221">
        <v>1323.75</v>
      </c>
      <c r="F842" s="51"/>
      <c r="G842" s="46"/>
      <c r="H842" s="34"/>
      <c r="I842" s="35"/>
      <c r="K842" s="217">
        <v>92000</v>
      </c>
    </row>
    <row r="843" spans="1:11" ht="15" customHeight="1" x14ac:dyDescent="0.2">
      <c r="A843" s="33" t="str">
        <f t="shared" si="13"/>
        <v>92100</v>
      </c>
      <c r="B843" s="218">
        <v>28709</v>
      </c>
      <c r="C843" s="206">
        <v>0.31169999999999998</v>
      </c>
      <c r="D843" s="206">
        <v>0.42</v>
      </c>
      <c r="E843" s="222">
        <v>1328.75</v>
      </c>
      <c r="F843" s="52"/>
      <c r="G843" s="48"/>
      <c r="H843" s="36"/>
      <c r="I843" s="37"/>
      <c r="K843" s="218">
        <v>92100</v>
      </c>
    </row>
    <row r="844" spans="1:11" ht="15.95" customHeight="1" x14ac:dyDescent="0.2">
      <c r="A844" s="33" t="str">
        <f t="shared" si="13"/>
        <v>92200</v>
      </c>
      <c r="B844" s="217">
        <v>28751</v>
      </c>
      <c r="C844" s="209">
        <v>0.31180000000000002</v>
      </c>
      <c r="D844" s="209">
        <v>0.42</v>
      </c>
      <c r="E844" s="221">
        <v>1333.75</v>
      </c>
      <c r="F844" s="53"/>
      <c r="G844" s="50"/>
      <c r="H844" s="38"/>
      <c r="I844" s="39"/>
      <c r="K844" s="217">
        <v>92200</v>
      </c>
    </row>
    <row r="845" spans="1:11" ht="15.95" customHeight="1" x14ac:dyDescent="0.2">
      <c r="A845" s="33" t="str">
        <f t="shared" si="13"/>
        <v>92300</v>
      </c>
      <c r="B845" s="218">
        <v>28793</v>
      </c>
      <c r="C845" s="206">
        <v>0.312</v>
      </c>
      <c r="D845" s="206">
        <v>0.42</v>
      </c>
      <c r="E845" s="222">
        <v>1338.75</v>
      </c>
      <c r="F845" s="52"/>
      <c r="G845" s="48"/>
      <c r="H845" s="36"/>
      <c r="I845" s="37"/>
      <c r="K845" s="218">
        <v>92300</v>
      </c>
    </row>
    <row r="846" spans="1:11" ht="15" customHeight="1" x14ac:dyDescent="0.2">
      <c r="A846" s="33" t="str">
        <f t="shared" si="13"/>
        <v>92400</v>
      </c>
      <c r="B846" s="217">
        <v>28835</v>
      </c>
      <c r="C846" s="209">
        <v>0.31209999999999999</v>
      </c>
      <c r="D846" s="209">
        <v>0.42</v>
      </c>
      <c r="E846" s="221">
        <v>1343.74</v>
      </c>
      <c r="F846" s="53"/>
      <c r="G846" s="50"/>
      <c r="H846" s="38"/>
      <c r="I846" s="39"/>
      <c r="K846" s="217">
        <v>92400</v>
      </c>
    </row>
    <row r="847" spans="1:11" ht="15.95" customHeight="1" x14ac:dyDescent="0.2">
      <c r="A847" s="33" t="str">
        <f t="shared" si="13"/>
        <v>92500</v>
      </c>
      <c r="B847" s="218">
        <v>28877</v>
      </c>
      <c r="C847" s="206">
        <v>0.31219999999999998</v>
      </c>
      <c r="D847" s="206">
        <v>0.42</v>
      </c>
      <c r="E847" s="222">
        <v>1348.74</v>
      </c>
      <c r="F847" s="52"/>
      <c r="G847" s="48"/>
      <c r="H847" s="36"/>
      <c r="I847" s="37"/>
      <c r="K847" s="218">
        <v>92500</v>
      </c>
    </row>
    <row r="848" spans="1:11" ht="15.95" customHeight="1" x14ac:dyDescent="0.2">
      <c r="A848" s="33" t="str">
        <f t="shared" si="13"/>
        <v>92600</v>
      </c>
      <c r="B848" s="217">
        <v>28919</v>
      </c>
      <c r="C848" s="209">
        <v>0.31230000000000002</v>
      </c>
      <c r="D848" s="209">
        <v>0.42</v>
      </c>
      <c r="E848" s="221">
        <v>1353.74</v>
      </c>
      <c r="F848" s="53"/>
      <c r="G848" s="50"/>
      <c r="H848" s="38"/>
      <c r="I848" s="39"/>
      <c r="K848" s="217">
        <v>92600</v>
      </c>
    </row>
    <row r="849" spans="1:11" ht="15" customHeight="1" x14ac:dyDescent="0.2">
      <c r="A849" s="33" t="str">
        <f t="shared" si="13"/>
        <v>92700</v>
      </c>
      <c r="B849" s="218">
        <v>28961</v>
      </c>
      <c r="C849" s="206">
        <v>0.31240000000000001</v>
      </c>
      <c r="D849" s="206">
        <v>0.42</v>
      </c>
      <c r="E849" s="222">
        <v>1358.74</v>
      </c>
      <c r="F849" s="52"/>
      <c r="G849" s="48"/>
      <c r="H849" s="36"/>
      <c r="I849" s="37"/>
      <c r="K849" s="218">
        <v>92700</v>
      </c>
    </row>
    <row r="850" spans="1:11" ht="15.95" customHeight="1" x14ac:dyDescent="0.2">
      <c r="A850" s="33" t="str">
        <f t="shared" si="13"/>
        <v>92800</v>
      </c>
      <c r="B850" s="217">
        <v>29003</v>
      </c>
      <c r="C850" s="209">
        <v>0.3125</v>
      </c>
      <c r="D850" s="209">
        <v>0.42</v>
      </c>
      <c r="E850" s="221">
        <v>1363.74</v>
      </c>
      <c r="F850" s="53"/>
      <c r="G850" s="50"/>
      <c r="H850" s="38"/>
      <c r="I850" s="39"/>
      <c r="K850" s="217">
        <v>92800</v>
      </c>
    </row>
    <row r="851" spans="1:11" ht="15.95" customHeight="1" x14ac:dyDescent="0.2">
      <c r="A851" s="33" t="str">
        <f t="shared" si="13"/>
        <v>92900</v>
      </c>
      <c r="B851" s="218">
        <v>29045</v>
      </c>
      <c r="C851" s="206">
        <v>0.31259999999999999</v>
      </c>
      <c r="D851" s="206">
        <v>0.42</v>
      </c>
      <c r="E851" s="222">
        <v>1368.73</v>
      </c>
      <c r="F851" s="52"/>
      <c r="G851" s="48"/>
      <c r="H851" s="36"/>
      <c r="I851" s="37"/>
      <c r="K851" s="218">
        <v>92900</v>
      </c>
    </row>
    <row r="852" spans="1:11" ht="15.95" customHeight="1" x14ac:dyDescent="0.2">
      <c r="A852" s="33" t="str">
        <f t="shared" si="13"/>
        <v>93000</v>
      </c>
      <c r="B852" s="217">
        <v>29087</v>
      </c>
      <c r="C852" s="209">
        <v>0.31280000000000002</v>
      </c>
      <c r="D852" s="209">
        <v>0.42</v>
      </c>
      <c r="E852" s="221">
        <v>1373.73</v>
      </c>
      <c r="F852" s="53"/>
      <c r="G852" s="50"/>
      <c r="H852" s="38"/>
      <c r="I852" s="39"/>
      <c r="K852" s="217">
        <v>93000</v>
      </c>
    </row>
    <row r="853" spans="1:11" ht="15" customHeight="1" x14ac:dyDescent="0.2">
      <c r="A853" s="33" t="str">
        <f t="shared" si="13"/>
        <v>93100</v>
      </c>
      <c r="B853" s="218">
        <v>29129</v>
      </c>
      <c r="C853" s="206">
        <v>0.31290000000000001</v>
      </c>
      <c r="D853" s="206">
        <v>0.42</v>
      </c>
      <c r="E853" s="222">
        <v>1378.73</v>
      </c>
      <c r="F853" s="52"/>
      <c r="G853" s="48"/>
      <c r="H853" s="36"/>
      <c r="I853" s="37"/>
      <c r="K853" s="218">
        <v>93100</v>
      </c>
    </row>
    <row r="854" spans="1:11" ht="15.95" customHeight="1" x14ac:dyDescent="0.2">
      <c r="A854" s="33" t="str">
        <f t="shared" si="13"/>
        <v>93200</v>
      </c>
      <c r="B854" s="217">
        <v>29171</v>
      </c>
      <c r="C854" s="209">
        <v>0.313</v>
      </c>
      <c r="D854" s="209">
        <v>0.42</v>
      </c>
      <c r="E854" s="221">
        <v>1383.73</v>
      </c>
      <c r="F854" s="53"/>
      <c r="G854" s="50"/>
      <c r="H854" s="38"/>
      <c r="I854" s="39"/>
      <c r="K854" s="217">
        <v>93200</v>
      </c>
    </row>
    <row r="855" spans="1:11" ht="15.95" customHeight="1" x14ac:dyDescent="0.2">
      <c r="A855" s="33" t="str">
        <f t="shared" si="13"/>
        <v>93300</v>
      </c>
      <c r="B855" s="218">
        <v>29213</v>
      </c>
      <c r="C855" s="206">
        <v>0.31309999999999999</v>
      </c>
      <c r="D855" s="206">
        <v>0.42</v>
      </c>
      <c r="E855" s="222">
        <v>1388.73</v>
      </c>
      <c r="F855" s="52"/>
      <c r="G855" s="48"/>
      <c r="H855" s="36"/>
      <c r="I855" s="37"/>
      <c r="K855" s="218">
        <v>93300</v>
      </c>
    </row>
    <row r="856" spans="1:11" ht="15" customHeight="1" x14ac:dyDescent="0.2">
      <c r="A856" s="33" t="str">
        <f t="shared" si="13"/>
        <v>93400</v>
      </c>
      <c r="B856" s="217">
        <v>29255</v>
      </c>
      <c r="C856" s="209">
        <v>0.31319999999999998</v>
      </c>
      <c r="D856" s="209">
        <v>0.42</v>
      </c>
      <c r="E856" s="221">
        <v>1393.72</v>
      </c>
      <c r="F856" s="53"/>
      <c r="G856" s="50"/>
      <c r="H856" s="38"/>
      <c r="I856" s="39"/>
      <c r="K856" s="217">
        <v>93400</v>
      </c>
    </row>
    <row r="857" spans="1:11" ht="15.95" customHeight="1" x14ac:dyDescent="0.2">
      <c r="A857" s="33" t="str">
        <f t="shared" si="13"/>
        <v>93500</v>
      </c>
      <c r="B857" s="218">
        <v>29297</v>
      </c>
      <c r="C857" s="206">
        <v>0.31330000000000002</v>
      </c>
      <c r="D857" s="206">
        <v>0.42</v>
      </c>
      <c r="E857" s="222">
        <v>1398.72</v>
      </c>
      <c r="F857" s="52"/>
      <c r="G857" s="48"/>
      <c r="H857" s="36"/>
      <c r="I857" s="37"/>
      <c r="K857" s="218">
        <v>93500</v>
      </c>
    </row>
    <row r="858" spans="1:11" ht="15.95" customHeight="1" x14ac:dyDescent="0.2">
      <c r="A858" s="33" t="str">
        <f t="shared" si="13"/>
        <v>93600</v>
      </c>
      <c r="B858" s="217">
        <v>29339</v>
      </c>
      <c r="C858" s="209">
        <v>0.3135</v>
      </c>
      <c r="D858" s="209">
        <v>0.42</v>
      </c>
      <c r="E858" s="221">
        <v>1403.72</v>
      </c>
      <c r="F858" s="53"/>
      <c r="G858" s="50"/>
      <c r="H858" s="38"/>
      <c r="I858" s="39"/>
      <c r="K858" s="217">
        <v>93600</v>
      </c>
    </row>
    <row r="859" spans="1:11" ht="15" customHeight="1" x14ac:dyDescent="0.2">
      <c r="A859" s="33" t="str">
        <f t="shared" si="13"/>
        <v>93700</v>
      </c>
      <c r="B859" s="218">
        <v>29381</v>
      </c>
      <c r="C859" s="206">
        <v>0.31359999999999999</v>
      </c>
      <c r="D859" s="206">
        <v>0.42</v>
      </c>
      <c r="E859" s="222">
        <v>1408.72</v>
      </c>
      <c r="F859" s="52"/>
      <c r="G859" s="48"/>
      <c r="H859" s="36"/>
      <c r="I859" s="37"/>
      <c r="K859" s="218">
        <v>93700</v>
      </c>
    </row>
    <row r="860" spans="1:11" ht="15.95" customHeight="1" x14ac:dyDescent="0.2">
      <c r="A860" s="33" t="str">
        <f t="shared" si="13"/>
        <v>93800</v>
      </c>
      <c r="B860" s="217">
        <v>29423</v>
      </c>
      <c r="C860" s="209">
        <v>0.31369999999999998</v>
      </c>
      <c r="D860" s="209">
        <v>0.42</v>
      </c>
      <c r="E860" s="221">
        <v>1413.72</v>
      </c>
      <c r="F860" s="53"/>
      <c r="G860" s="50"/>
      <c r="H860" s="38"/>
      <c r="I860" s="39"/>
      <c r="K860" s="217">
        <v>93800</v>
      </c>
    </row>
    <row r="861" spans="1:11" ht="15.95" customHeight="1" x14ac:dyDescent="0.2">
      <c r="A861" s="33" t="str">
        <f t="shared" si="13"/>
        <v>93900</v>
      </c>
      <c r="B861" s="218">
        <v>29465</v>
      </c>
      <c r="C861" s="206">
        <v>0.31380000000000002</v>
      </c>
      <c r="D861" s="206">
        <v>0.42</v>
      </c>
      <c r="E861" s="222">
        <v>1418.71</v>
      </c>
      <c r="F861" s="52"/>
      <c r="G861" s="48"/>
      <c r="H861" s="36"/>
      <c r="I861" s="37"/>
      <c r="K861" s="218">
        <v>93900</v>
      </c>
    </row>
    <row r="862" spans="1:11" ht="15.95" customHeight="1" x14ac:dyDescent="0.2">
      <c r="A862" s="33" t="str">
        <f t="shared" si="13"/>
        <v>94000</v>
      </c>
      <c r="B862" s="217">
        <v>29507</v>
      </c>
      <c r="C862" s="209">
        <v>0.31390000000000001</v>
      </c>
      <c r="D862" s="209">
        <v>0.42</v>
      </c>
      <c r="E862" s="221">
        <v>1423.71</v>
      </c>
      <c r="F862" s="53"/>
      <c r="G862" s="50"/>
      <c r="H862" s="38"/>
      <c r="I862" s="39"/>
      <c r="K862" s="217">
        <v>94000</v>
      </c>
    </row>
    <row r="863" spans="1:11" ht="15" customHeight="1" x14ac:dyDescent="0.2">
      <c r="A863" s="33" t="str">
        <f t="shared" si="13"/>
        <v>94100</v>
      </c>
      <c r="B863" s="218">
        <v>29549</v>
      </c>
      <c r="C863" s="206">
        <v>0.314</v>
      </c>
      <c r="D863" s="206">
        <v>0.42</v>
      </c>
      <c r="E863" s="222">
        <v>1428.71</v>
      </c>
      <c r="F863" s="52"/>
      <c r="G863" s="48"/>
      <c r="H863" s="36"/>
      <c r="I863" s="37"/>
      <c r="K863" s="218">
        <v>94100</v>
      </c>
    </row>
    <row r="864" spans="1:11" ht="15.95" customHeight="1" x14ac:dyDescent="0.2">
      <c r="A864" s="33" t="str">
        <f t="shared" si="13"/>
        <v>94200</v>
      </c>
      <c r="B864" s="219">
        <v>29591</v>
      </c>
      <c r="C864" s="212">
        <v>0.31409999999999999</v>
      </c>
      <c r="D864" s="212">
        <v>0.42</v>
      </c>
      <c r="E864" s="223">
        <v>1433.71</v>
      </c>
      <c r="F864" s="53"/>
      <c r="G864" s="50"/>
      <c r="H864" s="38"/>
      <c r="I864" s="39"/>
      <c r="K864" s="219">
        <v>94200</v>
      </c>
    </row>
    <row r="865" spans="1:11" ht="15.95" customHeight="1" x14ac:dyDescent="0.2">
      <c r="A865" s="33" t="str">
        <f t="shared" si="13"/>
        <v>94300</v>
      </c>
      <c r="B865" s="220">
        <v>29633</v>
      </c>
      <c r="C865" s="215">
        <v>0.31419999999999998</v>
      </c>
      <c r="D865" s="215">
        <v>0.42</v>
      </c>
      <c r="E865" s="224">
        <v>1438.71</v>
      </c>
      <c r="F865" s="52"/>
      <c r="G865" s="48"/>
      <c r="H865" s="36"/>
      <c r="I865" s="37"/>
      <c r="K865" s="220">
        <v>94300</v>
      </c>
    </row>
    <row r="866" spans="1:11" ht="15" customHeight="1" x14ac:dyDescent="0.2">
      <c r="A866" s="33" t="str">
        <f t="shared" si="13"/>
        <v>94400</v>
      </c>
      <c r="B866" s="217">
        <v>29675</v>
      </c>
      <c r="C866" s="209">
        <v>0.31440000000000001</v>
      </c>
      <c r="D866" s="209">
        <v>0.42</v>
      </c>
      <c r="E866" s="221">
        <v>1443.7</v>
      </c>
      <c r="F866" s="53"/>
      <c r="G866" s="50"/>
      <c r="H866" s="38"/>
      <c r="I866" s="39"/>
      <c r="K866" s="217">
        <v>94400</v>
      </c>
    </row>
    <row r="867" spans="1:11" ht="15.95" customHeight="1" x14ac:dyDescent="0.2">
      <c r="A867" s="33" t="str">
        <f t="shared" si="13"/>
        <v>94500</v>
      </c>
      <c r="B867" s="218">
        <v>29717</v>
      </c>
      <c r="C867" s="206">
        <v>0.3145</v>
      </c>
      <c r="D867" s="206">
        <v>0.42</v>
      </c>
      <c r="E867" s="222">
        <v>1448.7</v>
      </c>
      <c r="F867" s="52"/>
      <c r="G867" s="48"/>
      <c r="H867" s="36"/>
      <c r="I867" s="37"/>
      <c r="K867" s="218">
        <v>94500</v>
      </c>
    </row>
    <row r="868" spans="1:11" ht="15.95" customHeight="1" x14ac:dyDescent="0.2">
      <c r="A868" s="33" t="str">
        <f t="shared" si="13"/>
        <v>94600</v>
      </c>
      <c r="B868" s="217">
        <v>29759</v>
      </c>
      <c r="C868" s="209">
        <v>0.31459999999999999</v>
      </c>
      <c r="D868" s="209">
        <v>0.42</v>
      </c>
      <c r="E868" s="221">
        <v>1453.7</v>
      </c>
      <c r="F868" s="53"/>
      <c r="G868" s="50"/>
      <c r="H868" s="38"/>
      <c r="I868" s="39"/>
      <c r="K868" s="217">
        <v>94600</v>
      </c>
    </row>
    <row r="869" spans="1:11" ht="15" customHeight="1" x14ac:dyDescent="0.2">
      <c r="A869" s="33" t="str">
        <f t="shared" si="13"/>
        <v>94700</v>
      </c>
      <c r="B869" s="218">
        <v>29801</v>
      </c>
      <c r="C869" s="206">
        <v>0.31469999999999998</v>
      </c>
      <c r="D869" s="206">
        <v>0.42</v>
      </c>
      <c r="E869" s="222">
        <v>1458.7</v>
      </c>
      <c r="F869" s="52"/>
      <c r="G869" s="48"/>
      <c r="H869" s="36"/>
      <c r="I869" s="37"/>
      <c r="K869" s="218">
        <v>94700</v>
      </c>
    </row>
    <row r="870" spans="1:11" ht="15.95" customHeight="1" x14ac:dyDescent="0.2">
      <c r="A870" s="33" t="str">
        <f t="shared" si="13"/>
        <v>94800</v>
      </c>
      <c r="B870" s="217">
        <v>29843</v>
      </c>
      <c r="C870" s="209">
        <v>0.31480000000000002</v>
      </c>
      <c r="D870" s="209">
        <v>0.42</v>
      </c>
      <c r="E870" s="221">
        <v>1463.7</v>
      </c>
      <c r="F870" s="53"/>
      <c r="G870" s="50"/>
      <c r="H870" s="38"/>
      <c r="I870" s="39"/>
      <c r="K870" s="217">
        <v>94800</v>
      </c>
    </row>
    <row r="871" spans="1:11" ht="15.95" customHeight="1" x14ac:dyDescent="0.2">
      <c r="A871" s="33" t="str">
        <f t="shared" si="13"/>
        <v>94900</v>
      </c>
      <c r="B871" s="218">
        <v>29885</v>
      </c>
      <c r="C871" s="206">
        <v>0.31490000000000001</v>
      </c>
      <c r="D871" s="206">
        <v>0.42</v>
      </c>
      <c r="E871" s="222">
        <v>1468.69</v>
      </c>
      <c r="F871" s="52"/>
      <c r="G871" s="48"/>
      <c r="H871" s="36"/>
      <c r="I871" s="37"/>
      <c r="K871" s="218">
        <v>94900</v>
      </c>
    </row>
    <row r="872" spans="1:11" ht="15.95" customHeight="1" x14ac:dyDescent="0.2">
      <c r="A872" s="33" t="str">
        <f t="shared" si="13"/>
        <v>95000</v>
      </c>
      <c r="B872" s="217">
        <v>29927</v>
      </c>
      <c r="C872" s="209">
        <v>0.315</v>
      </c>
      <c r="D872" s="209">
        <v>0.42</v>
      </c>
      <c r="E872" s="221">
        <v>1473.69</v>
      </c>
      <c r="F872" s="53"/>
      <c r="G872" s="50"/>
      <c r="H872" s="38"/>
      <c r="I872" s="39"/>
      <c r="K872" s="217">
        <v>95000</v>
      </c>
    </row>
    <row r="873" spans="1:11" ht="15" customHeight="1" x14ac:dyDescent="0.2">
      <c r="A873" s="33" t="str">
        <f t="shared" si="13"/>
        <v>95100</v>
      </c>
      <c r="B873" s="218">
        <v>29969</v>
      </c>
      <c r="C873" s="206">
        <v>0.31509999999999999</v>
      </c>
      <c r="D873" s="206">
        <v>0.42</v>
      </c>
      <c r="E873" s="222">
        <v>1478.69</v>
      </c>
      <c r="F873" s="52"/>
      <c r="G873" s="48"/>
      <c r="H873" s="36"/>
      <c r="I873" s="37"/>
      <c r="K873" s="218">
        <v>95100</v>
      </c>
    </row>
    <row r="874" spans="1:11" ht="15.95" customHeight="1" x14ac:dyDescent="0.2">
      <c r="A874" s="33" t="str">
        <f t="shared" si="13"/>
        <v>95200</v>
      </c>
      <c r="B874" s="217">
        <v>30011</v>
      </c>
      <c r="C874" s="209">
        <v>0.31519999999999998</v>
      </c>
      <c r="D874" s="209">
        <v>0.42</v>
      </c>
      <c r="E874" s="221">
        <v>1483.69</v>
      </c>
      <c r="F874" s="53"/>
      <c r="G874" s="50"/>
      <c r="H874" s="38"/>
      <c r="I874" s="39"/>
      <c r="K874" s="217">
        <v>95200</v>
      </c>
    </row>
    <row r="875" spans="1:11" ht="15.95" customHeight="1" x14ac:dyDescent="0.2">
      <c r="A875" s="33" t="str">
        <f t="shared" si="13"/>
        <v>95300</v>
      </c>
      <c r="B875" s="218">
        <v>30053</v>
      </c>
      <c r="C875" s="206">
        <v>0.31540000000000001</v>
      </c>
      <c r="D875" s="206">
        <v>0.42</v>
      </c>
      <c r="E875" s="222">
        <v>1488.68</v>
      </c>
      <c r="F875" s="52"/>
      <c r="G875" s="48"/>
      <c r="H875" s="36"/>
      <c r="I875" s="37"/>
      <c r="K875" s="218">
        <v>95300</v>
      </c>
    </row>
    <row r="876" spans="1:11" ht="15" customHeight="1" x14ac:dyDescent="0.2">
      <c r="A876" s="33" t="str">
        <f t="shared" si="13"/>
        <v>95400</v>
      </c>
      <c r="B876" s="217">
        <v>30095</v>
      </c>
      <c r="C876" s="209">
        <v>0.3155</v>
      </c>
      <c r="D876" s="209">
        <v>0.42</v>
      </c>
      <c r="E876" s="221">
        <v>1493.68</v>
      </c>
      <c r="F876" s="53"/>
      <c r="G876" s="50"/>
      <c r="H876" s="38"/>
      <c r="I876" s="39"/>
      <c r="K876" s="217">
        <v>95400</v>
      </c>
    </row>
    <row r="877" spans="1:11" ht="15.95" customHeight="1" x14ac:dyDescent="0.2">
      <c r="A877" s="33" t="str">
        <f t="shared" si="13"/>
        <v>95500</v>
      </c>
      <c r="B877" s="218">
        <v>30137</v>
      </c>
      <c r="C877" s="206">
        <v>0.31559999999999999</v>
      </c>
      <c r="D877" s="206">
        <v>0.42</v>
      </c>
      <c r="E877" s="222">
        <v>1498.68</v>
      </c>
      <c r="F877" s="52"/>
      <c r="G877" s="48"/>
      <c r="H877" s="36"/>
      <c r="I877" s="37"/>
      <c r="K877" s="218">
        <v>95500</v>
      </c>
    </row>
    <row r="878" spans="1:11" ht="15.95" customHeight="1" x14ac:dyDescent="0.2">
      <c r="A878" s="33" t="str">
        <f t="shared" si="13"/>
        <v>95600</v>
      </c>
      <c r="B878" s="217">
        <v>30179</v>
      </c>
      <c r="C878" s="209">
        <v>0.31569999999999998</v>
      </c>
      <c r="D878" s="209">
        <v>0.42</v>
      </c>
      <c r="E878" s="221">
        <v>1503.68</v>
      </c>
      <c r="F878" s="53"/>
      <c r="G878" s="50"/>
      <c r="H878" s="38"/>
      <c r="I878" s="39"/>
      <c r="K878" s="217">
        <v>95600</v>
      </c>
    </row>
    <row r="879" spans="1:11" ht="15" customHeight="1" x14ac:dyDescent="0.2">
      <c r="A879" s="33" t="str">
        <f t="shared" si="13"/>
        <v>95700</v>
      </c>
      <c r="B879" s="218">
        <v>30221</v>
      </c>
      <c r="C879" s="206">
        <v>0.31580000000000003</v>
      </c>
      <c r="D879" s="206">
        <v>0.42</v>
      </c>
      <c r="E879" s="222">
        <v>1508.68</v>
      </c>
      <c r="F879" s="52"/>
      <c r="G879" s="48"/>
      <c r="H879" s="36"/>
      <c r="I879" s="37"/>
      <c r="K879" s="218">
        <v>95700</v>
      </c>
    </row>
    <row r="880" spans="1:11" ht="15.95" customHeight="1" x14ac:dyDescent="0.2">
      <c r="A880" s="33" t="str">
        <f t="shared" si="13"/>
        <v>95800</v>
      </c>
      <c r="B880" s="217">
        <v>30263</v>
      </c>
      <c r="C880" s="209">
        <v>0.31590000000000001</v>
      </c>
      <c r="D880" s="209">
        <v>0.42</v>
      </c>
      <c r="E880" s="221">
        <v>1513.67</v>
      </c>
      <c r="F880" s="53"/>
      <c r="G880" s="50"/>
      <c r="H880" s="38"/>
      <c r="I880" s="39"/>
      <c r="K880" s="217">
        <v>95800</v>
      </c>
    </row>
    <row r="881" spans="1:11" ht="15.75" customHeight="1" x14ac:dyDescent="0.2">
      <c r="A881" s="33" t="str">
        <f t="shared" si="13"/>
        <v>95900</v>
      </c>
      <c r="B881" s="218">
        <v>30305</v>
      </c>
      <c r="C881" s="206">
        <v>0.316</v>
      </c>
      <c r="D881" s="206">
        <v>0.42</v>
      </c>
      <c r="E881" s="222">
        <v>1518.67</v>
      </c>
      <c r="F881" s="52"/>
      <c r="G881" s="48"/>
      <c r="H881" s="36"/>
      <c r="I881" s="37"/>
      <c r="K881" s="218">
        <v>95900</v>
      </c>
    </row>
    <row r="882" spans="1:11" ht="15.95" customHeight="1" x14ac:dyDescent="0.2">
      <c r="A882" s="33" t="str">
        <f t="shared" si="13"/>
        <v>96000</v>
      </c>
      <c r="B882" s="217">
        <v>30347</v>
      </c>
      <c r="C882" s="209">
        <v>0.31609999999999999</v>
      </c>
      <c r="D882" s="209">
        <v>0.42</v>
      </c>
      <c r="E882" s="221">
        <v>1523.67</v>
      </c>
      <c r="F882" s="51"/>
      <c r="G882" s="46"/>
      <c r="H882" s="34"/>
      <c r="I882" s="35"/>
      <c r="K882" s="217">
        <v>96000</v>
      </c>
    </row>
    <row r="883" spans="1:11" ht="15" customHeight="1" x14ac:dyDescent="0.2">
      <c r="A883" s="33" t="str">
        <f t="shared" si="13"/>
        <v>96100</v>
      </c>
      <c r="B883" s="218">
        <v>30389</v>
      </c>
      <c r="C883" s="206">
        <v>0.31619999999999998</v>
      </c>
      <c r="D883" s="206">
        <v>0.42</v>
      </c>
      <c r="E883" s="222">
        <v>1528.67</v>
      </c>
      <c r="F883" s="52"/>
      <c r="G883" s="48"/>
      <c r="H883" s="36"/>
      <c r="I883" s="37"/>
      <c r="K883" s="218">
        <v>96100</v>
      </c>
    </row>
    <row r="884" spans="1:11" ht="15.95" customHeight="1" x14ac:dyDescent="0.2">
      <c r="A884" s="33" t="str">
        <f t="shared" si="13"/>
        <v>96200</v>
      </c>
      <c r="B884" s="217">
        <v>30431</v>
      </c>
      <c r="C884" s="209">
        <v>0.31630000000000003</v>
      </c>
      <c r="D884" s="209">
        <v>0.42</v>
      </c>
      <c r="E884" s="221">
        <v>1533.67</v>
      </c>
      <c r="F884" s="53"/>
      <c r="G884" s="50"/>
      <c r="H884" s="38"/>
      <c r="I884" s="39"/>
      <c r="K884" s="217">
        <v>96200</v>
      </c>
    </row>
    <row r="885" spans="1:11" ht="15.95" customHeight="1" x14ac:dyDescent="0.2">
      <c r="A885" s="33" t="str">
        <f t="shared" si="13"/>
        <v>96300</v>
      </c>
      <c r="B885" s="218">
        <v>30473</v>
      </c>
      <c r="C885" s="206">
        <v>0.31640000000000001</v>
      </c>
      <c r="D885" s="206">
        <v>0.42</v>
      </c>
      <c r="E885" s="222">
        <v>1538.66</v>
      </c>
      <c r="F885" s="52"/>
      <c r="G885" s="48"/>
      <c r="H885" s="36"/>
      <c r="I885" s="37"/>
      <c r="K885" s="218">
        <v>96300</v>
      </c>
    </row>
    <row r="886" spans="1:11" ht="15" customHeight="1" x14ac:dyDescent="0.2">
      <c r="A886" s="33" t="str">
        <f t="shared" si="13"/>
        <v>96400</v>
      </c>
      <c r="B886" s="217">
        <v>30515</v>
      </c>
      <c r="C886" s="209">
        <v>0.3165</v>
      </c>
      <c r="D886" s="209">
        <v>0.42</v>
      </c>
      <c r="E886" s="221">
        <v>1543.66</v>
      </c>
      <c r="F886" s="53"/>
      <c r="G886" s="50"/>
      <c r="H886" s="38"/>
      <c r="I886" s="39"/>
      <c r="K886" s="217">
        <v>96400</v>
      </c>
    </row>
    <row r="887" spans="1:11" ht="15.95" customHeight="1" x14ac:dyDescent="0.2">
      <c r="A887" s="33" t="str">
        <f t="shared" si="13"/>
        <v>96500</v>
      </c>
      <c r="B887" s="218">
        <v>30557</v>
      </c>
      <c r="C887" s="206">
        <v>0.31669999999999998</v>
      </c>
      <c r="D887" s="206">
        <v>0.42</v>
      </c>
      <c r="E887" s="222">
        <v>1548.66</v>
      </c>
      <c r="F887" s="52"/>
      <c r="G887" s="48"/>
      <c r="H887" s="36"/>
      <c r="I887" s="37"/>
      <c r="K887" s="218">
        <v>96500</v>
      </c>
    </row>
    <row r="888" spans="1:11" ht="15.95" customHeight="1" x14ac:dyDescent="0.2">
      <c r="A888" s="33" t="str">
        <f t="shared" si="13"/>
        <v>96600</v>
      </c>
      <c r="B888" s="217">
        <v>30599</v>
      </c>
      <c r="C888" s="209">
        <v>0.31680000000000003</v>
      </c>
      <c r="D888" s="209">
        <v>0.42</v>
      </c>
      <c r="E888" s="221">
        <v>1553.66</v>
      </c>
      <c r="F888" s="53"/>
      <c r="G888" s="50"/>
      <c r="H888" s="38"/>
      <c r="I888" s="39"/>
      <c r="K888" s="217">
        <v>96600</v>
      </c>
    </row>
    <row r="889" spans="1:11" ht="15" customHeight="1" x14ac:dyDescent="0.2">
      <c r="A889" s="33" t="str">
        <f t="shared" si="13"/>
        <v>96700</v>
      </c>
      <c r="B889" s="218">
        <v>30641</v>
      </c>
      <c r="C889" s="206">
        <v>0.31690000000000002</v>
      </c>
      <c r="D889" s="206">
        <v>0.42</v>
      </c>
      <c r="E889" s="222">
        <v>1558.66</v>
      </c>
      <c r="F889" s="52"/>
      <c r="G889" s="48"/>
      <c r="H889" s="36"/>
      <c r="I889" s="37"/>
      <c r="K889" s="218">
        <v>96700</v>
      </c>
    </row>
    <row r="890" spans="1:11" ht="15.95" customHeight="1" x14ac:dyDescent="0.2">
      <c r="A890" s="33" t="str">
        <f t="shared" si="13"/>
        <v>96800</v>
      </c>
      <c r="B890" s="217">
        <v>30683</v>
      </c>
      <c r="C890" s="209">
        <v>0.317</v>
      </c>
      <c r="D890" s="209">
        <v>0.42</v>
      </c>
      <c r="E890" s="221">
        <v>1563.66</v>
      </c>
      <c r="F890" s="53"/>
      <c r="G890" s="50"/>
      <c r="H890" s="38"/>
      <c r="I890" s="39"/>
      <c r="K890" s="217">
        <v>96800</v>
      </c>
    </row>
    <row r="891" spans="1:11" ht="15.95" customHeight="1" x14ac:dyDescent="0.2">
      <c r="A891" s="33" t="str">
        <f t="shared" si="13"/>
        <v>96900</v>
      </c>
      <c r="B891" s="218">
        <v>30725</v>
      </c>
      <c r="C891" s="206">
        <v>0.31709999999999999</v>
      </c>
      <c r="D891" s="206">
        <v>0.42</v>
      </c>
      <c r="E891" s="222">
        <v>1568.65</v>
      </c>
      <c r="F891" s="52"/>
      <c r="G891" s="48"/>
      <c r="H891" s="36"/>
      <c r="I891" s="37"/>
      <c r="K891" s="218">
        <v>96900</v>
      </c>
    </row>
    <row r="892" spans="1:11" ht="15.95" customHeight="1" x14ac:dyDescent="0.2">
      <c r="A892" s="33" t="str">
        <f t="shared" si="13"/>
        <v>97000</v>
      </c>
      <c r="B892" s="217">
        <v>30767</v>
      </c>
      <c r="C892" s="209">
        <v>0.31719999999999998</v>
      </c>
      <c r="D892" s="209">
        <v>0.42</v>
      </c>
      <c r="E892" s="221">
        <v>1573.65</v>
      </c>
      <c r="F892" s="53"/>
      <c r="G892" s="50"/>
      <c r="H892" s="38"/>
      <c r="I892" s="39"/>
      <c r="K892" s="217">
        <v>97000</v>
      </c>
    </row>
    <row r="893" spans="1:11" ht="15" customHeight="1" x14ac:dyDescent="0.2">
      <c r="A893" s="33" t="str">
        <f t="shared" si="13"/>
        <v>97100</v>
      </c>
      <c r="B893" s="218">
        <v>30809</v>
      </c>
      <c r="C893" s="206">
        <v>0.31730000000000003</v>
      </c>
      <c r="D893" s="206">
        <v>0.42</v>
      </c>
      <c r="E893" s="222">
        <v>1578.65</v>
      </c>
      <c r="F893" s="52"/>
      <c r="G893" s="48"/>
      <c r="H893" s="36"/>
      <c r="I893" s="37"/>
      <c r="K893" s="218">
        <v>97100</v>
      </c>
    </row>
    <row r="894" spans="1:11" ht="15.95" customHeight="1" x14ac:dyDescent="0.2">
      <c r="A894" s="33" t="str">
        <f t="shared" si="13"/>
        <v>97200</v>
      </c>
      <c r="B894" s="217">
        <v>30851</v>
      </c>
      <c r="C894" s="209">
        <v>0.31740000000000002</v>
      </c>
      <c r="D894" s="209">
        <v>0.42</v>
      </c>
      <c r="E894" s="221">
        <v>1583.65</v>
      </c>
      <c r="F894" s="53"/>
      <c r="G894" s="50"/>
      <c r="H894" s="38"/>
      <c r="I894" s="39"/>
      <c r="K894" s="217">
        <v>97200</v>
      </c>
    </row>
    <row r="895" spans="1:11" ht="15.95" customHeight="1" x14ac:dyDescent="0.2">
      <c r="A895" s="33" t="str">
        <f t="shared" si="13"/>
        <v>97300</v>
      </c>
      <c r="B895" s="218">
        <v>30893</v>
      </c>
      <c r="C895" s="206">
        <v>0.3175</v>
      </c>
      <c r="D895" s="206">
        <v>0.42</v>
      </c>
      <c r="E895" s="222">
        <v>1588.65</v>
      </c>
      <c r="F895" s="52"/>
      <c r="G895" s="48"/>
      <c r="H895" s="36"/>
      <c r="I895" s="37"/>
      <c r="K895" s="218">
        <v>97300</v>
      </c>
    </row>
    <row r="896" spans="1:11" ht="15" customHeight="1" x14ac:dyDescent="0.2">
      <c r="A896" s="33" t="str">
        <f t="shared" si="13"/>
        <v>97400</v>
      </c>
      <c r="B896" s="217">
        <v>30935</v>
      </c>
      <c r="C896" s="209">
        <v>0.31759999999999999</v>
      </c>
      <c r="D896" s="209">
        <v>0.42</v>
      </c>
      <c r="E896" s="221">
        <v>1593.64</v>
      </c>
      <c r="F896" s="53"/>
      <c r="G896" s="50"/>
      <c r="H896" s="38"/>
      <c r="I896" s="39"/>
      <c r="K896" s="217">
        <v>97400</v>
      </c>
    </row>
    <row r="897" spans="1:11" ht="15.95" customHeight="1" x14ac:dyDescent="0.2">
      <c r="A897" s="33" t="str">
        <f t="shared" si="13"/>
        <v>97500</v>
      </c>
      <c r="B897" s="218">
        <v>30977</v>
      </c>
      <c r="C897" s="206">
        <v>0.31769999999999998</v>
      </c>
      <c r="D897" s="206">
        <v>0.42</v>
      </c>
      <c r="E897" s="222">
        <v>1598.64</v>
      </c>
      <c r="F897" s="52"/>
      <c r="G897" s="48"/>
      <c r="H897" s="36"/>
      <c r="I897" s="37"/>
      <c r="K897" s="218">
        <v>97500</v>
      </c>
    </row>
    <row r="898" spans="1:11" ht="15.95" customHeight="1" x14ac:dyDescent="0.2">
      <c r="A898" s="33" t="str">
        <f t="shared" ref="A898:A961" si="14">CLEAN(K898)</f>
        <v>97600</v>
      </c>
      <c r="B898" s="217">
        <v>31019</v>
      </c>
      <c r="C898" s="209">
        <v>0.31780000000000003</v>
      </c>
      <c r="D898" s="209">
        <v>0.42</v>
      </c>
      <c r="E898" s="221">
        <v>1603.64</v>
      </c>
      <c r="F898" s="53"/>
      <c r="G898" s="50"/>
      <c r="H898" s="38"/>
      <c r="I898" s="39"/>
      <c r="K898" s="217">
        <v>97600</v>
      </c>
    </row>
    <row r="899" spans="1:11" ht="15" customHeight="1" x14ac:dyDescent="0.2">
      <c r="A899" s="33" t="str">
        <f t="shared" si="14"/>
        <v>97700</v>
      </c>
      <c r="B899" s="218">
        <v>31061</v>
      </c>
      <c r="C899" s="206">
        <v>0.31790000000000002</v>
      </c>
      <c r="D899" s="206">
        <v>0.42</v>
      </c>
      <c r="E899" s="222">
        <v>1608.64</v>
      </c>
      <c r="F899" s="52"/>
      <c r="G899" s="48"/>
      <c r="H899" s="36"/>
      <c r="I899" s="37"/>
      <c r="K899" s="218">
        <v>97700</v>
      </c>
    </row>
    <row r="900" spans="1:11" ht="15.95" customHeight="1" x14ac:dyDescent="0.2">
      <c r="A900" s="33" t="str">
        <f t="shared" si="14"/>
        <v>97800</v>
      </c>
      <c r="B900" s="217">
        <v>31103</v>
      </c>
      <c r="C900" s="209">
        <v>0.318</v>
      </c>
      <c r="D900" s="209">
        <v>0.42</v>
      </c>
      <c r="E900" s="221">
        <v>1613.64</v>
      </c>
      <c r="F900" s="53"/>
      <c r="G900" s="50"/>
      <c r="H900" s="38"/>
      <c r="I900" s="39"/>
      <c r="K900" s="217">
        <v>97800</v>
      </c>
    </row>
    <row r="901" spans="1:11" ht="15.95" customHeight="1" x14ac:dyDescent="0.2">
      <c r="A901" s="33" t="str">
        <f t="shared" si="14"/>
        <v>97900</v>
      </c>
      <c r="B901" s="218">
        <v>31145</v>
      </c>
      <c r="C901" s="206">
        <v>0.31809999999999999</v>
      </c>
      <c r="D901" s="206">
        <v>0.42</v>
      </c>
      <c r="E901" s="222">
        <v>1618.63</v>
      </c>
      <c r="F901" s="52"/>
      <c r="G901" s="48"/>
      <c r="H901" s="36"/>
      <c r="I901" s="37"/>
      <c r="K901" s="218">
        <v>97900</v>
      </c>
    </row>
    <row r="902" spans="1:11" ht="15.95" customHeight="1" x14ac:dyDescent="0.2">
      <c r="A902" s="33" t="str">
        <f t="shared" si="14"/>
        <v>98000</v>
      </c>
      <c r="B902" s="217">
        <v>31187</v>
      </c>
      <c r="C902" s="209">
        <v>0.31819999999999998</v>
      </c>
      <c r="D902" s="209">
        <v>0.42</v>
      </c>
      <c r="E902" s="221">
        <v>1623.63</v>
      </c>
      <c r="F902" s="53"/>
      <c r="G902" s="50"/>
      <c r="H902" s="38"/>
      <c r="I902" s="39"/>
      <c r="K902" s="217">
        <v>98000</v>
      </c>
    </row>
    <row r="903" spans="1:11" ht="15" customHeight="1" x14ac:dyDescent="0.2">
      <c r="A903" s="33" t="str">
        <f t="shared" si="14"/>
        <v>98100</v>
      </c>
      <c r="B903" s="218">
        <v>31229</v>
      </c>
      <c r="C903" s="206">
        <v>0.31830000000000003</v>
      </c>
      <c r="D903" s="206">
        <v>0.42</v>
      </c>
      <c r="E903" s="222">
        <v>1628.63</v>
      </c>
      <c r="F903" s="52"/>
      <c r="G903" s="48"/>
      <c r="H903" s="36"/>
      <c r="I903" s="37"/>
      <c r="K903" s="218">
        <v>98100</v>
      </c>
    </row>
    <row r="904" spans="1:11" ht="15.95" customHeight="1" x14ac:dyDescent="0.2">
      <c r="A904" s="33" t="str">
        <f t="shared" si="14"/>
        <v>98200</v>
      </c>
      <c r="B904" s="217">
        <v>31271</v>
      </c>
      <c r="C904" s="209">
        <v>0.31840000000000002</v>
      </c>
      <c r="D904" s="209">
        <v>0.42</v>
      </c>
      <c r="E904" s="221">
        <v>1633.63</v>
      </c>
      <c r="F904" s="53"/>
      <c r="G904" s="50"/>
      <c r="H904" s="38"/>
      <c r="I904" s="39"/>
      <c r="K904" s="217">
        <v>98200</v>
      </c>
    </row>
    <row r="905" spans="1:11" ht="15.95" customHeight="1" x14ac:dyDescent="0.2">
      <c r="A905" s="33" t="str">
        <f t="shared" si="14"/>
        <v>98300</v>
      </c>
      <c r="B905" s="218">
        <v>31313</v>
      </c>
      <c r="C905" s="206">
        <v>0.31850000000000001</v>
      </c>
      <c r="D905" s="206">
        <v>0.42</v>
      </c>
      <c r="E905" s="222">
        <v>1638.63</v>
      </c>
      <c r="F905" s="52"/>
      <c r="G905" s="48"/>
      <c r="H905" s="36"/>
      <c r="I905" s="37"/>
      <c r="K905" s="218">
        <v>98300</v>
      </c>
    </row>
    <row r="906" spans="1:11" ht="15" customHeight="1" x14ac:dyDescent="0.2">
      <c r="A906" s="33" t="str">
        <f t="shared" si="14"/>
        <v>98400</v>
      </c>
      <c r="B906" s="217">
        <v>31355</v>
      </c>
      <c r="C906" s="209">
        <v>0.31859999999999999</v>
      </c>
      <c r="D906" s="209">
        <v>0.42</v>
      </c>
      <c r="E906" s="221">
        <v>1643.62</v>
      </c>
      <c r="F906" s="53"/>
      <c r="G906" s="50"/>
      <c r="H906" s="38"/>
      <c r="I906" s="39"/>
      <c r="K906" s="217">
        <v>98400</v>
      </c>
    </row>
    <row r="907" spans="1:11" ht="15.95" customHeight="1" x14ac:dyDescent="0.2">
      <c r="A907" s="33" t="str">
        <f t="shared" si="14"/>
        <v>98500</v>
      </c>
      <c r="B907" s="218">
        <v>31397</v>
      </c>
      <c r="C907" s="206">
        <v>0.31879999999999997</v>
      </c>
      <c r="D907" s="206">
        <v>0.42</v>
      </c>
      <c r="E907" s="222">
        <v>1648.62</v>
      </c>
      <c r="F907" s="52"/>
      <c r="G907" s="48"/>
      <c r="H907" s="36"/>
      <c r="I907" s="37"/>
      <c r="K907" s="218">
        <v>98500</v>
      </c>
    </row>
    <row r="908" spans="1:11" ht="15.95" customHeight="1" x14ac:dyDescent="0.2">
      <c r="A908" s="33" t="str">
        <f t="shared" si="14"/>
        <v>98600</v>
      </c>
      <c r="B908" s="217">
        <v>31439</v>
      </c>
      <c r="C908" s="209">
        <v>0.31890000000000002</v>
      </c>
      <c r="D908" s="209">
        <v>0.42</v>
      </c>
      <c r="E908" s="221">
        <v>1653.62</v>
      </c>
      <c r="F908" s="53"/>
      <c r="G908" s="50"/>
      <c r="H908" s="38"/>
      <c r="I908" s="39"/>
      <c r="K908" s="217">
        <v>98600</v>
      </c>
    </row>
    <row r="909" spans="1:11" ht="15" customHeight="1" x14ac:dyDescent="0.2">
      <c r="A909" s="33" t="str">
        <f t="shared" si="14"/>
        <v>98700</v>
      </c>
      <c r="B909" s="218">
        <v>31481</v>
      </c>
      <c r="C909" s="206">
        <v>0.31900000000000001</v>
      </c>
      <c r="D909" s="206">
        <v>0.42</v>
      </c>
      <c r="E909" s="222">
        <v>1658.62</v>
      </c>
      <c r="F909" s="52"/>
      <c r="G909" s="48"/>
      <c r="H909" s="36"/>
      <c r="I909" s="37"/>
      <c r="K909" s="218">
        <v>98700</v>
      </c>
    </row>
    <row r="910" spans="1:11" ht="15.95" customHeight="1" x14ac:dyDescent="0.2">
      <c r="A910" s="33" t="str">
        <f t="shared" si="14"/>
        <v>98800</v>
      </c>
      <c r="B910" s="219">
        <v>31523</v>
      </c>
      <c r="C910" s="212">
        <v>0.31909999999999999</v>
      </c>
      <c r="D910" s="212">
        <v>0.42</v>
      </c>
      <c r="E910" s="223">
        <v>1663.62</v>
      </c>
      <c r="F910" s="53"/>
      <c r="G910" s="50"/>
      <c r="H910" s="38"/>
      <c r="I910" s="39"/>
      <c r="K910" s="219">
        <v>98800</v>
      </c>
    </row>
    <row r="911" spans="1:11" ht="15.95" customHeight="1" x14ac:dyDescent="0.2">
      <c r="A911" s="33" t="str">
        <f t="shared" si="14"/>
        <v>98900</v>
      </c>
      <c r="B911" s="220">
        <v>31565</v>
      </c>
      <c r="C911" s="215">
        <v>0.31919999999999998</v>
      </c>
      <c r="D911" s="215">
        <v>0.42</v>
      </c>
      <c r="E911" s="224">
        <v>1668.61</v>
      </c>
      <c r="F911" s="52"/>
      <c r="G911" s="48"/>
      <c r="H911" s="36"/>
      <c r="I911" s="37"/>
      <c r="K911" s="220">
        <v>98900</v>
      </c>
    </row>
    <row r="912" spans="1:11" ht="15.95" customHeight="1" x14ac:dyDescent="0.2">
      <c r="A912" s="33" t="str">
        <f t="shared" si="14"/>
        <v>99000</v>
      </c>
      <c r="B912" s="217">
        <v>31607</v>
      </c>
      <c r="C912" s="209">
        <v>0.31929999999999997</v>
      </c>
      <c r="D912" s="209">
        <v>0.42</v>
      </c>
      <c r="E912" s="221">
        <v>1673.61</v>
      </c>
      <c r="F912" s="53"/>
      <c r="G912" s="50"/>
      <c r="H912" s="38"/>
      <c r="I912" s="39"/>
      <c r="K912" s="217">
        <v>99000</v>
      </c>
    </row>
    <row r="913" spans="1:11" ht="15" customHeight="1" x14ac:dyDescent="0.2">
      <c r="A913" s="33" t="str">
        <f t="shared" si="14"/>
        <v>99100</v>
      </c>
      <c r="B913" s="218">
        <v>31649</v>
      </c>
      <c r="C913" s="206">
        <v>0.31940000000000002</v>
      </c>
      <c r="D913" s="206">
        <v>0.42</v>
      </c>
      <c r="E913" s="222">
        <v>1678.61</v>
      </c>
      <c r="F913" s="52"/>
      <c r="G913" s="48"/>
      <c r="H913" s="36"/>
      <c r="I913" s="37"/>
      <c r="K913" s="218">
        <v>99100</v>
      </c>
    </row>
    <row r="914" spans="1:11" ht="15.95" customHeight="1" x14ac:dyDescent="0.2">
      <c r="A914" s="33" t="str">
        <f t="shared" si="14"/>
        <v>99200</v>
      </c>
      <c r="B914" s="217">
        <v>31691</v>
      </c>
      <c r="C914" s="209">
        <v>0.31950000000000001</v>
      </c>
      <c r="D914" s="209">
        <v>0.42</v>
      </c>
      <c r="E914" s="221">
        <v>1683.61</v>
      </c>
      <c r="F914" s="53"/>
      <c r="G914" s="50"/>
      <c r="H914" s="38"/>
      <c r="I914" s="39"/>
      <c r="K914" s="217">
        <v>99200</v>
      </c>
    </row>
    <row r="915" spans="1:11" ht="15.95" customHeight="1" x14ac:dyDescent="0.2">
      <c r="A915" s="33" t="str">
        <f t="shared" si="14"/>
        <v>99300</v>
      </c>
      <c r="B915" s="218">
        <v>31733</v>
      </c>
      <c r="C915" s="206">
        <v>0.3196</v>
      </c>
      <c r="D915" s="206">
        <v>0.42</v>
      </c>
      <c r="E915" s="222">
        <v>1688.61</v>
      </c>
      <c r="F915" s="52"/>
      <c r="G915" s="48"/>
      <c r="H915" s="36"/>
      <c r="I915" s="37"/>
      <c r="K915" s="218">
        <v>99300</v>
      </c>
    </row>
    <row r="916" spans="1:11" ht="15" customHeight="1" x14ac:dyDescent="0.2">
      <c r="A916" s="33" t="str">
        <f t="shared" si="14"/>
        <v>99400</v>
      </c>
      <c r="B916" s="217">
        <v>31775</v>
      </c>
      <c r="C916" s="209">
        <v>0.31969999999999998</v>
      </c>
      <c r="D916" s="209">
        <v>0.42</v>
      </c>
      <c r="E916" s="221">
        <v>1693.6</v>
      </c>
      <c r="F916" s="53"/>
      <c r="G916" s="50"/>
      <c r="H916" s="38"/>
      <c r="I916" s="39"/>
      <c r="K916" s="217">
        <v>99400</v>
      </c>
    </row>
    <row r="917" spans="1:11" ht="15.95" customHeight="1" x14ac:dyDescent="0.2">
      <c r="A917" s="33" t="str">
        <f t="shared" si="14"/>
        <v>99500</v>
      </c>
      <c r="B917" s="218">
        <v>31817</v>
      </c>
      <c r="C917" s="206">
        <v>0.31979999999999997</v>
      </c>
      <c r="D917" s="206">
        <v>0.42</v>
      </c>
      <c r="E917" s="222">
        <v>1698.6</v>
      </c>
      <c r="F917" s="52"/>
      <c r="G917" s="48"/>
      <c r="H917" s="36"/>
      <c r="I917" s="37"/>
      <c r="K917" s="218">
        <v>99500</v>
      </c>
    </row>
    <row r="918" spans="1:11" ht="15.95" customHeight="1" x14ac:dyDescent="0.2">
      <c r="A918" s="33" t="str">
        <f t="shared" si="14"/>
        <v>99600</v>
      </c>
      <c r="B918" s="217">
        <v>31859</v>
      </c>
      <c r="C918" s="209">
        <v>0.31990000000000002</v>
      </c>
      <c r="D918" s="209">
        <v>0.42</v>
      </c>
      <c r="E918" s="221">
        <v>1703.6</v>
      </c>
      <c r="F918" s="53"/>
      <c r="G918" s="50"/>
      <c r="H918" s="38"/>
      <c r="I918" s="39"/>
      <c r="K918" s="217">
        <v>99600</v>
      </c>
    </row>
    <row r="919" spans="1:11" ht="15" customHeight="1" x14ac:dyDescent="0.2">
      <c r="A919" s="33" t="str">
        <f t="shared" si="14"/>
        <v>99700</v>
      </c>
      <c r="B919" s="218">
        <v>31901</v>
      </c>
      <c r="C919" s="206">
        <v>0.32</v>
      </c>
      <c r="D919" s="206">
        <v>0.42</v>
      </c>
      <c r="E919" s="222">
        <v>1708.6</v>
      </c>
      <c r="F919" s="52"/>
      <c r="G919" s="48"/>
      <c r="H919" s="36"/>
      <c r="I919" s="37"/>
      <c r="K919" s="218">
        <v>99700</v>
      </c>
    </row>
    <row r="920" spans="1:11" ht="15.95" customHeight="1" x14ac:dyDescent="0.2">
      <c r="A920" s="33" t="str">
        <f t="shared" si="14"/>
        <v>99800</v>
      </c>
      <c r="B920" s="217">
        <v>31943</v>
      </c>
      <c r="C920" s="209">
        <v>0.3201</v>
      </c>
      <c r="D920" s="209">
        <v>0.42</v>
      </c>
      <c r="E920" s="221">
        <v>1713.6</v>
      </c>
      <c r="F920" s="53"/>
      <c r="G920" s="50"/>
      <c r="H920" s="38"/>
      <c r="I920" s="39"/>
      <c r="K920" s="217">
        <v>99800</v>
      </c>
    </row>
    <row r="921" spans="1:11" ht="15.75" customHeight="1" x14ac:dyDescent="0.2">
      <c r="A921" s="33" t="str">
        <f t="shared" si="14"/>
        <v>99900</v>
      </c>
      <c r="B921" s="218">
        <v>31985</v>
      </c>
      <c r="C921" s="206">
        <v>0.32019999999999998</v>
      </c>
      <c r="D921" s="206">
        <v>0.42</v>
      </c>
      <c r="E921" s="222">
        <v>1718.59</v>
      </c>
      <c r="F921" s="52"/>
      <c r="G921" s="48"/>
      <c r="H921" s="36"/>
      <c r="I921" s="37"/>
      <c r="K921" s="218">
        <v>99900</v>
      </c>
    </row>
    <row r="922" spans="1:11" ht="15.95" customHeight="1" x14ac:dyDescent="0.2">
      <c r="A922" s="33" t="str">
        <f t="shared" si="14"/>
        <v>100000</v>
      </c>
      <c r="B922" s="217">
        <v>32027</v>
      </c>
      <c r="C922" s="209">
        <v>0.32029999999999997</v>
      </c>
      <c r="D922" s="209">
        <v>0.42</v>
      </c>
      <c r="E922" s="221">
        <v>1723.59</v>
      </c>
      <c r="F922" s="51"/>
      <c r="G922" s="46"/>
      <c r="H922" s="34"/>
      <c r="I922" s="35"/>
      <c r="K922" s="217">
        <v>100000</v>
      </c>
    </row>
    <row r="923" spans="1:11" ht="15" customHeight="1" x14ac:dyDescent="0.2">
      <c r="A923" s="33" t="str">
        <f t="shared" si="14"/>
        <v>100100</v>
      </c>
      <c r="B923" s="218">
        <v>32069</v>
      </c>
      <c r="C923" s="206">
        <v>0.32040000000000002</v>
      </c>
      <c r="D923" s="206">
        <v>0.42</v>
      </c>
      <c r="E923" s="222">
        <v>1728.59</v>
      </c>
      <c r="F923" s="52"/>
      <c r="G923" s="48"/>
      <c r="H923" s="36"/>
      <c r="I923" s="37"/>
      <c r="K923" s="218">
        <v>100100</v>
      </c>
    </row>
    <row r="924" spans="1:11" ht="15.95" customHeight="1" x14ac:dyDescent="0.2">
      <c r="A924" s="33" t="str">
        <f t="shared" si="14"/>
        <v>100200</v>
      </c>
      <c r="B924" s="217">
        <v>32111</v>
      </c>
      <c r="C924" s="209">
        <v>0.32050000000000001</v>
      </c>
      <c r="D924" s="209">
        <v>0.42</v>
      </c>
      <c r="E924" s="221">
        <v>1733.59</v>
      </c>
      <c r="F924" s="53"/>
      <c r="G924" s="50"/>
      <c r="H924" s="38"/>
      <c r="I924" s="39"/>
      <c r="K924" s="217">
        <v>100200</v>
      </c>
    </row>
    <row r="925" spans="1:11" ht="15.95" customHeight="1" x14ac:dyDescent="0.2">
      <c r="A925" s="33" t="str">
        <f t="shared" si="14"/>
        <v>100300</v>
      </c>
      <c r="B925" s="218">
        <v>32153</v>
      </c>
      <c r="C925" s="206">
        <v>0.3206</v>
      </c>
      <c r="D925" s="206">
        <v>0.42</v>
      </c>
      <c r="E925" s="222">
        <v>1738.59</v>
      </c>
      <c r="F925" s="52"/>
      <c r="G925" s="48"/>
      <c r="H925" s="36"/>
      <c r="I925" s="37"/>
      <c r="K925" s="218">
        <v>100300</v>
      </c>
    </row>
    <row r="926" spans="1:11" ht="15" customHeight="1" x14ac:dyDescent="0.2">
      <c r="A926" s="33" t="str">
        <f t="shared" si="14"/>
        <v>100400</v>
      </c>
      <c r="B926" s="217">
        <v>32195</v>
      </c>
      <c r="C926" s="209">
        <v>0.32069999999999999</v>
      </c>
      <c r="D926" s="209">
        <v>0.42</v>
      </c>
      <c r="E926" s="221">
        <v>1743.58</v>
      </c>
      <c r="F926" s="53"/>
      <c r="G926" s="50"/>
      <c r="H926" s="38"/>
      <c r="I926" s="39"/>
      <c r="K926" s="217">
        <v>100400</v>
      </c>
    </row>
    <row r="927" spans="1:11" ht="15.95" customHeight="1" x14ac:dyDescent="0.2">
      <c r="A927" s="33" t="str">
        <f t="shared" si="14"/>
        <v>100500</v>
      </c>
      <c r="B927" s="218">
        <v>32237</v>
      </c>
      <c r="C927" s="206">
        <v>0.32079999999999997</v>
      </c>
      <c r="D927" s="206">
        <v>0.42</v>
      </c>
      <c r="E927" s="222">
        <v>1748.58</v>
      </c>
      <c r="F927" s="52"/>
      <c r="G927" s="48"/>
      <c r="H927" s="36"/>
      <c r="I927" s="37"/>
      <c r="K927" s="218">
        <v>100500</v>
      </c>
    </row>
    <row r="928" spans="1:11" ht="15.95" customHeight="1" x14ac:dyDescent="0.2">
      <c r="A928" s="33" t="str">
        <f t="shared" si="14"/>
        <v>100600</v>
      </c>
      <c r="B928" s="217">
        <v>32279</v>
      </c>
      <c r="C928" s="209">
        <v>0.32090000000000002</v>
      </c>
      <c r="D928" s="209">
        <v>0.42</v>
      </c>
      <c r="E928" s="221">
        <v>1753.58</v>
      </c>
      <c r="F928" s="53"/>
      <c r="G928" s="50"/>
      <c r="H928" s="38"/>
      <c r="I928" s="39"/>
      <c r="K928" s="217">
        <v>100600</v>
      </c>
    </row>
    <row r="929" spans="1:11" ht="15" customHeight="1" x14ac:dyDescent="0.2">
      <c r="A929" s="33" t="str">
        <f t="shared" si="14"/>
        <v>100700</v>
      </c>
      <c r="B929" s="218">
        <v>32321</v>
      </c>
      <c r="C929" s="206">
        <v>0.32100000000000001</v>
      </c>
      <c r="D929" s="206">
        <v>0.42</v>
      </c>
      <c r="E929" s="222">
        <v>1758.58</v>
      </c>
      <c r="F929" s="52"/>
      <c r="G929" s="48"/>
      <c r="H929" s="36"/>
      <c r="I929" s="37"/>
      <c r="K929" s="218">
        <v>100700</v>
      </c>
    </row>
    <row r="930" spans="1:11" ht="15.95" customHeight="1" x14ac:dyDescent="0.2">
      <c r="A930" s="33" t="str">
        <f t="shared" si="14"/>
        <v>100800</v>
      </c>
      <c r="B930" s="217">
        <v>32363</v>
      </c>
      <c r="C930" s="209">
        <v>0.3211</v>
      </c>
      <c r="D930" s="209">
        <v>0.42</v>
      </c>
      <c r="E930" s="221">
        <v>1763.58</v>
      </c>
      <c r="F930" s="53"/>
      <c r="G930" s="50"/>
      <c r="H930" s="38"/>
      <c r="I930" s="39"/>
      <c r="K930" s="217">
        <v>100800</v>
      </c>
    </row>
    <row r="931" spans="1:11" ht="15.95" customHeight="1" x14ac:dyDescent="0.2">
      <c r="A931" s="33" t="str">
        <f t="shared" si="14"/>
        <v>100900</v>
      </c>
      <c r="B931" s="218">
        <v>32405</v>
      </c>
      <c r="C931" s="206">
        <v>0.32119999999999999</v>
      </c>
      <c r="D931" s="206">
        <v>0.42</v>
      </c>
      <c r="E931" s="222">
        <v>1768.57</v>
      </c>
      <c r="F931" s="52"/>
      <c r="G931" s="48"/>
      <c r="H931" s="36"/>
      <c r="I931" s="37"/>
      <c r="K931" s="218">
        <v>100900</v>
      </c>
    </row>
    <row r="932" spans="1:11" ht="15.95" customHeight="1" x14ac:dyDescent="0.2">
      <c r="A932" s="33" t="str">
        <f t="shared" si="14"/>
        <v>101000</v>
      </c>
      <c r="B932" s="217">
        <v>32447</v>
      </c>
      <c r="C932" s="209">
        <v>0.32129999999999997</v>
      </c>
      <c r="D932" s="209">
        <v>0.42</v>
      </c>
      <c r="E932" s="221">
        <v>1773.57</v>
      </c>
      <c r="F932" s="53"/>
      <c r="G932" s="50"/>
      <c r="H932" s="38"/>
      <c r="I932" s="39"/>
      <c r="K932" s="217">
        <v>101000</v>
      </c>
    </row>
    <row r="933" spans="1:11" ht="15" customHeight="1" x14ac:dyDescent="0.2">
      <c r="A933" s="33" t="str">
        <f t="shared" si="14"/>
        <v>101100</v>
      </c>
      <c r="B933" s="218">
        <v>32489</v>
      </c>
      <c r="C933" s="206">
        <v>0.32140000000000002</v>
      </c>
      <c r="D933" s="206">
        <v>0.42</v>
      </c>
      <c r="E933" s="222">
        <v>1778.57</v>
      </c>
      <c r="F933" s="52"/>
      <c r="G933" s="48"/>
      <c r="H933" s="36"/>
      <c r="I933" s="37"/>
      <c r="K933" s="218">
        <v>101100</v>
      </c>
    </row>
    <row r="934" spans="1:11" ht="15.95" customHeight="1" x14ac:dyDescent="0.2">
      <c r="A934" s="33" t="str">
        <f t="shared" si="14"/>
        <v>101200</v>
      </c>
      <c r="B934" s="217">
        <v>32531</v>
      </c>
      <c r="C934" s="209">
        <v>0.32150000000000001</v>
      </c>
      <c r="D934" s="209">
        <v>0.42</v>
      </c>
      <c r="E934" s="221">
        <v>1783.57</v>
      </c>
      <c r="F934" s="53"/>
      <c r="G934" s="50"/>
      <c r="H934" s="38"/>
      <c r="I934" s="39"/>
      <c r="K934" s="217">
        <v>101200</v>
      </c>
    </row>
    <row r="935" spans="1:11" ht="15.95" customHeight="1" x14ac:dyDescent="0.2">
      <c r="A935" s="33" t="str">
        <f t="shared" si="14"/>
        <v>101300</v>
      </c>
      <c r="B935" s="218">
        <v>32573</v>
      </c>
      <c r="C935" s="206">
        <v>0.32150000000000001</v>
      </c>
      <c r="D935" s="206">
        <v>0.42</v>
      </c>
      <c r="E935" s="222">
        <v>1788.57</v>
      </c>
      <c r="F935" s="52"/>
      <c r="G935" s="48"/>
      <c r="H935" s="36"/>
      <c r="I935" s="37"/>
      <c r="K935" s="218">
        <v>101300</v>
      </c>
    </row>
    <row r="936" spans="1:11" ht="15" customHeight="1" x14ac:dyDescent="0.2">
      <c r="A936" s="33" t="str">
        <f t="shared" si="14"/>
        <v>101400</v>
      </c>
      <c r="B936" s="217">
        <v>32615</v>
      </c>
      <c r="C936" s="209">
        <v>0.3216</v>
      </c>
      <c r="D936" s="209">
        <v>0.42</v>
      </c>
      <c r="E936" s="221">
        <v>1793.56</v>
      </c>
      <c r="F936" s="53"/>
      <c r="G936" s="50"/>
      <c r="H936" s="38"/>
      <c r="I936" s="39"/>
      <c r="K936" s="217">
        <v>101400</v>
      </c>
    </row>
    <row r="937" spans="1:11" ht="15.95" customHeight="1" x14ac:dyDescent="0.2">
      <c r="A937" s="33" t="str">
        <f t="shared" si="14"/>
        <v>101500</v>
      </c>
      <c r="B937" s="218">
        <v>32657</v>
      </c>
      <c r="C937" s="206">
        <v>0.32169999999999999</v>
      </c>
      <c r="D937" s="206">
        <v>0.42</v>
      </c>
      <c r="E937" s="222">
        <v>1796.13</v>
      </c>
      <c r="F937" s="52"/>
      <c r="G937" s="48"/>
      <c r="H937" s="36"/>
      <c r="I937" s="37"/>
      <c r="K937" s="218">
        <v>101500</v>
      </c>
    </row>
    <row r="938" spans="1:11" ht="15.95" customHeight="1" x14ac:dyDescent="0.2">
      <c r="A938" s="33" t="str">
        <f t="shared" si="14"/>
        <v>101600</v>
      </c>
      <c r="B938" s="217">
        <v>32699</v>
      </c>
      <c r="C938" s="209">
        <v>0.32179999999999997</v>
      </c>
      <c r="D938" s="209">
        <v>0.42</v>
      </c>
      <c r="E938" s="221">
        <v>1798.44</v>
      </c>
      <c r="F938" s="53"/>
      <c r="G938" s="50"/>
      <c r="H938" s="38"/>
      <c r="I938" s="39"/>
      <c r="K938" s="217">
        <v>101600</v>
      </c>
    </row>
    <row r="939" spans="1:11" ht="15" customHeight="1" x14ac:dyDescent="0.2">
      <c r="A939" s="33" t="str">
        <f t="shared" si="14"/>
        <v>101700</v>
      </c>
      <c r="B939" s="218">
        <v>32741</v>
      </c>
      <c r="C939" s="206">
        <v>0.32190000000000002</v>
      </c>
      <c r="D939" s="206">
        <v>0.42</v>
      </c>
      <c r="E939" s="222">
        <v>1800.75</v>
      </c>
      <c r="F939" s="52"/>
      <c r="G939" s="48"/>
      <c r="H939" s="36"/>
      <c r="I939" s="37"/>
      <c r="K939" s="218">
        <v>101700</v>
      </c>
    </row>
    <row r="940" spans="1:11" ht="15.95" customHeight="1" x14ac:dyDescent="0.2">
      <c r="A940" s="33" t="str">
        <f t="shared" si="14"/>
        <v>101800</v>
      </c>
      <c r="B940" s="217">
        <v>32783</v>
      </c>
      <c r="C940" s="209">
        <v>0.32200000000000001</v>
      </c>
      <c r="D940" s="209">
        <v>0.42</v>
      </c>
      <c r="E940" s="221">
        <v>1803.06</v>
      </c>
      <c r="F940" s="53"/>
      <c r="G940" s="50"/>
      <c r="H940" s="38"/>
      <c r="I940" s="39"/>
      <c r="K940" s="217">
        <v>101800</v>
      </c>
    </row>
    <row r="941" spans="1:11" ht="15.95" customHeight="1" x14ac:dyDescent="0.2">
      <c r="A941" s="33" t="str">
        <f t="shared" si="14"/>
        <v>101900</v>
      </c>
      <c r="B941" s="218">
        <v>32825</v>
      </c>
      <c r="C941" s="206">
        <v>0.3221</v>
      </c>
      <c r="D941" s="206">
        <v>0.42</v>
      </c>
      <c r="E941" s="222">
        <v>1805.37</v>
      </c>
      <c r="F941" s="52"/>
      <c r="G941" s="48"/>
      <c r="H941" s="36"/>
      <c r="I941" s="37"/>
      <c r="K941" s="218">
        <v>101900</v>
      </c>
    </row>
    <row r="942" spans="1:11" ht="15.95" customHeight="1" x14ac:dyDescent="0.2">
      <c r="A942" s="33" t="str">
        <f t="shared" si="14"/>
        <v>102000</v>
      </c>
      <c r="B942" s="217">
        <v>32867</v>
      </c>
      <c r="C942" s="209">
        <v>0.32219999999999999</v>
      </c>
      <c r="D942" s="209">
        <v>0.42</v>
      </c>
      <c r="E942" s="221">
        <v>1807.68</v>
      </c>
      <c r="F942" s="53"/>
      <c r="G942" s="50"/>
      <c r="H942" s="38"/>
      <c r="I942" s="39"/>
      <c r="K942" s="217">
        <v>102000</v>
      </c>
    </row>
    <row r="943" spans="1:11" ht="15" customHeight="1" x14ac:dyDescent="0.2">
      <c r="A943" s="33" t="str">
        <f t="shared" si="14"/>
        <v>102100</v>
      </c>
      <c r="B943" s="218">
        <v>32909</v>
      </c>
      <c r="C943" s="206">
        <v>0.32229999999999998</v>
      </c>
      <c r="D943" s="206">
        <v>0.42</v>
      </c>
      <c r="E943" s="222">
        <v>1809.99</v>
      </c>
      <c r="F943" s="52"/>
      <c r="G943" s="48"/>
      <c r="H943" s="36"/>
      <c r="I943" s="37"/>
      <c r="K943" s="218">
        <v>102100</v>
      </c>
    </row>
    <row r="944" spans="1:11" ht="15.95" customHeight="1" x14ac:dyDescent="0.2">
      <c r="A944" s="33" t="str">
        <f t="shared" si="14"/>
        <v>102200</v>
      </c>
      <c r="B944" s="217">
        <v>32951</v>
      </c>
      <c r="C944" s="209">
        <v>0.32240000000000002</v>
      </c>
      <c r="D944" s="209">
        <v>0.42</v>
      </c>
      <c r="E944" s="221">
        <v>1812.3</v>
      </c>
      <c r="F944" s="53"/>
      <c r="G944" s="50"/>
      <c r="H944" s="38"/>
      <c r="I944" s="39"/>
      <c r="K944" s="217">
        <v>102200</v>
      </c>
    </row>
    <row r="945" spans="1:11" ht="15.95" customHeight="1" x14ac:dyDescent="0.2">
      <c r="A945" s="33" t="str">
        <f t="shared" si="14"/>
        <v>102300</v>
      </c>
      <c r="B945" s="218">
        <v>32993</v>
      </c>
      <c r="C945" s="206">
        <v>0.32250000000000001</v>
      </c>
      <c r="D945" s="206">
        <v>0.42</v>
      </c>
      <c r="E945" s="222">
        <v>1814.61</v>
      </c>
      <c r="F945" s="52"/>
      <c r="G945" s="48"/>
      <c r="H945" s="36"/>
      <c r="I945" s="37"/>
      <c r="K945" s="218">
        <v>102300</v>
      </c>
    </row>
    <row r="946" spans="1:11" ht="15" customHeight="1" x14ac:dyDescent="0.2">
      <c r="A946" s="33" t="str">
        <f t="shared" si="14"/>
        <v>102400</v>
      </c>
      <c r="B946" s="217">
        <v>33035</v>
      </c>
      <c r="C946" s="209">
        <v>0.3226</v>
      </c>
      <c r="D946" s="209">
        <v>0.42</v>
      </c>
      <c r="E946" s="221">
        <v>1816.92</v>
      </c>
      <c r="F946" s="53"/>
      <c r="G946" s="50"/>
      <c r="H946" s="38"/>
      <c r="I946" s="39"/>
      <c r="K946" s="217">
        <v>102400</v>
      </c>
    </row>
    <row r="947" spans="1:11" ht="15.95" customHeight="1" x14ac:dyDescent="0.2">
      <c r="A947" s="33" t="str">
        <f t="shared" si="14"/>
        <v>102500</v>
      </c>
      <c r="B947" s="218">
        <v>33077</v>
      </c>
      <c r="C947" s="206">
        <v>0.32269999999999999</v>
      </c>
      <c r="D947" s="206">
        <v>0.42</v>
      </c>
      <c r="E947" s="222">
        <v>1819.23</v>
      </c>
      <c r="F947" s="52"/>
      <c r="G947" s="48"/>
      <c r="H947" s="36"/>
      <c r="I947" s="37"/>
      <c r="K947" s="218">
        <v>102500</v>
      </c>
    </row>
    <row r="948" spans="1:11" ht="15.95" customHeight="1" x14ac:dyDescent="0.2">
      <c r="A948" s="33" t="str">
        <f t="shared" si="14"/>
        <v>102600</v>
      </c>
      <c r="B948" s="217">
        <v>33119</v>
      </c>
      <c r="C948" s="209">
        <v>0.32279999999999998</v>
      </c>
      <c r="D948" s="209">
        <v>0.42</v>
      </c>
      <c r="E948" s="221">
        <v>1821.54</v>
      </c>
      <c r="F948" s="53"/>
      <c r="G948" s="50"/>
      <c r="H948" s="38"/>
      <c r="I948" s="39"/>
      <c r="K948" s="217">
        <v>102600</v>
      </c>
    </row>
    <row r="949" spans="1:11" ht="15" customHeight="1" x14ac:dyDescent="0.2">
      <c r="A949" s="33" t="str">
        <f t="shared" si="14"/>
        <v>102700</v>
      </c>
      <c r="B949" s="218">
        <v>33161</v>
      </c>
      <c r="C949" s="206">
        <v>0.32290000000000002</v>
      </c>
      <c r="D949" s="206">
        <v>0.42</v>
      </c>
      <c r="E949" s="222">
        <v>1823.85</v>
      </c>
      <c r="F949" s="52"/>
      <c r="G949" s="48"/>
      <c r="H949" s="36"/>
      <c r="I949" s="37"/>
      <c r="K949" s="218">
        <v>102700</v>
      </c>
    </row>
    <row r="950" spans="1:11" ht="15.95" customHeight="1" x14ac:dyDescent="0.2">
      <c r="A950" s="33" t="str">
        <f t="shared" si="14"/>
        <v>102800</v>
      </c>
      <c r="B950" s="217">
        <v>33203</v>
      </c>
      <c r="C950" s="209">
        <v>0.32300000000000001</v>
      </c>
      <c r="D950" s="209">
        <v>0.42</v>
      </c>
      <c r="E950" s="221">
        <v>1826.16</v>
      </c>
      <c r="F950" s="53"/>
      <c r="G950" s="50"/>
      <c r="H950" s="38"/>
      <c r="I950" s="39"/>
      <c r="K950" s="217">
        <v>102800</v>
      </c>
    </row>
    <row r="951" spans="1:11" ht="15.95" customHeight="1" x14ac:dyDescent="0.2">
      <c r="A951" s="33" t="str">
        <f t="shared" si="14"/>
        <v>102900</v>
      </c>
      <c r="B951" s="218">
        <v>33245</v>
      </c>
      <c r="C951" s="206">
        <v>0.3231</v>
      </c>
      <c r="D951" s="206">
        <v>0.42</v>
      </c>
      <c r="E951" s="222">
        <v>1828.47</v>
      </c>
      <c r="F951" s="52"/>
      <c r="G951" s="48"/>
      <c r="H951" s="36"/>
      <c r="I951" s="37"/>
      <c r="K951" s="218">
        <v>102900</v>
      </c>
    </row>
    <row r="952" spans="1:11" ht="15.95" customHeight="1" x14ac:dyDescent="0.2">
      <c r="A952" s="33" t="str">
        <f t="shared" si="14"/>
        <v>103000</v>
      </c>
      <c r="B952" s="217">
        <v>33287</v>
      </c>
      <c r="C952" s="209">
        <v>0.32319999999999999</v>
      </c>
      <c r="D952" s="209">
        <v>0.42</v>
      </c>
      <c r="E952" s="221">
        <v>1830.78</v>
      </c>
      <c r="F952" s="53"/>
      <c r="G952" s="50"/>
      <c r="H952" s="38"/>
      <c r="I952" s="39"/>
      <c r="K952" s="217">
        <v>103000</v>
      </c>
    </row>
    <row r="953" spans="1:11" ht="15" customHeight="1" x14ac:dyDescent="0.2">
      <c r="A953" s="33" t="str">
        <f t="shared" si="14"/>
        <v>103100</v>
      </c>
      <c r="B953" s="218">
        <v>33329</v>
      </c>
      <c r="C953" s="206">
        <v>0.32329999999999998</v>
      </c>
      <c r="D953" s="206">
        <v>0.42</v>
      </c>
      <c r="E953" s="222">
        <v>1833.09</v>
      </c>
      <c r="F953" s="52"/>
      <c r="G953" s="48"/>
      <c r="H953" s="36"/>
      <c r="I953" s="37"/>
      <c r="K953" s="218">
        <v>103100</v>
      </c>
    </row>
    <row r="954" spans="1:11" ht="15.95" customHeight="1" x14ac:dyDescent="0.2">
      <c r="A954" s="33" t="str">
        <f t="shared" si="14"/>
        <v>103200</v>
      </c>
      <c r="B954" s="217">
        <v>33371</v>
      </c>
      <c r="C954" s="209">
        <v>0.32340000000000002</v>
      </c>
      <c r="D954" s="209">
        <v>0.42</v>
      </c>
      <c r="E954" s="221">
        <v>1835.4</v>
      </c>
      <c r="F954" s="53"/>
      <c r="G954" s="50"/>
      <c r="H954" s="38"/>
      <c r="I954" s="39"/>
      <c r="K954" s="217">
        <v>103200</v>
      </c>
    </row>
    <row r="955" spans="1:11" ht="15.95" customHeight="1" x14ac:dyDescent="0.2">
      <c r="A955" s="33" t="str">
        <f t="shared" si="14"/>
        <v>103300</v>
      </c>
      <c r="B955" s="218">
        <v>33413</v>
      </c>
      <c r="C955" s="206">
        <v>0.32350000000000001</v>
      </c>
      <c r="D955" s="206">
        <v>0.42</v>
      </c>
      <c r="E955" s="222">
        <v>1837.71</v>
      </c>
      <c r="F955" s="52"/>
      <c r="G955" s="48"/>
      <c r="H955" s="36"/>
      <c r="I955" s="37"/>
      <c r="K955" s="218">
        <v>103300</v>
      </c>
    </row>
    <row r="956" spans="1:11" ht="15" customHeight="1" x14ac:dyDescent="0.2">
      <c r="A956" s="33" t="str">
        <f t="shared" si="14"/>
        <v>103400</v>
      </c>
      <c r="B956" s="219">
        <v>33455</v>
      </c>
      <c r="C956" s="212">
        <v>0.32350000000000001</v>
      </c>
      <c r="D956" s="212">
        <v>0.42</v>
      </c>
      <c r="E956" s="223">
        <v>1840.02</v>
      </c>
      <c r="F956" s="53"/>
      <c r="G956" s="50"/>
      <c r="H956" s="38"/>
      <c r="I956" s="39"/>
      <c r="K956" s="219">
        <v>103400</v>
      </c>
    </row>
    <row r="957" spans="1:11" ht="15.95" customHeight="1" x14ac:dyDescent="0.2">
      <c r="A957" s="33" t="str">
        <f t="shared" si="14"/>
        <v>103500</v>
      </c>
      <c r="B957" s="220">
        <v>33497</v>
      </c>
      <c r="C957" s="215">
        <v>0.3236</v>
      </c>
      <c r="D957" s="215">
        <v>0.42</v>
      </c>
      <c r="E957" s="224">
        <v>1842.33</v>
      </c>
      <c r="F957" s="52"/>
      <c r="G957" s="48"/>
      <c r="H957" s="36"/>
      <c r="I957" s="37"/>
      <c r="K957" s="220">
        <v>103500</v>
      </c>
    </row>
    <row r="958" spans="1:11" ht="15.95" customHeight="1" x14ac:dyDescent="0.2">
      <c r="A958" s="33" t="str">
        <f t="shared" si="14"/>
        <v>103600</v>
      </c>
      <c r="B958" s="217">
        <v>33539</v>
      </c>
      <c r="C958" s="209">
        <v>0.32369999999999999</v>
      </c>
      <c r="D958" s="209">
        <v>0.42</v>
      </c>
      <c r="E958" s="221">
        <v>1844.64</v>
      </c>
      <c r="F958" s="53"/>
      <c r="G958" s="50"/>
      <c r="H958" s="38"/>
      <c r="I958" s="39"/>
      <c r="K958" s="217">
        <v>103600</v>
      </c>
    </row>
    <row r="959" spans="1:11" ht="15" customHeight="1" x14ac:dyDescent="0.2">
      <c r="A959" s="33" t="str">
        <f t="shared" si="14"/>
        <v>103700</v>
      </c>
      <c r="B959" s="218">
        <v>33581</v>
      </c>
      <c r="C959" s="206">
        <v>0.32379999999999998</v>
      </c>
      <c r="D959" s="206">
        <v>0.42</v>
      </c>
      <c r="E959" s="222">
        <v>1846.95</v>
      </c>
      <c r="F959" s="52"/>
      <c r="G959" s="48"/>
      <c r="H959" s="36"/>
      <c r="I959" s="37"/>
      <c r="K959" s="218">
        <v>103700</v>
      </c>
    </row>
    <row r="960" spans="1:11" ht="15.95" customHeight="1" x14ac:dyDescent="0.2">
      <c r="A960" s="33" t="str">
        <f t="shared" si="14"/>
        <v>103800</v>
      </c>
      <c r="B960" s="217">
        <v>33623</v>
      </c>
      <c r="C960" s="209">
        <v>0.32390000000000002</v>
      </c>
      <c r="D960" s="209">
        <v>0.42</v>
      </c>
      <c r="E960" s="221">
        <v>1849.26</v>
      </c>
      <c r="F960" s="53"/>
      <c r="G960" s="50"/>
      <c r="H960" s="38"/>
      <c r="I960" s="39"/>
      <c r="K960" s="217">
        <v>103800</v>
      </c>
    </row>
    <row r="961" spans="1:11" ht="15.75" customHeight="1" x14ac:dyDescent="0.2">
      <c r="A961" s="33" t="str">
        <f t="shared" si="14"/>
        <v>103900</v>
      </c>
      <c r="B961" s="218">
        <v>33665</v>
      </c>
      <c r="C961" s="206">
        <v>0.32400000000000001</v>
      </c>
      <c r="D961" s="206">
        <v>0.42</v>
      </c>
      <c r="E961" s="222">
        <v>1851.57</v>
      </c>
      <c r="F961" s="52"/>
      <c r="G961" s="48"/>
      <c r="H961" s="36"/>
      <c r="I961" s="37"/>
      <c r="K961" s="218">
        <v>103900</v>
      </c>
    </row>
    <row r="962" spans="1:11" ht="15.95" customHeight="1" x14ac:dyDescent="0.2">
      <c r="A962" s="33" t="str">
        <f t="shared" ref="A962:A1025" si="15">CLEAN(K962)</f>
        <v>104000</v>
      </c>
      <c r="B962" s="217">
        <v>33707</v>
      </c>
      <c r="C962" s="209">
        <v>0.3241</v>
      </c>
      <c r="D962" s="209">
        <v>0.42</v>
      </c>
      <c r="E962" s="221">
        <v>1853.88</v>
      </c>
      <c r="F962" s="51"/>
      <c r="G962" s="46"/>
      <c r="H962" s="34"/>
      <c r="I962" s="35"/>
      <c r="K962" s="217">
        <v>104000</v>
      </c>
    </row>
    <row r="963" spans="1:11" ht="15" customHeight="1" x14ac:dyDescent="0.2">
      <c r="A963" s="33" t="str">
        <f t="shared" si="15"/>
        <v>104100</v>
      </c>
      <c r="B963" s="218">
        <v>33749</v>
      </c>
      <c r="C963" s="206">
        <v>0.32419999999999999</v>
      </c>
      <c r="D963" s="206">
        <v>0.42</v>
      </c>
      <c r="E963" s="222">
        <v>1856.19</v>
      </c>
      <c r="F963" s="52"/>
      <c r="G963" s="48"/>
      <c r="H963" s="36"/>
      <c r="I963" s="37"/>
      <c r="K963" s="218">
        <v>104100</v>
      </c>
    </row>
    <row r="964" spans="1:11" ht="15.95" customHeight="1" x14ac:dyDescent="0.2">
      <c r="A964" s="33" t="str">
        <f t="shared" si="15"/>
        <v>104200</v>
      </c>
      <c r="B964" s="217">
        <v>33791</v>
      </c>
      <c r="C964" s="209">
        <v>0.32429999999999998</v>
      </c>
      <c r="D964" s="209">
        <v>0.42</v>
      </c>
      <c r="E964" s="221">
        <v>1858.5</v>
      </c>
      <c r="F964" s="53"/>
      <c r="G964" s="50"/>
      <c r="H964" s="38"/>
      <c r="I964" s="39"/>
      <c r="K964" s="217">
        <v>104200</v>
      </c>
    </row>
    <row r="965" spans="1:11" ht="15.95" customHeight="1" x14ac:dyDescent="0.2">
      <c r="A965" s="33" t="str">
        <f t="shared" si="15"/>
        <v>104300</v>
      </c>
      <c r="B965" s="218">
        <v>33833</v>
      </c>
      <c r="C965" s="206">
        <v>0.32440000000000002</v>
      </c>
      <c r="D965" s="206">
        <v>0.42</v>
      </c>
      <c r="E965" s="222">
        <v>1860.81</v>
      </c>
      <c r="F965" s="52"/>
      <c r="G965" s="48"/>
      <c r="H965" s="36"/>
      <c r="I965" s="37"/>
      <c r="K965" s="218">
        <v>104300</v>
      </c>
    </row>
    <row r="966" spans="1:11" ht="15" customHeight="1" x14ac:dyDescent="0.2">
      <c r="A966" s="33" t="str">
        <f t="shared" si="15"/>
        <v>104400</v>
      </c>
      <c r="B966" s="217">
        <v>33875</v>
      </c>
      <c r="C966" s="209">
        <v>0.32450000000000001</v>
      </c>
      <c r="D966" s="209">
        <v>0.42</v>
      </c>
      <c r="E966" s="221">
        <v>1863.12</v>
      </c>
      <c r="F966" s="53"/>
      <c r="G966" s="50"/>
      <c r="H966" s="38"/>
      <c r="I966" s="39"/>
      <c r="K966" s="217">
        <v>104400</v>
      </c>
    </row>
    <row r="967" spans="1:11" ht="15.95" customHeight="1" x14ac:dyDescent="0.2">
      <c r="A967" s="33" t="str">
        <f t="shared" si="15"/>
        <v>104500</v>
      </c>
      <c r="B967" s="218">
        <v>33917</v>
      </c>
      <c r="C967" s="206">
        <v>0.3246</v>
      </c>
      <c r="D967" s="206">
        <v>0.42</v>
      </c>
      <c r="E967" s="222">
        <v>1865.43</v>
      </c>
      <c r="F967" s="52"/>
      <c r="G967" s="48"/>
      <c r="H967" s="36"/>
      <c r="I967" s="37"/>
      <c r="K967" s="218">
        <v>104500</v>
      </c>
    </row>
    <row r="968" spans="1:11" ht="15.95" customHeight="1" x14ac:dyDescent="0.2">
      <c r="A968" s="33" t="str">
        <f t="shared" si="15"/>
        <v>104600</v>
      </c>
      <c r="B968" s="217">
        <v>33959</v>
      </c>
      <c r="C968" s="209">
        <v>0.32469999999999999</v>
      </c>
      <c r="D968" s="209">
        <v>0.42</v>
      </c>
      <c r="E968" s="221">
        <v>1867.74</v>
      </c>
      <c r="F968" s="53"/>
      <c r="G968" s="50"/>
      <c r="H968" s="38"/>
      <c r="I968" s="39"/>
      <c r="K968" s="217">
        <v>104600</v>
      </c>
    </row>
    <row r="969" spans="1:11" ht="15" customHeight="1" x14ac:dyDescent="0.2">
      <c r="A969" s="33" t="str">
        <f t="shared" si="15"/>
        <v>104700</v>
      </c>
      <c r="B969" s="218">
        <v>34001</v>
      </c>
      <c r="C969" s="206">
        <v>0.32469999999999999</v>
      </c>
      <c r="D969" s="206">
        <v>0.42</v>
      </c>
      <c r="E969" s="222">
        <v>1870.05</v>
      </c>
      <c r="F969" s="52"/>
      <c r="G969" s="48"/>
      <c r="H969" s="36"/>
      <c r="I969" s="37"/>
      <c r="K969" s="218">
        <v>104700</v>
      </c>
    </row>
    <row r="970" spans="1:11" ht="15.95" customHeight="1" x14ac:dyDescent="0.2">
      <c r="A970" s="33" t="str">
        <f t="shared" si="15"/>
        <v>104800</v>
      </c>
      <c r="B970" s="217">
        <v>34043</v>
      </c>
      <c r="C970" s="209">
        <v>0.32479999999999998</v>
      </c>
      <c r="D970" s="209">
        <v>0.42</v>
      </c>
      <c r="E970" s="221">
        <v>1872.36</v>
      </c>
      <c r="F970" s="53"/>
      <c r="G970" s="50"/>
      <c r="H970" s="38"/>
      <c r="I970" s="39"/>
      <c r="K970" s="217">
        <v>104800</v>
      </c>
    </row>
    <row r="971" spans="1:11" ht="15.95" customHeight="1" x14ac:dyDescent="0.2">
      <c r="A971" s="33" t="str">
        <f t="shared" si="15"/>
        <v>104900</v>
      </c>
      <c r="B971" s="218">
        <v>34085</v>
      </c>
      <c r="C971" s="206">
        <v>0.32490000000000002</v>
      </c>
      <c r="D971" s="206">
        <v>0.42</v>
      </c>
      <c r="E971" s="222">
        <v>1874.67</v>
      </c>
      <c r="F971" s="52"/>
      <c r="G971" s="48"/>
      <c r="H971" s="36"/>
      <c r="I971" s="37"/>
      <c r="K971" s="218">
        <v>104900</v>
      </c>
    </row>
    <row r="972" spans="1:11" ht="15.95" customHeight="1" x14ac:dyDescent="0.2">
      <c r="A972" s="33" t="str">
        <f t="shared" si="15"/>
        <v>105000</v>
      </c>
      <c r="B972" s="217">
        <v>34127</v>
      </c>
      <c r="C972" s="209">
        <v>0.32500000000000001</v>
      </c>
      <c r="D972" s="209">
        <v>0.42</v>
      </c>
      <c r="E972" s="221">
        <v>1876.98</v>
      </c>
      <c r="F972" s="53"/>
      <c r="G972" s="50"/>
      <c r="H972" s="38"/>
      <c r="I972" s="39"/>
      <c r="K972" s="217">
        <v>105000</v>
      </c>
    </row>
    <row r="973" spans="1:11" ht="15" customHeight="1" x14ac:dyDescent="0.2">
      <c r="A973" s="33" t="str">
        <f t="shared" si="15"/>
        <v>105100</v>
      </c>
      <c r="B973" s="218">
        <v>34169</v>
      </c>
      <c r="C973" s="206">
        <v>0.3251</v>
      </c>
      <c r="D973" s="206">
        <v>0.42</v>
      </c>
      <c r="E973" s="222">
        <v>1879.29</v>
      </c>
      <c r="F973" s="52"/>
      <c r="G973" s="48"/>
      <c r="H973" s="36"/>
      <c r="I973" s="37"/>
      <c r="K973" s="218">
        <v>105100</v>
      </c>
    </row>
    <row r="974" spans="1:11" ht="15.95" customHeight="1" x14ac:dyDescent="0.2">
      <c r="A974" s="33" t="str">
        <f t="shared" si="15"/>
        <v>105200</v>
      </c>
      <c r="B974" s="217">
        <v>34211</v>
      </c>
      <c r="C974" s="209">
        <v>0.32519999999999999</v>
      </c>
      <c r="D974" s="209">
        <v>0.42</v>
      </c>
      <c r="E974" s="221">
        <v>1881.6</v>
      </c>
      <c r="F974" s="53"/>
      <c r="G974" s="50"/>
      <c r="H974" s="38"/>
      <c r="I974" s="39"/>
      <c r="K974" s="217">
        <v>105200</v>
      </c>
    </row>
    <row r="975" spans="1:11" ht="15.95" customHeight="1" x14ac:dyDescent="0.2">
      <c r="A975" s="33" t="str">
        <f t="shared" si="15"/>
        <v>105300</v>
      </c>
      <c r="B975" s="218">
        <v>34253</v>
      </c>
      <c r="C975" s="206">
        <v>0.32529999999999998</v>
      </c>
      <c r="D975" s="206">
        <v>0.42</v>
      </c>
      <c r="E975" s="222">
        <v>1883.91</v>
      </c>
      <c r="F975" s="52"/>
      <c r="G975" s="48"/>
      <c r="H975" s="36"/>
      <c r="I975" s="37"/>
      <c r="K975" s="218">
        <v>105300</v>
      </c>
    </row>
    <row r="976" spans="1:11" ht="15" customHeight="1" x14ac:dyDescent="0.2">
      <c r="A976" s="33" t="str">
        <f t="shared" si="15"/>
        <v>105400</v>
      </c>
      <c r="B976" s="217">
        <v>34295</v>
      </c>
      <c r="C976" s="209">
        <v>0.32540000000000002</v>
      </c>
      <c r="D976" s="209">
        <v>0.42</v>
      </c>
      <c r="E976" s="221">
        <v>1886.22</v>
      </c>
      <c r="F976" s="53"/>
      <c r="G976" s="50"/>
      <c r="H976" s="38"/>
      <c r="I976" s="39"/>
      <c r="K976" s="217">
        <v>105400</v>
      </c>
    </row>
    <row r="977" spans="1:11" ht="15.95" customHeight="1" x14ac:dyDescent="0.2">
      <c r="A977" s="33" t="str">
        <f t="shared" si="15"/>
        <v>105500</v>
      </c>
      <c r="B977" s="218">
        <v>34337</v>
      </c>
      <c r="C977" s="206">
        <v>0.32550000000000001</v>
      </c>
      <c r="D977" s="206">
        <v>0.42</v>
      </c>
      <c r="E977" s="222">
        <v>1888.53</v>
      </c>
      <c r="F977" s="52"/>
      <c r="G977" s="48"/>
      <c r="H977" s="36"/>
      <c r="I977" s="37"/>
      <c r="K977" s="218">
        <v>105500</v>
      </c>
    </row>
    <row r="978" spans="1:11" ht="15.95" customHeight="1" x14ac:dyDescent="0.2">
      <c r="A978" s="33" t="str">
        <f t="shared" si="15"/>
        <v>105600</v>
      </c>
      <c r="B978" s="217">
        <v>34379</v>
      </c>
      <c r="C978" s="209">
        <v>0.3256</v>
      </c>
      <c r="D978" s="209">
        <v>0.42</v>
      </c>
      <c r="E978" s="221">
        <v>1890.84</v>
      </c>
      <c r="F978" s="53"/>
      <c r="G978" s="50"/>
      <c r="H978" s="38"/>
      <c r="I978" s="39"/>
      <c r="K978" s="217">
        <v>105600</v>
      </c>
    </row>
    <row r="979" spans="1:11" ht="15" customHeight="1" x14ac:dyDescent="0.2">
      <c r="A979" s="33" t="str">
        <f t="shared" si="15"/>
        <v>105700</v>
      </c>
      <c r="B979" s="218">
        <v>34421</v>
      </c>
      <c r="C979" s="206">
        <v>0.3256</v>
      </c>
      <c r="D979" s="206">
        <v>0.42</v>
      </c>
      <c r="E979" s="222">
        <v>1893.15</v>
      </c>
      <c r="F979" s="52"/>
      <c r="G979" s="48"/>
      <c r="H979" s="36"/>
      <c r="I979" s="37"/>
      <c r="K979" s="218">
        <v>105700</v>
      </c>
    </row>
    <row r="980" spans="1:11" ht="15.95" customHeight="1" x14ac:dyDescent="0.2">
      <c r="A980" s="33" t="str">
        <f t="shared" si="15"/>
        <v>105800</v>
      </c>
      <c r="B980" s="217">
        <v>34463</v>
      </c>
      <c r="C980" s="209">
        <v>0.32569999999999999</v>
      </c>
      <c r="D980" s="209">
        <v>0.42</v>
      </c>
      <c r="E980" s="221">
        <v>1895.46</v>
      </c>
      <c r="F980" s="53"/>
      <c r="G980" s="50"/>
      <c r="H980" s="38"/>
      <c r="I980" s="39"/>
      <c r="K980" s="217">
        <v>105800</v>
      </c>
    </row>
    <row r="981" spans="1:11" ht="15.95" customHeight="1" x14ac:dyDescent="0.2">
      <c r="A981" s="33" t="str">
        <f t="shared" si="15"/>
        <v>105900</v>
      </c>
      <c r="B981" s="218">
        <v>34505</v>
      </c>
      <c r="C981" s="206">
        <v>0.32579999999999998</v>
      </c>
      <c r="D981" s="206">
        <v>0.42</v>
      </c>
      <c r="E981" s="222">
        <v>1897.77</v>
      </c>
      <c r="F981" s="52"/>
      <c r="G981" s="48"/>
      <c r="H981" s="36"/>
      <c r="I981" s="37"/>
      <c r="K981" s="218">
        <v>105900</v>
      </c>
    </row>
    <row r="982" spans="1:11" ht="15.95" customHeight="1" x14ac:dyDescent="0.2">
      <c r="A982" s="33" t="str">
        <f t="shared" si="15"/>
        <v>106000</v>
      </c>
      <c r="B982" s="217">
        <v>34547</v>
      </c>
      <c r="C982" s="209">
        <v>0.32590000000000002</v>
      </c>
      <c r="D982" s="209">
        <v>0.42</v>
      </c>
      <c r="E982" s="221">
        <v>1900.08</v>
      </c>
      <c r="F982" s="53"/>
      <c r="G982" s="50"/>
      <c r="H982" s="38"/>
      <c r="I982" s="39"/>
      <c r="K982" s="217">
        <v>106000</v>
      </c>
    </row>
    <row r="983" spans="1:11" ht="15" customHeight="1" x14ac:dyDescent="0.2">
      <c r="A983" s="33" t="str">
        <f t="shared" si="15"/>
        <v>106100</v>
      </c>
      <c r="B983" s="218">
        <v>34589</v>
      </c>
      <c r="C983" s="206">
        <v>0.32600000000000001</v>
      </c>
      <c r="D983" s="206">
        <v>0.42</v>
      </c>
      <c r="E983" s="222">
        <v>1902.39</v>
      </c>
      <c r="F983" s="52"/>
      <c r="G983" s="48"/>
      <c r="H983" s="36"/>
      <c r="I983" s="37"/>
      <c r="K983" s="218">
        <v>106100</v>
      </c>
    </row>
    <row r="984" spans="1:11" ht="15.95" customHeight="1" x14ac:dyDescent="0.2">
      <c r="A984" s="33" t="str">
        <f t="shared" si="15"/>
        <v>106200</v>
      </c>
      <c r="B984" s="217">
        <v>34631</v>
      </c>
      <c r="C984" s="209">
        <v>0.3261</v>
      </c>
      <c r="D984" s="209">
        <v>0.42</v>
      </c>
      <c r="E984" s="221">
        <v>1904.7</v>
      </c>
      <c r="F984" s="53"/>
      <c r="G984" s="50"/>
      <c r="H984" s="38"/>
      <c r="I984" s="39"/>
      <c r="K984" s="217">
        <v>106200</v>
      </c>
    </row>
    <row r="985" spans="1:11" ht="15.95" customHeight="1" x14ac:dyDescent="0.2">
      <c r="A985" s="33" t="str">
        <f t="shared" si="15"/>
        <v>106300</v>
      </c>
      <c r="B985" s="218">
        <v>34673</v>
      </c>
      <c r="C985" s="206">
        <v>0.32619999999999999</v>
      </c>
      <c r="D985" s="206">
        <v>0.42</v>
      </c>
      <c r="E985" s="222">
        <v>1907.01</v>
      </c>
      <c r="F985" s="52"/>
      <c r="G985" s="48"/>
      <c r="H985" s="36"/>
      <c r="I985" s="37"/>
      <c r="K985" s="218">
        <v>106300</v>
      </c>
    </row>
    <row r="986" spans="1:11" ht="15" customHeight="1" x14ac:dyDescent="0.2">
      <c r="A986" s="33" t="str">
        <f t="shared" si="15"/>
        <v>106400</v>
      </c>
      <c r="B986" s="217">
        <v>34715</v>
      </c>
      <c r="C986" s="209">
        <v>0.32629999999999998</v>
      </c>
      <c r="D986" s="209">
        <v>0.42</v>
      </c>
      <c r="E986" s="221">
        <v>1909.32</v>
      </c>
      <c r="F986" s="53"/>
      <c r="G986" s="50"/>
      <c r="H986" s="38"/>
      <c r="I986" s="39"/>
      <c r="K986" s="217">
        <v>106400</v>
      </c>
    </row>
    <row r="987" spans="1:11" ht="15.95" customHeight="1" x14ac:dyDescent="0.2">
      <c r="A987" s="33" t="str">
        <f t="shared" si="15"/>
        <v>106500</v>
      </c>
      <c r="B987" s="218">
        <v>34757</v>
      </c>
      <c r="C987" s="206">
        <v>0.32640000000000002</v>
      </c>
      <c r="D987" s="206">
        <v>0.42</v>
      </c>
      <c r="E987" s="222">
        <v>1911.63</v>
      </c>
      <c r="F987" s="52"/>
      <c r="G987" s="48"/>
      <c r="H987" s="36"/>
      <c r="I987" s="37"/>
      <c r="K987" s="218">
        <v>106500</v>
      </c>
    </row>
    <row r="988" spans="1:11" ht="15.95" customHeight="1" x14ac:dyDescent="0.2">
      <c r="A988" s="33" t="str">
        <f t="shared" si="15"/>
        <v>106600</v>
      </c>
      <c r="B988" s="217">
        <v>34799</v>
      </c>
      <c r="C988" s="209">
        <v>0.32640000000000002</v>
      </c>
      <c r="D988" s="209">
        <v>0.42</v>
      </c>
      <c r="E988" s="221">
        <v>1913.94</v>
      </c>
      <c r="F988" s="53"/>
      <c r="G988" s="50"/>
      <c r="H988" s="38"/>
      <c r="I988" s="39"/>
      <c r="K988" s="217">
        <v>106600</v>
      </c>
    </row>
    <row r="989" spans="1:11" ht="15" customHeight="1" x14ac:dyDescent="0.2">
      <c r="A989" s="33" t="str">
        <f t="shared" si="15"/>
        <v>106700</v>
      </c>
      <c r="B989" s="218">
        <v>34841</v>
      </c>
      <c r="C989" s="206">
        <v>0.32650000000000001</v>
      </c>
      <c r="D989" s="206">
        <v>0.42</v>
      </c>
      <c r="E989" s="222">
        <v>1916.25</v>
      </c>
      <c r="F989" s="52"/>
      <c r="G989" s="48"/>
      <c r="H989" s="36"/>
      <c r="I989" s="37"/>
      <c r="K989" s="218">
        <v>106700</v>
      </c>
    </row>
    <row r="990" spans="1:11" ht="15.95" customHeight="1" x14ac:dyDescent="0.2">
      <c r="A990" s="33" t="str">
        <f t="shared" si="15"/>
        <v>106800</v>
      </c>
      <c r="B990" s="217">
        <v>34883</v>
      </c>
      <c r="C990" s="209">
        <v>0.3266</v>
      </c>
      <c r="D990" s="209">
        <v>0.42</v>
      </c>
      <c r="E990" s="221">
        <v>1918.56</v>
      </c>
      <c r="F990" s="53"/>
      <c r="G990" s="50"/>
      <c r="H990" s="38"/>
      <c r="I990" s="39"/>
      <c r="K990" s="217">
        <v>106800</v>
      </c>
    </row>
    <row r="991" spans="1:11" ht="15.95" customHeight="1" x14ac:dyDescent="0.2">
      <c r="A991" s="33" t="str">
        <f t="shared" si="15"/>
        <v>106900</v>
      </c>
      <c r="B991" s="218">
        <v>34925</v>
      </c>
      <c r="C991" s="206">
        <v>0.32669999999999999</v>
      </c>
      <c r="D991" s="206">
        <v>0.42</v>
      </c>
      <c r="E991" s="222">
        <v>1920.87</v>
      </c>
      <c r="F991" s="52"/>
      <c r="G991" s="48"/>
      <c r="H991" s="36"/>
      <c r="I991" s="37"/>
      <c r="K991" s="218">
        <v>106900</v>
      </c>
    </row>
    <row r="992" spans="1:11" ht="15.95" customHeight="1" x14ac:dyDescent="0.2">
      <c r="A992" s="33" t="str">
        <f t="shared" si="15"/>
        <v>107000</v>
      </c>
      <c r="B992" s="217">
        <v>34967</v>
      </c>
      <c r="C992" s="209">
        <v>0.32679999999999998</v>
      </c>
      <c r="D992" s="209">
        <v>0.42</v>
      </c>
      <c r="E992" s="221">
        <v>1923.18</v>
      </c>
      <c r="F992" s="53"/>
      <c r="G992" s="50"/>
      <c r="H992" s="38"/>
      <c r="I992" s="39"/>
      <c r="K992" s="217">
        <v>107000</v>
      </c>
    </row>
    <row r="993" spans="1:11" ht="15" customHeight="1" x14ac:dyDescent="0.2">
      <c r="A993" s="33" t="str">
        <f t="shared" si="15"/>
        <v>107100</v>
      </c>
      <c r="B993" s="218">
        <v>35009</v>
      </c>
      <c r="C993" s="206">
        <v>0.32690000000000002</v>
      </c>
      <c r="D993" s="206">
        <v>0.42</v>
      </c>
      <c r="E993" s="222">
        <v>1925.49</v>
      </c>
      <c r="F993" s="52"/>
      <c r="G993" s="48"/>
      <c r="H993" s="36"/>
      <c r="I993" s="37"/>
      <c r="K993" s="218">
        <v>107100</v>
      </c>
    </row>
    <row r="994" spans="1:11" ht="15.95" customHeight="1" x14ac:dyDescent="0.2">
      <c r="A994" s="33" t="str">
        <f t="shared" si="15"/>
        <v>107200</v>
      </c>
      <c r="B994" s="217">
        <v>35051</v>
      </c>
      <c r="C994" s="209">
        <v>0.32700000000000001</v>
      </c>
      <c r="D994" s="209">
        <v>0.42</v>
      </c>
      <c r="E994" s="221">
        <v>1927.8</v>
      </c>
      <c r="F994" s="53"/>
      <c r="G994" s="50"/>
      <c r="H994" s="38"/>
      <c r="I994" s="39"/>
      <c r="K994" s="217">
        <v>107200</v>
      </c>
    </row>
    <row r="995" spans="1:11" ht="15.95" customHeight="1" x14ac:dyDescent="0.2">
      <c r="A995" s="33" t="str">
        <f t="shared" si="15"/>
        <v>107300</v>
      </c>
      <c r="B995" s="218">
        <v>35093</v>
      </c>
      <c r="C995" s="206">
        <v>0.3271</v>
      </c>
      <c r="D995" s="206">
        <v>0.42</v>
      </c>
      <c r="E995" s="222">
        <v>1930.11</v>
      </c>
      <c r="F995" s="52"/>
      <c r="G995" s="48"/>
      <c r="H995" s="36"/>
      <c r="I995" s="37"/>
      <c r="K995" s="218">
        <v>107300</v>
      </c>
    </row>
    <row r="996" spans="1:11" ht="15" customHeight="1" x14ac:dyDescent="0.2">
      <c r="A996" s="33" t="str">
        <f t="shared" si="15"/>
        <v>107400</v>
      </c>
      <c r="B996" s="217">
        <v>35135</v>
      </c>
      <c r="C996" s="209">
        <v>0.3271</v>
      </c>
      <c r="D996" s="209">
        <v>0.42</v>
      </c>
      <c r="E996" s="221">
        <v>1932.42</v>
      </c>
      <c r="F996" s="53"/>
      <c r="G996" s="50"/>
      <c r="H996" s="38"/>
      <c r="I996" s="39"/>
      <c r="K996" s="217">
        <v>107400</v>
      </c>
    </row>
    <row r="997" spans="1:11" ht="15.95" customHeight="1" x14ac:dyDescent="0.2">
      <c r="A997" s="33" t="str">
        <f t="shared" si="15"/>
        <v>107500</v>
      </c>
      <c r="B997" s="218">
        <v>35177</v>
      </c>
      <c r="C997" s="206">
        <v>0.32719999999999999</v>
      </c>
      <c r="D997" s="206">
        <v>0.42</v>
      </c>
      <c r="E997" s="222">
        <v>1934.73</v>
      </c>
      <c r="F997" s="52"/>
      <c r="G997" s="48"/>
      <c r="H997" s="36"/>
      <c r="I997" s="37"/>
      <c r="K997" s="218">
        <v>107500</v>
      </c>
    </row>
    <row r="998" spans="1:11" ht="15.95" customHeight="1" x14ac:dyDescent="0.2">
      <c r="A998" s="33" t="str">
        <f t="shared" si="15"/>
        <v>107600</v>
      </c>
      <c r="B998" s="217">
        <v>35219</v>
      </c>
      <c r="C998" s="209">
        <v>0.32729999999999998</v>
      </c>
      <c r="D998" s="209">
        <v>0.42</v>
      </c>
      <c r="E998" s="221">
        <v>1937.04</v>
      </c>
      <c r="F998" s="53"/>
      <c r="G998" s="50"/>
      <c r="H998" s="38"/>
      <c r="I998" s="39"/>
      <c r="K998" s="217">
        <v>107600</v>
      </c>
    </row>
    <row r="999" spans="1:11" ht="15" customHeight="1" x14ac:dyDescent="0.2">
      <c r="A999" s="33" t="str">
        <f t="shared" si="15"/>
        <v>107700</v>
      </c>
      <c r="B999" s="218">
        <v>35261</v>
      </c>
      <c r="C999" s="206">
        <v>0.32740000000000002</v>
      </c>
      <c r="D999" s="206">
        <v>0.42</v>
      </c>
      <c r="E999" s="222">
        <v>1939.35</v>
      </c>
      <c r="F999" s="52"/>
      <c r="G999" s="48"/>
      <c r="H999" s="36"/>
      <c r="I999" s="37"/>
      <c r="K999" s="218">
        <v>107700</v>
      </c>
    </row>
    <row r="1000" spans="1:11" ht="15.95" customHeight="1" x14ac:dyDescent="0.2">
      <c r="A1000" s="33" t="str">
        <f t="shared" si="15"/>
        <v>107800</v>
      </c>
      <c r="B1000" s="217">
        <v>35303</v>
      </c>
      <c r="C1000" s="209">
        <v>0.32750000000000001</v>
      </c>
      <c r="D1000" s="209">
        <v>0.42</v>
      </c>
      <c r="E1000" s="221">
        <v>1941.66</v>
      </c>
      <c r="F1000" s="53"/>
      <c r="G1000" s="50"/>
      <c r="H1000" s="38"/>
      <c r="I1000" s="39"/>
      <c r="K1000" s="217">
        <v>107800</v>
      </c>
    </row>
    <row r="1001" spans="1:11" ht="15.75" customHeight="1" x14ac:dyDescent="0.2">
      <c r="A1001" s="33" t="str">
        <f t="shared" si="15"/>
        <v>107900</v>
      </c>
      <c r="B1001" s="218">
        <v>35345</v>
      </c>
      <c r="C1001" s="206">
        <v>0.3276</v>
      </c>
      <c r="D1001" s="206">
        <v>0.42</v>
      </c>
      <c r="E1001" s="222">
        <v>1943.97</v>
      </c>
      <c r="F1001" s="52"/>
      <c r="G1001" s="48"/>
      <c r="H1001" s="36"/>
      <c r="I1001" s="37"/>
      <c r="K1001" s="218">
        <v>107900</v>
      </c>
    </row>
    <row r="1002" spans="1:11" ht="15.95" customHeight="1" x14ac:dyDescent="0.2">
      <c r="A1002" s="33" t="str">
        <f t="shared" si="15"/>
        <v>108000</v>
      </c>
      <c r="B1002" s="219">
        <v>35387</v>
      </c>
      <c r="C1002" s="212">
        <v>0.32769999999999999</v>
      </c>
      <c r="D1002" s="212">
        <v>0.42</v>
      </c>
      <c r="E1002" s="223">
        <v>1946.28</v>
      </c>
      <c r="F1002" s="51"/>
      <c r="G1002" s="46"/>
      <c r="H1002" s="34"/>
      <c r="I1002" s="35"/>
      <c r="K1002" s="219">
        <v>108000</v>
      </c>
    </row>
    <row r="1003" spans="1:11" ht="15" customHeight="1" x14ac:dyDescent="0.2">
      <c r="A1003" s="33" t="str">
        <f t="shared" si="15"/>
        <v>108100</v>
      </c>
      <c r="B1003" s="220">
        <v>35429</v>
      </c>
      <c r="C1003" s="215">
        <v>0.32769999999999999</v>
      </c>
      <c r="D1003" s="215">
        <v>0.42</v>
      </c>
      <c r="E1003" s="224">
        <v>1948.59</v>
      </c>
      <c r="F1003" s="52"/>
      <c r="G1003" s="48"/>
      <c r="H1003" s="36"/>
      <c r="I1003" s="37"/>
      <c r="K1003" s="220">
        <v>108100</v>
      </c>
    </row>
    <row r="1004" spans="1:11" ht="15.95" customHeight="1" x14ac:dyDescent="0.2">
      <c r="A1004" s="33" t="str">
        <f t="shared" si="15"/>
        <v>108200</v>
      </c>
      <c r="B1004" s="217">
        <v>35471</v>
      </c>
      <c r="C1004" s="209">
        <v>0.32779999999999998</v>
      </c>
      <c r="D1004" s="209">
        <v>0.42</v>
      </c>
      <c r="E1004" s="221">
        <v>1950.9</v>
      </c>
      <c r="F1004" s="53"/>
      <c r="G1004" s="50"/>
      <c r="H1004" s="38"/>
      <c r="I1004" s="39"/>
      <c r="K1004" s="217">
        <v>108200</v>
      </c>
    </row>
    <row r="1005" spans="1:11" ht="15.95" customHeight="1" x14ac:dyDescent="0.2">
      <c r="A1005" s="33" t="str">
        <f t="shared" si="15"/>
        <v>108300</v>
      </c>
      <c r="B1005" s="218">
        <v>35513</v>
      </c>
      <c r="C1005" s="206">
        <v>0.32790000000000002</v>
      </c>
      <c r="D1005" s="206">
        <v>0.42</v>
      </c>
      <c r="E1005" s="222">
        <v>1953.21</v>
      </c>
      <c r="F1005" s="52"/>
      <c r="G1005" s="48"/>
      <c r="H1005" s="36"/>
      <c r="I1005" s="37"/>
      <c r="K1005" s="218">
        <v>108300</v>
      </c>
    </row>
    <row r="1006" spans="1:11" ht="15" customHeight="1" x14ac:dyDescent="0.2">
      <c r="A1006" s="33" t="str">
        <f t="shared" si="15"/>
        <v>108400</v>
      </c>
      <c r="B1006" s="217">
        <v>35555</v>
      </c>
      <c r="C1006" s="209">
        <v>0.32800000000000001</v>
      </c>
      <c r="D1006" s="209">
        <v>0.42</v>
      </c>
      <c r="E1006" s="221">
        <v>1955.52</v>
      </c>
      <c r="F1006" s="53"/>
      <c r="G1006" s="50"/>
      <c r="H1006" s="38"/>
      <c r="I1006" s="39"/>
      <c r="K1006" s="217">
        <v>108400</v>
      </c>
    </row>
    <row r="1007" spans="1:11" ht="15.95" customHeight="1" x14ac:dyDescent="0.2">
      <c r="A1007" s="33" t="str">
        <f t="shared" si="15"/>
        <v>108500</v>
      </c>
      <c r="B1007" s="218">
        <v>35597</v>
      </c>
      <c r="C1007" s="206">
        <v>0.3281</v>
      </c>
      <c r="D1007" s="206">
        <v>0.42</v>
      </c>
      <c r="E1007" s="222">
        <v>1957.83</v>
      </c>
      <c r="F1007" s="52"/>
      <c r="G1007" s="48"/>
      <c r="H1007" s="36"/>
      <c r="I1007" s="37"/>
      <c r="K1007" s="218">
        <v>108500</v>
      </c>
    </row>
    <row r="1008" spans="1:11" ht="15.95" customHeight="1" x14ac:dyDescent="0.2">
      <c r="A1008" s="33" t="str">
        <f t="shared" si="15"/>
        <v>108600</v>
      </c>
      <c r="B1008" s="217">
        <v>35639</v>
      </c>
      <c r="C1008" s="209">
        <v>0.32819999999999999</v>
      </c>
      <c r="D1008" s="209">
        <v>0.42</v>
      </c>
      <c r="E1008" s="221">
        <v>1960.14</v>
      </c>
      <c r="F1008" s="53"/>
      <c r="G1008" s="50"/>
      <c r="H1008" s="38"/>
      <c r="I1008" s="39"/>
      <c r="K1008" s="217">
        <v>108600</v>
      </c>
    </row>
    <row r="1009" spans="1:11" ht="15" customHeight="1" x14ac:dyDescent="0.2">
      <c r="A1009" s="33" t="str">
        <f t="shared" si="15"/>
        <v>108700</v>
      </c>
      <c r="B1009" s="218">
        <v>35681</v>
      </c>
      <c r="C1009" s="206">
        <v>0.32829999999999998</v>
      </c>
      <c r="D1009" s="206">
        <v>0.42</v>
      </c>
      <c r="E1009" s="222">
        <v>1962.45</v>
      </c>
      <c r="F1009" s="52"/>
      <c r="G1009" s="48"/>
      <c r="H1009" s="36"/>
      <c r="I1009" s="37"/>
      <c r="K1009" s="218">
        <v>108700</v>
      </c>
    </row>
    <row r="1010" spans="1:11" ht="15.95" customHeight="1" x14ac:dyDescent="0.2">
      <c r="A1010" s="33" t="str">
        <f t="shared" si="15"/>
        <v>108800</v>
      </c>
      <c r="B1010" s="217">
        <v>35723</v>
      </c>
      <c r="C1010" s="209">
        <v>0.32829999999999998</v>
      </c>
      <c r="D1010" s="209">
        <v>0.42</v>
      </c>
      <c r="E1010" s="221">
        <v>1964.76</v>
      </c>
      <c r="F1010" s="53"/>
      <c r="G1010" s="50"/>
      <c r="H1010" s="38"/>
      <c r="I1010" s="39"/>
      <c r="K1010" s="217">
        <v>108800</v>
      </c>
    </row>
    <row r="1011" spans="1:11" ht="15.95" customHeight="1" x14ac:dyDescent="0.2">
      <c r="A1011" s="33" t="str">
        <f t="shared" si="15"/>
        <v>108900</v>
      </c>
      <c r="B1011" s="218">
        <v>35765</v>
      </c>
      <c r="C1011" s="206">
        <v>0.32840000000000003</v>
      </c>
      <c r="D1011" s="206">
        <v>0.42</v>
      </c>
      <c r="E1011" s="222">
        <v>1967.07</v>
      </c>
      <c r="F1011" s="52"/>
      <c r="G1011" s="48"/>
      <c r="H1011" s="36"/>
      <c r="I1011" s="37"/>
      <c r="K1011" s="218">
        <v>108900</v>
      </c>
    </row>
    <row r="1012" spans="1:11" ht="15.95" customHeight="1" x14ac:dyDescent="0.2">
      <c r="A1012" s="33" t="str">
        <f t="shared" si="15"/>
        <v>109000</v>
      </c>
      <c r="B1012" s="217">
        <v>35807</v>
      </c>
      <c r="C1012" s="209">
        <v>0.32850000000000001</v>
      </c>
      <c r="D1012" s="209">
        <v>0.42</v>
      </c>
      <c r="E1012" s="221">
        <v>1969.38</v>
      </c>
      <c r="F1012" s="53"/>
      <c r="G1012" s="50"/>
      <c r="H1012" s="38"/>
      <c r="I1012" s="39"/>
      <c r="K1012" s="217">
        <v>109000</v>
      </c>
    </row>
    <row r="1013" spans="1:11" ht="15" customHeight="1" x14ac:dyDescent="0.2">
      <c r="A1013" s="33" t="str">
        <f t="shared" si="15"/>
        <v>109100</v>
      </c>
      <c r="B1013" s="218">
        <v>35849</v>
      </c>
      <c r="C1013" s="206">
        <v>0.3286</v>
      </c>
      <c r="D1013" s="206">
        <v>0.42</v>
      </c>
      <c r="E1013" s="222">
        <v>1971.69</v>
      </c>
      <c r="F1013" s="52"/>
      <c r="G1013" s="48"/>
      <c r="H1013" s="36"/>
      <c r="I1013" s="37"/>
      <c r="K1013" s="218">
        <v>109100</v>
      </c>
    </row>
    <row r="1014" spans="1:11" ht="15.95" customHeight="1" x14ac:dyDescent="0.2">
      <c r="A1014" s="33" t="str">
        <f t="shared" si="15"/>
        <v>109200</v>
      </c>
      <c r="B1014" s="217">
        <v>35891</v>
      </c>
      <c r="C1014" s="209">
        <v>0.32869999999999999</v>
      </c>
      <c r="D1014" s="209">
        <v>0.42</v>
      </c>
      <c r="E1014" s="221">
        <v>1974</v>
      </c>
      <c r="F1014" s="53"/>
      <c r="G1014" s="50"/>
      <c r="H1014" s="38"/>
      <c r="I1014" s="39"/>
      <c r="K1014" s="217">
        <v>109200</v>
      </c>
    </row>
    <row r="1015" spans="1:11" ht="15.95" customHeight="1" x14ac:dyDescent="0.2">
      <c r="A1015" s="33" t="str">
        <f t="shared" si="15"/>
        <v>109300</v>
      </c>
      <c r="B1015" s="218">
        <v>35933</v>
      </c>
      <c r="C1015" s="206">
        <v>0.32879999999999998</v>
      </c>
      <c r="D1015" s="206">
        <v>0.42</v>
      </c>
      <c r="E1015" s="222">
        <v>1976.31</v>
      </c>
      <c r="F1015" s="52"/>
      <c r="G1015" s="48"/>
      <c r="H1015" s="36"/>
      <c r="I1015" s="37"/>
      <c r="K1015" s="218">
        <v>109300</v>
      </c>
    </row>
    <row r="1016" spans="1:11" ht="15" customHeight="1" x14ac:dyDescent="0.2">
      <c r="A1016" s="33" t="str">
        <f t="shared" si="15"/>
        <v>109400</v>
      </c>
      <c r="B1016" s="217">
        <v>35975</v>
      </c>
      <c r="C1016" s="209">
        <v>0.32879999999999998</v>
      </c>
      <c r="D1016" s="209">
        <v>0.42</v>
      </c>
      <c r="E1016" s="221">
        <v>1978.62</v>
      </c>
      <c r="F1016" s="53"/>
      <c r="G1016" s="50"/>
      <c r="H1016" s="38"/>
      <c r="I1016" s="39"/>
      <c r="K1016" s="217">
        <v>109400</v>
      </c>
    </row>
    <row r="1017" spans="1:11" ht="15.95" customHeight="1" x14ac:dyDescent="0.2">
      <c r="A1017" s="33" t="str">
        <f t="shared" si="15"/>
        <v>109500</v>
      </c>
      <c r="B1017" s="218">
        <v>36017</v>
      </c>
      <c r="C1017" s="206">
        <v>0.32890000000000003</v>
      </c>
      <c r="D1017" s="206">
        <v>0.42</v>
      </c>
      <c r="E1017" s="222">
        <v>1980.93</v>
      </c>
      <c r="F1017" s="52"/>
      <c r="G1017" s="48"/>
      <c r="H1017" s="36"/>
      <c r="I1017" s="37"/>
      <c r="K1017" s="218">
        <v>109500</v>
      </c>
    </row>
    <row r="1018" spans="1:11" ht="15.95" customHeight="1" x14ac:dyDescent="0.2">
      <c r="A1018" s="33" t="str">
        <f t="shared" si="15"/>
        <v>109600</v>
      </c>
      <c r="B1018" s="217">
        <v>36059</v>
      </c>
      <c r="C1018" s="209">
        <v>0.32900000000000001</v>
      </c>
      <c r="D1018" s="209">
        <v>0.42</v>
      </c>
      <c r="E1018" s="221">
        <v>1983.24</v>
      </c>
      <c r="F1018" s="53"/>
      <c r="G1018" s="50"/>
      <c r="H1018" s="38"/>
      <c r="I1018" s="39"/>
      <c r="K1018" s="217">
        <v>109600</v>
      </c>
    </row>
    <row r="1019" spans="1:11" ht="15" customHeight="1" x14ac:dyDescent="0.2">
      <c r="A1019" s="33" t="str">
        <f t="shared" si="15"/>
        <v>109700</v>
      </c>
      <c r="B1019" s="218">
        <v>36101</v>
      </c>
      <c r="C1019" s="206">
        <v>0.3291</v>
      </c>
      <c r="D1019" s="206">
        <v>0.42</v>
      </c>
      <c r="E1019" s="222">
        <v>1985.55</v>
      </c>
      <c r="F1019" s="52"/>
      <c r="G1019" s="48"/>
      <c r="H1019" s="36"/>
      <c r="I1019" s="37"/>
      <c r="K1019" s="218">
        <v>109700</v>
      </c>
    </row>
    <row r="1020" spans="1:11" ht="15.95" customHeight="1" x14ac:dyDescent="0.2">
      <c r="A1020" s="33" t="str">
        <f t="shared" si="15"/>
        <v>109800</v>
      </c>
      <c r="B1020" s="217">
        <v>36143</v>
      </c>
      <c r="C1020" s="209">
        <v>0.32919999999999999</v>
      </c>
      <c r="D1020" s="209">
        <v>0.42</v>
      </c>
      <c r="E1020" s="221">
        <v>1987.86</v>
      </c>
      <c r="F1020" s="53"/>
      <c r="G1020" s="50"/>
      <c r="H1020" s="38"/>
      <c r="I1020" s="39"/>
      <c r="K1020" s="217">
        <v>109800</v>
      </c>
    </row>
    <row r="1021" spans="1:11" ht="15.95" customHeight="1" x14ac:dyDescent="0.2">
      <c r="A1021" s="33" t="str">
        <f t="shared" si="15"/>
        <v>109900</v>
      </c>
      <c r="B1021" s="218">
        <v>36185</v>
      </c>
      <c r="C1021" s="206">
        <v>0.32929999999999998</v>
      </c>
      <c r="D1021" s="206">
        <v>0.42</v>
      </c>
      <c r="E1021" s="222">
        <v>1990.17</v>
      </c>
      <c r="F1021" s="52"/>
      <c r="G1021" s="48"/>
      <c r="H1021" s="36"/>
      <c r="I1021" s="37"/>
      <c r="K1021" s="218">
        <v>109900</v>
      </c>
    </row>
    <row r="1022" spans="1:11" ht="15.95" customHeight="1" x14ac:dyDescent="0.2">
      <c r="A1022" s="33" t="str">
        <f t="shared" si="15"/>
        <v>110000</v>
      </c>
      <c r="B1022" s="217">
        <v>36227</v>
      </c>
      <c r="C1022" s="209">
        <v>0.32929999999999998</v>
      </c>
      <c r="D1022" s="209">
        <v>0.42</v>
      </c>
      <c r="E1022" s="221">
        <v>1992.48</v>
      </c>
      <c r="F1022" s="53"/>
      <c r="G1022" s="50"/>
      <c r="H1022" s="38"/>
      <c r="I1022" s="39"/>
      <c r="K1022" s="217">
        <v>110000</v>
      </c>
    </row>
    <row r="1023" spans="1:11" ht="15" customHeight="1" x14ac:dyDescent="0.2">
      <c r="A1023" s="33" t="str">
        <f t="shared" si="15"/>
        <v>110100</v>
      </c>
      <c r="B1023" s="218">
        <v>36269</v>
      </c>
      <c r="C1023" s="206">
        <v>0.32940000000000003</v>
      </c>
      <c r="D1023" s="206">
        <v>0.42</v>
      </c>
      <c r="E1023" s="222">
        <v>1994.79</v>
      </c>
      <c r="F1023" s="52"/>
      <c r="G1023" s="48"/>
      <c r="H1023" s="36"/>
      <c r="I1023" s="37"/>
      <c r="K1023" s="218">
        <v>110100</v>
      </c>
    </row>
    <row r="1024" spans="1:11" ht="15.95" customHeight="1" x14ac:dyDescent="0.2">
      <c r="A1024" s="33" t="str">
        <f t="shared" si="15"/>
        <v>110200</v>
      </c>
      <c r="B1024" s="217">
        <v>36311</v>
      </c>
      <c r="C1024" s="209">
        <v>0.32950000000000002</v>
      </c>
      <c r="D1024" s="209">
        <v>0.42</v>
      </c>
      <c r="E1024" s="221">
        <v>1997.1</v>
      </c>
      <c r="F1024" s="53"/>
      <c r="G1024" s="50"/>
      <c r="H1024" s="38"/>
      <c r="I1024" s="39"/>
      <c r="K1024" s="217">
        <v>110200</v>
      </c>
    </row>
    <row r="1025" spans="1:11" ht="15.95" customHeight="1" x14ac:dyDescent="0.2">
      <c r="A1025" s="33" t="str">
        <f t="shared" si="15"/>
        <v>110300</v>
      </c>
      <c r="B1025" s="218">
        <v>36353</v>
      </c>
      <c r="C1025" s="206">
        <v>0.3296</v>
      </c>
      <c r="D1025" s="206">
        <v>0.42</v>
      </c>
      <c r="E1025" s="222">
        <v>1999.41</v>
      </c>
      <c r="F1025" s="52"/>
      <c r="G1025" s="48"/>
      <c r="H1025" s="36"/>
      <c r="I1025" s="37"/>
      <c r="K1025" s="218">
        <v>110300</v>
      </c>
    </row>
    <row r="1026" spans="1:11" ht="15" customHeight="1" x14ac:dyDescent="0.2">
      <c r="A1026" s="33" t="str">
        <f t="shared" ref="A1026:A1089" si="16">CLEAN(K1026)</f>
        <v>110400</v>
      </c>
      <c r="B1026" s="217">
        <v>36395</v>
      </c>
      <c r="C1026" s="209">
        <v>0.32969999999999999</v>
      </c>
      <c r="D1026" s="209">
        <v>0.42</v>
      </c>
      <c r="E1026" s="221">
        <v>2001.72</v>
      </c>
      <c r="F1026" s="53"/>
      <c r="G1026" s="50"/>
      <c r="H1026" s="38"/>
      <c r="I1026" s="39"/>
      <c r="K1026" s="217">
        <v>110400</v>
      </c>
    </row>
    <row r="1027" spans="1:11" ht="15.95" customHeight="1" x14ac:dyDescent="0.2">
      <c r="A1027" s="33" t="str">
        <f t="shared" si="16"/>
        <v>110500</v>
      </c>
      <c r="B1027" s="218">
        <v>36437</v>
      </c>
      <c r="C1027" s="206">
        <v>0.32969999999999999</v>
      </c>
      <c r="D1027" s="206">
        <v>0.42</v>
      </c>
      <c r="E1027" s="222">
        <v>2004.03</v>
      </c>
      <c r="F1027" s="52"/>
      <c r="G1027" s="48"/>
      <c r="H1027" s="36"/>
      <c r="I1027" s="37"/>
      <c r="K1027" s="218">
        <v>110500</v>
      </c>
    </row>
    <row r="1028" spans="1:11" ht="15.95" customHeight="1" x14ac:dyDescent="0.2">
      <c r="A1028" s="33" t="str">
        <f t="shared" si="16"/>
        <v>110600</v>
      </c>
      <c r="B1028" s="217">
        <v>36479</v>
      </c>
      <c r="C1028" s="209">
        <v>0.32979999999999998</v>
      </c>
      <c r="D1028" s="209">
        <v>0.42</v>
      </c>
      <c r="E1028" s="221">
        <v>2006.34</v>
      </c>
      <c r="F1028" s="53"/>
      <c r="G1028" s="50"/>
      <c r="H1028" s="38"/>
      <c r="I1028" s="39"/>
      <c r="K1028" s="217">
        <v>110600</v>
      </c>
    </row>
    <row r="1029" spans="1:11" ht="15" customHeight="1" x14ac:dyDescent="0.2">
      <c r="A1029" s="33" t="str">
        <f t="shared" si="16"/>
        <v>110700</v>
      </c>
      <c r="B1029" s="218">
        <v>36521</v>
      </c>
      <c r="C1029" s="206">
        <v>0.32990000000000003</v>
      </c>
      <c r="D1029" s="206">
        <v>0.42</v>
      </c>
      <c r="E1029" s="222">
        <v>2008.65</v>
      </c>
      <c r="F1029" s="52"/>
      <c r="G1029" s="48"/>
      <c r="H1029" s="36"/>
      <c r="I1029" s="37"/>
      <c r="K1029" s="218">
        <v>110700</v>
      </c>
    </row>
    <row r="1030" spans="1:11" ht="15.95" customHeight="1" x14ac:dyDescent="0.2">
      <c r="A1030" s="33" t="str">
        <f t="shared" si="16"/>
        <v>110800</v>
      </c>
      <c r="B1030" s="217">
        <v>36563</v>
      </c>
      <c r="C1030" s="209">
        <v>0.33</v>
      </c>
      <c r="D1030" s="209">
        <v>0.42</v>
      </c>
      <c r="E1030" s="221">
        <v>2010.96</v>
      </c>
      <c r="F1030" s="53"/>
      <c r="G1030" s="50"/>
      <c r="H1030" s="38"/>
      <c r="I1030" s="39"/>
      <c r="K1030" s="217">
        <v>110800</v>
      </c>
    </row>
    <row r="1031" spans="1:11" ht="15.95" customHeight="1" x14ac:dyDescent="0.2">
      <c r="A1031" s="33" t="str">
        <f t="shared" si="16"/>
        <v>110900</v>
      </c>
      <c r="B1031" s="218">
        <v>36605</v>
      </c>
      <c r="C1031" s="206">
        <v>0.3301</v>
      </c>
      <c r="D1031" s="206">
        <v>0.42</v>
      </c>
      <c r="E1031" s="222">
        <v>2013.27</v>
      </c>
      <c r="F1031" s="52"/>
      <c r="G1031" s="48"/>
      <c r="H1031" s="36"/>
      <c r="I1031" s="37"/>
      <c r="K1031" s="218">
        <v>110900</v>
      </c>
    </row>
    <row r="1032" spans="1:11" ht="15.95" customHeight="1" x14ac:dyDescent="0.2">
      <c r="A1032" s="33" t="str">
        <f t="shared" si="16"/>
        <v>111000</v>
      </c>
      <c r="B1032" s="217">
        <v>36647</v>
      </c>
      <c r="C1032" s="209">
        <v>0.33019999999999999</v>
      </c>
      <c r="D1032" s="209">
        <v>0.42</v>
      </c>
      <c r="E1032" s="221">
        <v>2015.58</v>
      </c>
      <c r="F1032" s="53"/>
      <c r="G1032" s="50"/>
      <c r="H1032" s="38"/>
      <c r="I1032" s="39"/>
      <c r="K1032" s="217">
        <v>111000</v>
      </c>
    </row>
    <row r="1033" spans="1:11" ht="15" customHeight="1" x14ac:dyDescent="0.2">
      <c r="A1033" s="33" t="str">
        <f t="shared" si="16"/>
        <v>111100</v>
      </c>
      <c r="B1033" s="218">
        <v>36689</v>
      </c>
      <c r="C1033" s="206">
        <v>0.33019999999999999</v>
      </c>
      <c r="D1033" s="206">
        <v>0.42</v>
      </c>
      <c r="E1033" s="222">
        <v>2017.89</v>
      </c>
      <c r="F1033" s="52"/>
      <c r="G1033" s="48"/>
      <c r="H1033" s="36"/>
      <c r="I1033" s="37"/>
      <c r="K1033" s="218">
        <v>111100</v>
      </c>
    </row>
    <row r="1034" spans="1:11" ht="15.95" customHeight="1" x14ac:dyDescent="0.2">
      <c r="A1034" s="33" t="str">
        <f t="shared" si="16"/>
        <v>111200</v>
      </c>
      <c r="B1034" s="217">
        <v>36731</v>
      </c>
      <c r="C1034" s="209">
        <v>0.33029999999999998</v>
      </c>
      <c r="D1034" s="209">
        <v>0.42</v>
      </c>
      <c r="E1034" s="221">
        <v>2020.2</v>
      </c>
      <c r="F1034" s="53"/>
      <c r="G1034" s="50"/>
      <c r="H1034" s="38"/>
      <c r="I1034" s="39"/>
      <c r="K1034" s="217">
        <v>111200</v>
      </c>
    </row>
    <row r="1035" spans="1:11" ht="15.95" customHeight="1" x14ac:dyDescent="0.2">
      <c r="A1035" s="33" t="str">
        <f t="shared" si="16"/>
        <v>111300</v>
      </c>
      <c r="B1035" s="218">
        <v>36773</v>
      </c>
      <c r="C1035" s="206">
        <v>0.33040000000000003</v>
      </c>
      <c r="D1035" s="206">
        <v>0.42</v>
      </c>
      <c r="E1035" s="222">
        <v>2022.51</v>
      </c>
      <c r="F1035" s="52"/>
      <c r="G1035" s="48"/>
      <c r="H1035" s="36"/>
      <c r="I1035" s="37"/>
      <c r="K1035" s="218">
        <v>111300</v>
      </c>
    </row>
    <row r="1036" spans="1:11" ht="15" customHeight="1" x14ac:dyDescent="0.2">
      <c r="A1036" s="33" t="str">
        <f t="shared" si="16"/>
        <v>111400</v>
      </c>
      <c r="B1036" s="217">
        <v>36815</v>
      </c>
      <c r="C1036" s="209">
        <v>0.33050000000000002</v>
      </c>
      <c r="D1036" s="209">
        <v>0.42</v>
      </c>
      <c r="E1036" s="221">
        <v>2024.82</v>
      </c>
      <c r="F1036" s="53"/>
      <c r="G1036" s="50"/>
      <c r="H1036" s="38"/>
      <c r="I1036" s="39"/>
      <c r="K1036" s="217">
        <v>111400</v>
      </c>
    </row>
    <row r="1037" spans="1:11" ht="15.95" customHeight="1" x14ac:dyDescent="0.2">
      <c r="A1037" s="33" t="str">
        <f t="shared" si="16"/>
        <v>111500</v>
      </c>
      <c r="B1037" s="218">
        <v>36857</v>
      </c>
      <c r="C1037" s="206">
        <v>0.3306</v>
      </c>
      <c r="D1037" s="206">
        <v>0.42</v>
      </c>
      <c r="E1037" s="222">
        <v>2027.13</v>
      </c>
      <c r="F1037" s="52"/>
      <c r="G1037" s="48"/>
      <c r="H1037" s="36"/>
      <c r="I1037" s="37"/>
      <c r="K1037" s="218">
        <v>111500</v>
      </c>
    </row>
    <row r="1038" spans="1:11" ht="15.95" customHeight="1" x14ac:dyDescent="0.2">
      <c r="A1038" s="33" t="str">
        <f t="shared" si="16"/>
        <v>111600</v>
      </c>
      <c r="B1038" s="217">
        <v>36899</v>
      </c>
      <c r="C1038" s="209">
        <v>0.3306</v>
      </c>
      <c r="D1038" s="209">
        <v>0.42</v>
      </c>
      <c r="E1038" s="221">
        <v>2029.44</v>
      </c>
      <c r="F1038" s="53"/>
      <c r="G1038" s="50"/>
      <c r="H1038" s="38"/>
      <c r="I1038" s="39"/>
      <c r="K1038" s="217">
        <v>111600</v>
      </c>
    </row>
    <row r="1039" spans="1:11" ht="15" customHeight="1" x14ac:dyDescent="0.2">
      <c r="A1039" s="33" t="str">
        <f t="shared" si="16"/>
        <v>111700</v>
      </c>
      <c r="B1039" s="218">
        <v>36941</v>
      </c>
      <c r="C1039" s="206">
        <v>0.33069999999999999</v>
      </c>
      <c r="D1039" s="206">
        <v>0.42</v>
      </c>
      <c r="E1039" s="222">
        <v>2031.75</v>
      </c>
      <c r="F1039" s="52"/>
      <c r="G1039" s="48"/>
      <c r="H1039" s="36"/>
      <c r="I1039" s="37"/>
      <c r="K1039" s="218">
        <v>111700</v>
      </c>
    </row>
    <row r="1040" spans="1:11" ht="15.95" customHeight="1" x14ac:dyDescent="0.2">
      <c r="A1040" s="33" t="str">
        <f t="shared" si="16"/>
        <v>111800</v>
      </c>
      <c r="B1040" s="217">
        <v>36983</v>
      </c>
      <c r="C1040" s="209">
        <v>0.33079999999999998</v>
      </c>
      <c r="D1040" s="209">
        <v>0.42</v>
      </c>
      <c r="E1040" s="221">
        <v>2034.06</v>
      </c>
      <c r="F1040" s="53"/>
      <c r="G1040" s="50"/>
      <c r="H1040" s="38"/>
      <c r="I1040" s="39"/>
      <c r="K1040" s="217">
        <v>111800</v>
      </c>
    </row>
    <row r="1041" spans="1:11" ht="15.75" customHeight="1" x14ac:dyDescent="0.2">
      <c r="A1041" s="33" t="str">
        <f t="shared" si="16"/>
        <v>111900</v>
      </c>
      <c r="B1041" s="218">
        <v>37025</v>
      </c>
      <c r="C1041" s="206">
        <v>0.33090000000000003</v>
      </c>
      <c r="D1041" s="206">
        <v>0.42</v>
      </c>
      <c r="E1041" s="222">
        <v>2036.37</v>
      </c>
      <c r="F1041" s="52"/>
      <c r="G1041" s="48"/>
      <c r="H1041" s="36"/>
      <c r="I1041" s="37"/>
      <c r="K1041" s="218">
        <v>111900</v>
      </c>
    </row>
    <row r="1042" spans="1:11" ht="15.95" customHeight="1" x14ac:dyDescent="0.2">
      <c r="A1042" s="33" t="str">
        <f t="shared" si="16"/>
        <v>112000</v>
      </c>
      <c r="B1042" s="217">
        <v>37067</v>
      </c>
      <c r="C1042" s="209">
        <v>0.33100000000000002</v>
      </c>
      <c r="D1042" s="209">
        <v>0.42</v>
      </c>
      <c r="E1042" s="221">
        <v>2038.68</v>
      </c>
      <c r="F1042" s="51"/>
      <c r="G1042" s="46"/>
      <c r="H1042" s="34"/>
      <c r="I1042" s="35"/>
      <c r="K1042" s="217">
        <v>112000</v>
      </c>
    </row>
    <row r="1043" spans="1:11" ht="15" customHeight="1" x14ac:dyDescent="0.2">
      <c r="A1043" s="33" t="str">
        <f t="shared" si="16"/>
        <v>112100</v>
      </c>
      <c r="B1043" s="218">
        <v>37109</v>
      </c>
      <c r="C1043" s="206">
        <v>0.33100000000000002</v>
      </c>
      <c r="D1043" s="206">
        <v>0.42</v>
      </c>
      <c r="E1043" s="222">
        <v>2040.99</v>
      </c>
      <c r="F1043" s="52"/>
      <c r="G1043" s="48"/>
      <c r="H1043" s="36"/>
      <c r="I1043" s="37"/>
      <c r="K1043" s="218">
        <v>112100</v>
      </c>
    </row>
    <row r="1044" spans="1:11" ht="15.95" customHeight="1" x14ac:dyDescent="0.2">
      <c r="A1044" s="33" t="str">
        <f t="shared" si="16"/>
        <v>112200</v>
      </c>
      <c r="B1044" s="217">
        <v>37151</v>
      </c>
      <c r="C1044" s="209">
        <v>0.33110000000000001</v>
      </c>
      <c r="D1044" s="209">
        <v>0.42</v>
      </c>
      <c r="E1044" s="221">
        <v>2043.3</v>
      </c>
      <c r="F1044" s="53"/>
      <c r="G1044" s="50"/>
      <c r="H1044" s="38"/>
      <c r="I1044" s="39"/>
      <c r="K1044" s="217">
        <v>112200</v>
      </c>
    </row>
    <row r="1045" spans="1:11" ht="15.95" customHeight="1" x14ac:dyDescent="0.2">
      <c r="A1045" s="33" t="str">
        <f t="shared" si="16"/>
        <v>112300</v>
      </c>
      <c r="B1045" s="218">
        <v>37193</v>
      </c>
      <c r="C1045" s="206">
        <v>0.33119999999999999</v>
      </c>
      <c r="D1045" s="206">
        <v>0.42</v>
      </c>
      <c r="E1045" s="222">
        <v>2045.61</v>
      </c>
      <c r="F1045" s="52"/>
      <c r="G1045" s="48"/>
      <c r="H1045" s="36"/>
      <c r="I1045" s="37"/>
      <c r="K1045" s="218">
        <v>112300</v>
      </c>
    </row>
    <row r="1046" spans="1:11" ht="15" customHeight="1" x14ac:dyDescent="0.2">
      <c r="A1046" s="33" t="str">
        <f t="shared" si="16"/>
        <v>112400</v>
      </c>
      <c r="B1046" s="217">
        <v>37235</v>
      </c>
      <c r="C1046" s="209">
        <v>0.33129999999999998</v>
      </c>
      <c r="D1046" s="209">
        <v>0.42</v>
      </c>
      <c r="E1046" s="221">
        <v>2047.92</v>
      </c>
      <c r="F1046" s="53"/>
      <c r="G1046" s="50"/>
      <c r="H1046" s="38"/>
      <c r="I1046" s="39"/>
      <c r="K1046" s="217">
        <v>112400</v>
      </c>
    </row>
    <row r="1047" spans="1:11" ht="15.95" customHeight="1" x14ac:dyDescent="0.2">
      <c r="A1047" s="33" t="str">
        <f t="shared" si="16"/>
        <v>112500</v>
      </c>
      <c r="B1047" s="218">
        <v>37277</v>
      </c>
      <c r="C1047" s="206">
        <v>0.33139999999999997</v>
      </c>
      <c r="D1047" s="206">
        <v>0.42</v>
      </c>
      <c r="E1047" s="222">
        <v>2050.23</v>
      </c>
      <c r="F1047" s="52"/>
      <c r="G1047" s="48"/>
      <c r="H1047" s="36"/>
      <c r="I1047" s="37"/>
      <c r="K1047" s="218">
        <v>112500</v>
      </c>
    </row>
    <row r="1048" spans="1:11" ht="15.95" customHeight="1" x14ac:dyDescent="0.2">
      <c r="A1048" s="33" t="str">
        <f t="shared" si="16"/>
        <v>112600</v>
      </c>
      <c r="B1048" s="219">
        <v>37319</v>
      </c>
      <c r="C1048" s="212">
        <v>0.33139999999999997</v>
      </c>
      <c r="D1048" s="212">
        <v>0.42</v>
      </c>
      <c r="E1048" s="223">
        <v>2052.54</v>
      </c>
      <c r="F1048" s="53"/>
      <c r="G1048" s="50"/>
      <c r="H1048" s="38"/>
      <c r="I1048" s="39"/>
      <c r="K1048" s="219">
        <v>112600</v>
      </c>
    </row>
    <row r="1049" spans="1:11" ht="15" customHeight="1" x14ac:dyDescent="0.2">
      <c r="A1049" s="33" t="str">
        <f t="shared" si="16"/>
        <v>112700</v>
      </c>
      <c r="B1049" s="220">
        <v>37361</v>
      </c>
      <c r="C1049" s="215">
        <v>0.33150000000000002</v>
      </c>
      <c r="D1049" s="215">
        <v>0.42</v>
      </c>
      <c r="E1049" s="224">
        <v>2054.85</v>
      </c>
      <c r="F1049" s="52"/>
      <c r="G1049" s="48"/>
      <c r="H1049" s="36"/>
      <c r="I1049" s="37"/>
      <c r="K1049" s="220">
        <v>112700</v>
      </c>
    </row>
    <row r="1050" spans="1:11" ht="15.95" customHeight="1" x14ac:dyDescent="0.2">
      <c r="A1050" s="33" t="str">
        <f t="shared" si="16"/>
        <v>112800</v>
      </c>
      <c r="B1050" s="217">
        <v>37403</v>
      </c>
      <c r="C1050" s="209">
        <v>0.33160000000000001</v>
      </c>
      <c r="D1050" s="209">
        <v>0.42</v>
      </c>
      <c r="E1050" s="221">
        <v>2057.16</v>
      </c>
      <c r="F1050" s="53"/>
      <c r="G1050" s="50"/>
      <c r="H1050" s="38"/>
      <c r="I1050" s="39"/>
      <c r="K1050" s="217">
        <v>112800</v>
      </c>
    </row>
    <row r="1051" spans="1:11" ht="15.95" customHeight="1" x14ac:dyDescent="0.2">
      <c r="A1051" s="33" t="str">
        <f t="shared" si="16"/>
        <v>112900</v>
      </c>
      <c r="B1051" s="218">
        <v>37445</v>
      </c>
      <c r="C1051" s="206">
        <v>0.33169999999999999</v>
      </c>
      <c r="D1051" s="206">
        <v>0.42</v>
      </c>
      <c r="E1051" s="222">
        <v>2059.4699999999998</v>
      </c>
      <c r="F1051" s="52"/>
      <c r="G1051" s="48"/>
      <c r="H1051" s="36"/>
      <c r="I1051" s="37"/>
      <c r="K1051" s="218">
        <v>112900</v>
      </c>
    </row>
    <row r="1052" spans="1:11" ht="15.95" customHeight="1" x14ac:dyDescent="0.2">
      <c r="A1052" s="33" t="str">
        <f t="shared" si="16"/>
        <v>113000</v>
      </c>
      <c r="B1052" s="217">
        <v>37487</v>
      </c>
      <c r="C1052" s="209">
        <v>0.33169999999999999</v>
      </c>
      <c r="D1052" s="209">
        <v>0.42</v>
      </c>
      <c r="E1052" s="221">
        <v>2061.7800000000002</v>
      </c>
      <c r="F1052" s="53"/>
      <c r="G1052" s="50"/>
      <c r="H1052" s="38"/>
      <c r="I1052" s="39"/>
      <c r="K1052" s="217">
        <v>113000</v>
      </c>
    </row>
    <row r="1053" spans="1:11" ht="15" customHeight="1" x14ac:dyDescent="0.2">
      <c r="A1053" s="33" t="str">
        <f t="shared" si="16"/>
        <v>113100</v>
      </c>
      <c r="B1053" s="218">
        <v>37529</v>
      </c>
      <c r="C1053" s="206">
        <v>0.33179999999999998</v>
      </c>
      <c r="D1053" s="206">
        <v>0.42</v>
      </c>
      <c r="E1053" s="222">
        <v>2064.09</v>
      </c>
      <c r="F1053" s="52"/>
      <c r="G1053" s="48"/>
      <c r="H1053" s="36"/>
      <c r="I1053" s="37"/>
      <c r="K1053" s="218">
        <v>113100</v>
      </c>
    </row>
    <row r="1054" spans="1:11" ht="15.95" customHeight="1" x14ac:dyDescent="0.2">
      <c r="A1054" s="33" t="str">
        <f t="shared" si="16"/>
        <v>113200</v>
      </c>
      <c r="B1054" s="217">
        <v>37571</v>
      </c>
      <c r="C1054" s="209">
        <v>0.33189999999999997</v>
      </c>
      <c r="D1054" s="209">
        <v>0.42</v>
      </c>
      <c r="E1054" s="221">
        <v>2066.4</v>
      </c>
      <c r="F1054" s="53"/>
      <c r="G1054" s="50"/>
      <c r="H1054" s="38"/>
      <c r="I1054" s="39"/>
      <c r="K1054" s="217">
        <v>113200</v>
      </c>
    </row>
    <row r="1055" spans="1:11" ht="15.95" customHeight="1" x14ac:dyDescent="0.2">
      <c r="A1055" s="33" t="str">
        <f t="shared" si="16"/>
        <v>113300</v>
      </c>
      <c r="B1055" s="218">
        <v>37613</v>
      </c>
      <c r="C1055" s="206">
        <v>0.33200000000000002</v>
      </c>
      <c r="D1055" s="206">
        <v>0.42</v>
      </c>
      <c r="E1055" s="222">
        <v>2068.71</v>
      </c>
      <c r="F1055" s="52"/>
      <c r="G1055" s="48"/>
      <c r="H1055" s="36"/>
      <c r="I1055" s="37"/>
      <c r="K1055" s="218">
        <v>113300</v>
      </c>
    </row>
    <row r="1056" spans="1:11" ht="15" customHeight="1" x14ac:dyDescent="0.2">
      <c r="A1056" s="33" t="str">
        <f t="shared" si="16"/>
        <v>113400</v>
      </c>
      <c r="B1056" s="217">
        <v>37655</v>
      </c>
      <c r="C1056" s="209">
        <v>0.33210000000000001</v>
      </c>
      <c r="D1056" s="209">
        <v>0.42</v>
      </c>
      <c r="E1056" s="221">
        <v>2071.02</v>
      </c>
      <c r="F1056" s="53"/>
      <c r="G1056" s="50"/>
      <c r="H1056" s="38"/>
      <c r="I1056" s="39"/>
      <c r="K1056" s="217">
        <v>113400</v>
      </c>
    </row>
    <row r="1057" spans="1:11" ht="15.95" customHeight="1" x14ac:dyDescent="0.2">
      <c r="A1057" s="33" t="str">
        <f t="shared" si="16"/>
        <v>113500</v>
      </c>
      <c r="B1057" s="218">
        <v>37697</v>
      </c>
      <c r="C1057" s="206">
        <v>0.33210000000000001</v>
      </c>
      <c r="D1057" s="206">
        <v>0.42</v>
      </c>
      <c r="E1057" s="222">
        <v>2073.33</v>
      </c>
      <c r="F1057" s="52"/>
      <c r="G1057" s="48"/>
      <c r="H1057" s="36"/>
      <c r="I1057" s="37"/>
      <c r="K1057" s="218">
        <v>113500</v>
      </c>
    </row>
    <row r="1058" spans="1:11" ht="15.95" customHeight="1" x14ac:dyDescent="0.2">
      <c r="A1058" s="33" t="str">
        <f t="shared" si="16"/>
        <v>113600</v>
      </c>
      <c r="B1058" s="217">
        <v>37739</v>
      </c>
      <c r="C1058" s="209">
        <v>0.3322</v>
      </c>
      <c r="D1058" s="209">
        <v>0.42</v>
      </c>
      <c r="E1058" s="221">
        <v>2075.64</v>
      </c>
      <c r="F1058" s="53"/>
      <c r="G1058" s="50"/>
      <c r="H1058" s="38"/>
      <c r="I1058" s="39"/>
      <c r="K1058" s="217">
        <v>113600</v>
      </c>
    </row>
    <row r="1059" spans="1:11" ht="15" customHeight="1" x14ac:dyDescent="0.2">
      <c r="A1059" s="33" t="str">
        <f t="shared" si="16"/>
        <v>113700</v>
      </c>
      <c r="B1059" s="218">
        <v>37781</v>
      </c>
      <c r="C1059" s="206">
        <v>0.33229999999999998</v>
      </c>
      <c r="D1059" s="206">
        <v>0.42</v>
      </c>
      <c r="E1059" s="222">
        <v>2077.9499999999998</v>
      </c>
      <c r="F1059" s="52"/>
      <c r="G1059" s="48"/>
      <c r="H1059" s="36"/>
      <c r="I1059" s="37"/>
      <c r="K1059" s="218">
        <v>113700</v>
      </c>
    </row>
    <row r="1060" spans="1:11" ht="15.95" customHeight="1" x14ac:dyDescent="0.2">
      <c r="A1060" s="33" t="str">
        <f t="shared" si="16"/>
        <v>113800</v>
      </c>
      <c r="B1060" s="217">
        <v>37823</v>
      </c>
      <c r="C1060" s="209">
        <v>0.33239999999999997</v>
      </c>
      <c r="D1060" s="209">
        <v>0.42</v>
      </c>
      <c r="E1060" s="221">
        <v>2080.2600000000002</v>
      </c>
      <c r="F1060" s="53"/>
      <c r="G1060" s="50"/>
      <c r="H1060" s="38"/>
      <c r="I1060" s="39"/>
      <c r="K1060" s="217">
        <v>113800</v>
      </c>
    </row>
    <row r="1061" spans="1:11" ht="15.95" customHeight="1" x14ac:dyDescent="0.2">
      <c r="A1061" s="33" t="str">
        <f t="shared" si="16"/>
        <v>113900</v>
      </c>
      <c r="B1061" s="218">
        <v>37865</v>
      </c>
      <c r="C1061" s="206">
        <v>0.33239999999999997</v>
      </c>
      <c r="D1061" s="206">
        <v>0.42</v>
      </c>
      <c r="E1061" s="222">
        <v>2082.5700000000002</v>
      </c>
      <c r="F1061" s="52"/>
      <c r="G1061" s="48"/>
      <c r="H1061" s="36"/>
      <c r="I1061" s="37"/>
      <c r="K1061" s="218">
        <v>113900</v>
      </c>
    </row>
    <row r="1062" spans="1:11" ht="15.95" customHeight="1" x14ac:dyDescent="0.2">
      <c r="A1062" s="33" t="str">
        <f t="shared" si="16"/>
        <v>114000</v>
      </c>
      <c r="B1062" s="217">
        <v>37907</v>
      </c>
      <c r="C1062" s="209">
        <v>0.33250000000000002</v>
      </c>
      <c r="D1062" s="209">
        <v>0.42</v>
      </c>
      <c r="E1062" s="221">
        <v>2084.88</v>
      </c>
      <c r="F1062" s="53"/>
      <c r="G1062" s="50"/>
      <c r="H1062" s="38"/>
      <c r="I1062" s="39"/>
      <c r="K1062" s="217">
        <v>114000</v>
      </c>
    </row>
    <row r="1063" spans="1:11" ht="15" customHeight="1" x14ac:dyDescent="0.2">
      <c r="A1063" s="33" t="str">
        <f t="shared" si="16"/>
        <v>114100</v>
      </c>
      <c r="B1063" s="218">
        <v>37949</v>
      </c>
      <c r="C1063" s="206">
        <v>0.33260000000000001</v>
      </c>
      <c r="D1063" s="206">
        <v>0.42</v>
      </c>
      <c r="E1063" s="222">
        <v>2087.19</v>
      </c>
      <c r="F1063" s="52"/>
      <c r="G1063" s="48"/>
      <c r="H1063" s="36"/>
      <c r="I1063" s="37"/>
      <c r="K1063" s="218">
        <v>114100</v>
      </c>
    </row>
    <row r="1064" spans="1:11" ht="15.95" customHeight="1" x14ac:dyDescent="0.2">
      <c r="A1064" s="33" t="str">
        <f t="shared" si="16"/>
        <v>114200</v>
      </c>
      <c r="B1064" s="217">
        <v>37991</v>
      </c>
      <c r="C1064" s="209">
        <v>0.3327</v>
      </c>
      <c r="D1064" s="209">
        <v>0.42</v>
      </c>
      <c r="E1064" s="221">
        <v>2089.5</v>
      </c>
      <c r="F1064" s="53"/>
      <c r="G1064" s="50"/>
      <c r="H1064" s="38"/>
      <c r="I1064" s="39"/>
      <c r="K1064" s="217">
        <v>114200</v>
      </c>
    </row>
    <row r="1065" spans="1:11" ht="15.95" customHeight="1" x14ac:dyDescent="0.2">
      <c r="A1065" s="33" t="str">
        <f t="shared" si="16"/>
        <v>114300</v>
      </c>
      <c r="B1065" s="218">
        <v>38033</v>
      </c>
      <c r="C1065" s="206">
        <v>0.3327</v>
      </c>
      <c r="D1065" s="206">
        <v>0.42</v>
      </c>
      <c r="E1065" s="222">
        <v>2091.81</v>
      </c>
      <c r="F1065" s="52"/>
      <c r="G1065" s="48"/>
      <c r="H1065" s="36"/>
      <c r="I1065" s="37"/>
      <c r="K1065" s="218">
        <v>114300</v>
      </c>
    </row>
    <row r="1066" spans="1:11" ht="15" customHeight="1" x14ac:dyDescent="0.2">
      <c r="A1066" s="33" t="str">
        <f t="shared" si="16"/>
        <v>114400</v>
      </c>
      <c r="B1066" s="217">
        <v>38075</v>
      </c>
      <c r="C1066" s="209">
        <v>0.33279999999999998</v>
      </c>
      <c r="D1066" s="209">
        <v>0.42</v>
      </c>
      <c r="E1066" s="221">
        <v>2094.12</v>
      </c>
      <c r="F1066" s="53"/>
      <c r="G1066" s="50"/>
      <c r="H1066" s="38"/>
      <c r="I1066" s="39"/>
      <c r="K1066" s="217">
        <v>114400</v>
      </c>
    </row>
    <row r="1067" spans="1:11" ht="15.95" customHeight="1" x14ac:dyDescent="0.2">
      <c r="A1067" s="33" t="str">
        <f t="shared" si="16"/>
        <v>114500</v>
      </c>
      <c r="B1067" s="218">
        <v>38117</v>
      </c>
      <c r="C1067" s="206">
        <v>0.33289999999999997</v>
      </c>
      <c r="D1067" s="206">
        <v>0.42</v>
      </c>
      <c r="E1067" s="222">
        <v>2096.4299999999998</v>
      </c>
      <c r="F1067" s="52"/>
      <c r="G1067" s="48"/>
      <c r="H1067" s="36"/>
      <c r="I1067" s="37"/>
      <c r="K1067" s="218">
        <v>114500</v>
      </c>
    </row>
    <row r="1068" spans="1:11" ht="15.95" customHeight="1" x14ac:dyDescent="0.2">
      <c r="A1068" s="33" t="str">
        <f t="shared" si="16"/>
        <v>114600</v>
      </c>
      <c r="B1068" s="217">
        <v>38159</v>
      </c>
      <c r="C1068" s="209">
        <v>0.33300000000000002</v>
      </c>
      <c r="D1068" s="209">
        <v>0.42</v>
      </c>
      <c r="E1068" s="221">
        <v>2098.7399999999998</v>
      </c>
      <c r="F1068" s="53"/>
      <c r="G1068" s="50"/>
      <c r="H1068" s="38"/>
      <c r="I1068" s="39"/>
      <c r="K1068" s="217">
        <v>114600</v>
      </c>
    </row>
    <row r="1069" spans="1:11" ht="15" customHeight="1" x14ac:dyDescent="0.2">
      <c r="A1069" s="33" t="str">
        <f t="shared" si="16"/>
        <v>114700</v>
      </c>
      <c r="B1069" s="218">
        <v>38201</v>
      </c>
      <c r="C1069" s="206">
        <v>0.33310000000000001</v>
      </c>
      <c r="D1069" s="206">
        <v>0.42</v>
      </c>
      <c r="E1069" s="222">
        <v>2101.0500000000002</v>
      </c>
      <c r="F1069" s="52"/>
      <c r="G1069" s="48"/>
      <c r="H1069" s="36"/>
      <c r="I1069" s="37"/>
      <c r="K1069" s="218">
        <v>114700</v>
      </c>
    </row>
    <row r="1070" spans="1:11" ht="15.95" customHeight="1" x14ac:dyDescent="0.2">
      <c r="A1070" s="33" t="str">
        <f t="shared" si="16"/>
        <v>114800</v>
      </c>
      <c r="B1070" s="217">
        <v>38243</v>
      </c>
      <c r="C1070" s="209">
        <v>0.33310000000000001</v>
      </c>
      <c r="D1070" s="209">
        <v>0.42</v>
      </c>
      <c r="E1070" s="221">
        <v>2103.36</v>
      </c>
      <c r="F1070" s="53"/>
      <c r="G1070" s="50"/>
      <c r="H1070" s="38"/>
      <c r="I1070" s="39"/>
      <c r="K1070" s="217">
        <v>114800</v>
      </c>
    </row>
    <row r="1071" spans="1:11" ht="15.95" customHeight="1" x14ac:dyDescent="0.2">
      <c r="A1071" s="33" t="str">
        <f t="shared" si="16"/>
        <v>114900</v>
      </c>
      <c r="B1071" s="218">
        <v>38285</v>
      </c>
      <c r="C1071" s="206">
        <v>0.3332</v>
      </c>
      <c r="D1071" s="206">
        <v>0.42</v>
      </c>
      <c r="E1071" s="222">
        <v>2105.67</v>
      </c>
      <c r="F1071" s="52"/>
      <c r="G1071" s="48"/>
      <c r="H1071" s="36"/>
      <c r="I1071" s="37"/>
      <c r="K1071" s="218">
        <v>114900</v>
      </c>
    </row>
    <row r="1072" spans="1:11" ht="15.95" customHeight="1" x14ac:dyDescent="0.2">
      <c r="A1072" s="33" t="str">
        <f t="shared" si="16"/>
        <v>115000</v>
      </c>
      <c r="B1072" s="217">
        <v>38327</v>
      </c>
      <c r="C1072" s="209">
        <v>0.33329999999999999</v>
      </c>
      <c r="D1072" s="209">
        <v>0.42</v>
      </c>
      <c r="E1072" s="221">
        <v>2107.98</v>
      </c>
      <c r="F1072" s="53"/>
      <c r="G1072" s="50"/>
      <c r="H1072" s="38"/>
      <c r="I1072" s="39"/>
      <c r="K1072" s="217">
        <v>115000</v>
      </c>
    </row>
    <row r="1073" spans="1:11" ht="15" customHeight="1" x14ac:dyDescent="0.2">
      <c r="A1073" s="33" t="str">
        <f t="shared" si="16"/>
        <v>115100</v>
      </c>
      <c r="B1073" s="218">
        <v>38369</v>
      </c>
      <c r="C1073" s="206">
        <v>0.33339999999999997</v>
      </c>
      <c r="D1073" s="206">
        <v>0.42</v>
      </c>
      <c r="E1073" s="222">
        <v>2110.29</v>
      </c>
      <c r="F1073" s="52"/>
      <c r="G1073" s="48"/>
      <c r="H1073" s="36"/>
      <c r="I1073" s="37"/>
      <c r="K1073" s="218">
        <v>115100</v>
      </c>
    </row>
    <row r="1074" spans="1:11" ht="15.95" customHeight="1" x14ac:dyDescent="0.2">
      <c r="A1074" s="33" t="str">
        <f t="shared" si="16"/>
        <v>115200</v>
      </c>
      <c r="B1074" s="217">
        <v>38411</v>
      </c>
      <c r="C1074" s="209">
        <v>0.33339999999999997</v>
      </c>
      <c r="D1074" s="209">
        <v>0.42</v>
      </c>
      <c r="E1074" s="221">
        <v>2112.6</v>
      </c>
      <c r="F1074" s="53"/>
      <c r="G1074" s="50"/>
      <c r="H1074" s="38"/>
      <c r="I1074" s="39"/>
      <c r="K1074" s="217">
        <v>115200</v>
      </c>
    </row>
    <row r="1075" spans="1:11" ht="15.95" customHeight="1" x14ac:dyDescent="0.2">
      <c r="A1075" s="33" t="str">
        <f t="shared" si="16"/>
        <v>115300</v>
      </c>
      <c r="B1075" s="218">
        <v>38453</v>
      </c>
      <c r="C1075" s="206">
        <v>0.33350000000000002</v>
      </c>
      <c r="D1075" s="206">
        <v>0.42</v>
      </c>
      <c r="E1075" s="222">
        <v>2114.91</v>
      </c>
      <c r="F1075" s="52"/>
      <c r="G1075" s="48"/>
      <c r="H1075" s="36"/>
      <c r="I1075" s="37"/>
      <c r="K1075" s="218">
        <v>115300</v>
      </c>
    </row>
    <row r="1076" spans="1:11" ht="15" customHeight="1" x14ac:dyDescent="0.2">
      <c r="A1076" s="33" t="str">
        <f t="shared" si="16"/>
        <v>115400</v>
      </c>
      <c r="B1076" s="217">
        <v>38495</v>
      </c>
      <c r="C1076" s="209">
        <v>0.33360000000000001</v>
      </c>
      <c r="D1076" s="209">
        <v>0.42</v>
      </c>
      <c r="E1076" s="221">
        <v>2117.2199999999998</v>
      </c>
      <c r="F1076" s="53"/>
      <c r="G1076" s="50"/>
      <c r="H1076" s="38"/>
      <c r="I1076" s="39"/>
      <c r="K1076" s="217">
        <v>115400</v>
      </c>
    </row>
    <row r="1077" spans="1:11" ht="15.95" customHeight="1" x14ac:dyDescent="0.2">
      <c r="A1077" s="33" t="str">
        <f t="shared" si="16"/>
        <v>115500</v>
      </c>
      <c r="B1077" s="218">
        <v>38537</v>
      </c>
      <c r="C1077" s="206">
        <v>0.3337</v>
      </c>
      <c r="D1077" s="206">
        <v>0.42</v>
      </c>
      <c r="E1077" s="222">
        <v>2119.5300000000002</v>
      </c>
      <c r="F1077" s="52"/>
      <c r="G1077" s="48"/>
      <c r="H1077" s="36"/>
      <c r="I1077" s="37"/>
      <c r="K1077" s="218">
        <v>115500</v>
      </c>
    </row>
    <row r="1078" spans="1:11" ht="15.95" customHeight="1" x14ac:dyDescent="0.2">
      <c r="A1078" s="33" t="str">
        <f t="shared" si="16"/>
        <v>115600</v>
      </c>
      <c r="B1078" s="217">
        <v>38579</v>
      </c>
      <c r="C1078" s="209">
        <v>0.3337</v>
      </c>
      <c r="D1078" s="209">
        <v>0.42</v>
      </c>
      <c r="E1078" s="221">
        <v>2121.84</v>
      </c>
      <c r="F1078" s="53"/>
      <c r="G1078" s="50"/>
      <c r="H1078" s="38"/>
      <c r="I1078" s="39"/>
      <c r="K1078" s="217">
        <v>115600</v>
      </c>
    </row>
    <row r="1079" spans="1:11" ht="15" customHeight="1" x14ac:dyDescent="0.2">
      <c r="A1079" s="33" t="str">
        <f t="shared" si="16"/>
        <v>115700</v>
      </c>
      <c r="B1079" s="218">
        <v>38621</v>
      </c>
      <c r="C1079" s="206">
        <v>0.33379999999999999</v>
      </c>
      <c r="D1079" s="206">
        <v>0.42</v>
      </c>
      <c r="E1079" s="222">
        <v>2124.15</v>
      </c>
      <c r="F1079" s="52"/>
      <c r="G1079" s="48"/>
      <c r="H1079" s="36"/>
      <c r="I1079" s="37"/>
      <c r="K1079" s="218">
        <v>115700</v>
      </c>
    </row>
    <row r="1080" spans="1:11" ht="15.95" customHeight="1" x14ac:dyDescent="0.2">
      <c r="A1080" s="33" t="str">
        <f t="shared" si="16"/>
        <v>115800</v>
      </c>
      <c r="B1080" s="217">
        <v>38663</v>
      </c>
      <c r="C1080" s="209">
        <v>0.33389999999999997</v>
      </c>
      <c r="D1080" s="209">
        <v>0.42</v>
      </c>
      <c r="E1080" s="221">
        <v>2126.46</v>
      </c>
      <c r="F1080" s="53"/>
      <c r="G1080" s="50"/>
      <c r="H1080" s="38"/>
      <c r="I1080" s="39"/>
      <c r="K1080" s="217">
        <v>115800</v>
      </c>
    </row>
    <row r="1081" spans="1:11" ht="15.75" customHeight="1" x14ac:dyDescent="0.2">
      <c r="A1081" s="33" t="str">
        <f t="shared" si="16"/>
        <v>115900</v>
      </c>
      <c r="B1081" s="218">
        <v>38705</v>
      </c>
      <c r="C1081" s="206">
        <v>0.33400000000000002</v>
      </c>
      <c r="D1081" s="206">
        <v>0.42</v>
      </c>
      <c r="E1081" s="222">
        <v>2128.77</v>
      </c>
      <c r="F1081" s="52"/>
      <c r="G1081" s="48"/>
      <c r="H1081" s="36"/>
      <c r="I1081" s="37"/>
      <c r="K1081" s="218">
        <v>115900</v>
      </c>
    </row>
    <row r="1082" spans="1:11" ht="15.95" customHeight="1" x14ac:dyDescent="0.2">
      <c r="A1082" s="33" t="str">
        <f t="shared" si="16"/>
        <v>116000</v>
      </c>
      <c r="B1082" s="217">
        <v>38747</v>
      </c>
      <c r="C1082" s="209">
        <v>0.33400000000000002</v>
      </c>
      <c r="D1082" s="209">
        <v>0.42</v>
      </c>
      <c r="E1082" s="221">
        <v>2131.08</v>
      </c>
      <c r="F1082" s="51"/>
      <c r="G1082" s="46"/>
      <c r="H1082" s="34"/>
      <c r="I1082" s="35"/>
      <c r="K1082" s="217">
        <v>116000</v>
      </c>
    </row>
    <row r="1083" spans="1:11" ht="15" customHeight="1" x14ac:dyDescent="0.2">
      <c r="A1083" s="33" t="str">
        <f t="shared" si="16"/>
        <v>116100</v>
      </c>
      <c r="B1083" s="218">
        <v>38789</v>
      </c>
      <c r="C1083" s="206">
        <v>0.33410000000000001</v>
      </c>
      <c r="D1083" s="206">
        <v>0.42</v>
      </c>
      <c r="E1083" s="222">
        <v>2133.39</v>
      </c>
      <c r="F1083" s="52"/>
      <c r="G1083" s="48"/>
      <c r="H1083" s="36"/>
      <c r="I1083" s="37"/>
      <c r="K1083" s="218">
        <v>116100</v>
      </c>
    </row>
    <row r="1084" spans="1:11" ht="15.95" customHeight="1" x14ac:dyDescent="0.2">
      <c r="A1084" s="33" t="str">
        <f t="shared" si="16"/>
        <v>116200</v>
      </c>
      <c r="B1084" s="217">
        <v>38831</v>
      </c>
      <c r="C1084" s="209">
        <v>0.3342</v>
      </c>
      <c r="D1084" s="209">
        <v>0.42</v>
      </c>
      <c r="E1084" s="221">
        <v>2135.6999999999998</v>
      </c>
      <c r="F1084" s="53"/>
      <c r="G1084" s="50"/>
      <c r="H1084" s="38"/>
      <c r="I1084" s="39"/>
      <c r="K1084" s="217">
        <v>116200</v>
      </c>
    </row>
    <row r="1085" spans="1:11" ht="15.95" customHeight="1" x14ac:dyDescent="0.2">
      <c r="A1085" s="33" t="str">
        <f t="shared" si="16"/>
        <v>116300</v>
      </c>
      <c r="B1085" s="218">
        <v>38873</v>
      </c>
      <c r="C1085" s="206">
        <v>0.3342</v>
      </c>
      <c r="D1085" s="206">
        <v>0.42</v>
      </c>
      <c r="E1085" s="222">
        <v>2138.0100000000002</v>
      </c>
      <c r="F1085" s="52"/>
      <c r="G1085" s="48"/>
      <c r="H1085" s="36"/>
      <c r="I1085" s="37"/>
      <c r="K1085" s="218">
        <v>116300</v>
      </c>
    </row>
    <row r="1086" spans="1:11" ht="15" customHeight="1" x14ac:dyDescent="0.2">
      <c r="A1086" s="33" t="str">
        <f t="shared" si="16"/>
        <v>116400</v>
      </c>
      <c r="B1086" s="217">
        <v>38915</v>
      </c>
      <c r="C1086" s="209">
        <v>0.33429999999999999</v>
      </c>
      <c r="D1086" s="209">
        <v>0.42</v>
      </c>
      <c r="E1086" s="221">
        <v>2140.3200000000002</v>
      </c>
      <c r="F1086" s="53"/>
      <c r="G1086" s="50"/>
      <c r="H1086" s="38"/>
      <c r="I1086" s="39"/>
      <c r="K1086" s="217">
        <v>116400</v>
      </c>
    </row>
    <row r="1087" spans="1:11" ht="15.95" customHeight="1" x14ac:dyDescent="0.2">
      <c r="A1087" s="33" t="str">
        <f t="shared" si="16"/>
        <v>116500</v>
      </c>
      <c r="B1087" s="218">
        <v>38957</v>
      </c>
      <c r="C1087" s="206">
        <v>0.33439999999999998</v>
      </c>
      <c r="D1087" s="206">
        <v>0.42</v>
      </c>
      <c r="E1087" s="222">
        <v>2142.63</v>
      </c>
      <c r="F1087" s="52"/>
      <c r="G1087" s="48"/>
      <c r="H1087" s="36"/>
      <c r="I1087" s="37"/>
      <c r="K1087" s="218">
        <v>116500</v>
      </c>
    </row>
    <row r="1088" spans="1:11" ht="15.95" customHeight="1" x14ac:dyDescent="0.2">
      <c r="A1088" s="33" t="str">
        <f t="shared" si="16"/>
        <v>116600</v>
      </c>
      <c r="B1088" s="217">
        <v>38999</v>
      </c>
      <c r="C1088" s="209">
        <v>0.33450000000000002</v>
      </c>
      <c r="D1088" s="209">
        <v>0.42</v>
      </c>
      <c r="E1088" s="221">
        <v>2144.94</v>
      </c>
      <c r="F1088" s="53"/>
      <c r="G1088" s="50"/>
      <c r="H1088" s="38"/>
      <c r="I1088" s="39"/>
      <c r="K1088" s="217">
        <v>116600</v>
      </c>
    </row>
    <row r="1089" spans="1:11" ht="15" customHeight="1" x14ac:dyDescent="0.2">
      <c r="A1089" s="33" t="str">
        <f t="shared" si="16"/>
        <v>116700</v>
      </c>
      <c r="B1089" s="218">
        <v>39041</v>
      </c>
      <c r="C1089" s="206">
        <v>0.33450000000000002</v>
      </c>
      <c r="D1089" s="206">
        <v>0.42</v>
      </c>
      <c r="E1089" s="222">
        <v>2147.25</v>
      </c>
      <c r="F1089" s="52"/>
      <c r="G1089" s="48"/>
      <c r="H1089" s="36"/>
      <c r="I1089" s="37"/>
      <c r="K1089" s="218">
        <v>116700</v>
      </c>
    </row>
    <row r="1090" spans="1:11" ht="15.95" customHeight="1" x14ac:dyDescent="0.2">
      <c r="A1090" s="33" t="str">
        <f t="shared" ref="A1090:A1153" si="17">CLEAN(K1090)</f>
        <v>116800</v>
      </c>
      <c r="B1090" s="217">
        <v>39083</v>
      </c>
      <c r="C1090" s="209">
        <v>0.33460000000000001</v>
      </c>
      <c r="D1090" s="209">
        <v>0.42</v>
      </c>
      <c r="E1090" s="221">
        <v>2149.56</v>
      </c>
      <c r="F1090" s="53"/>
      <c r="G1090" s="50"/>
      <c r="H1090" s="38"/>
      <c r="I1090" s="39"/>
      <c r="K1090" s="217">
        <v>116800</v>
      </c>
    </row>
    <row r="1091" spans="1:11" ht="15.95" customHeight="1" x14ac:dyDescent="0.2">
      <c r="A1091" s="33" t="str">
        <f t="shared" si="17"/>
        <v>116900</v>
      </c>
      <c r="B1091" s="218">
        <v>39125</v>
      </c>
      <c r="C1091" s="206">
        <v>0.3347</v>
      </c>
      <c r="D1091" s="206">
        <v>0.42</v>
      </c>
      <c r="E1091" s="222">
        <v>2151.87</v>
      </c>
      <c r="F1091" s="52"/>
      <c r="G1091" s="48"/>
      <c r="H1091" s="36"/>
      <c r="I1091" s="37"/>
      <c r="K1091" s="218">
        <v>116900</v>
      </c>
    </row>
    <row r="1092" spans="1:11" ht="15.95" customHeight="1" x14ac:dyDescent="0.2">
      <c r="A1092" s="33" t="str">
        <f t="shared" si="17"/>
        <v>117000</v>
      </c>
      <c r="B1092" s="217">
        <v>39167</v>
      </c>
      <c r="C1092" s="209">
        <v>0.33479999999999999</v>
      </c>
      <c r="D1092" s="209">
        <v>0.42</v>
      </c>
      <c r="E1092" s="221">
        <v>2154.1799999999998</v>
      </c>
      <c r="F1092" s="53"/>
      <c r="G1092" s="50"/>
      <c r="H1092" s="38"/>
      <c r="I1092" s="39"/>
      <c r="K1092" s="217">
        <v>117000</v>
      </c>
    </row>
    <row r="1093" spans="1:11" ht="15" customHeight="1" x14ac:dyDescent="0.2">
      <c r="A1093" s="33" t="str">
        <f t="shared" si="17"/>
        <v>117100</v>
      </c>
      <c r="B1093" s="218">
        <v>39209</v>
      </c>
      <c r="C1093" s="206">
        <v>0.33479999999999999</v>
      </c>
      <c r="D1093" s="206">
        <v>0.42</v>
      </c>
      <c r="E1093" s="222">
        <v>2156.4899999999998</v>
      </c>
      <c r="F1093" s="52"/>
      <c r="G1093" s="48"/>
      <c r="H1093" s="36"/>
      <c r="I1093" s="37"/>
      <c r="K1093" s="218">
        <v>117100</v>
      </c>
    </row>
    <row r="1094" spans="1:11" ht="15.95" customHeight="1" x14ac:dyDescent="0.2">
      <c r="A1094" s="33" t="str">
        <f t="shared" si="17"/>
        <v>117200</v>
      </c>
      <c r="B1094" s="219">
        <v>39251</v>
      </c>
      <c r="C1094" s="212">
        <v>0.33489999999999998</v>
      </c>
      <c r="D1094" s="212">
        <v>0.42</v>
      </c>
      <c r="E1094" s="223">
        <v>2158.8000000000002</v>
      </c>
      <c r="F1094" s="53"/>
      <c r="G1094" s="50"/>
      <c r="H1094" s="38"/>
      <c r="I1094" s="39"/>
      <c r="K1094" s="219">
        <v>117200</v>
      </c>
    </row>
    <row r="1095" spans="1:11" ht="15.95" customHeight="1" x14ac:dyDescent="0.2">
      <c r="A1095" s="33" t="str">
        <f t="shared" si="17"/>
        <v>117300</v>
      </c>
      <c r="B1095" s="220">
        <v>39293</v>
      </c>
      <c r="C1095" s="215">
        <v>0.33500000000000002</v>
      </c>
      <c r="D1095" s="215">
        <v>0.42</v>
      </c>
      <c r="E1095" s="224">
        <v>2161.11</v>
      </c>
      <c r="F1095" s="52"/>
      <c r="G1095" s="48"/>
      <c r="H1095" s="36"/>
      <c r="I1095" s="37"/>
      <c r="K1095" s="220">
        <v>117300</v>
      </c>
    </row>
    <row r="1096" spans="1:11" ht="15" customHeight="1" x14ac:dyDescent="0.2">
      <c r="A1096" s="33" t="str">
        <f t="shared" si="17"/>
        <v>117400</v>
      </c>
      <c r="B1096" s="217">
        <v>39335</v>
      </c>
      <c r="C1096" s="209">
        <v>0.33510000000000001</v>
      </c>
      <c r="D1096" s="209">
        <v>0.42</v>
      </c>
      <c r="E1096" s="221">
        <v>2163.42</v>
      </c>
      <c r="F1096" s="53"/>
      <c r="G1096" s="50"/>
      <c r="H1096" s="38"/>
      <c r="I1096" s="39"/>
      <c r="K1096" s="217">
        <v>117400</v>
      </c>
    </row>
    <row r="1097" spans="1:11" ht="15.95" customHeight="1" x14ac:dyDescent="0.2">
      <c r="A1097" s="33" t="str">
        <f t="shared" si="17"/>
        <v>117500</v>
      </c>
      <c r="B1097" s="218">
        <v>39377</v>
      </c>
      <c r="C1097" s="206">
        <v>0.33510000000000001</v>
      </c>
      <c r="D1097" s="206">
        <v>0.42</v>
      </c>
      <c r="E1097" s="222">
        <v>2165.73</v>
      </c>
      <c r="F1097" s="52"/>
      <c r="G1097" s="48"/>
      <c r="H1097" s="36"/>
      <c r="I1097" s="37"/>
      <c r="K1097" s="218">
        <v>117500</v>
      </c>
    </row>
    <row r="1098" spans="1:11" ht="15.95" customHeight="1" x14ac:dyDescent="0.2">
      <c r="A1098" s="33" t="str">
        <f t="shared" si="17"/>
        <v>117600</v>
      </c>
      <c r="B1098" s="217">
        <v>39419</v>
      </c>
      <c r="C1098" s="209">
        <v>0.3352</v>
      </c>
      <c r="D1098" s="209">
        <v>0.42</v>
      </c>
      <c r="E1098" s="221">
        <v>2168.04</v>
      </c>
      <c r="F1098" s="53"/>
      <c r="G1098" s="50"/>
      <c r="H1098" s="38"/>
      <c r="I1098" s="39"/>
      <c r="K1098" s="217">
        <v>117600</v>
      </c>
    </row>
    <row r="1099" spans="1:11" ht="15" customHeight="1" x14ac:dyDescent="0.2">
      <c r="A1099" s="33" t="str">
        <f t="shared" si="17"/>
        <v>117700</v>
      </c>
      <c r="B1099" s="218">
        <v>39461</v>
      </c>
      <c r="C1099" s="206">
        <v>0.33529999999999999</v>
      </c>
      <c r="D1099" s="206">
        <v>0.42</v>
      </c>
      <c r="E1099" s="222">
        <v>2170.35</v>
      </c>
      <c r="F1099" s="52"/>
      <c r="G1099" s="48"/>
      <c r="H1099" s="36"/>
      <c r="I1099" s="37"/>
      <c r="K1099" s="218">
        <v>117700</v>
      </c>
    </row>
    <row r="1100" spans="1:11" ht="15.95" customHeight="1" x14ac:dyDescent="0.2">
      <c r="A1100" s="33" t="str">
        <f t="shared" si="17"/>
        <v>117800</v>
      </c>
      <c r="B1100" s="217">
        <v>39503</v>
      </c>
      <c r="C1100" s="209">
        <v>0.33529999999999999</v>
      </c>
      <c r="D1100" s="209">
        <v>0.42</v>
      </c>
      <c r="E1100" s="221">
        <v>2172.66</v>
      </c>
      <c r="F1100" s="53"/>
      <c r="G1100" s="50"/>
      <c r="H1100" s="38"/>
      <c r="I1100" s="39"/>
      <c r="K1100" s="217">
        <v>117800</v>
      </c>
    </row>
    <row r="1101" spans="1:11" ht="15.95" customHeight="1" x14ac:dyDescent="0.2">
      <c r="A1101" s="33" t="str">
        <f t="shared" si="17"/>
        <v>117900</v>
      </c>
      <c r="B1101" s="218">
        <v>39545</v>
      </c>
      <c r="C1101" s="206">
        <v>0.33539999999999998</v>
      </c>
      <c r="D1101" s="206">
        <v>0.42</v>
      </c>
      <c r="E1101" s="222">
        <v>2174.9699999999998</v>
      </c>
      <c r="F1101" s="52"/>
      <c r="G1101" s="48"/>
      <c r="H1101" s="36"/>
      <c r="I1101" s="37"/>
      <c r="K1101" s="218">
        <v>117900</v>
      </c>
    </row>
    <row r="1102" spans="1:11" ht="15.95" customHeight="1" x14ac:dyDescent="0.2">
      <c r="A1102" s="33" t="str">
        <f t="shared" si="17"/>
        <v>118000</v>
      </c>
      <c r="B1102" s="217">
        <v>39587</v>
      </c>
      <c r="C1102" s="209">
        <v>0.33550000000000002</v>
      </c>
      <c r="D1102" s="209">
        <v>0.42</v>
      </c>
      <c r="E1102" s="221">
        <v>2177.2800000000002</v>
      </c>
      <c r="F1102" s="53"/>
      <c r="G1102" s="50"/>
      <c r="H1102" s="38"/>
      <c r="I1102" s="39"/>
      <c r="K1102" s="217">
        <v>118000</v>
      </c>
    </row>
    <row r="1103" spans="1:11" ht="15" customHeight="1" x14ac:dyDescent="0.2">
      <c r="A1103" s="33" t="str">
        <f t="shared" si="17"/>
        <v>118100</v>
      </c>
      <c r="B1103" s="218">
        <v>39629</v>
      </c>
      <c r="C1103" s="206">
        <v>0.33560000000000001</v>
      </c>
      <c r="D1103" s="206">
        <v>0.42</v>
      </c>
      <c r="E1103" s="222">
        <v>2179.59</v>
      </c>
      <c r="F1103" s="52"/>
      <c r="G1103" s="48"/>
      <c r="H1103" s="36"/>
      <c r="I1103" s="37"/>
      <c r="K1103" s="218">
        <v>118100</v>
      </c>
    </row>
    <row r="1104" spans="1:11" ht="15.95" customHeight="1" x14ac:dyDescent="0.2">
      <c r="A1104" s="33" t="str">
        <f t="shared" si="17"/>
        <v>118200</v>
      </c>
      <c r="B1104" s="217">
        <v>39671</v>
      </c>
      <c r="C1104" s="209">
        <v>0.33560000000000001</v>
      </c>
      <c r="D1104" s="209">
        <v>0.42</v>
      </c>
      <c r="E1104" s="221">
        <v>2181.9</v>
      </c>
      <c r="F1104" s="53"/>
      <c r="G1104" s="50"/>
      <c r="H1104" s="38"/>
      <c r="I1104" s="39"/>
      <c r="K1104" s="217">
        <v>118200</v>
      </c>
    </row>
    <row r="1105" spans="1:11" ht="15.95" customHeight="1" x14ac:dyDescent="0.2">
      <c r="A1105" s="33" t="str">
        <f t="shared" si="17"/>
        <v>118300</v>
      </c>
      <c r="B1105" s="218">
        <v>39713</v>
      </c>
      <c r="C1105" s="206">
        <v>0.3357</v>
      </c>
      <c r="D1105" s="206">
        <v>0.42</v>
      </c>
      <c r="E1105" s="222">
        <v>2184.21</v>
      </c>
      <c r="F1105" s="52"/>
      <c r="G1105" s="48"/>
      <c r="H1105" s="36"/>
      <c r="I1105" s="37"/>
      <c r="K1105" s="218">
        <v>118300</v>
      </c>
    </row>
    <row r="1106" spans="1:11" ht="15" customHeight="1" x14ac:dyDescent="0.2">
      <c r="A1106" s="33" t="str">
        <f t="shared" si="17"/>
        <v>118400</v>
      </c>
      <c r="B1106" s="217">
        <v>39755</v>
      </c>
      <c r="C1106" s="209">
        <v>0.33579999999999999</v>
      </c>
      <c r="D1106" s="209">
        <v>0.42</v>
      </c>
      <c r="E1106" s="221">
        <v>2186.52</v>
      </c>
      <c r="F1106" s="53"/>
      <c r="G1106" s="50"/>
      <c r="H1106" s="38"/>
      <c r="I1106" s="39"/>
      <c r="K1106" s="217">
        <v>118400</v>
      </c>
    </row>
    <row r="1107" spans="1:11" ht="15.95" customHeight="1" x14ac:dyDescent="0.2">
      <c r="A1107" s="33" t="str">
        <f t="shared" si="17"/>
        <v>118500</v>
      </c>
      <c r="B1107" s="218">
        <v>39797</v>
      </c>
      <c r="C1107" s="206">
        <v>0.33579999999999999</v>
      </c>
      <c r="D1107" s="206">
        <v>0.42</v>
      </c>
      <c r="E1107" s="222">
        <v>2188.83</v>
      </c>
      <c r="F1107" s="52"/>
      <c r="G1107" s="48"/>
      <c r="H1107" s="36"/>
      <c r="I1107" s="37"/>
      <c r="K1107" s="218">
        <v>118500</v>
      </c>
    </row>
    <row r="1108" spans="1:11" ht="15.95" customHeight="1" x14ac:dyDescent="0.2">
      <c r="A1108" s="33" t="str">
        <f t="shared" si="17"/>
        <v>118600</v>
      </c>
      <c r="B1108" s="217">
        <v>39839</v>
      </c>
      <c r="C1108" s="209">
        <v>0.33589999999999998</v>
      </c>
      <c r="D1108" s="209">
        <v>0.42</v>
      </c>
      <c r="E1108" s="221">
        <v>2191.14</v>
      </c>
      <c r="F1108" s="53"/>
      <c r="G1108" s="50"/>
      <c r="H1108" s="38"/>
      <c r="I1108" s="39"/>
      <c r="K1108" s="217">
        <v>118600</v>
      </c>
    </row>
    <row r="1109" spans="1:11" ht="15" customHeight="1" x14ac:dyDescent="0.2">
      <c r="A1109" s="33" t="str">
        <f t="shared" si="17"/>
        <v>118700</v>
      </c>
      <c r="B1109" s="218">
        <v>39881</v>
      </c>
      <c r="C1109" s="206">
        <v>0.33600000000000002</v>
      </c>
      <c r="D1109" s="206">
        <v>0.42</v>
      </c>
      <c r="E1109" s="222">
        <v>2193.4499999999998</v>
      </c>
      <c r="F1109" s="52"/>
      <c r="G1109" s="48"/>
      <c r="H1109" s="36"/>
      <c r="I1109" s="37"/>
      <c r="K1109" s="218">
        <v>118700</v>
      </c>
    </row>
    <row r="1110" spans="1:11" ht="15.95" customHeight="1" x14ac:dyDescent="0.2">
      <c r="A1110" s="33" t="str">
        <f t="shared" si="17"/>
        <v>118800</v>
      </c>
      <c r="B1110" s="217">
        <v>39923</v>
      </c>
      <c r="C1110" s="209">
        <v>0.33610000000000001</v>
      </c>
      <c r="D1110" s="209">
        <v>0.42</v>
      </c>
      <c r="E1110" s="221">
        <v>2195.7600000000002</v>
      </c>
      <c r="F1110" s="53"/>
      <c r="G1110" s="50"/>
      <c r="H1110" s="38"/>
      <c r="I1110" s="39"/>
      <c r="K1110" s="217">
        <v>118800</v>
      </c>
    </row>
    <row r="1111" spans="1:11" ht="15.95" customHeight="1" x14ac:dyDescent="0.2">
      <c r="A1111" s="33" t="str">
        <f t="shared" si="17"/>
        <v>118900</v>
      </c>
      <c r="B1111" s="218">
        <v>39965</v>
      </c>
      <c r="C1111" s="206">
        <v>0.33610000000000001</v>
      </c>
      <c r="D1111" s="206">
        <v>0.42</v>
      </c>
      <c r="E1111" s="222">
        <v>2198.0700000000002</v>
      </c>
      <c r="F1111" s="52"/>
      <c r="G1111" s="48"/>
      <c r="H1111" s="36"/>
      <c r="I1111" s="37"/>
      <c r="K1111" s="218">
        <v>118900</v>
      </c>
    </row>
    <row r="1112" spans="1:11" ht="15.95" customHeight="1" x14ac:dyDescent="0.2">
      <c r="A1112" s="33" t="str">
        <f t="shared" si="17"/>
        <v>119000</v>
      </c>
      <c r="B1112" s="217">
        <v>40007</v>
      </c>
      <c r="C1112" s="209">
        <v>0.3362</v>
      </c>
      <c r="D1112" s="209">
        <v>0.42</v>
      </c>
      <c r="E1112" s="221">
        <v>2200.38</v>
      </c>
      <c r="F1112" s="53"/>
      <c r="G1112" s="50"/>
      <c r="H1112" s="38"/>
      <c r="I1112" s="39"/>
      <c r="K1112" s="217">
        <v>119000</v>
      </c>
    </row>
    <row r="1113" spans="1:11" ht="15" customHeight="1" x14ac:dyDescent="0.2">
      <c r="A1113" s="33" t="str">
        <f t="shared" si="17"/>
        <v>119100</v>
      </c>
      <c r="B1113" s="218">
        <v>40049</v>
      </c>
      <c r="C1113" s="206">
        <v>0.33629999999999999</v>
      </c>
      <c r="D1113" s="206">
        <v>0.42</v>
      </c>
      <c r="E1113" s="222">
        <v>2202.69</v>
      </c>
      <c r="F1113" s="52"/>
      <c r="G1113" s="48"/>
      <c r="H1113" s="36"/>
      <c r="I1113" s="37"/>
      <c r="K1113" s="218">
        <v>119100</v>
      </c>
    </row>
    <row r="1114" spans="1:11" ht="15.95" customHeight="1" x14ac:dyDescent="0.2">
      <c r="A1114" s="33" t="str">
        <f t="shared" si="17"/>
        <v>119200</v>
      </c>
      <c r="B1114" s="217">
        <v>40091</v>
      </c>
      <c r="C1114" s="209">
        <v>0.33629999999999999</v>
      </c>
      <c r="D1114" s="209">
        <v>0.42</v>
      </c>
      <c r="E1114" s="221">
        <v>2205</v>
      </c>
      <c r="F1114" s="53"/>
      <c r="G1114" s="50"/>
      <c r="H1114" s="38"/>
      <c r="I1114" s="39"/>
      <c r="K1114" s="217">
        <v>119200</v>
      </c>
    </row>
    <row r="1115" spans="1:11" ht="15.95" customHeight="1" x14ac:dyDescent="0.2">
      <c r="A1115" s="33" t="str">
        <f t="shared" si="17"/>
        <v>119300</v>
      </c>
      <c r="B1115" s="218">
        <v>40133</v>
      </c>
      <c r="C1115" s="206">
        <v>0.33639999999999998</v>
      </c>
      <c r="D1115" s="206">
        <v>0.42</v>
      </c>
      <c r="E1115" s="222">
        <v>2207.31</v>
      </c>
      <c r="F1115" s="52"/>
      <c r="G1115" s="48"/>
      <c r="H1115" s="36"/>
      <c r="I1115" s="37"/>
      <c r="K1115" s="218">
        <v>119300</v>
      </c>
    </row>
    <row r="1116" spans="1:11" ht="15" customHeight="1" x14ac:dyDescent="0.2">
      <c r="A1116" s="33" t="str">
        <f t="shared" si="17"/>
        <v>119400</v>
      </c>
      <c r="B1116" s="217">
        <v>40175</v>
      </c>
      <c r="C1116" s="209">
        <v>0.33650000000000002</v>
      </c>
      <c r="D1116" s="209">
        <v>0.42</v>
      </c>
      <c r="E1116" s="221">
        <v>2209.62</v>
      </c>
      <c r="F1116" s="53"/>
      <c r="G1116" s="50"/>
      <c r="H1116" s="38"/>
      <c r="I1116" s="39"/>
      <c r="K1116" s="217">
        <v>119400</v>
      </c>
    </row>
    <row r="1117" spans="1:11" ht="15.95" customHeight="1" x14ac:dyDescent="0.2">
      <c r="A1117" s="33" t="str">
        <f t="shared" si="17"/>
        <v>119500</v>
      </c>
      <c r="B1117" s="218">
        <v>40217</v>
      </c>
      <c r="C1117" s="206">
        <v>0.33650000000000002</v>
      </c>
      <c r="D1117" s="206">
        <v>0.42</v>
      </c>
      <c r="E1117" s="222">
        <v>2211.9299999999998</v>
      </c>
      <c r="F1117" s="52"/>
      <c r="G1117" s="48"/>
      <c r="H1117" s="36"/>
      <c r="I1117" s="37"/>
      <c r="K1117" s="218">
        <v>119500</v>
      </c>
    </row>
    <row r="1118" spans="1:11" ht="15.95" customHeight="1" x14ac:dyDescent="0.2">
      <c r="A1118" s="33" t="str">
        <f t="shared" si="17"/>
        <v>119600</v>
      </c>
      <c r="B1118" s="217">
        <v>40259</v>
      </c>
      <c r="C1118" s="209">
        <v>0.33660000000000001</v>
      </c>
      <c r="D1118" s="209">
        <v>0.42</v>
      </c>
      <c r="E1118" s="221">
        <v>2214.2399999999998</v>
      </c>
      <c r="F1118" s="53"/>
      <c r="G1118" s="50"/>
      <c r="H1118" s="38"/>
      <c r="I1118" s="39"/>
      <c r="K1118" s="217">
        <v>119600</v>
      </c>
    </row>
    <row r="1119" spans="1:11" ht="15" customHeight="1" x14ac:dyDescent="0.2">
      <c r="A1119" s="33" t="str">
        <f t="shared" si="17"/>
        <v>119700</v>
      </c>
      <c r="B1119" s="218">
        <v>40301</v>
      </c>
      <c r="C1119" s="206">
        <v>0.3367</v>
      </c>
      <c r="D1119" s="206">
        <v>0.42</v>
      </c>
      <c r="E1119" s="222">
        <v>2216.5500000000002</v>
      </c>
      <c r="F1119" s="52"/>
      <c r="G1119" s="48"/>
      <c r="H1119" s="36"/>
      <c r="I1119" s="37"/>
      <c r="K1119" s="218">
        <v>119700</v>
      </c>
    </row>
    <row r="1120" spans="1:11" ht="15.95" customHeight="1" x14ac:dyDescent="0.2">
      <c r="A1120" s="33" t="str">
        <f t="shared" si="17"/>
        <v>119800</v>
      </c>
      <c r="B1120" s="217">
        <v>40343</v>
      </c>
      <c r="C1120" s="209">
        <v>0.33679999999999999</v>
      </c>
      <c r="D1120" s="209">
        <v>0.42</v>
      </c>
      <c r="E1120" s="221">
        <v>2218.86</v>
      </c>
      <c r="F1120" s="53"/>
      <c r="G1120" s="50"/>
      <c r="H1120" s="38"/>
      <c r="I1120" s="39"/>
      <c r="K1120" s="217">
        <v>119800</v>
      </c>
    </row>
    <row r="1121" spans="1:11" ht="15.75" customHeight="1" x14ac:dyDescent="0.2">
      <c r="A1121" s="33" t="str">
        <f t="shared" si="17"/>
        <v>119900</v>
      </c>
      <c r="B1121" s="218">
        <v>40385</v>
      </c>
      <c r="C1121" s="206">
        <v>0.33679999999999999</v>
      </c>
      <c r="D1121" s="206">
        <v>0.42</v>
      </c>
      <c r="E1121" s="222">
        <v>2221.17</v>
      </c>
      <c r="F1121" s="52"/>
      <c r="G1121" s="48"/>
      <c r="H1121" s="36"/>
      <c r="I1121" s="37"/>
      <c r="K1121" s="218">
        <v>119900</v>
      </c>
    </row>
    <row r="1122" spans="1:11" ht="15.95" customHeight="1" x14ac:dyDescent="0.2">
      <c r="A1122" s="33" t="str">
        <f t="shared" si="17"/>
        <v>120000</v>
      </c>
      <c r="B1122" s="217">
        <v>40427</v>
      </c>
      <c r="C1122" s="209">
        <v>0.33689999999999998</v>
      </c>
      <c r="D1122" s="209">
        <v>0.42</v>
      </c>
      <c r="E1122" s="221">
        <v>2223.48</v>
      </c>
      <c r="F1122" s="51"/>
      <c r="G1122" s="46"/>
      <c r="H1122" s="34"/>
      <c r="I1122" s="35"/>
      <c r="K1122" s="217">
        <v>120000</v>
      </c>
    </row>
    <row r="1123" spans="1:11" ht="15" customHeight="1" x14ac:dyDescent="0.2">
      <c r="A1123" s="33" t="str">
        <f t="shared" si="17"/>
        <v>120100</v>
      </c>
      <c r="B1123" s="218">
        <v>40469</v>
      </c>
      <c r="C1123" s="206">
        <v>0.33700000000000002</v>
      </c>
      <c r="D1123" s="206">
        <v>0.42</v>
      </c>
      <c r="E1123" s="222">
        <v>2225.79</v>
      </c>
      <c r="F1123" s="52"/>
      <c r="G1123" s="48"/>
      <c r="H1123" s="36"/>
      <c r="I1123" s="37"/>
      <c r="K1123" s="218">
        <v>120100</v>
      </c>
    </row>
    <row r="1124" spans="1:11" ht="15.95" customHeight="1" x14ac:dyDescent="0.2">
      <c r="A1124" s="33" t="str">
        <f t="shared" si="17"/>
        <v>120200</v>
      </c>
      <c r="B1124" s="217">
        <v>40511</v>
      </c>
      <c r="C1124" s="209">
        <v>0.33700000000000002</v>
      </c>
      <c r="D1124" s="209">
        <v>0.42</v>
      </c>
      <c r="E1124" s="221">
        <v>2228.1</v>
      </c>
      <c r="F1124" s="53"/>
      <c r="G1124" s="50"/>
      <c r="H1124" s="38"/>
      <c r="I1124" s="39"/>
      <c r="K1124" s="217">
        <v>120200</v>
      </c>
    </row>
    <row r="1125" spans="1:11" ht="15.95" customHeight="1" x14ac:dyDescent="0.2">
      <c r="A1125" s="33" t="str">
        <f t="shared" si="17"/>
        <v>120300</v>
      </c>
      <c r="B1125" s="218">
        <v>40553</v>
      </c>
      <c r="C1125" s="206">
        <v>0.33710000000000001</v>
      </c>
      <c r="D1125" s="206">
        <v>0.42</v>
      </c>
      <c r="E1125" s="222">
        <v>2230.41</v>
      </c>
      <c r="F1125" s="52"/>
      <c r="G1125" s="48"/>
      <c r="H1125" s="36"/>
      <c r="I1125" s="37"/>
      <c r="K1125" s="218">
        <v>120300</v>
      </c>
    </row>
    <row r="1126" spans="1:11" ht="15" customHeight="1" x14ac:dyDescent="0.2">
      <c r="A1126" s="33" t="str">
        <f t="shared" si="17"/>
        <v>120400</v>
      </c>
      <c r="B1126" s="217">
        <v>40595</v>
      </c>
      <c r="C1126" s="209">
        <v>0.3372</v>
      </c>
      <c r="D1126" s="209">
        <v>0.42</v>
      </c>
      <c r="E1126" s="221">
        <v>2232.7199999999998</v>
      </c>
      <c r="F1126" s="53"/>
      <c r="G1126" s="50"/>
      <c r="H1126" s="38"/>
      <c r="I1126" s="39"/>
      <c r="K1126" s="217">
        <v>120400</v>
      </c>
    </row>
    <row r="1127" spans="1:11" ht="15.95" customHeight="1" x14ac:dyDescent="0.2">
      <c r="A1127" s="33" t="str">
        <f t="shared" si="17"/>
        <v>120500</v>
      </c>
      <c r="B1127" s="218">
        <v>40637</v>
      </c>
      <c r="C1127" s="206">
        <v>0.3372</v>
      </c>
      <c r="D1127" s="206">
        <v>0.42</v>
      </c>
      <c r="E1127" s="222">
        <v>2235.0300000000002</v>
      </c>
      <c r="F1127" s="52"/>
      <c r="G1127" s="48"/>
      <c r="H1127" s="36"/>
      <c r="I1127" s="37"/>
      <c r="K1127" s="218">
        <v>120500</v>
      </c>
    </row>
    <row r="1128" spans="1:11" ht="15.95" customHeight="1" x14ac:dyDescent="0.2">
      <c r="A1128" s="33" t="str">
        <f t="shared" si="17"/>
        <v>120600</v>
      </c>
      <c r="B1128" s="217">
        <v>40679</v>
      </c>
      <c r="C1128" s="209">
        <v>0.33729999999999999</v>
      </c>
      <c r="D1128" s="209">
        <v>0.42</v>
      </c>
      <c r="E1128" s="221">
        <v>2237.34</v>
      </c>
      <c r="F1128" s="53"/>
      <c r="G1128" s="50"/>
      <c r="H1128" s="38"/>
      <c r="I1128" s="39"/>
      <c r="K1128" s="217">
        <v>120600</v>
      </c>
    </row>
    <row r="1129" spans="1:11" ht="15" customHeight="1" x14ac:dyDescent="0.2">
      <c r="A1129" s="33" t="str">
        <f t="shared" si="17"/>
        <v>120700</v>
      </c>
      <c r="B1129" s="218">
        <v>40721</v>
      </c>
      <c r="C1129" s="206">
        <v>0.33739999999999998</v>
      </c>
      <c r="D1129" s="206">
        <v>0.42</v>
      </c>
      <c r="E1129" s="222">
        <v>2239.65</v>
      </c>
      <c r="F1129" s="52"/>
      <c r="G1129" s="48"/>
      <c r="H1129" s="36"/>
      <c r="I1129" s="37"/>
      <c r="K1129" s="218">
        <v>120700</v>
      </c>
    </row>
    <row r="1130" spans="1:11" ht="15.95" customHeight="1" x14ac:dyDescent="0.2">
      <c r="A1130" s="33" t="str">
        <f t="shared" si="17"/>
        <v>120800</v>
      </c>
      <c r="B1130" s="217">
        <v>40763</v>
      </c>
      <c r="C1130" s="209">
        <v>0.33739999999999998</v>
      </c>
      <c r="D1130" s="209">
        <v>0.42</v>
      </c>
      <c r="E1130" s="221">
        <v>2241.96</v>
      </c>
      <c r="F1130" s="53"/>
      <c r="G1130" s="50"/>
      <c r="H1130" s="38"/>
      <c r="I1130" s="39"/>
      <c r="K1130" s="217">
        <v>120800</v>
      </c>
    </row>
    <row r="1131" spans="1:11" ht="15.95" customHeight="1" x14ac:dyDescent="0.2">
      <c r="A1131" s="33" t="str">
        <f t="shared" si="17"/>
        <v>120900</v>
      </c>
      <c r="B1131" s="218">
        <v>40805</v>
      </c>
      <c r="C1131" s="206">
        <v>0.33750000000000002</v>
      </c>
      <c r="D1131" s="206">
        <v>0.42</v>
      </c>
      <c r="E1131" s="222">
        <v>2244.27</v>
      </c>
      <c r="F1131" s="52"/>
      <c r="G1131" s="48"/>
      <c r="H1131" s="36"/>
      <c r="I1131" s="37"/>
      <c r="K1131" s="218">
        <v>120900</v>
      </c>
    </row>
    <row r="1132" spans="1:11" ht="15.95" customHeight="1" x14ac:dyDescent="0.2">
      <c r="A1132" s="33" t="str">
        <f t="shared" si="17"/>
        <v>121000</v>
      </c>
      <c r="B1132" s="217">
        <v>40847</v>
      </c>
      <c r="C1132" s="209">
        <v>0.33760000000000001</v>
      </c>
      <c r="D1132" s="209">
        <v>0.42</v>
      </c>
      <c r="E1132" s="221">
        <v>2246.58</v>
      </c>
      <c r="F1132" s="53"/>
      <c r="G1132" s="50"/>
      <c r="H1132" s="38"/>
      <c r="I1132" s="39"/>
      <c r="K1132" s="217">
        <v>121000</v>
      </c>
    </row>
    <row r="1133" spans="1:11" ht="15" customHeight="1" x14ac:dyDescent="0.2">
      <c r="A1133" s="33" t="str">
        <f t="shared" si="17"/>
        <v>121100</v>
      </c>
      <c r="B1133" s="218">
        <v>40889</v>
      </c>
      <c r="C1133" s="206">
        <v>0.33760000000000001</v>
      </c>
      <c r="D1133" s="206">
        <v>0.42</v>
      </c>
      <c r="E1133" s="222">
        <v>2248.89</v>
      </c>
      <c r="F1133" s="52"/>
      <c r="G1133" s="48"/>
      <c r="H1133" s="36"/>
      <c r="I1133" s="37"/>
      <c r="K1133" s="218">
        <v>121100</v>
      </c>
    </row>
    <row r="1134" spans="1:11" ht="15.95" customHeight="1" x14ac:dyDescent="0.2">
      <c r="A1134" s="33" t="str">
        <f t="shared" si="17"/>
        <v>121200</v>
      </c>
      <c r="B1134" s="217">
        <v>40931</v>
      </c>
      <c r="C1134" s="209">
        <v>0.3377</v>
      </c>
      <c r="D1134" s="209">
        <v>0.42</v>
      </c>
      <c r="E1134" s="221">
        <v>2251.1999999999998</v>
      </c>
      <c r="F1134" s="53"/>
      <c r="G1134" s="50"/>
      <c r="H1134" s="38"/>
      <c r="I1134" s="39"/>
      <c r="K1134" s="217">
        <v>121200</v>
      </c>
    </row>
    <row r="1135" spans="1:11" ht="15.95" customHeight="1" x14ac:dyDescent="0.2">
      <c r="A1135" s="33" t="str">
        <f t="shared" si="17"/>
        <v>121300</v>
      </c>
      <c r="B1135" s="218">
        <v>40973</v>
      </c>
      <c r="C1135" s="206">
        <v>0.33779999999999999</v>
      </c>
      <c r="D1135" s="206">
        <v>0.42</v>
      </c>
      <c r="E1135" s="222">
        <v>2253.5100000000002</v>
      </c>
      <c r="F1135" s="52"/>
      <c r="G1135" s="48"/>
      <c r="H1135" s="36"/>
      <c r="I1135" s="37"/>
      <c r="K1135" s="218">
        <v>121300</v>
      </c>
    </row>
    <row r="1136" spans="1:11" ht="15" customHeight="1" x14ac:dyDescent="0.2">
      <c r="A1136" s="33" t="str">
        <f t="shared" si="17"/>
        <v>121400</v>
      </c>
      <c r="B1136" s="217">
        <v>41015</v>
      </c>
      <c r="C1136" s="209">
        <v>0.33789999999999998</v>
      </c>
      <c r="D1136" s="209">
        <v>0.42</v>
      </c>
      <c r="E1136" s="221">
        <v>2255.8200000000002</v>
      </c>
      <c r="F1136" s="53"/>
      <c r="G1136" s="50"/>
      <c r="H1136" s="38"/>
      <c r="I1136" s="39"/>
      <c r="K1136" s="217">
        <v>121400</v>
      </c>
    </row>
    <row r="1137" spans="1:11" ht="15.95" customHeight="1" x14ac:dyDescent="0.2">
      <c r="A1137" s="33" t="str">
        <f t="shared" si="17"/>
        <v>121500</v>
      </c>
      <c r="B1137" s="218">
        <v>41057</v>
      </c>
      <c r="C1137" s="206">
        <v>0.33789999999999998</v>
      </c>
      <c r="D1137" s="206">
        <v>0.42</v>
      </c>
      <c r="E1137" s="222">
        <v>2258.13</v>
      </c>
      <c r="F1137" s="52"/>
      <c r="G1137" s="48"/>
      <c r="H1137" s="36"/>
      <c r="I1137" s="37"/>
      <c r="K1137" s="218">
        <v>121500</v>
      </c>
    </row>
    <row r="1138" spans="1:11" ht="15.95" customHeight="1" x14ac:dyDescent="0.2">
      <c r="A1138" s="33" t="str">
        <f t="shared" si="17"/>
        <v>121600</v>
      </c>
      <c r="B1138" s="217">
        <v>41099</v>
      </c>
      <c r="C1138" s="209">
        <v>0.33800000000000002</v>
      </c>
      <c r="D1138" s="209">
        <v>0.42</v>
      </c>
      <c r="E1138" s="221">
        <v>2260.44</v>
      </c>
      <c r="F1138" s="53"/>
      <c r="G1138" s="50"/>
      <c r="H1138" s="38"/>
      <c r="I1138" s="39"/>
      <c r="K1138" s="217">
        <v>121600</v>
      </c>
    </row>
    <row r="1139" spans="1:11" ht="15" customHeight="1" x14ac:dyDescent="0.2">
      <c r="A1139" s="33" t="str">
        <f t="shared" si="17"/>
        <v>121700</v>
      </c>
      <c r="B1139" s="218">
        <v>41141</v>
      </c>
      <c r="C1139" s="206">
        <v>0.33810000000000001</v>
      </c>
      <c r="D1139" s="206">
        <v>0.42</v>
      </c>
      <c r="E1139" s="222">
        <v>2262.75</v>
      </c>
      <c r="F1139" s="52"/>
      <c r="G1139" s="48"/>
      <c r="H1139" s="36"/>
      <c r="I1139" s="37"/>
      <c r="K1139" s="218">
        <v>121700</v>
      </c>
    </row>
    <row r="1140" spans="1:11" ht="15.95" customHeight="1" x14ac:dyDescent="0.2">
      <c r="A1140" s="33" t="str">
        <f t="shared" si="17"/>
        <v>121800</v>
      </c>
      <c r="B1140" s="219">
        <v>41183</v>
      </c>
      <c r="C1140" s="212">
        <v>0.33810000000000001</v>
      </c>
      <c r="D1140" s="212">
        <v>0.42</v>
      </c>
      <c r="E1140" s="223">
        <v>2265.06</v>
      </c>
      <c r="F1140" s="53"/>
      <c r="G1140" s="50"/>
      <c r="H1140" s="38"/>
      <c r="I1140" s="39"/>
      <c r="K1140" s="219">
        <v>121800</v>
      </c>
    </row>
    <row r="1141" spans="1:11" ht="15.95" customHeight="1" x14ac:dyDescent="0.2">
      <c r="A1141" s="33" t="str">
        <f t="shared" si="17"/>
        <v>121900</v>
      </c>
      <c r="B1141" s="220">
        <v>41225</v>
      </c>
      <c r="C1141" s="215">
        <v>0.3382</v>
      </c>
      <c r="D1141" s="215">
        <v>0.42</v>
      </c>
      <c r="E1141" s="224">
        <v>2267.37</v>
      </c>
      <c r="F1141" s="52"/>
      <c r="G1141" s="48"/>
      <c r="H1141" s="36"/>
      <c r="I1141" s="37"/>
      <c r="K1141" s="220">
        <v>121900</v>
      </c>
    </row>
    <row r="1142" spans="1:11" ht="15.95" customHeight="1" x14ac:dyDescent="0.2">
      <c r="A1142" s="33" t="str">
        <f t="shared" si="17"/>
        <v>122000</v>
      </c>
      <c r="B1142" s="217">
        <v>41267</v>
      </c>
      <c r="C1142" s="209">
        <v>0.33829999999999999</v>
      </c>
      <c r="D1142" s="209">
        <v>0.42</v>
      </c>
      <c r="E1142" s="221">
        <v>2269.6799999999998</v>
      </c>
      <c r="F1142" s="53"/>
      <c r="G1142" s="50"/>
      <c r="H1142" s="38"/>
      <c r="I1142" s="39"/>
      <c r="K1142" s="217">
        <v>122000</v>
      </c>
    </row>
    <row r="1143" spans="1:11" ht="15" customHeight="1" x14ac:dyDescent="0.2">
      <c r="A1143" s="33" t="str">
        <f t="shared" si="17"/>
        <v>122100</v>
      </c>
      <c r="B1143" s="218">
        <v>41309</v>
      </c>
      <c r="C1143" s="206">
        <v>0.33829999999999999</v>
      </c>
      <c r="D1143" s="206">
        <v>0.42</v>
      </c>
      <c r="E1143" s="222">
        <v>2271.9899999999998</v>
      </c>
      <c r="F1143" s="52"/>
      <c r="G1143" s="48"/>
      <c r="H1143" s="36"/>
      <c r="I1143" s="37"/>
      <c r="K1143" s="218">
        <v>122100</v>
      </c>
    </row>
    <row r="1144" spans="1:11" ht="15.95" customHeight="1" x14ac:dyDescent="0.2">
      <c r="A1144" s="33" t="str">
        <f t="shared" si="17"/>
        <v>122200</v>
      </c>
      <c r="B1144" s="217">
        <v>41351</v>
      </c>
      <c r="C1144" s="209">
        <v>0.33839999999999998</v>
      </c>
      <c r="D1144" s="209">
        <v>0.42</v>
      </c>
      <c r="E1144" s="221">
        <v>2274.3000000000002</v>
      </c>
      <c r="F1144" s="53"/>
      <c r="G1144" s="50"/>
      <c r="H1144" s="38"/>
      <c r="I1144" s="39"/>
      <c r="K1144" s="217">
        <v>122200</v>
      </c>
    </row>
    <row r="1145" spans="1:11" ht="15.95" customHeight="1" x14ac:dyDescent="0.2">
      <c r="A1145" s="33" t="str">
        <f t="shared" si="17"/>
        <v>122300</v>
      </c>
      <c r="B1145" s="218">
        <v>41393</v>
      </c>
      <c r="C1145" s="206">
        <v>0.33850000000000002</v>
      </c>
      <c r="D1145" s="206">
        <v>0.42</v>
      </c>
      <c r="E1145" s="222">
        <v>2276.61</v>
      </c>
      <c r="F1145" s="52"/>
      <c r="G1145" s="48"/>
      <c r="H1145" s="36"/>
      <c r="I1145" s="37"/>
      <c r="K1145" s="218">
        <v>122300</v>
      </c>
    </row>
    <row r="1146" spans="1:11" ht="15" customHeight="1" x14ac:dyDescent="0.2">
      <c r="A1146" s="33" t="str">
        <f t="shared" si="17"/>
        <v>122400</v>
      </c>
      <c r="B1146" s="217">
        <v>41435</v>
      </c>
      <c r="C1146" s="209">
        <v>0.33850000000000002</v>
      </c>
      <c r="D1146" s="209">
        <v>0.42</v>
      </c>
      <c r="E1146" s="221">
        <v>2278.92</v>
      </c>
      <c r="F1146" s="53"/>
      <c r="G1146" s="50"/>
      <c r="H1146" s="38"/>
      <c r="I1146" s="39"/>
      <c r="K1146" s="217">
        <v>122400</v>
      </c>
    </row>
    <row r="1147" spans="1:11" ht="15.95" customHeight="1" x14ac:dyDescent="0.2">
      <c r="A1147" s="33" t="str">
        <f t="shared" si="17"/>
        <v>122500</v>
      </c>
      <c r="B1147" s="218">
        <v>41477</v>
      </c>
      <c r="C1147" s="206">
        <v>0.33860000000000001</v>
      </c>
      <c r="D1147" s="206">
        <v>0.42</v>
      </c>
      <c r="E1147" s="222">
        <v>2281.23</v>
      </c>
      <c r="F1147" s="52"/>
      <c r="G1147" s="48"/>
      <c r="H1147" s="36"/>
      <c r="I1147" s="37"/>
      <c r="K1147" s="218">
        <v>122500</v>
      </c>
    </row>
    <row r="1148" spans="1:11" ht="15.95" customHeight="1" x14ac:dyDescent="0.2">
      <c r="A1148" s="33" t="str">
        <f t="shared" si="17"/>
        <v>122600</v>
      </c>
      <c r="B1148" s="217">
        <v>41519</v>
      </c>
      <c r="C1148" s="209">
        <v>0.3387</v>
      </c>
      <c r="D1148" s="209">
        <v>0.42</v>
      </c>
      <c r="E1148" s="221">
        <v>2283.54</v>
      </c>
      <c r="F1148" s="53"/>
      <c r="G1148" s="50"/>
      <c r="H1148" s="38"/>
      <c r="I1148" s="39"/>
      <c r="K1148" s="217">
        <v>122600</v>
      </c>
    </row>
    <row r="1149" spans="1:11" ht="15" customHeight="1" x14ac:dyDescent="0.2">
      <c r="A1149" s="33" t="str">
        <f t="shared" si="17"/>
        <v>122700</v>
      </c>
      <c r="B1149" s="218">
        <v>41561</v>
      </c>
      <c r="C1149" s="206">
        <v>0.3387</v>
      </c>
      <c r="D1149" s="206">
        <v>0.42</v>
      </c>
      <c r="E1149" s="222">
        <v>2285.85</v>
      </c>
      <c r="F1149" s="52"/>
      <c r="G1149" s="48"/>
      <c r="H1149" s="36"/>
      <c r="I1149" s="37"/>
      <c r="K1149" s="218">
        <v>122700</v>
      </c>
    </row>
    <row r="1150" spans="1:11" ht="15.95" customHeight="1" x14ac:dyDescent="0.2">
      <c r="A1150" s="33" t="str">
        <f t="shared" si="17"/>
        <v>122800</v>
      </c>
      <c r="B1150" s="217">
        <v>41603</v>
      </c>
      <c r="C1150" s="209">
        <v>0.33879999999999999</v>
      </c>
      <c r="D1150" s="209">
        <v>0.42</v>
      </c>
      <c r="E1150" s="221">
        <v>2288.16</v>
      </c>
      <c r="F1150" s="53"/>
      <c r="G1150" s="50"/>
      <c r="H1150" s="38"/>
      <c r="I1150" s="39"/>
      <c r="K1150" s="217">
        <v>122800</v>
      </c>
    </row>
    <row r="1151" spans="1:11" ht="15.95" customHeight="1" x14ac:dyDescent="0.2">
      <c r="A1151" s="33" t="str">
        <f t="shared" si="17"/>
        <v>122900</v>
      </c>
      <c r="B1151" s="218">
        <v>41645</v>
      </c>
      <c r="C1151" s="206">
        <v>0.33889999999999998</v>
      </c>
      <c r="D1151" s="206">
        <v>0.42</v>
      </c>
      <c r="E1151" s="222">
        <v>2290.4699999999998</v>
      </c>
      <c r="F1151" s="52"/>
      <c r="G1151" s="48"/>
      <c r="H1151" s="36"/>
      <c r="I1151" s="37"/>
      <c r="K1151" s="218">
        <v>122900</v>
      </c>
    </row>
    <row r="1152" spans="1:11" ht="15.95" customHeight="1" x14ac:dyDescent="0.2">
      <c r="A1152" s="33" t="str">
        <f t="shared" si="17"/>
        <v>123000</v>
      </c>
      <c r="B1152" s="217">
        <v>41687</v>
      </c>
      <c r="C1152" s="209">
        <v>0.33889999999999998</v>
      </c>
      <c r="D1152" s="209">
        <v>0.42</v>
      </c>
      <c r="E1152" s="221">
        <v>2292.7800000000002</v>
      </c>
      <c r="F1152" s="53"/>
      <c r="G1152" s="50"/>
      <c r="H1152" s="38"/>
      <c r="I1152" s="39"/>
      <c r="K1152" s="217">
        <v>123000</v>
      </c>
    </row>
    <row r="1153" spans="1:11" ht="15" customHeight="1" x14ac:dyDescent="0.2">
      <c r="A1153" s="33" t="str">
        <f t="shared" si="17"/>
        <v>123100</v>
      </c>
      <c r="B1153" s="218">
        <v>41729</v>
      </c>
      <c r="C1153" s="206">
        <v>0.33900000000000002</v>
      </c>
      <c r="D1153" s="206">
        <v>0.42</v>
      </c>
      <c r="E1153" s="222">
        <v>2295.09</v>
      </c>
      <c r="F1153" s="52"/>
      <c r="G1153" s="48"/>
      <c r="H1153" s="36"/>
      <c r="I1153" s="37"/>
      <c r="K1153" s="218">
        <v>123100</v>
      </c>
    </row>
    <row r="1154" spans="1:11" ht="15.95" customHeight="1" x14ac:dyDescent="0.2">
      <c r="A1154" s="33" t="str">
        <f t="shared" ref="A1154:A1217" si="18">CLEAN(K1154)</f>
        <v>123200</v>
      </c>
      <c r="B1154" s="217">
        <v>41771</v>
      </c>
      <c r="C1154" s="209">
        <v>0.33910000000000001</v>
      </c>
      <c r="D1154" s="209">
        <v>0.42</v>
      </c>
      <c r="E1154" s="221">
        <v>2297.4</v>
      </c>
      <c r="F1154" s="53"/>
      <c r="G1154" s="50"/>
      <c r="H1154" s="38"/>
      <c r="I1154" s="39"/>
      <c r="K1154" s="217">
        <v>123200</v>
      </c>
    </row>
    <row r="1155" spans="1:11" ht="15.95" customHeight="1" x14ac:dyDescent="0.2">
      <c r="A1155" s="33" t="str">
        <f t="shared" si="18"/>
        <v>123300</v>
      </c>
      <c r="B1155" s="218">
        <v>41813</v>
      </c>
      <c r="C1155" s="206">
        <v>0.33910000000000001</v>
      </c>
      <c r="D1155" s="206">
        <v>0.42</v>
      </c>
      <c r="E1155" s="222">
        <v>2299.71</v>
      </c>
      <c r="F1155" s="52"/>
      <c r="G1155" s="48"/>
      <c r="H1155" s="36"/>
      <c r="I1155" s="37"/>
      <c r="K1155" s="218">
        <v>123300</v>
      </c>
    </row>
    <row r="1156" spans="1:11" ht="15" customHeight="1" x14ac:dyDescent="0.2">
      <c r="A1156" s="33" t="str">
        <f t="shared" si="18"/>
        <v>123400</v>
      </c>
      <c r="B1156" s="217">
        <v>41855</v>
      </c>
      <c r="C1156" s="209">
        <v>0.3392</v>
      </c>
      <c r="D1156" s="209">
        <v>0.42</v>
      </c>
      <c r="E1156" s="221">
        <v>2302.02</v>
      </c>
      <c r="F1156" s="53"/>
      <c r="G1156" s="50"/>
      <c r="H1156" s="38"/>
      <c r="I1156" s="39"/>
      <c r="K1156" s="217">
        <v>123400</v>
      </c>
    </row>
    <row r="1157" spans="1:11" ht="15.95" customHeight="1" x14ac:dyDescent="0.2">
      <c r="A1157" s="33" t="str">
        <f t="shared" si="18"/>
        <v>123500</v>
      </c>
      <c r="B1157" s="218">
        <v>41897</v>
      </c>
      <c r="C1157" s="206">
        <v>0.3392</v>
      </c>
      <c r="D1157" s="206">
        <v>0.42</v>
      </c>
      <c r="E1157" s="222">
        <v>2304.33</v>
      </c>
      <c r="F1157" s="52"/>
      <c r="G1157" s="48"/>
      <c r="H1157" s="36"/>
      <c r="I1157" s="37"/>
      <c r="K1157" s="218">
        <v>123500</v>
      </c>
    </row>
    <row r="1158" spans="1:11" ht="15.95" customHeight="1" x14ac:dyDescent="0.2">
      <c r="A1158" s="33" t="str">
        <f t="shared" si="18"/>
        <v>123600</v>
      </c>
      <c r="B1158" s="217">
        <v>41939</v>
      </c>
      <c r="C1158" s="209">
        <v>0.33929999999999999</v>
      </c>
      <c r="D1158" s="209">
        <v>0.42</v>
      </c>
      <c r="E1158" s="221">
        <v>2306.64</v>
      </c>
      <c r="F1158" s="53"/>
      <c r="G1158" s="50"/>
      <c r="H1158" s="38"/>
      <c r="I1158" s="39"/>
      <c r="K1158" s="217">
        <v>123600</v>
      </c>
    </row>
    <row r="1159" spans="1:11" ht="15" customHeight="1" x14ac:dyDescent="0.2">
      <c r="A1159" s="33" t="str">
        <f t="shared" si="18"/>
        <v>123700</v>
      </c>
      <c r="B1159" s="218">
        <v>41981</v>
      </c>
      <c r="C1159" s="206">
        <v>0.33939999999999998</v>
      </c>
      <c r="D1159" s="206">
        <v>0.42</v>
      </c>
      <c r="E1159" s="222">
        <v>2308.9499999999998</v>
      </c>
      <c r="F1159" s="52"/>
      <c r="G1159" s="48"/>
      <c r="H1159" s="36"/>
      <c r="I1159" s="37"/>
      <c r="K1159" s="218">
        <v>123700</v>
      </c>
    </row>
    <row r="1160" spans="1:11" ht="15.95" customHeight="1" x14ac:dyDescent="0.2">
      <c r="A1160" s="33" t="str">
        <f t="shared" si="18"/>
        <v>123800</v>
      </c>
      <c r="B1160" s="217">
        <v>42023</v>
      </c>
      <c r="C1160" s="209">
        <v>0.33939999999999998</v>
      </c>
      <c r="D1160" s="209">
        <v>0.42</v>
      </c>
      <c r="E1160" s="221">
        <v>2311.2600000000002</v>
      </c>
      <c r="F1160" s="53"/>
      <c r="G1160" s="50"/>
      <c r="H1160" s="38"/>
      <c r="I1160" s="39"/>
      <c r="K1160" s="217">
        <v>123800</v>
      </c>
    </row>
    <row r="1161" spans="1:11" ht="15.75" customHeight="1" x14ac:dyDescent="0.2">
      <c r="A1161" s="33" t="str">
        <f t="shared" si="18"/>
        <v>123900</v>
      </c>
      <c r="B1161" s="218">
        <v>42065</v>
      </c>
      <c r="C1161" s="206">
        <v>0.33950000000000002</v>
      </c>
      <c r="D1161" s="206">
        <v>0.42</v>
      </c>
      <c r="E1161" s="222">
        <v>2313.5700000000002</v>
      </c>
      <c r="F1161" s="52"/>
      <c r="G1161" s="48"/>
      <c r="H1161" s="36"/>
      <c r="I1161" s="37"/>
      <c r="K1161" s="218">
        <v>123900</v>
      </c>
    </row>
    <row r="1162" spans="1:11" ht="15.95" customHeight="1" x14ac:dyDescent="0.2">
      <c r="A1162" s="33" t="str">
        <f t="shared" si="18"/>
        <v>124000</v>
      </c>
      <c r="B1162" s="217">
        <v>42107</v>
      </c>
      <c r="C1162" s="209">
        <v>0.33960000000000001</v>
      </c>
      <c r="D1162" s="209">
        <v>0.42</v>
      </c>
      <c r="E1162" s="221">
        <v>2315.88</v>
      </c>
      <c r="F1162" s="51"/>
      <c r="G1162" s="46"/>
      <c r="H1162" s="34"/>
      <c r="I1162" s="35"/>
      <c r="J1162" s="54"/>
      <c r="K1162" s="217">
        <v>124000</v>
      </c>
    </row>
    <row r="1163" spans="1:11" ht="15.95" customHeight="1" x14ac:dyDescent="0.2">
      <c r="A1163" s="33" t="str">
        <f t="shared" si="18"/>
        <v>124100</v>
      </c>
      <c r="B1163" s="218">
        <v>42149</v>
      </c>
      <c r="C1163" s="206">
        <v>0.33960000000000001</v>
      </c>
      <c r="D1163" s="206">
        <v>0.42</v>
      </c>
      <c r="E1163" s="222">
        <v>2318.19</v>
      </c>
      <c r="F1163" s="52"/>
      <c r="G1163" s="48"/>
      <c r="H1163" s="36"/>
      <c r="I1163" s="37"/>
      <c r="J1163" s="54"/>
      <c r="K1163" s="218">
        <v>124100</v>
      </c>
    </row>
    <row r="1164" spans="1:11" ht="15" customHeight="1" x14ac:dyDescent="0.2">
      <c r="A1164" s="33" t="str">
        <f t="shared" si="18"/>
        <v>124200</v>
      </c>
      <c r="B1164" s="217">
        <v>42191</v>
      </c>
      <c r="C1164" s="209">
        <v>0.3397</v>
      </c>
      <c r="D1164" s="209">
        <v>0.42</v>
      </c>
      <c r="E1164" s="221">
        <v>2320.5</v>
      </c>
      <c r="F1164" s="53"/>
      <c r="G1164" s="50"/>
      <c r="H1164" s="38"/>
      <c r="I1164" s="39"/>
      <c r="J1164" s="54"/>
      <c r="K1164" s="217">
        <v>124200</v>
      </c>
    </row>
    <row r="1165" spans="1:11" ht="15.95" customHeight="1" x14ac:dyDescent="0.2">
      <c r="A1165" s="33" t="str">
        <f t="shared" si="18"/>
        <v>124300</v>
      </c>
      <c r="B1165" s="218">
        <v>42233</v>
      </c>
      <c r="C1165" s="206">
        <v>0.33979999999999999</v>
      </c>
      <c r="D1165" s="206">
        <v>0.42</v>
      </c>
      <c r="E1165" s="222">
        <v>2322.81</v>
      </c>
      <c r="F1165" s="52"/>
      <c r="G1165" s="48"/>
      <c r="H1165" s="36"/>
      <c r="I1165" s="37"/>
      <c r="J1165" s="54"/>
      <c r="K1165" s="218">
        <v>124300</v>
      </c>
    </row>
    <row r="1166" spans="1:11" ht="15.95" customHeight="1" x14ac:dyDescent="0.2">
      <c r="A1166" s="33" t="str">
        <f t="shared" si="18"/>
        <v>124400</v>
      </c>
      <c r="B1166" s="217">
        <v>42275</v>
      </c>
      <c r="C1166" s="209">
        <v>0.33979999999999999</v>
      </c>
      <c r="D1166" s="209">
        <v>0.42</v>
      </c>
      <c r="E1166" s="221">
        <v>2325.12</v>
      </c>
      <c r="F1166" s="53"/>
      <c r="G1166" s="50"/>
      <c r="H1166" s="38"/>
      <c r="I1166" s="39"/>
      <c r="J1166" s="54"/>
      <c r="K1166" s="217">
        <v>124400</v>
      </c>
    </row>
    <row r="1167" spans="1:11" ht="15.95" customHeight="1" x14ac:dyDescent="0.2">
      <c r="A1167" s="33" t="str">
        <f t="shared" si="18"/>
        <v>124500</v>
      </c>
      <c r="B1167" s="218">
        <v>42317</v>
      </c>
      <c r="C1167" s="206">
        <v>0.33989999999999998</v>
      </c>
      <c r="D1167" s="206">
        <v>0.42</v>
      </c>
      <c r="E1167" s="222">
        <v>2327.4299999999998</v>
      </c>
      <c r="F1167" s="52"/>
      <c r="G1167" s="48"/>
      <c r="H1167" s="36"/>
      <c r="I1167" s="37"/>
      <c r="J1167" s="54"/>
      <c r="K1167" s="218">
        <v>124500</v>
      </c>
    </row>
    <row r="1168" spans="1:11" ht="15" customHeight="1" x14ac:dyDescent="0.2">
      <c r="A1168" s="33" t="str">
        <f t="shared" si="18"/>
        <v>124600</v>
      </c>
      <c r="B1168" s="217">
        <v>42359</v>
      </c>
      <c r="C1168" s="209">
        <v>0.34</v>
      </c>
      <c r="D1168" s="209">
        <v>0.42</v>
      </c>
      <c r="E1168" s="221">
        <v>2329.7399999999998</v>
      </c>
      <c r="F1168" s="53"/>
      <c r="G1168" s="50"/>
      <c r="H1168" s="38"/>
      <c r="I1168" s="39"/>
      <c r="J1168" s="54"/>
      <c r="K1168" s="217">
        <v>124600</v>
      </c>
    </row>
    <row r="1169" spans="1:11" ht="15.95" customHeight="1" x14ac:dyDescent="0.2">
      <c r="A1169" s="33" t="str">
        <f t="shared" si="18"/>
        <v>124700</v>
      </c>
      <c r="B1169" s="218">
        <v>42401</v>
      </c>
      <c r="C1169" s="206">
        <v>0.34</v>
      </c>
      <c r="D1169" s="206">
        <v>0.42</v>
      </c>
      <c r="E1169" s="222">
        <v>2332.0500000000002</v>
      </c>
      <c r="F1169" s="52"/>
      <c r="G1169" s="48"/>
      <c r="H1169" s="36"/>
      <c r="I1169" s="37"/>
      <c r="J1169" s="54"/>
      <c r="K1169" s="218">
        <v>124700</v>
      </c>
    </row>
    <row r="1170" spans="1:11" ht="15.95" customHeight="1" x14ac:dyDescent="0.2">
      <c r="A1170" s="33" t="str">
        <f t="shared" si="18"/>
        <v>124800</v>
      </c>
      <c r="B1170" s="217">
        <v>42443</v>
      </c>
      <c r="C1170" s="209">
        <v>0.34010000000000001</v>
      </c>
      <c r="D1170" s="209">
        <v>0.42</v>
      </c>
      <c r="E1170" s="221">
        <v>2334.36</v>
      </c>
      <c r="F1170" s="53"/>
      <c r="G1170" s="50"/>
      <c r="H1170" s="38"/>
      <c r="I1170" s="39"/>
      <c r="J1170" s="54"/>
      <c r="K1170" s="217">
        <v>124800</v>
      </c>
    </row>
    <row r="1171" spans="1:11" ht="15" customHeight="1" x14ac:dyDescent="0.2">
      <c r="A1171" s="33" t="str">
        <f t="shared" si="18"/>
        <v>124900</v>
      </c>
      <c r="B1171" s="218">
        <v>42485</v>
      </c>
      <c r="C1171" s="206">
        <v>0.3402</v>
      </c>
      <c r="D1171" s="206">
        <v>0.42</v>
      </c>
      <c r="E1171" s="222">
        <v>2336.67</v>
      </c>
      <c r="F1171" s="52"/>
      <c r="G1171" s="48"/>
      <c r="H1171" s="36"/>
      <c r="I1171" s="37"/>
      <c r="J1171" s="54"/>
      <c r="K1171" s="218">
        <v>124900</v>
      </c>
    </row>
    <row r="1172" spans="1:11" ht="15.95" customHeight="1" x14ac:dyDescent="0.2">
      <c r="A1172" s="33" t="str">
        <f t="shared" si="18"/>
        <v>125000</v>
      </c>
      <c r="B1172" s="217">
        <v>42527</v>
      </c>
      <c r="C1172" s="209">
        <v>0.3402</v>
      </c>
      <c r="D1172" s="209">
        <v>0.42</v>
      </c>
      <c r="E1172" s="221">
        <v>2338.98</v>
      </c>
      <c r="F1172" s="53"/>
      <c r="G1172" s="50"/>
      <c r="H1172" s="38"/>
      <c r="I1172" s="39"/>
      <c r="J1172" s="54"/>
      <c r="K1172" s="217">
        <v>125000</v>
      </c>
    </row>
    <row r="1173" spans="1:11" ht="15.95" customHeight="1" x14ac:dyDescent="0.2">
      <c r="A1173" s="33" t="str">
        <f t="shared" si="18"/>
        <v>125100</v>
      </c>
      <c r="B1173" s="218">
        <v>42569</v>
      </c>
      <c r="C1173" s="206">
        <v>0.34029999999999999</v>
      </c>
      <c r="D1173" s="206">
        <v>0.42</v>
      </c>
      <c r="E1173" s="222">
        <v>2341.29</v>
      </c>
      <c r="F1173" s="52"/>
      <c r="G1173" s="48"/>
      <c r="H1173" s="36"/>
      <c r="I1173" s="37"/>
      <c r="J1173" s="54"/>
      <c r="K1173" s="218">
        <v>125100</v>
      </c>
    </row>
    <row r="1174" spans="1:11" ht="15" customHeight="1" x14ac:dyDescent="0.2">
      <c r="A1174" s="33" t="str">
        <f t="shared" si="18"/>
        <v>125200</v>
      </c>
      <c r="B1174" s="217">
        <v>42611</v>
      </c>
      <c r="C1174" s="209">
        <v>0.34029999999999999</v>
      </c>
      <c r="D1174" s="209">
        <v>0.42</v>
      </c>
      <c r="E1174" s="221">
        <v>2343.6</v>
      </c>
      <c r="F1174" s="53"/>
      <c r="G1174" s="50"/>
      <c r="H1174" s="38"/>
      <c r="I1174" s="39"/>
      <c r="J1174" s="54"/>
      <c r="K1174" s="217">
        <v>125200</v>
      </c>
    </row>
    <row r="1175" spans="1:11" ht="15.95" customHeight="1" x14ac:dyDescent="0.2">
      <c r="A1175" s="33" t="str">
        <f t="shared" si="18"/>
        <v>125300</v>
      </c>
      <c r="B1175" s="218">
        <v>42653</v>
      </c>
      <c r="C1175" s="206">
        <v>0.34039999999999998</v>
      </c>
      <c r="D1175" s="206">
        <v>0.42</v>
      </c>
      <c r="E1175" s="222">
        <v>2345.91</v>
      </c>
      <c r="F1175" s="52"/>
      <c r="G1175" s="48"/>
      <c r="H1175" s="36"/>
      <c r="I1175" s="37"/>
      <c r="J1175" s="54"/>
      <c r="K1175" s="218">
        <v>125300</v>
      </c>
    </row>
    <row r="1176" spans="1:11" ht="15.95" customHeight="1" x14ac:dyDescent="0.2">
      <c r="A1176" s="33" t="str">
        <f t="shared" si="18"/>
        <v>125400</v>
      </c>
      <c r="B1176" s="217">
        <v>42695</v>
      </c>
      <c r="C1176" s="209">
        <v>0.34050000000000002</v>
      </c>
      <c r="D1176" s="209">
        <v>0.42</v>
      </c>
      <c r="E1176" s="221">
        <v>2348.2199999999998</v>
      </c>
      <c r="F1176" s="53"/>
      <c r="G1176" s="50"/>
      <c r="H1176" s="38"/>
      <c r="I1176" s="39"/>
      <c r="J1176" s="54"/>
      <c r="K1176" s="217">
        <v>125400</v>
      </c>
    </row>
    <row r="1177" spans="1:11" ht="15.95" customHeight="1" x14ac:dyDescent="0.2">
      <c r="A1177" s="33" t="str">
        <f t="shared" si="18"/>
        <v>125500</v>
      </c>
      <c r="B1177" s="218">
        <v>42737</v>
      </c>
      <c r="C1177" s="206">
        <v>0.34050000000000002</v>
      </c>
      <c r="D1177" s="206">
        <v>0.42</v>
      </c>
      <c r="E1177" s="222">
        <v>2350.5300000000002</v>
      </c>
      <c r="F1177" s="52"/>
      <c r="G1177" s="48"/>
      <c r="H1177" s="36"/>
      <c r="I1177" s="37"/>
      <c r="J1177" s="54"/>
      <c r="K1177" s="218">
        <v>125500</v>
      </c>
    </row>
    <row r="1178" spans="1:11" ht="15" customHeight="1" x14ac:dyDescent="0.2">
      <c r="A1178" s="33" t="str">
        <f t="shared" si="18"/>
        <v>125600</v>
      </c>
      <c r="B1178" s="217">
        <v>42779</v>
      </c>
      <c r="C1178" s="209">
        <v>0.34060000000000001</v>
      </c>
      <c r="D1178" s="209">
        <v>0.42</v>
      </c>
      <c r="E1178" s="221">
        <v>2352.84</v>
      </c>
      <c r="F1178" s="53"/>
      <c r="G1178" s="50"/>
      <c r="H1178" s="38"/>
      <c r="I1178" s="39"/>
      <c r="J1178" s="54"/>
      <c r="K1178" s="217">
        <v>125600</v>
      </c>
    </row>
    <row r="1179" spans="1:11" ht="15.95" customHeight="1" x14ac:dyDescent="0.2">
      <c r="A1179" s="33" t="str">
        <f t="shared" si="18"/>
        <v>125700</v>
      </c>
      <c r="B1179" s="218">
        <v>42821</v>
      </c>
      <c r="C1179" s="206">
        <v>0.3407</v>
      </c>
      <c r="D1179" s="206">
        <v>0.42</v>
      </c>
      <c r="E1179" s="222">
        <v>2355.15</v>
      </c>
      <c r="F1179" s="52"/>
      <c r="G1179" s="48"/>
      <c r="H1179" s="36"/>
      <c r="I1179" s="37"/>
      <c r="J1179" s="54"/>
      <c r="K1179" s="218">
        <v>125700</v>
      </c>
    </row>
    <row r="1180" spans="1:11" ht="15.95" customHeight="1" x14ac:dyDescent="0.2">
      <c r="A1180" s="33" t="str">
        <f t="shared" si="18"/>
        <v>125800</v>
      </c>
      <c r="B1180" s="217">
        <v>42863</v>
      </c>
      <c r="C1180" s="209">
        <v>0.3407</v>
      </c>
      <c r="D1180" s="209">
        <v>0.42</v>
      </c>
      <c r="E1180" s="221">
        <v>2357.46</v>
      </c>
      <c r="F1180" s="53"/>
      <c r="G1180" s="50"/>
      <c r="H1180" s="38"/>
      <c r="I1180" s="39"/>
      <c r="J1180" s="54"/>
      <c r="K1180" s="217">
        <v>125800</v>
      </c>
    </row>
    <row r="1181" spans="1:11" ht="15" customHeight="1" x14ac:dyDescent="0.2">
      <c r="A1181" s="33" t="str">
        <f t="shared" si="18"/>
        <v>125900</v>
      </c>
      <c r="B1181" s="218">
        <v>42905</v>
      </c>
      <c r="C1181" s="206">
        <v>0.34079999999999999</v>
      </c>
      <c r="D1181" s="206">
        <v>0.42</v>
      </c>
      <c r="E1181" s="222">
        <v>2359.77</v>
      </c>
      <c r="F1181" s="52"/>
      <c r="G1181" s="48"/>
      <c r="H1181" s="36"/>
      <c r="I1181" s="37"/>
      <c r="J1181" s="54"/>
      <c r="K1181" s="218">
        <v>125900</v>
      </c>
    </row>
    <row r="1182" spans="1:11" ht="15.95" customHeight="1" x14ac:dyDescent="0.2">
      <c r="A1182" s="33" t="str">
        <f t="shared" si="18"/>
        <v>126000</v>
      </c>
      <c r="B1182" s="217">
        <v>42947</v>
      </c>
      <c r="C1182" s="209">
        <v>0.34079999999999999</v>
      </c>
      <c r="D1182" s="209">
        <v>0.42</v>
      </c>
      <c r="E1182" s="221">
        <v>2362.08</v>
      </c>
      <c r="F1182" s="53"/>
      <c r="G1182" s="50"/>
      <c r="H1182" s="38"/>
      <c r="I1182" s="39"/>
      <c r="J1182" s="54"/>
      <c r="K1182" s="217">
        <v>126000</v>
      </c>
    </row>
    <row r="1183" spans="1:11" ht="15.95" customHeight="1" x14ac:dyDescent="0.2">
      <c r="A1183" s="33" t="str">
        <f t="shared" si="18"/>
        <v>126100</v>
      </c>
      <c r="B1183" s="218">
        <v>42989</v>
      </c>
      <c r="C1183" s="206">
        <v>0.34089999999999998</v>
      </c>
      <c r="D1183" s="206">
        <v>0.42</v>
      </c>
      <c r="E1183" s="222">
        <v>2364.39</v>
      </c>
      <c r="F1183" s="52"/>
      <c r="G1183" s="48"/>
      <c r="H1183" s="36"/>
      <c r="I1183" s="37"/>
      <c r="J1183" s="54"/>
      <c r="K1183" s="218">
        <v>126100</v>
      </c>
    </row>
    <row r="1184" spans="1:11" ht="15" customHeight="1" x14ac:dyDescent="0.2">
      <c r="A1184" s="33" t="str">
        <f t="shared" si="18"/>
        <v>126200</v>
      </c>
      <c r="B1184" s="217">
        <v>43031</v>
      </c>
      <c r="C1184" s="209">
        <v>0.34100000000000003</v>
      </c>
      <c r="D1184" s="209">
        <v>0.42</v>
      </c>
      <c r="E1184" s="221">
        <v>2366.6999999999998</v>
      </c>
      <c r="F1184" s="53"/>
      <c r="G1184" s="50"/>
      <c r="H1184" s="38"/>
      <c r="I1184" s="39"/>
      <c r="J1184" s="54"/>
      <c r="K1184" s="217">
        <v>126200</v>
      </c>
    </row>
    <row r="1185" spans="1:11" ht="15.95" customHeight="1" x14ac:dyDescent="0.2">
      <c r="A1185" s="33" t="str">
        <f t="shared" si="18"/>
        <v>126300</v>
      </c>
      <c r="B1185" s="218">
        <v>43073</v>
      </c>
      <c r="C1185" s="206">
        <v>0.34100000000000003</v>
      </c>
      <c r="D1185" s="206">
        <v>0.42</v>
      </c>
      <c r="E1185" s="222">
        <v>2369.0100000000002</v>
      </c>
      <c r="F1185" s="52"/>
      <c r="G1185" s="48"/>
      <c r="H1185" s="36"/>
      <c r="I1185" s="37"/>
      <c r="J1185" s="54"/>
      <c r="K1185" s="218">
        <v>126300</v>
      </c>
    </row>
    <row r="1186" spans="1:11" ht="15.95" customHeight="1" x14ac:dyDescent="0.2">
      <c r="A1186" s="33" t="str">
        <f t="shared" si="18"/>
        <v>126400</v>
      </c>
      <c r="B1186" s="219">
        <v>43115</v>
      </c>
      <c r="C1186" s="212">
        <v>0.34110000000000001</v>
      </c>
      <c r="D1186" s="212">
        <v>0.42</v>
      </c>
      <c r="E1186" s="223">
        <v>2371.3200000000002</v>
      </c>
      <c r="F1186" s="53"/>
      <c r="G1186" s="50"/>
      <c r="H1186" s="38"/>
      <c r="I1186" s="39"/>
      <c r="J1186" s="54"/>
      <c r="K1186" s="219">
        <v>126400</v>
      </c>
    </row>
    <row r="1187" spans="1:11" ht="15.95" customHeight="1" x14ac:dyDescent="0.2">
      <c r="A1187" s="33" t="str">
        <f t="shared" si="18"/>
        <v>126500</v>
      </c>
      <c r="B1187" s="220">
        <v>43157</v>
      </c>
      <c r="C1187" s="215">
        <v>0.3412</v>
      </c>
      <c r="D1187" s="215">
        <v>0.42</v>
      </c>
      <c r="E1187" s="224">
        <v>2373.63</v>
      </c>
      <c r="F1187" s="52"/>
      <c r="G1187" s="48"/>
      <c r="H1187" s="36"/>
      <c r="I1187" s="37"/>
      <c r="J1187" s="54"/>
      <c r="K1187" s="220">
        <v>126500</v>
      </c>
    </row>
    <row r="1188" spans="1:11" ht="15" customHeight="1" x14ac:dyDescent="0.2">
      <c r="A1188" s="33" t="str">
        <f t="shared" si="18"/>
        <v>126600</v>
      </c>
      <c r="B1188" s="217">
        <v>43199</v>
      </c>
      <c r="C1188" s="209">
        <v>0.3412</v>
      </c>
      <c r="D1188" s="209">
        <v>0.42</v>
      </c>
      <c r="E1188" s="221">
        <v>2375.94</v>
      </c>
      <c r="F1188" s="53"/>
      <c r="G1188" s="50"/>
      <c r="H1188" s="38"/>
      <c r="I1188" s="39"/>
      <c r="J1188" s="54"/>
      <c r="K1188" s="217">
        <v>126600</v>
      </c>
    </row>
    <row r="1189" spans="1:11" ht="15.95" customHeight="1" x14ac:dyDescent="0.2">
      <c r="A1189" s="33" t="str">
        <f t="shared" si="18"/>
        <v>126700</v>
      </c>
      <c r="B1189" s="218">
        <v>43241</v>
      </c>
      <c r="C1189" s="206">
        <v>0.34129999999999999</v>
      </c>
      <c r="D1189" s="206">
        <v>0.42</v>
      </c>
      <c r="E1189" s="222">
        <v>2378.25</v>
      </c>
      <c r="F1189" s="52"/>
      <c r="G1189" s="48"/>
      <c r="H1189" s="36"/>
      <c r="I1189" s="37"/>
      <c r="J1189" s="54"/>
      <c r="K1189" s="218">
        <v>126700</v>
      </c>
    </row>
    <row r="1190" spans="1:11" ht="15.95" customHeight="1" x14ac:dyDescent="0.2">
      <c r="A1190" s="33" t="str">
        <f t="shared" si="18"/>
        <v>126800</v>
      </c>
      <c r="B1190" s="217">
        <v>43283</v>
      </c>
      <c r="C1190" s="209">
        <v>0.34129999999999999</v>
      </c>
      <c r="D1190" s="209">
        <v>0.42</v>
      </c>
      <c r="E1190" s="221">
        <v>2380.56</v>
      </c>
      <c r="F1190" s="53"/>
      <c r="G1190" s="50"/>
      <c r="H1190" s="38"/>
      <c r="I1190" s="39"/>
      <c r="J1190" s="54"/>
      <c r="K1190" s="217">
        <v>126800</v>
      </c>
    </row>
    <row r="1191" spans="1:11" ht="15" customHeight="1" x14ac:dyDescent="0.2">
      <c r="A1191" s="33" t="str">
        <f t="shared" si="18"/>
        <v>126900</v>
      </c>
      <c r="B1191" s="218">
        <v>43325</v>
      </c>
      <c r="C1191" s="206">
        <v>0.34139999999999998</v>
      </c>
      <c r="D1191" s="206">
        <v>0.42</v>
      </c>
      <c r="E1191" s="222">
        <v>2382.87</v>
      </c>
      <c r="F1191" s="52"/>
      <c r="G1191" s="48"/>
      <c r="H1191" s="36"/>
      <c r="I1191" s="37"/>
      <c r="J1191" s="54"/>
      <c r="K1191" s="218">
        <v>126900</v>
      </c>
    </row>
    <row r="1192" spans="1:11" ht="15.95" customHeight="1" x14ac:dyDescent="0.2">
      <c r="A1192" s="33" t="str">
        <f t="shared" si="18"/>
        <v>127000</v>
      </c>
      <c r="B1192" s="217">
        <v>43367</v>
      </c>
      <c r="C1192" s="209">
        <v>0.34150000000000003</v>
      </c>
      <c r="D1192" s="209">
        <v>0.42</v>
      </c>
      <c r="E1192" s="221">
        <v>2385.1799999999998</v>
      </c>
      <c r="F1192" s="53"/>
      <c r="G1192" s="50"/>
      <c r="H1192" s="38"/>
      <c r="I1192" s="39"/>
      <c r="J1192" s="54"/>
      <c r="K1192" s="217">
        <v>127000</v>
      </c>
    </row>
    <row r="1193" spans="1:11" ht="15.95" customHeight="1" x14ac:dyDescent="0.2">
      <c r="A1193" s="33" t="str">
        <f t="shared" si="18"/>
        <v>127100</v>
      </c>
      <c r="B1193" s="218">
        <v>43409</v>
      </c>
      <c r="C1193" s="206">
        <v>0.34150000000000003</v>
      </c>
      <c r="D1193" s="206">
        <v>0.42</v>
      </c>
      <c r="E1193" s="222">
        <v>2387.4899999999998</v>
      </c>
      <c r="F1193" s="52"/>
      <c r="G1193" s="48"/>
      <c r="H1193" s="36"/>
      <c r="I1193" s="37"/>
      <c r="J1193" s="54"/>
      <c r="K1193" s="218">
        <v>127100</v>
      </c>
    </row>
    <row r="1194" spans="1:11" ht="15" customHeight="1" x14ac:dyDescent="0.2">
      <c r="A1194" s="33" t="str">
        <f t="shared" si="18"/>
        <v>127200</v>
      </c>
      <c r="B1194" s="217">
        <v>43451</v>
      </c>
      <c r="C1194" s="209">
        <v>0.34160000000000001</v>
      </c>
      <c r="D1194" s="209">
        <v>0.42</v>
      </c>
      <c r="E1194" s="221">
        <v>2389.8000000000002</v>
      </c>
      <c r="F1194" s="53"/>
      <c r="G1194" s="50"/>
      <c r="H1194" s="38"/>
      <c r="I1194" s="39"/>
      <c r="J1194" s="54"/>
      <c r="K1194" s="217">
        <v>127200</v>
      </c>
    </row>
    <row r="1195" spans="1:11" ht="15.95" customHeight="1" x14ac:dyDescent="0.2">
      <c r="A1195" s="33" t="str">
        <f t="shared" si="18"/>
        <v>127300</v>
      </c>
      <c r="B1195" s="218">
        <v>43493</v>
      </c>
      <c r="C1195" s="206">
        <v>0.3417</v>
      </c>
      <c r="D1195" s="206">
        <v>0.42</v>
      </c>
      <c r="E1195" s="222">
        <v>2392.11</v>
      </c>
      <c r="F1195" s="52"/>
      <c r="G1195" s="48"/>
      <c r="H1195" s="36"/>
      <c r="I1195" s="37"/>
      <c r="J1195" s="54"/>
      <c r="K1195" s="218">
        <v>127300</v>
      </c>
    </row>
    <row r="1196" spans="1:11" ht="15.95" customHeight="1" x14ac:dyDescent="0.2">
      <c r="A1196" s="33" t="str">
        <f t="shared" si="18"/>
        <v>127400</v>
      </c>
      <c r="B1196" s="217">
        <v>43535</v>
      </c>
      <c r="C1196" s="209">
        <v>0.3417</v>
      </c>
      <c r="D1196" s="209">
        <v>0.42</v>
      </c>
      <c r="E1196" s="221">
        <v>2394.42</v>
      </c>
      <c r="F1196" s="53"/>
      <c r="G1196" s="50"/>
      <c r="H1196" s="38"/>
      <c r="I1196" s="39"/>
      <c r="J1196" s="54"/>
      <c r="K1196" s="217">
        <v>127400</v>
      </c>
    </row>
    <row r="1197" spans="1:11" ht="15.95" customHeight="1" x14ac:dyDescent="0.2">
      <c r="A1197" s="33" t="str">
        <f t="shared" si="18"/>
        <v>127500</v>
      </c>
      <c r="B1197" s="218">
        <v>43577</v>
      </c>
      <c r="C1197" s="206">
        <v>0.34179999999999999</v>
      </c>
      <c r="D1197" s="206">
        <v>0.42</v>
      </c>
      <c r="E1197" s="222">
        <v>2396.73</v>
      </c>
      <c r="F1197" s="52"/>
      <c r="G1197" s="48"/>
      <c r="H1197" s="36"/>
      <c r="I1197" s="37"/>
      <c r="J1197" s="54"/>
      <c r="K1197" s="218">
        <v>127500</v>
      </c>
    </row>
    <row r="1198" spans="1:11" ht="15" customHeight="1" x14ac:dyDescent="0.2">
      <c r="A1198" s="33" t="str">
        <f t="shared" si="18"/>
        <v>127600</v>
      </c>
      <c r="B1198" s="217">
        <v>43619</v>
      </c>
      <c r="C1198" s="209">
        <v>0.34179999999999999</v>
      </c>
      <c r="D1198" s="209">
        <v>0.42</v>
      </c>
      <c r="E1198" s="221">
        <v>2399.04</v>
      </c>
      <c r="F1198" s="53"/>
      <c r="G1198" s="50"/>
      <c r="H1198" s="38"/>
      <c r="I1198" s="39"/>
      <c r="J1198" s="54"/>
      <c r="K1198" s="217">
        <v>127600</v>
      </c>
    </row>
    <row r="1199" spans="1:11" ht="16.5" customHeight="1" x14ac:dyDescent="0.2">
      <c r="A1199" s="33" t="str">
        <f t="shared" si="18"/>
        <v>127700</v>
      </c>
      <c r="B1199" s="218">
        <v>43661</v>
      </c>
      <c r="C1199" s="206">
        <v>0.34189999999999998</v>
      </c>
      <c r="D1199" s="206">
        <v>0.42</v>
      </c>
      <c r="E1199" s="222">
        <v>2401.35</v>
      </c>
      <c r="F1199" s="52"/>
      <c r="G1199" s="48"/>
      <c r="H1199" s="36"/>
      <c r="I1199" s="37"/>
      <c r="J1199" s="54"/>
      <c r="K1199" s="218">
        <v>127700</v>
      </c>
    </row>
    <row r="1200" spans="1:11" ht="15" x14ac:dyDescent="0.2">
      <c r="A1200" s="33" t="str">
        <f t="shared" si="18"/>
        <v>127800</v>
      </c>
      <c r="B1200" s="217">
        <v>43703</v>
      </c>
      <c r="C1200" s="209">
        <v>0.34200000000000003</v>
      </c>
      <c r="D1200" s="209">
        <v>0.42</v>
      </c>
      <c r="E1200" s="221">
        <v>2403.66</v>
      </c>
      <c r="K1200" s="217">
        <v>127800</v>
      </c>
    </row>
    <row r="1201" spans="1:11" ht="15" x14ac:dyDescent="0.2">
      <c r="A1201" s="33" t="str">
        <f t="shared" si="18"/>
        <v>127900</v>
      </c>
      <c r="B1201" s="218">
        <v>43745</v>
      </c>
      <c r="C1201" s="206">
        <v>0.34200000000000003</v>
      </c>
      <c r="D1201" s="206">
        <v>0.42</v>
      </c>
      <c r="E1201" s="222">
        <v>2405.9699999999998</v>
      </c>
      <c r="K1201" s="218">
        <v>127900</v>
      </c>
    </row>
    <row r="1202" spans="1:11" ht="15" x14ac:dyDescent="0.2">
      <c r="A1202" s="33" t="str">
        <f t="shared" si="18"/>
        <v>128000</v>
      </c>
      <c r="B1202" s="217">
        <v>43787</v>
      </c>
      <c r="C1202" s="209">
        <v>0.34210000000000002</v>
      </c>
      <c r="D1202" s="209">
        <v>0.42</v>
      </c>
      <c r="E1202" s="221">
        <v>2408.2800000000002</v>
      </c>
      <c r="K1202" s="217">
        <v>128000</v>
      </c>
    </row>
    <row r="1203" spans="1:11" ht="15" x14ac:dyDescent="0.2">
      <c r="A1203" s="33" t="str">
        <f t="shared" si="18"/>
        <v>128100</v>
      </c>
      <c r="B1203" s="218">
        <v>43829</v>
      </c>
      <c r="C1203" s="206">
        <v>0.34210000000000002</v>
      </c>
      <c r="D1203" s="206">
        <v>0.42</v>
      </c>
      <c r="E1203" s="222">
        <v>2410.59</v>
      </c>
      <c r="K1203" s="218">
        <v>128100</v>
      </c>
    </row>
    <row r="1204" spans="1:11" ht="15" x14ac:dyDescent="0.2">
      <c r="A1204" s="33" t="str">
        <f t="shared" si="18"/>
        <v>128200</v>
      </c>
      <c r="B1204" s="217">
        <v>43871</v>
      </c>
      <c r="C1204" s="209">
        <v>0.3422</v>
      </c>
      <c r="D1204" s="209">
        <v>0.42</v>
      </c>
      <c r="E1204" s="221">
        <v>2412.9</v>
      </c>
      <c r="K1204" s="217">
        <v>128200</v>
      </c>
    </row>
    <row r="1205" spans="1:11" ht="15" x14ac:dyDescent="0.2">
      <c r="A1205" s="33" t="str">
        <f t="shared" si="18"/>
        <v>128300</v>
      </c>
      <c r="B1205" s="218">
        <v>43913</v>
      </c>
      <c r="C1205" s="206">
        <v>0.34229999999999999</v>
      </c>
      <c r="D1205" s="206">
        <v>0.42</v>
      </c>
      <c r="E1205" s="222">
        <v>2415.21</v>
      </c>
      <c r="K1205" s="218">
        <v>128300</v>
      </c>
    </row>
    <row r="1206" spans="1:11" ht="15" x14ac:dyDescent="0.2">
      <c r="A1206" s="33" t="str">
        <f t="shared" si="18"/>
        <v>128400</v>
      </c>
      <c r="B1206" s="217">
        <v>43955</v>
      </c>
      <c r="C1206" s="209">
        <v>0.34229999999999999</v>
      </c>
      <c r="D1206" s="209">
        <v>0.42</v>
      </c>
      <c r="E1206" s="221">
        <v>2417.52</v>
      </c>
      <c r="K1206" s="217">
        <v>128400</v>
      </c>
    </row>
    <row r="1207" spans="1:11" ht="15" x14ac:dyDescent="0.2">
      <c r="A1207" s="33" t="str">
        <f t="shared" si="18"/>
        <v>128500</v>
      </c>
      <c r="B1207" s="218">
        <v>43997</v>
      </c>
      <c r="C1207" s="206">
        <v>0.34239999999999998</v>
      </c>
      <c r="D1207" s="206">
        <v>0.42</v>
      </c>
      <c r="E1207" s="222">
        <v>2419.83</v>
      </c>
      <c r="K1207" s="218">
        <v>128500</v>
      </c>
    </row>
    <row r="1208" spans="1:11" ht="15" x14ac:dyDescent="0.2">
      <c r="A1208" s="33" t="str">
        <f t="shared" si="18"/>
        <v>128600</v>
      </c>
      <c r="B1208" s="217">
        <v>44039</v>
      </c>
      <c r="C1208" s="209">
        <v>0.34239999999999998</v>
      </c>
      <c r="D1208" s="209">
        <v>0.42</v>
      </c>
      <c r="E1208" s="221">
        <v>2422.14</v>
      </c>
      <c r="K1208" s="217">
        <v>128600</v>
      </c>
    </row>
    <row r="1209" spans="1:11" ht="15" x14ac:dyDescent="0.2">
      <c r="A1209" s="33" t="str">
        <f t="shared" si="18"/>
        <v>128700</v>
      </c>
      <c r="B1209" s="218">
        <v>44081</v>
      </c>
      <c r="C1209" s="206">
        <v>0.34250000000000003</v>
      </c>
      <c r="D1209" s="206">
        <v>0.42</v>
      </c>
      <c r="E1209" s="222">
        <v>2424.4499999999998</v>
      </c>
      <c r="K1209" s="218">
        <v>128700</v>
      </c>
    </row>
    <row r="1210" spans="1:11" ht="15" x14ac:dyDescent="0.2">
      <c r="A1210" s="33" t="str">
        <f t="shared" si="18"/>
        <v>128800</v>
      </c>
      <c r="B1210" s="217">
        <v>44123</v>
      </c>
      <c r="C1210" s="209">
        <v>0.34260000000000002</v>
      </c>
      <c r="D1210" s="209">
        <v>0.42</v>
      </c>
      <c r="E1210" s="221">
        <v>2426.7600000000002</v>
      </c>
      <c r="K1210" s="217">
        <v>128800</v>
      </c>
    </row>
    <row r="1211" spans="1:11" ht="15" x14ac:dyDescent="0.2">
      <c r="A1211" s="33" t="str">
        <f t="shared" si="18"/>
        <v>128900</v>
      </c>
      <c r="B1211" s="218">
        <v>44165</v>
      </c>
      <c r="C1211" s="206">
        <v>0.34260000000000002</v>
      </c>
      <c r="D1211" s="206">
        <v>0.42</v>
      </c>
      <c r="E1211" s="222">
        <v>2429.0700000000002</v>
      </c>
      <c r="K1211" s="218">
        <v>128900</v>
      </c>
    </row>
    <row r="1212" spans="1:11" ht="15" x14ac:dyDescent="0.2">
      <c r="A1212" s="33" t="str">
        <f t="shared" si="18"/>
        <v>129000</v>
      </c>
      <c r="B1212" s="217">
        <v>44207</v>
      </c>
      <c r="C1212" s="209">
        <v>0.3427</v>
      </c>
      <c r="D1212" s="209">
        <v>0.42</v>
      </c>
      <c r="E1212" s="221">
        <v>2431.38</v>
      </c>
      <c r="K1212" s="217">
        <v>129000</v>
      </c>
    </row>
    <row r="1213" spans="1:11" ht="15" x14ac:dyDescent="0.2">
      <c r="A1213" s="33" t="str">
        <f t="shared" si="18"/>
        <v>129100</v>
      </c>
      <c r="B1213" s="218">
        <v>44249</v>
      </c>
      <c r="C1213" s="206">
        <v>0.3427</v>
      </c>
      <c r="D1213" s="206">
        <v>0.42</v>
      </c>
      <c r="E1213" s="222">
        <v>2433.69</v>
      </c>
      <c r="K1213" s="218">
        <v>129100</v>
      </c>
    </row>
    <row r="1214" spans="1:11" ht="15" x14ac:dyDescent="0.2">
      <c r="A1214" s="33" t="str">
        <f t="shared" si="18"/>
        <v>129200</v>
      </c>
      <c r="B1214" s="217">
        <v>44291</v>
      </c>
      <c r="C1214" s="209">
        <v>0.34279999999999999</v>
      </c>
      <c r="D1214" s="209">
        <v>0.42</v>
      </c>
      <c r="E1214" s="221">
        <v>2436</v>
      </c>
      <c r="K1214" s="217">
        <v>129200</v>
      </c>
    </row>
    <row r="1215" spans="1:11" ht="15" x14ac:dyDescent="0.2">
      <c r="A1215" s="33" t="str">
        <f t="shared" si="18"/>
        <v>129300</v>
      </c>
      <c r="B1215" s="218">
        <v>44333</v>
      </c>
      <c r="C1215" s="206">
        <v>0.34289999999999998</v>
      </c>
      <c r="D1215" s="206">
        <v>0.42</v>
      </c>
      <c r="E1215" s="222">
        <v>2438.31</v>
      </c>
      <c r="K1215" s="218">
        <v>129300</v>
      </c>
    </row>
    <row r="1216" spans="1:11" ht="15" x14ac:dyDescent="0.2">
      <c r="A1216" s="33" t="str">
        <f t="shared" si="18"/>
        <v>129400</v>
      </c>
      <c r="B1216" s="217">
        <v>44375</v>
      </c>
      <c r="C1216" s="209">
        <v>0.34289999999999998</v>
      </c>
      <c r="D1216" s="209">
        <v>0.42</v>
      </c>
      <c r="E1216" s="221">
        <v>2440.62</v>
      </c>
      <c r="K1216" s="217">
        <v>129400</v>
      </c>
    </row>
    <row r="1217" spans="1:11" ht="15" x14ac:dyDescent="0.2">
      <c r="A1217" s="33" t="str">
        <f t="shared" si="18"/>
        <v>129500</v>
      </c>
      <c r="B1217" s="218">
        <v>44417</v>
      </c>
      <c r="C1217" s="206">
        <v>0.34300000000000003</v>
      </c>
      <c r="D1217" s="206">
        <v>0.42</v>
      </c>
      <c r="E1217" s="222">
        <v>2442.9299999999998</v>
      </c>
      <c r="K1217" s="218">
        <v>129500</v>
      </c>
    </row>
    <row r="1218" spans="1:11" ht="15" x14ac:dyDescent="0.2">
      <c r="A1218" s="33" t="str">
        <f t="shared" ref="A1218:A1281" si="19">CLEAN(K1218)</f>
        <v>129600</v>
      </c>
      <c r="B1218" s="217">
        <v>44459</v>
      </c>
      <c r="C1218" s="209">
        <v>0.34300000000000003</v>
      </c>
      <c r="D1218" s="209">
        <v>0.42</v>
      </c>
      <c r="E1218" s="221">
        <v>2445.2399999999998</v>
      </c>
      <c r="K1218" s="217">
        <v>129600</v>
      </c>
    </row>
    <row r="1219" spans="1:11" ht="15" x14ac:dyDescent="0.2">
      <c r="A1219" s="33" t="str">
        <f t="shared" si="19"/>
        <v>129700</v>
      </c>
      <c r="B1219" s="218">
        <v>44501</v>
      </c>
      <c r="C1219" s="206">
        <v>0.34310000000000002</v>
      </c>
      <c r="D1219" s="206">
        <v>0.42</v>
      </c>
      <c r="E1219" s="222">
        <v>2447.5500000000002</v>
      </c>
      <c r="K1219" s="218">
        <v>129700</v>
      </c>
    </row>
    <row r="1220" spans="1:11" ht="15" x14ac:dyDescent="0.2">
      <c r="A1220" s="33" t="str">
        <f t="shared" si="19"/>
        <v>129800</v>
      </c>
      <c r="B1220" s="217">
        <v>44543</v>
      </c>
      <c r="C1220" s="209">
        <v>0.34320000000000001</v>
      </c>
      <c r="D1220" s="209">
        <v>0.42</v>
      </c>
      <c r="E1220" s="221">
        <v>2449.86</v>
      </c>
      <c r="K1220" s="217">
        <v>129800</v>
      </c>
    </row>
    <row r="1221" spans="1:11" ht="15" x14ac:dyDescent="0.2">
      <c r="A1221" s="33" t="str">
        <f t="shared" si="19"/>
        <v>129900</v>
      </c>
      <c r="B1221" s="218">
        <v>44585</v>
      </c>
      <c r="C1221" s="206">
        <v>0.34320000000000001</v>
      </c>
      <c r="D1221" s="206">
        <v>0.42</v>
      </c>
      <c r="E1221" s="222">
        <v>2452.17</v>
      </c>
      <c r="K1221" s="218">
        <v>129900</v>
      </c>
    </row>
    <row r="1222" spans="1:11" ht="15" x14ac:dyDescent="0.2">
      <c r="A1222" s="33" t="str">
        <f t="shared" si="19"/>
        <v>130000</v>
      </c>
      <c r="B1222" s="217">
        <v>44627</v>
      </c>
      <c r="C1222" s="209">
        <v>0.34329999999999999</v>
      </c>
      <c r="D1222" s="209">
        <v>0.42</v>
      </c>
      <c r="E1222" s="221">
        <v>2454.48</v>
      </c>
      <c r="K1222" s="217">
        <v>130000</v>
      </c>
    </row>
    <row r="1223" spans="1:11" ht="15" x14ac:dyDescent="0.2">
      <c r="A1223" s="33" t="str">
        <f t="shared" si="19"/>
        <v>130100</v>
      </c>
      <c r="B1223" s="218">
        <v>44669</v>
      </c>
      <c r="C1223" s="206">
        <v>0.34329999999999999</v>
      </c>
      <c r="D1223" s="206">
        <v>0.42</v>
      </c>
      <c r="E1223" s="222">
        <v>2456.79</v>
      </c>
      <c r="K1223" s="218">
        <v>130100</v>
      </c>
    </row>
    <row r="1224" spans="1:11" ht="15" x14ac:dyDescent="0.2">
      <c r="A1224" s="33" t="str">
        <f t="shared" si="19"/>
        <v>130200</v>
      </c>
      <c r="B1224" s="217">
        <v>44711</v>
      </c>
      <c r="C1224" s="209">
        <v>0.34339999999999998</v>
      </c>
      <c r="D1224" s="209">
        <v>0.42</v>
      </c>
      <c r="E1224" s="221">
        <v>2459.1</v>
      </c>
      <c r="K1224" s="217">
        <v>130200</v>
      </c>
    </row>
    <row r="1225" spans="1:11" ht="15" x14ac:dyDescent="0.2">
      <c r="A1225" s="33" t="str">
        <f t="shared" si="19"/>
        <v>130300</v>
      </c>
      <c r="B1225" s="218">
        <v>44753</v>
      </c>
      <c r="C1225" s="206">
        <v>0.34350000000000003</v>
      </c>
      <c r="D1225" s="206">
        <v>0.42</v>
      </c>
      <c r="E1225" s="222">
        <v>2461.41</v>
      </c>
      <c r="K1225" s="218">
        <v>130300</v>
      </c>
    </row>
    <row r="1226" spans="1:11" ht="15" x14ac:dyDescent="0.2">
      <c r="A1226" s="33" t="str">
        <f t="shared" si="19"/>
        <v>130400</v>
      </c>
      <c r="B1226" s="217">
        <v>44795</v>
      </c>
      <c r="C1226" s="209">
        <v>0.34350000000000003</v>
      </c>
      <c r="D1226" s="209">
        <v>0.42</v>
      </c>
      <c r="E1226" s="221">
        <v>2463.7199999999998</v>
      </c>
      <c r="K1226" s="217">
        <v>130400</v>
      </c>
    </row>
    <row r="1227" spans="1:11" ht="15" x14ac:dyDescent="0.2">
      <c r="A1227" s="33" t="str">
        <f t="shared" si="19"/>
        <v>130500</v>
      </c>
      <c r="B1227" s="218">
        <v>44837</v>
      </c>
      <c r="C1227" s="206">
        <v>0.34360000000000002</v>
      </c>
      <c r="D1227" s="206">
        <v>0.42</v>
      </c>
      <c r="E1227" s="222">
        <v>2466.0300000000002</v>
      </c>
      <c r="K1227" s="218">
        <v>130500</v>
      </c>
    </row>
    <row r="1228" spans="1:11" ht="15" x14ac:dyDescent="0.2">
      <c r="A1228" s="33" t="str">
        <f t="shared" si="19"/>
        <v>130600</v>
      </c>
      <c r="B1228" s="217">
        <v>44879</v>
      </c>
      <c r="C1228" s="209">
        <v>0.34360000000000002</v>
      </c>
      <c r="D1228" s="209">
        <v>0.42</v>
      </c>
      <c r="E1228" s="221">
        <v>2468.34</v>
      </c>
      <c r="K1228" s="217">
        <v>130600</v>
      </c>
    </row>
    <row r="1229" spans="1:11" ht="15" x14ac:dyDescent="0.2">
      <c r="A1229" s="33" t="str">
        <f t="shared" si="19"/>
        <v>130700</v>
      </c>
      <c r="B1229" s="218">
        <v>44921</v>
      </c>
      <c r="C1229" s="206">
        <v>0.34370000000000001</v>
      </c>
      <c r="D1229" s="206">
        <v>0.42</v>
      </c>
      <c r="E1229" s="222">
        <v>2470.65</v>
      </c>
      <c r="K1229" s="218">
        <v>130700</v>
      </c>
    </row>
    <row r="1230" spans="1:11" ht="15" x14ac:dyDescent="0.2">
      <c r="A1230" s="33" t="str">
        <f t="shared" si="19"/>
        <v>130800</v>
      </c>
      <c r="B1230" s="217">
        <v>44963</v>
      </c>
      <c r="C1230" s="209">
        <v>0.34379999999999999</v>
      </c>
      <c r="D1230" s="209">
        <v>0.42</v>
      </c>
      <c r="E1230" s="221">
        <v>2472.96</v>
      </c>
      <c r="K1230" s="217">
        <v>130800</v>
      </c>
    </row>
    <row r="1231" spans="1:11" ht="15" x14ac:dyDescent="0.2">
      <c r="A1231" s="33" t="str">
        <f t="shared" si="19"/>
        <v>130900</v>
      </c>
      <c r="B1231" s="218">
        <v>45005</v>
      </c>
      <c r="C1231" s="206">
        <v>0.34379999999999999</v>
      </c>
      <c r="D1231" s="206">
        <v>0.42</v>
      </c>
      <c r="E1231" s="222">
        <v>2475.27</v>
      </c>
      <c r="K1231" s="218">
        <v>130900</v>
      </c>
    </row>
    <row r="1232" spans="1:11" ht="15" x14ac:dyDescent="0.2">
      <c r="A1232" s="33" t="str">
        <f t="shared" si="19"/>
        <v>131000</v>
      </c>
      <c r="B1232" s="219">
        <v>45047</v>
      </c>
      <c r="C1232" s="212">
        <v>0.34389999999999998</v>
      </c>
      <c r="D1232" s="212">
        <v>0.42</v>
      </c>
      <c r="E1232" s="223">
        <v>2477.58</v>
      </c>
      <c r="K1232" s="219">
        <v>131000</v>
      </c>
    </row>
    <row r="1233" spans="1:11" ht="15" x14ac:dyDescent="0.2">
      <c r="A1233" s="33" t="str">
        <f t="shared" si="19"/>
        <v>131100</v>
      </c>
      <c r="B1233" s="220">
        <v>45089</v>
      </c>
      <c r="C1233" s="215">
        <v>0.34389999999999998</v>
      </c>
      <c r="D1233" s="215">
        <v>0.42</v>
      </c>
      <c r="E1233" s="224">
        <v>2479.89</v>
      </c>
      <c r="K1233" s="220">
        <v>131100</v>
      </c>
    </row>
    <row r="1234" spans="1:11" ht="15" x14ac:dyDescent="0.2">
      <c r="A1234" s="33" t="str">
        <f t="shared" si="19"/>
        <v>131200</v>
      </c>
      <c r="B1234" s="217">
        <v>45131</v>
      </c>
      <c r="C1234" s="209">
        <v>0.34399999999999997</v>
      </c>
      <c r="D1234" s="209">
        <v>0.42</v>
      </c>
      <c r="E1234" s="221">
        <v>2482.1999999999998</v>
      </c>
      <c r="K1234" s="217">
        <v>131200</v>
      </c>
    </row>
    <row r="1235" spans="1:11" ht="15" x14ac:dyDescent="0.2">
      <c r="A1235" s="33" t="str">
        <f t="shared" si="19"/>
        <v>131300</v>
      </c>
      <c r="B1235" s="218">
        <v>45173</v>
      </c>
      <c r="C1235" s="206">
        <v>0.34399999999999997</v>
      </c>
      <c r="D1235" s="206">
        <v>0.42</v>
      </c>
      <c r="E1235" s="222">
        <v>2484.5100000000002</v>
      </c>
      <c r="K1235" s="218">
        <v>131300</v>
      </c>
    </row>
    <row r="1236" spans="1:11" ht="15" x14ac:dyDescent="0.2">
      <c r="A1236" s="33" t="str">
        <f t="shared" si="19"/>
        <v>131400</v>
      </c>
      <c r="B1236" s="217">
        <v>45215</v>
      </c>
      <c r="C1236" s="209">
        <v>0.34410000000000002</v>
      </c>
      <c r="D1236" s="209">
        <v>0.42</v>
      </c>
      <c r="E1236" s="221">
        <v>2486.8200000000002</v>
      </c>
      <c r="K1236" s="217">
        <v>131400</v>
      </c>
    </row>
    <row r="1237" spans="1:11" ht="15" x14ac:dyDescent="0.2">
      <c r="A1237" s="33" t="str">
        <f t="shared" si="19"/>
        <v>131500</v>
      </c>
      <c r="B1237" s="218">
        <v>45257</v>
      </c>
      <c r="C1237" s="206">
        <v>0.34420000000000001</v>
      </c>
      <c r="D1237" s="206">
        <v>0.42</v>
      </c>
      <c r="E1237" s="222">
        <v>2489.13</v>
      </c>
      <c r="K1237" s="218">
        <v>131500</v>
      </c>
    </row>
    <row r="1238" spans="1:11" ht="15" x14ac:dyDescent="0.2">
      <c r="A1238" s="33" t="str">
        <f t="shared" si="19"/>
        <v>131600</v>
      </c>
      <c r="B1238" s="217">
        <v>45299</v>
      </c>
      <c r="C1238" s="209">
        <v>0.34420000000000001</v>
      </c>
      <c r="D1238" s="209">
        <v>0.42</v>
      </c>
      <c r="E1238" s="221">
        <v>2491.44</v>
      </c>
      <c r="K1238" s="217">
        <v>131600</v>
      </c>
    </row>
    <row r="1239" spans="1:11" ht="15" x14ac:dyDescent="0.2">
      <c r="A1239" s="33" t="str">
        <f t="shared" si="19"/>
        <v>131700</v>
      </c>
      <c r="B1239" s="218">
        <v>45341</v>
      </c>
      <c r="C1239" s="206">
        <v>0.34429999999999999</v>
      </c>
      <c r="D1239" s="206">
        <v>0.42</v>
      </c>
      <c r="E1239" s="222">
        <v>2493.75</v>
      </c>
      <c r="K1239" s="218">
        <v>131700</v>
      </c>
    </row>
    <row r="1240" spans="1:11" ht="15" x14ac:dyDescent="0.2">
      <c r="A1240" s="33" t="str">
        <f t="shared" si="19"/>
        <v>131800</v>
      </c>
      <c r="B1240" s="217">
        <v>45383</v>
      </c>
      <c r="C1240" s="209">
        <v>0.34429999999999999</v>
      </c>
      <c r="D1240" s="209">
        <v>0.42</v>
      </c>
      <c r="E1240" s="221">
        <v>2496.06</v>
      </c>
      <c r="K1240" s="217">
        <v>131800</v>
      </c>
    </row>
    <row r="1241" spans="1:11" ht="15" x14ac:dyDescent="0.2">
      <c r="A1241" s="33" t="str">
        <f t="shared" si="19"/>
        <v>131900</v>
      </c>
      <c r="B1241" s="218">
        <v>45425</v>
      </c>
      <c r="C1241" s="206">
        <v>0.34439999999999998</v>
      </c>
      <c r="D1241" s="206">
        <v>0.42</v>
      </c>
      <c r="E1241" s="222">
        <v>2498.37</v>
      </c>
      <c r="K1241" s="218">
        <v>131900</v>
      </c>
    </row>
    <row r="1242" spans="1:11" ht="15" x14ac:dyDescent="0.2">
      <c r="A1242" s="33" t="str">
        <f t="shared" si="19"/>
        <v>132000</v>
      </c>
      <c r="B1242" s="217">
        <v>45467</v>
      </c>
      <c r="C1242" s="209">
        <v>0.34439999999999998</v>
      </c>
      <c r="D1242" s="209">
        <v>0.42</v>
      </c>
      <c r="E1242" s="221">
        <v>2500.6799999999998</v>
      </c>
      <c r="K1242" s="217">
        <v>132000</v>
      </c>
    </row>
    <row r="1243" spans="1:11" ht="15" x14ac:dyDescent="0.2">
      <c r="A1243" s="33" t="str">
        <f t="shared" si="19"/>
        <v>132100</v>
      </c>
      <c r="B1243" s="218">
        <v>45509</v>
      </c>
      <c r="C1243" s="206">
        <v>0.34449999999999997</v>
      </c>
      <c r="D1243" s="206">
        <v>0.42</v>
      </c>
      <c r="E1243" s="222">
        <v>2502.9899999999998</v>
      </c>
      <c r="K1243" s="218">
        <v>132100</v>
      </c>
    </row>
    <row r="1244" spans="1:11" ht="15" x14ac:dyDescent="0.2">
      <c r="A1244" s="33" t="str">
        <f t="shared" si="19"/>
        <v>132200</v>
      </c>
      <c r="B1244" s="217">
        <v>45551</v>
      </c>
      <c r="C1244" s="209">
        <v>0.34460000000000002</v>
      </c>
      <c r="D1244" s="209">
        <v>0.42</v>
      </c>
      <c r="E1244" s="221">
        <v>2505.3000000000002</v>
      </c>
      <c r="K1244" s="217">
        <v>132200</v>
      </c>
    </row>
    <row r="1245" spans="1:11" ht="15" x14ac:dyDescent="0.2">
      <c r="A1245" s="33" t="str">
        <f t="shared" si="19"/>
        <v>132300</v>
      </c>
      <c r="B1245" s="218">
        <v>45593</v>
      </c>
      <c r="C1245" s="206">
        <v>0.34460000000000002</v>
      </c>
      <c r="D1245" s="206">
        <v>0.42</v>
      </c>
      <c r="E1245" s="222">
        <v>2507.61</v>
      </c>
      <c r="K1245" s="218">
        <v>132300</v>
      </c>
    </row>
    <row r="1246" spans="1:11" ht="15" x14ac:dyDescent="0.2">
      <c r="A1246" s="33" t="str">
        <f t="shared" si="19"/>
        <v>132400</v>
      </c>
      <c r="B1246" s="217">
        <v>45635</v>
      </c>
      <c r="C1246" s="209">
        <v>0.34470000000000001</v>
      </c>
      <c r="D1246" s="209">
        <v>0.42</v>
      </c>
      <c r="E1246" s="221">
        <v>2509.92</v>
      </c>
      <c r="K1246" s="217">
        <v>132400</v>
      </c>
    </row>
    <row r="1247" spans="1:11" ht="15" x14ac:dyDescent="0.2">
      <c r="A1247" s="33" t="str">
        <f t="shared" si="19"/>
        <v>132500</v>
      </c>
      <c r="B1247" s="218">
        <v>45677</v>
      </c>
      <c r="C1247" s="206">
        <v>0.34470000000000001</v>
      </c>
      <c r="D1247" s="206">
        <v>0.42</v>
      </c>
      <c r="E1247" s="222">
        <v>2512.23</v>
      </c>
      <c r="K1247" s="218">
        <v>132500</v>
      </c>
    </row>
    <row r="1248" spans="1:11" ht="15" x14ac:dyDescent="0.2">
      <c r="A1248" s="33" t="str">
        <f t="shared" si="19"/>
        <v>132600</v>
      </c>
      <c r="B1248" s="217">
        <v>45719</v>
      </c>
      <c r="C1248" s="209">
        <v>0.3448</v>
      </c>
      <c r="D1248" s="209">
        <v>0.42</v>
      </c>
      <c r="E1248" s="221">
        <v>2514.54</v>
      </c>
      <c r="K1248" s="217">
        <v>132600</v>
      </c>
    </row>
    <row r="1249" spans="1:11" ht="15" x14ac:dyDescent="0.2">
      <c r="A1249" s="33" t="str">
        <f t="shared" si="19"/>
        <v>132700</v>
      </c>
      <c r="B1249" s="218">
        <v>45761</v>
      </c>
      <c r="C1249" s="206">
        <v>0.3448</v>
      </c>
      <c r="D1249" s="206">
        <v>0.42</v>
      </c>
      <c r="E1249" s="222">
        <v>2516.85</v>
      </c>
      <c r="K1249" s="218">
        <v>132700</v>
      </c>
    </row>
    <row r="1250" spans="1:11" ht="15" x14ac:dyDescent="0.2">
      <c r="A1250" s="33" t="str">
        <f t="shared" si="19"/>
        <v>132800</v>
      </c>
      <c r="B1250" s="217">
        <v>45803</v>
      </c>
      <c r="C1250" s="209">
        <v>0.34489999999999998</v>
      </c>
      <c r="D1250" s="209">
        <v>0.42</v>
      </c>
      <c r="E1250" s="221">
        <v>2519.16</v>
      </c>
      <c r="K1250" s="217">
        <v>132800</v>
      </c>
    </row>
    <row r="1251" spans="1:11" ht="15" x14ac:dyDescent="0.2">
      <c r="A1251" s="33" t="str">
        <f t="shared" si="19"/>
        <v>132900</v>
      </c>
      <c r="B1251" s="218">
        <v>45845</v>
      </c>
      <c r="C1251" s="206">
        <v>0.34499999999999997</v>
      </c>
      <c r="D1251" s="206">
        <v>0.42</v>
      </c>
      <c r="E1251" s="222">
        <v>2521.4699999999998</v>
      </c>
      <c r="K1251" s="218">
        <v>132900</v>
      </c>
    </row>
    <row r="1252" spans="1:11" ht="15" x14ac:dyDescent="0.2">
      <c r="A1252" s="33" t="str">
        <f t="shared" si="19"/>
        <v>133000</v>
      </c>
      <c r="B1252" s="217">
        <v>45887</v>
      </c>
      <c r="C1252" s="209">
        <v>0.34499999999999997</v>
      </c>
      <c r="D1252" s="209">
        <v>0.42</v>
      </c>
      <c r="E1252" s="221">
        <v>2523.7800000000002</v>
      </c>
      <c r="K1252" s="217">
        <v>133000</v>
      </c>
    </row>
    <row r="1253" spans="1:11" ht="15" x14ac:dyDescent="0.2">
      <c r="A1253" s="33" t="str">
        <f t="shared" si="19"/>
        <v>133100</v>
      </c>
      <c r="B1253" s="218">
        <v>45929</v>
      </c>
      <c r="C1253" s="206">
        <v>0.34510000000000002</v>
      </c>
      <c r="D1253" s="206">
        <v>0.42</v>
      </c>
      <c r="E1253" s="222">
        <v>2526.09</v>
      </c>
      <c r="K1253" s="218">
        <v>133100</v>
      </c>
    </row>
    <row r="1254" spans="1:11" ht="15" x14ac:dyDescent="0.2">
      <c r="A1254" s="33" t="str">
        <f t="shared" si="19"/>
        <v>133200</v>
      </c>
      <c r="B1254" s="217">
        <v>45971</v>
      </c>
      <c r="C1254" s="209">
        <v>0.34510000000000002</v>
      </c>
      <c r="D1254" s="209">
        <v>0.42</v>
      </c>
      <c r="E1254" s="221">
        <v>2528.4</v>
      </c>
      <c r="K1254" s="217">
        <v>133200</v>
      </c>
    </row>
    <row r="1255" spans="1:11" ht="15" x14ac:dyDescent="0.2">
      <c r="A1255" s="33" t="str">
        <f t="shared" si="19"/>
        <v>133300</v>
      </c>
      <c r="B1255" s="218">
        <v>46013</v>
      </c>
      <c r="C1255" s="206">
        <v>0.34520000000000001</v>
      </c>
      <c r="D1255" s="206">
        <v>0.42</v>
      </c>
      <c r="E1255" s="222">
        <v>2530.71</v>
      </c>
      <c r="K1255" s="218">
        <v>133300</v>
      </c>
    </row>
    <row r="1256" spans="1:11" ht="15" x14ac:dyDescent="0.2">
      <c r="A1256" s="33" t="str">
        <f t="shared" si="19"/>
        <v>133400</v>
      </c>
      <c r="B1256" s="217">
        <v>46055</v>
      </c>
      <c r="C1256" s="209">
        <v>0.34520000000000001</v>
      </c>
      <c r="D1256" s="209">
        <v>0.42</v>
      </c>
      <c r="E1256" s="221">
        <v>2533.02</v>
      </c>
      <c r="K1256" s="217">
        <v>133400</v>
      </c>
    </row>
    <row r="1257" spans="1:11" ht="15" x14ac:dyDescent="0.2">
      <c r="A1257" s="33" t="str">
        <f t="shared" si="19"/>
        <v>133500</v>
      </c>
      <c r="B1257" s="218">
        <v>46097</v>
      </c>
      <c r="C1257" s="206">
        <v>0.3453</v>
      </c>
      <c r="D1257" s="206">
        <v>0.42</v>
      </c>
      <c r="E1257" s="222">
        <v>2535.33</v>
      </c>
      <c r="K1257" s="218">
        <v>133500</v>
      </c>
    </row>
    <row r="1258" spans="1:11" ht="15" x14ac:dyDescent="0.2">
      <c r="A1258" s="33" t="str">
        <f t="shared" si="19"/>
        <v>133600</v>
      </c>
      <c r="B1258" s="217">
        <v>46139</v>
      </c>
      <c r="C1258" s="209">
        <v>0.34539999999999998</v>
      </c>
      <c r="D1258" s="209">
        <v>0.42</v>
      </c>
      <c r="E1258" s="221">
        <v>2537.64</v>
      </c>
      <c r="K1258" s="217">
        <v>133600</v>
      </c>
    </row>
    <row r="1259" spans="1:11" ht="15" x14ac:dyDescent="0.2">
      <c r="A1259" s="33" t="str">
        <f t="shared" si="19"/>
        <v>133700</v>
      </c>
      <c r="B1259" s="218">
        <v>46181</v>
      </c>
      <c r="C1259" s="206">
        <v>0.34539999999999998</v>
      </c>
      <c r="D1259" s="206">
        <v>0.42</v>
      </c>
      <c r="E1259" s="222">
        <v>2539.9499999999998</v>
      </c>
      <c r="K1259" s="218">
        <v>133700</v>
      </c>
    </row>
    <row r="1260" spans="1:11" ht="15" x14ac:dyDescent="0.2">
      <c r="A1260" s="33" t="str">
        <f t="shared" si="19"/>
        <v>133800</v>
      </c>
      <c r="B1260" s="217">
        <v>46223</v>
      </c>
      <c r="C1260" s="209">
        <v>0.34549999999999997</v>
      </c>
      <c r="D1260" s="209">
        <v>0.42</v>
      </c>
      <c r="E1260" s="221">
        <v>2542.2600000000002</v>
      </c>
      <c r="K1260" s="217">
        <v>133800</v>
      </c>
    </row>
    <row r="1261" spans="1:11" ht="15" x14ac:dyDescent="0.2">
      <c r="A1261" s="33" t="str">
        <f t="shared" si="19"/>
        <v>133900</v>
      </c>
      <c r="B1261" s="218">
        <v>46265</v>
      </c>
      <c r="C1261" s="206">
        <v>0.34549999999999997</v>
      </c>
      <c r="D1261" s="206">
        <v>0.42</v>
      </c>
      <c r="E1261" s="222">
        <v>2544.5700000000002</v>
      </c>
      <c r="K1261" s="218">
        <v>133900</v>
      </c>
    </row>
    <row r="1262" spans="1:11" ht="15" x14ac:dyDescent="0.2">
      <c r="A1262" s="33" t="str">
        <f t="shared" si="19"/>
        <v>134000</v>
      </c>
      <c r="B1262" s="217">
        <v>46307</v>
      </c>
      <c r="C1262" s="209">
        <v>0.34560000000000002</v>
      </c>
      <c r="D1262" s="209">
        <v>0.42</v>
      </c>
      <c r="E1262" s="221">
        <v>2546.88</v>
      </c>
      <c r="K1262" s="217">
        <v>134000</v>
      </c>
    </row>
    <row r="1263" spans="1:11" ht="15" x14ac:dyDescent="0.2">
      <c r="A1263" s="33" t="str">
        <f t="shared" si="19"/>
        <v>134100</v>
      </c>
      <c r="B1263" s="218">
        <v>46349</v>
      </c>
      <c r="C1263" s="206">
        <v>0.34560000000000002</v>
      </c>
      <c r="D1263" s="206">
        <v>0.42</v>
      </c>
      <c r="E1263" s="222">
        <v>2549.19</v>
      </c>
      <c r="K1263" s="218">
        <v>134100</v>
      </c>
    </row>
    <row r="1264" spans="1:11" ht="15" x14ac:dyDescent="0.2">
      <c r="A1264" s="33" t="str">
        <f t="shared" si="19"/>
        <v>134200</v>
      </c>
      <c r="B1264" s="217">
        <v>46391</v>
      </c>
      <c r="C1264" s="209">
        <v>0.34570000000000001</v>
      </c>
      <c r="D1264" s="209">
        <v>0.42</v>
      </c>
      <c r="E1264" s="221">
        <v>2551.5</v>
      </c>
      <c r="K1264" s="217">
        <v>134200</v>
      </c>
    </row>
    <row r="1265" spans="1:11" ht="15" x14ac:dyDescent="0.2">
      <c r="A1265" s="33" t="str">
        <f t="shared" si="19"/>
        <v>134300</v>
      </c>
      <c r="B1265" s="218">
        <v>46433</v>
      </c>
      <c r="C1265" s="206">
        <v>0.34570000000000001</v>
      </c>
      <c r="D1265" s="206">
        <v>0.42</v>
      </c>
      <c r="E1265" s="222">
        <v>2553.81</v>
      </c>
      <c r="K1265" s="218">
        <v>134300</v>
      </c>
    </row>
    <row r="1266" spans="1:11" ht="15" x14ac:dyDescent="0.2">
      <c r="A1266" s="33" t="str">
        <f t="shared" si="19"/>
        <v>134400</v>
      </c>
      <c r="B1266" s="217">
        <v>46475</v>
      </c>
      <c r="C1266" s="209">
        <v>0.3458</v>
      </c>
      <c r="D1266" s="209">
        <v>0.42</v>
      </c>
      <c r="E1266" s="221">
        <v>2556.12</v>
      </c>
      <c r="K1266" s="217">
        <v>134400</v>
      </c>
    </row>
    <row r="1267" spans="1:11" ht="15" x14ac:dyDescent="0.2">
      <c r="A1267" s="33" t="str">
        <f t="shared" si="19"/>
        <v>134500</v>
      </c>
      <c r="B1267" s="218">
        <v>46517</v>
      </c>
      <c r="C1267" s="206">
        <v>0.34589999999999999</v>
      </c>
      <c r="D1267" s="206">
        <v>0.42</v>
      </c>
      <c r="E1267" s="222">
        <v>2558.4299999999998</v>
      </c>
      <c r="K1267" s="218">
        <v>134500</v>
      </c>
    </row>
    <row r="1268" spans="1:11" ht="15" x14ac:dyDescent="0.2">
      <c r="A1268" s="33" t="str">
        <f t="shared" si="19"/>
        <v>134600</v>
      </c>
      <c r="B1268" s="217">
        <v>46559</v>
      </c>
      <c r="C1268" s="209">
        <v>0.34589999999999999</v>
      </c>
      <c r="D1268" s="209">
        <v>0.42</v>
      </c>
      <c r="E1268" s="221">
        <v>2560.7399999999998</v>
      </c>
      <c r="K1268" s="217">
        <v>134600</v>
      </c>
    </row>
    <row r="1269" spans="1:11" ht="15" x14ac:dyDescent="0.2">
      <c r="A1269" s="33" t="str">
        <f t="shared" si="19"/>
        <v>134700</v>
      </c>
      <c r="B1269" s="218">
        <v>46601</v>
      </c>
      <c r="C1269" s="206">
        <v>0.34599999999999997</v>
      </c>
      <c r="D1269" s="206">
        <v>0.42</v>
      </c>
      <c r="E1269" s="222">
        <v>2563.0500000000002</v>
      </c>
      <c r="K1269" s="218">
        <v>134700</v>
      </c>
    </row>
    <row r="1270" spans="1:11" ht="15" x14ac:dyDescent="0.2">
      <c r="A1270" s="33" t="str">
        <f t="shared" si="19"/>
        <v>134800</v>
      </c>
      <c r="B1270" s="217">
        <v>46643</v>
      </c>
      <c r="C1270" s="209">
        <v>0.34599999999999997</v>
      </c>
      <c r="D1270" s="209">
        <v>0.42</v>
      </c>
      <c r="E1270" s="221">
        <v>2565.36</v>
      </c>
      <c r="K1270" s="217">
        <v>134800</v>
      </c>
    </row>
    <row r="1271" spans="1:11" ht="15" x14ac:dyDescent="0.2">
      <c r="A1271" s="33" t="str">
        <f t="shared" si="19"/>
        <v>134900</v>
      </c>
      <c r="B1271" s="218">
        <v>46685</v>
      </c>
      <c r="C1271" s="206">
        <v>0.34610000000000002</v>
      </c>
      <c r="D1271" s="206">
        <v>0.42</v>
      </c>
      <c r="E1271" s="222">
        <v>2567.67</v>
      </c>
      <c r="K1271" s="218">
        <v>134900</v>
      </c>
    </row>
    <row r="1272" spans="1:11" ht="15" x14ac:dyDescent="0.2">
      <c r="A1272" s="33" t="str">
        <f t="shared" si="19"/>
        <v>135000</v>
      </c>
      <c r="B1272" s="217">
        <v>46727</v>
      </c>
      <c r="C1272" s="209">
        <v>0.34610000000000002</v>
      </c>
      <c r="D1272" s="209">
        <v>0.42</v>
      </c>
      <c r="E1272" s="221">
        <v>2569.98</v>
      </c>
      <c r="K1272" s="217">
        <v>135000</v>
      </c>
    </row>
    <row r="1273" spans="1:11" ht="15" x14ac:dyDescent="0.2">
      <c r="A1273" s="33" t="str">
        <f t="shared" si="19"/>
        <v>135100</v>
      </c>
      <c r="B1273" s="218">
        <v>46769</v>
      </c>
      <c r="C1273" s="206">
        <v>0.34620000000000001</v>
      </c>
      <c r="D1273" s="206">
        <v>0.42</v>
      </c>
      <c r="E1273" s="222">
        <v>2572.29</v>
      </c>
      <c r="K1273" s="218">
        <v>135100</v>
      </c>
    </row>
    <row r="1274" spans="1:11" ht="15" x14ac:dyDescent="0.2">
      <c r="A1274" s="33" t="str">
        <f t="shared" si="19"/>
        <v>135200</v>
      </c>
      <c r="B1274" s="217">
        <v>46811</v>
      </c>
      <c r="C1274" s="209">
        <v>0.34620000000000001</v>
      </c>
      <c r="D1274" s="209">
        <v>0.42</v>
      </c>
      <c r="E1274" s="221">
        <v>2574.6</v>
      </c>
      <c r="K1274" s="217">
        <v>135200</v>
      </c>
    </row>
    <row r="1275" spans="1:11" ht="15" x14ac:dyDescent="0.2">
      <c r="A1275" s="33" t="str">
        <f t="shared" si="19"/>
        <v>135300</v>
      </c>
      <c r="B1275" s="218">
        <v>46853</v>
      </c>
      <c r="C1275" s="206">
        <v>0.3463</v>
      </c>
      <c r="D1275" s="206">
        <v>0.42</v>
      </c>
      <c r="E1275" s="222">
        <v>2576.91</v>
      </c>
      <c r="K1275" s="218">
        <v>135300</v>
      </c>
    </row>
    <row r="1276" spans="1:11" ht="15" x14ac:dyDescent="0.2">
      <c r="A1276" s="33" t="str">
        <f t="shared" si="19"/>
        <v>135400</v>
      </c>
      <c r="B1276" s="217">
        <v>46895</v>
      </c>
      <c r="C1276" s="209">
        <v>0.3463</v>
      </c>
      <c r="D1276" s="209">
        <v>0.42</v>
      </c>
      <c r="E1276" s="221">
        <v>2579.2199999999998</v>
      </c>
      <c r="K1276" s="217">
        <v>135400</v>
      </c>
    </row>
    <row r="1277" spans="1:11" ht="15" x14ac:dyDescent="0.2">
      <c r="A1277" s="33" t="str">
        <f t="shared" si="19"/>
        <v>135500</v>
      </c>
      <c r="B1277" s="218">
        <v>46937</v>
      </c>
      <c r="C1277" s="206">
        <v>0.34639999999999999</v>
      </c>
      <c r="D1277" s="206">
        <v>0.42</v>
      </c>
      <c r="E1277" s="222">
        <v>2581.5300000000002</v>
      </c>
      <c r="K1277" s="218">
        <v>135500</v>
      </c>
    </row>
    <row r="1278" spans="1:11" ht="15" x14ac:dyDescent="0.2">
      <c r="A1278" s="33" t="str">
        <f t="shared" si="19"/>
        <v>135600</v>
      </c>
      <c r="B1278" s="219">
        <v>46979</v>
      </c>
      <c r="C1278" s="212">
        <v>0.34649999999999997</v>
      </c>
      <c r="D1278" s="212">
        <v>0.42</v>
      </c>
      <c r="E1278" s="223">
        <v>2583.84</v>
      </c>
      <c r="K1278" s="219">
        <v>135600</v>
      </c>
    </row>
    <row r="1279" spans="1:11" ht="15" x14ac:dyDescent="0.2">
      <c r="A1279" s="33" t="str">
        <f t="shared" si="19"/>
        <v>135700</v>
      </c>
      <c r="B1279" s="220">
        <v>47021</v>
      </c>
      <c r="C1279" s="215">
        <v>0.34649999999999997</v>
      </c>
      <c r="D1279" s="215">
        <v>0.42</v>
      </c>
      <c r="E1279" s="224">
        <v>2586.15</v>
      </c>
      <c r="K1279" s="220">
        <v>135700</v>
      </c>
    </row>
    <row r="1280" spans="1:11" ht="15" x14ac:dyDescent="0.2">
      <c r="A1280" s="33" t="str">
        <f t="shared" si="19"/>
        <v>135800</v>
      </c>
      <c r="B1280" s="217">
        <v>47063</v>
      </c>
      <c r="C1280" s="209">
        <v>0.34660000000000002</v>
      </c>
      <c r="D1280" s="209">
        <v>0.42</v>
      </c>
      <c r="E1280" s="221">
        <v>2588.46</v>
      </c>
      <c r="K1280" s="217">
        <v>135800</v>
      </c>
    </row>
    <row r="1281" spans="1:11" ht="15" x14ac:dyDescent="0.2">
      <c r="A1281" s="33" t="str">
        <f t="shared" si="19"/>
        <v>135900</v>
      </c>
      <c r="B1281" s="218">
        <v>47105</v>
      </c>
      <c r="C1281" s="206">
        <v>0.34660000000000002</v>
      </c>
      <c r="D1281" s="206">
        <v>0.42</v>
      </c>
      <c r="E1281" s="222">
        <v>2590.77</v>
      </c>
      <c r="K1281" s="218">
        <v>135900</v>
      </c>
    </row>
    <row r="1282" spans="1:11" ht="15" x14ac:dyDescent="0.2">
      <c r="A1282" s="33" t="str">
        <f t="shared" ref="A1282:A1345" si="20">CLEAN(K1282)</f>
        <v>136000</v>
      </c>
      <c r="B1282" s="217">
        <v>47147</v>
      </c>
      <c r="C1282" s="209">
        <v>0.34670000000000001</v>
      </c>
      <c r="D1282" s="209">
        <v>0.42</v>
      </c>
      <c r="E1282" s="221">
        <v>2593.08</v>
      </c>
      <c r="K1282" s="217">
        <v>136000</v>
      </c>
    </row>
    <row r="1283" spans="1:11" ht="15" x14ac:dyDescent="0.2">
      <c r="A1283" s="33" t="str">
        <f t="shared" si="20"/>
        <v>136100</v>
      </c>
      <c r="B1283" s="218">
        <v>47189</v>
      </c>
      <c r="C1283" s="206">
        <v>0.34670000000000001</v>
      </c>
      <c r="D1283" s="206">
        <v>0.42</v>
      </c>
      <c r="E1283" s="222">
        <v>2595.39</v>
      </c>
      <c r="K1283" s="218">
        <v>136100</v>
      </c>
    </row>
    <row r="1284" spans="1:11" ht="15" x14ac:dyDescent="0.2">
      <c r="A1284" s="33" t="str">
        <f t="shared" si="20"/>
        <v>136200</v>
      </c>
      <c r="B1284" s="217">
        <v>47231</v>
      </c>
      <c r="C1284" s="209">
        <v>0.3468</v>
      </c>
      <c r="D1284" s="209">
        <v>0.42</v>
      </c>
      <c r="E1284" s="221">
        <v>2597.6999999999998</v>
      </c>
      <c r="K1284" s="217">
        <v>136200</v>
      </c>
    </row>
    <row r="1285" spans="1:11" ht="15" x14ac:dyDescent="0.2">
      <c r="A1285" s="33" t="str">
        <f t="shared" si="20"/>
        <v>136300</v>
      </c>
      <c r="B1285" s="218">
        <v>47273</v>
      </c>
      <c r="C1285" s="206">
        <v>0.3468</v>
      </c>
      <c r="D1285" s="206">
        <v>0.42</v>
      </c>
      <c r="E1285" s="222">
        <v>2600.0100000000002</v>
      </c>
      <c r="K1285" s="218">
        <v>136300</v>
      </c>
    </row>
    <row r="1286" spans="1:11" ht="15" x14ac:dyDescent="0.2">
      <c r="A1286" s="33" t="str">
        <f t="shared" si="20"/>
        <v>136400</v>
      </c>
      <c r="B1286" s="217">
        <v>47315</v>
      </c>
      <c r="C1286" s="209">
        <v>0.34689999999999999</v>
      </c>
      <c r="D1286" s="209">
        <v>0.42</v>
      </c>
      <c r="E1286" s="221">
        <v>2602.3200000000002</v>
      </c>
      <c r="K1286" s="217">
        <v>136400</v>
      </c>
    </row>
    <row r="1287" spans="1:11" ht="15" x14ac:dyDescent="0.2">
      <c r="A1287" s="33" t="str">
        <f t="shared" si="20"/>
        <v>136500</v>
      </c>
      <c r="B1287" s="218">
        <v>47357</v>
      </c>
      <c r="C1287" s="206">
        <v>0.34689999999999999</v>
      </c>
      <c r="D1287" s="206">
        <v>0.42</v>
      </c>
      <c r="E1287" s="222">
        <v>2604.63</v>
      </c>
      <c r="K1287" s="218">
        <v>136500</v>
      </c>
    </row>
    <row r="1288" spans="1:11" ht="15" x14ac:dyDescent="0.2">
      <c r="A1288" s="33" t="str">
        <f t="shared" si="20"/>
        <v>136600</v>
      </c>
      <c r="B1288" s="217">
        <v>47399</v>
      </c>
      <c r="C1288" s="209">
        <v>0.34699999999999998</v>
      </c>
      <c r="D1288" s="209">
        <v>0.42</v>
      </c>
      <c r="E1288" s="221">
        <v>2606.94</v>
      </c>
      <c r="K1288" s="217">
        <v>136600</v>
      </c>
    </row>
    <row r="1289" spans="1:11" ht="15" x14ac:dyDescent="0.2">
      <c r="A1289" s="33" t="str">
        <f t="shared" si="20"/>
        <v>136700</v>
      </c>
      <c r="B1289" s="218">
        <v>47441</v>
      </c>
      <c r="C1289" s="206">
        <v>0.34699999999999998</v>
      </c>
      <c r="D1289" s="206">
        <v>0.42</v>
      </c>
      <c r="E1289" s="222">
        <v>2609.25</v>
      </c>
      <c r="K1289" s="218">
        <v>136700</v>
      </c>
    </row>
    <row r="1290" spans="1:11" ht="15" x14ac:dyDescent="0.2">
      <c r="A1290" s="33" t="str">
        <f t="shared" si="20"/>
        <v>136800</v>
      </c>
      <c r="B1290" s="217">
        <v>47483</v>
      </c>
      <c r="C1290" s="209">
        <v>0.34710000000000002</v>
      </c>
      <c r="D1290" s="209">
        <v>0.42</v>
      </c>
      <c r="E1290" s="221">
        <v>2611.56</v>
      </c>
      <c r="K1290" s="217">
        <v>136800</v>
      </c>
    </row>
    <row r="1291" spans="1:11" ht="15" x14ac:dyDescent="0.2">
      <c r="A1291" s="33" t="str">
        <f t="shared" si="20"/>
        <v>136900</v>
      </c>
      <c r="B1291" s="218">
        <v>47525</v>
      </c>
      <c r="C1291" s="206">
        <v>0.34720000000000001</v>
      </c>
      <c r="D1291" s="206">
        <v>0.42</v>
      </c>
      <c r="E1291" s="222">
        <v>2613.87</v>
      </c>
      <c r="K1291" s="218">
        <v>136900</v>
      </c>
    </row>
    <row r="1292" spans="1:11" ht="15" x14ac:dyDescent="0.2">
      <c r="A1292" s="33" t="str">
        <f t="shared" si="20"/>
        <v>137000</v>
      </c>
      <c r="B1292" s="217">
        <v>47567</v>
      </c>
      <c r="C1292" s="209">
        <v>0.34720000000000001</v>
      </c>
      <c r="D1292" s="209">
        <v>0.42</v>
      </c>
      <c r="E1292" s="221">
        <v>2616.1799999999998</v>
      </c>
      <c r="K1292" s="217">
        <v>137000</v>
      </c>
    </row>
    <row r="1293" spans="1:11" ht="15" x14ac:dyDescent="0.2">
      <c r="A1293" s="33" t="str">
        <f t="shared" si="20"/>
        <v>137100</v>
      </c>
      <c r="B1293" s="218">
        <v>47609</v>
      </c>
      <c r="C1293" s="206">
        <v>0.3473</v>
      </c>
      <c r="D1293" s="206">
        <v>0.42</v>
      </c>
      <c r="E1293" s="222">
        <v>2618.4899999999998</v>
      </c>
      <c r="K1293" s="218">
        <v>137100</v>
      </c>
    </row>
    <row r="1294" spans="1:11" ht="15" x14ac:dyDescent="0.2">
      <c r="A1294" s="33" t="str">
        <f t="shared" si="20"/>
        <v>137200</v>
      </c>
      <c r="B1294" s="217">
        <v>47651</v>
      </c>
      <c r="C1294" s="209">
        <v>0.3473</v>
      </c>
      <c r="D1294" s="209">
        <v>0.42</v>
      </c>
      <c r="E1294" s="221">
        <v>2620.8000000000002</v>
      </c>
      <c r="K1294" s="217">
        <v>137200</v>
      </c>
    </row>
    <row r="1295" spans="1:11" ht="15" x14ac:dyDescent="0.2">
      <c r="A1295" s="33" t="str">
        <f t="shared" si="20"/>
        <v>137300</v>
      </c>
      <c r="B1295" s="218">
        <v>47693</v>
      </c>
      <c r="C1295" s="206">
        <v>0.34739999999999999</v>
      </c>
      <c r="D1295" s="206">
        <v>0.42</v>
      </c>
      <c r="E1295" s="222">
        <v>2623.11</v>
      </c>
      <c r="K1295" s="218">
        <v>137300</v>
      </c>
    </row>
    <row r="1296" spans="1:11" ht="15" x14ac:dyDescent="0.2">
      <c r="A1296" s="33" t="str">
        <f t="shared" si="20"/>
        <v>137400</v>
      </c>
      <c r="B1296" s="217">
        <v>47735</v>
      </c>
      <c r="C1296" s="209">
        <v>0.34739999999999999</v>
      </c>
      <c r="D1296" s="209">
        <v>0.42</v>
      </c>
      <c r="E1296" s="221">
        <v>2625.42</v>
      </c>
      <c r="K1296" s="217">
        <v>137400</v>
      </c>
    </row>
    <row r="1297" spans="1:11" ht="15" x14ac:dyDescent="0.2">
      <c r="A1297" s="33" t="str">
        <f t="shared" si="20"/>
        <v>137500</v>
      </c>
      <c r="B1297" s="218">
        <v>47777</v>
      </c>
      <c r="C1297" s="206">
        <v>0.34749999999999998</v>
      </c>
      <c r="D1297" s="206">
        <v>0.42</v>
      </c>
      <c r="E1297" s="222">
        <v>2627.73</v>
      </c>
      <c r="K1297" s="218">
        <v>137500</v>
      </c>
    </row>
    <row r="1298" spans="1:11" ht="15" x14ac:dyDescent="0.2">
      <c r="A1298" s="33" t="str">
        <f t="shared" si="20"/>
        <v>137600</v>
      </c>
      <c r="B1298" s="217">
        <v>47819</v>
      </c>
      <c r="C1298" s="209">
        <v>0.34749999999999998</v>
      </c>
      <c r="D1298" s="209">
        <v>0.42</v>
      </c>
      <c r="E1298" s="221">
        <v>2630.04</v>
      </c>
      <c r="K1298" s="217">
        <v>137600</v>
      </c>
    </row>
    <row r="1299" spans="1:11" ht="15" x14ac:dyDescent="0.2">
      <c r="A1299" s="33" t="str">
        <f t="shared" si="20"/>
        <v>137700</v>
      </c>
      <c r="B1299" s="218">
        <v>47861</v>
      </c>
      <c r="C1299" s="206">
        <v>0.34760000000000002</v>
      </c>
      <c r="D1299" s="206">
        <v>0.42</v>
      </c>
      <c r="E1299" s="222">
        <v>2632.35</v>
      </c>
      <c r="K1299" s="218">
        <v>137700</v>
      </c>
    </row>
    <row r="1300" spans="1:11" ht="15" x14ac:dyDescent="0.2">
      <c r="A1300" s="33" t="str">
        <f t="shared" si="20"/>
        <v>137800</v>
      </c>
      <c r="B1300" s="217">
        <v>47903</v>
      </c>
      <c r="C1300" s="209">
        <v>0.34760000000000002</v>
      </c>
      <c r="D1300" s="209">
        <v>0.42</v>
      </c>
      <c r="E1300" s="221">
        <v>2634.66</v>
      </c>
      <c r="K1300" s="217">
        <v>137800</v>
      </c>
    </row>
    <row r="1301" spans="1:11" ht="15" x14ac:dyDescent="0.2">
      <c r="A1301" s="33" t="str">
        <f t="shared" si="20"/>
        <v>137900</v>
      </c>
      <c r="B1301" s="218">
        <v>47945</v>
      </c>
      <c r="C1301" s="206">
        <v>0.34770000000000001</v>
      </c>
      <c r="D1301" s="206">
        <v>0.42</v>
      </c>
      <c r="E1301" s="222">
        <v>2636.97</v>
      </c>
      <c r="K1301" s="218">
        <v>137900</v>
      </c>
    </row>
    <row r="1302" spans="1:11" ht="15" x14ac:dyDescent="0.2">
      <c r="A1302" s="33" t="str">
        <f t="shared" si="20"/>
        <v>138000</v>
      </c>
      <c r="B1302" s="217">
        <v>47987</v>
      </c>
      <c r="C1302" s="209">
        <v>0.34770000000000001</v>
      </c>
      <c r="D1302" s="209">
        <v>0.42</v>
      </c>
      <c r="E1302" s="221">
        <v>2639.28</v>
      </c>
      <c r="K1302" s="217">
        <v>138000</v>
      </c>
    </row>
    <row r="1303" spans="1:11" ht="15" x14ac:dyDescent="0.2">
      <c r="A1303" s="33" t="str">
        <f t="shared" si="20"/>
        <v>138100</v>
      </c>
      <c r="B1303" s="218">
        <v>48029</v>
      </c>
      <c r="C1303" s="206">
        <v>0.3478</v>
      </c>
      <c r="D1303" s="206">
        <v>0.42</v>
      </c>
      <c r="E1303" s="222">
        <v>2641.59</v>
      </c>
      <c r="K1303" s="218">
        <v>138100</v>
      </c>
    </row>
    <row r="1304" spans="1:11" ht="15" x14ac:dyDescent="0.2">
      <c r="A1304" s="33" t="str">
        <f t="shared" si="20"/>
        <v>138200</v>
      </c>
      <c r="B1304" s="217">
        <v>48071</v>
      </c>
      <c r="C1304" s="209">
        <v>0.3478</v>
      </c>
      <c r="D1304" s="209">
        <v>0.42</v>
      </c>
      <c r="E1304" s="221">
        <v>2643.9</v>
      </c>
      <c r="K1304" s="217">
        <v>138200</v>
      </c>
    </row>
    <row r="1305" spans="1:11" ht="15" x14ac:dyDescent="0.2">
      <c r="A1305" s="33" t="str">
        <f t="shared" si="20"/>
        <v>138300</v>
      </c>
      <c r="B1305" s="218">
        <v>48113</v>
      </c>
      <c r="C1305" s="206">
        <v>0.34789999999999999</v>
      </c>
      <c r="D1305" s="206">
        <v>0.42</v>
      </c>
      <c r="E1305" s="222">
        <v>2646.21</v>
      </c>
      <c r="K1305" s="218">
        <v>138300</v>
      </c>
    </row>
    <row r="1306" spans="1:11" ht="15" x14ac:dyDescent="0.2">
      <c r="A1306" s="33" t="str">
        <f t="shared" si="20"/>
        <v>138400</v>
      </c>
      <c r="B1306" s="217">
        <v>48155</v>
      </c>
      <c r="C1306" s="209">
        <v>0.34789999999999999</v>
      </c>
      <c r="D1306" s="209">
        <v>0.42</v>
      </c>
      <c r="E1306" s="221">
        <v>2648.52</v>
      </c>
      <c r="K1306" s="217">
        <v>138400</v>
      </c>
    </row>
    <row r="1307" spans="1:11" ht="15" x14ac:dyDescent="0.2">
      <c r="A1307" s="33" t="str">
        <f t="shared" si="20"/>
        <v>138500</v>
      </c>
      <c r="B1307" s="218">
        <v>48197</v>
      </c>
      <c r="C1307" s="206">
        <v>0.34799999999999998</v>
      </c>
      <c r="D1307" s="206">
        <v>0.42</v>
      </c>
      <c r="E1307" s="222">
        <v>2650.83</v>
      </c>
      <c r="K1307" s="218">
        <v>138500</v>
      </c>
    </row>
    <row r="1308" spans="1:11" ht="15" x14ac:dyDescent="0.2">
      <c r="A1308" s="33" t="str">
        <f t="shared" si="20"/>
        <v>138600</v>
      </c>
      <c r="B1308" s="217">
        <v>48239</v>
      </c>
      <c r="C1308" s="209">
        <v>0.34799999999999998</v>
      </c>
      <c r="D1308" s="209">
        <v>0.42</v>
      </c>
      <c r="E1308" s="221">
        <v>2653.14</v>
      </c>
      <c r="K1308" s="217">
        <v>138600</v>
      </c>
    </row>
    <row r="1309" spans="1:11" ht="15" x14ac:dyDescent="0.2">
      <c r="A1309" s="33" t="str">
        <f t="shared" si="20"/>
        <v>138700</v>
      </c>
      <c r="B1309" s="218">
        <v>48281</v>
      </c>
      <c r="C1309" s="206">
        <v>0.34810000000000002</v>
      </c>
      <c r="D1309" s="206">
        <v>0.42</v>
      </c>
      <c r="E1309" s="222">
        <v>2655.45</v>
      </c>
      <c r="K1309" s="218">
        <v>138700</v>
      </c>
    </row>
    <row r="1310" spans="1:11" ht="15" x14ac:dyDescent="0.2">
      <c r="A1310" s="33" t="str">
        <f t="shared" si="20"/>
        <v>138800</v>
      </c>
      <c r="B1310" s="217">
        <v>48323</v>
      </c>
      <c r="C1310" s="209">
        <v>0.34810000000000002</v>
      </c>
      <c r="D1310" s="209">
        <v>0.42</v>
      </c>
      <c r="E1310" s="221">
        <v>2657.76</v>
      </c>
      <c r="K1310" s="217">
        <v>138800</v>
      </c>
    </row>
    <row r="1311" spans="1:11" ht="15" x14ac:dyDescent="0.2">
      <c r="A1311" s="33" t="str">
        <f t="shared" si="20"/>
        <v>138900</v>
      </c>
      <c r="B1311" s="218">
        <v>48365</v>
      </c>
      <c r="C1311" s="206">
        <v>0.34820000000000001</v>
      </c>
      <c r="D1311" s="206">
        <v>0.42</v>
      </c>
      <c r="E1311" s="222">
        <v>2660.07</v>
      </c>
      <c r="K1311" s="218">
        <v>138900</v>
      </c>
    </row>
    <row r="1312" spans="1:11" ht="15" x14ac:dyDescent="0.2">
      <c r="A1312" s="33" t="str">
        <f t="shared" si="20"/>
        <v>139000</v>
      </c>
      <c r="B1312" s="217">
        <v>48407</v>
      </c>
      <c r="C1312" s="209">
        <v>0.3483</v>
      </c>
      <c r="D1312" s="209">
        <v>0.42</v>
      </c>
      <c r="E1312" s="221">
        <v>2662.38</v>
      </c>
      <c r="K1312" s="217">
        <v>139000</v>
      </c>
    </row>
    <row r="1313" spans="1:11" ht="15" x14ac:dyDescent="0.2">
      <c r="A1313" s="33" t="str">
        <f t="shared" si="20"/>
        <v>139100</v>
      </c>
      <c r="B1313" s="218">
        <v>48449</v>
      </c>
      <c r="C1313" s="206">
        <v>0.3483</v>
      </c>
      <c r="D1313" s="206">
        <v>0.42</v>
      </c>
      <c r="E1313" s="222">
        <v>2664.69</v>
      </c>
      <c r="K1313" s="218">
        <v>139100</v>
      </c>
    </row>
    <row r="1314" spans="1:11" ht="15" x14ac:dyDescent="0.2">
      <c r="A1314" s="33" t="str">
        <f t="shared" si="20"/>
        <v>139200</v>
      </c>
      <c r="B1314" s="217">
        <v>48491</v>
      </c>
      <c r="C1314" s="209">
        <v>0.34839999999999999</v>
      </c>
      <c r="D1314" s="209">
        <v>0.42</v>
      </c>
      <c r="E1314" s="221">
        <v>2667</v>
      </c>
      <c r="K1314" s="217">
        <v>139200</v>
      </c>
    </row>
    <row r="1315" spans="1:11" ht="15" x14ac:dyDescent="0.2">
      <c r="A1315" s="33" t="str">
        <f t="shared" si="20"/>
        <v>139300</v>
      </c>
      <c r="B1315" s="218">
        <v>48533</v>
      </c>
      <c r="C1315" s="206">
        <v>0.34839999999999999</v>
      </c>
      <c r="D1315" s="206">
        <v>0.42</v>
      </c>
      <c r="E1315" s="222">
        <v>2669.31</v>
      </c>
      <c r="K1315" s="218">
        <v>139300</v>
      </c>
    </row>
    <row r="1316" spans="1:11" ht="15" x14ac:dyDescent="0.2">
      <c r="A1316" s="33" t="str">
        <f t="shared" si="20"/>
        <v>139400</v>
      </c>
      <c r="B1316" s="217">
        <v>48575</v>
      </c>
      <c r="C1316" s="209">
        <v>0.34849999999999998</v>
      </c>
      <c r="D1316" s="209">
        <v>0.42</v>
      </c>
      <c r="E1316" s="221">
        <v>2671.62</v>
      </c>
      <c r="K1316" s="217">
        <v>139400</v>
      </c>
    </row>
    <row r="1317" spans="1:11" ht="15" x14ac:dyDescent="0.2">
      <c r="A1317" s="33" t="str">
        <f t="shared" si="20"/>
        <v>139500</v>
      </c>
      <c r="B1317" s="218">
        <v>48617</v>
      </c>
      <c r="C1317" s="206">
        <v>0.34849999999999998</v>
      </c>
      <c r="D1317" s="206">
        <v>0.42</v>
      </c>
      <c r="E1317" s="222">
        <v>2673.93</v>
      </c>
      <c r="K1317" s="218">
        <v>139500</v>
      </c>
    </row>
    <row r="1318" spans="1:11" ht="15" x14ac:dyDescent="0.2">
      <c r="A1318" s="33" t="str">
        <f t="shared" si="20"/>
        <v>139600</v>
      </c>
      <c r="B1318" s="217">
        <v>48659</v>
      </c>
      <c r="C1318" s="209">
        <v>0.34860000000000002</v>
      </c>
      <c r="D1318" s="209">
        <v>0.42</v>
      </c>
      <c r="E1318" s="221">
        <v>2676.24</v>
      </c>
      <c r="K1318" s="217">
        <v>139600</v>
      </c>
    </row>
    <row r="1319" spans="1:11" ht="15" x14ac:dyDescent="0.2">
      <c r="A1319" s="33" t="str">
        <f t="shared" si="20"/>
        <v>139700</v>
      </c>
      <c r="B1319" s="218">
        <v>48701</v>
      </c>
      <c r="C1319" s="206">
        <v>0.34860000000000002</v>
      </c>
      <c r="D1319" s="206">
        <v>0.42</v>
      </c>
      <c r="E1319" s="222">
        <v>2678.55</v>
      </c>
      <c r="K1319" s="218">
        <v>139700</v>
      </c>
    </row>
    <row r="1320" spans="1:11" ht="15" x14ac:dyDescent="0.2">
      <c r="A1320" s="33" t="str">
        <f t="shared" si="20"/>
        <v>139800</v>
      </c>
      <c r="B1320" s="217">
        <v>48743</v>
      </c>
      <c r="C1320" s="209">
        <v>0.34870000000000001</v>
      </c>
      <c r="D1320" s="209">
        <v>0.42</v>
      </c>
      <c r="E1320" s="221">
        <v>2680.86</v>
      </c>
      <c r="K1320" s="217">
        <v>139800</v>
      </c>
    </row>
    <row r="1321" spans="1:11" ht="15" x14ac:dyDescent="0.2">
      <c r="A1321" s="33" t="str">
        <f t="shared" si="20"/>
        <v>139900</v>
      </c>
      <c r="B1321" s="218">
        <v>48785</v>
      </c>
      <c r="C1321" s="206">
        <v>0.34870000000000001</v>
      </c>
      <c r="D1321" s="206">
        <v>0.42</v>
      </c>
      <c r="E1321" s="222">
        <v>2683.17</v>
      </c>
      <c r="K1321" s="218">
        <v>139900</v>
      </c>
    </row>
    <row r="1322" spans="1:11" ht="15" x14ac:dyDescent="0.2">
      <c r="A1322" s="33" t="str">
        <f t="shared" si="20"/>
        <v>140000</v>
      </c>
      <c r="B1322" s="217">
        <v>48827</v>
      </c>
      <c r="C1322" s="209">
        <v>0.3488</v>
      </c>
      <c r="D1322" s="209">
        <v>0.42</v>
      </c>
      <c r="E1322" s="221">
        <v>2685.48</v>
      </c>
      <c r="K1322" s="217">
        <v>140000</v>
      </c>
    </row>
    <row r="1323" spans="1:11" ht="15" x14ac:dyDescent="0.2">
      <c r="A1323" s="33" t="str">
        <f t="shared" si="20"/>
        <v>140100</v>
      </c>
      <c r="B1323" s="218">
        <v>48869</v>
      </c>
      <c r="C1323" s="206">
        <v>0.3488</v>
      </c>
      <c r="D1323" s="206">
        <v>0.42</v>
      </c>
      <c r="E1323" s="222">
        <v>2687.79</v>
      </c>
      <c r="K1323" s="218">
        <v>140100</v>
      </c>
    </row>
    <row r="1324" spans="1:11" ht="15" x14ac:dyDescent="0.2">
      <c r="A1324" s="33" t="str">
        <f t="shared" si="20"/>
        <v>140200</v>
      </c>
      <c r="B1324" s="219">
        <v>48911</v>
      </c>
      <c r="C1324" s="212">
        <v>0.34889999999999999</v>
      </c>
      <c r="D1324" s="212">
        <v>0.42</v>
      </c>
      <c r="E1324" s="223">
        <v>2690.1</v>
      </c>
      <c r="K1324" s="219">
        <v>140200</v>
      </c>
    </row>
    <row r="1325" spans="1:11" ht="15" x14ac:dyDescent="0.2">
      <c r="A1325" s="33" t="str">
        <f t="shared" si="20"/>
        <v>140300</v>
      </c>
      <c r="B1325" s="220">
        <v>48953</v>
      </c>
      <c r="C1325" s="215">
        <v>0.34889999999999999</v>
      </c>
      <c r="D1325" s="215">
        <v>0.42</v>
      </c>
      <c r="E1325" s="224">
        <v>2692.41</v>
      </c>
      <c r="K1325" s="220">
        <v>140300</v>
      </c>
    </row>
    <row r="1326" spans="1:11" ht="15" x14ac:dyDescent="0.2">
      <c r="A1326" s="33" t="str">
        <f t="shared" si="20"/>
        <v>140400</v>
      </c>
      <c r="B1326" s="217">
        <v>48995</v>
      </c>
      <c r="C1326" s="209">
        <v>0.34899999999999998</v>
      </c>
      <c r="D1326" s="209">
        <v>0.42</v>
      </c>
      <c r="E1326" s="221">
        <v>2694.72</v>
      </c>
      <c r="K1326" s="217">
        <v>140400</v>
      </c>
    </row>
    <row r="1327" spans="1:11" ht="15" x14ac:dyDescent="0.2">
      <c r="A1327" s="33" t="str">
        <f t="shared" si="20"/>
        <v>140500</v>
      </c>
      <c r="B1327" s="218">
        <v>49037</v>
      </c>
      <c r="C1327" s="206">
        <v>0.34899999999999998</v>
      </c>
      <c r="D1327" s="206">
        <v>0.42</v>
      </c>
      <c r="E1327" s="222">
        <v>2697.03</v>
      </c>
      <c r="K1327" s="218">
        <v>140500</v>
      </c>
    </row>
    <row r="1328" spans="1:11" ht="15" x14ac:dyDescent="0.2">
      <c r="A1328" s="33" t="str">
        <f t="shared" si="20"/>
        <v>140600</v>
      </c>
      <c r="B1328" s="217">
        <v>49079</v>
      </c>
      <c r="C1328" s="209">
        <v>0.34910000000000002</v>
      </c>
      <c r="D1328" s="209">
        <v>0.42</v>
      </c>
      <c r="E1328" s="221">
        <v>2699.34</v>
      </c>
      <c r="K1328" s="217">
        <v>140600</v>
      </c>
    </row>
    <row r="1329" spans="1:11" ht="15" x14ac:dyDescent="0.2">
      <c r="A1329" s="33" t="str">
        <f t="shared" si="20"/>
        <v>140700</v>
      </c>
      <c r="B1329" s="218">
        <v>49121</v>
      </c>
      <c r="C1329" s="206">
        <v>0.34910000000000002</v>
      </c>
      <c r="D1329" s="206">
        <v>0.42</v>
      </c>
      <c r="E1329" s="222">
        <v>2701.65</v>
      </c>
      <c r="K1329" s="218">
        <v>140700</v>
      </c>
    </row>
    <row r="1330" spans="1:11" ht="15" x14ac:dyDescent="0.2">
      <c r="A1330" s="33" t="str">
        <f t="shared" si="20"/>
        <v>140800</v>
      </c>
      <c r="B1330" s="217">
        <v>49163</v>
      </c>
      <c r="C1330" s="209">
        <v>0.34920000000000001</v>
      </c>
      <c r="D1330" s="209">
        <v>0.42</v>
      </c>
      <c r="E1330" s="221">
        <v>2703.96</v>
      </c>
      <c r="K1330" s="217">
        <v>140800</v>
      </c>
    </row>
    <row r="1331" spans="1:11" ht="15" x14ac:dyDescent="0.2">
      <c r="A1331" s="33" t="str">
        <f t="shared" si="20"/>
        <v>140900</v>
      </c>
      <c r="B1331" s="218">
        <v>49205</v>
      </c>
      <c r="C1331" s="206">
        <v>0.34920000000000001</v>
      </c>
      <c r="D1331" s="206">
        <v>0.42</v>
      </c>
      <c r="E1331" s="222">
        <v>2706.27</v>
      </c>
      <c r="K1331" s="218">
        <v>140900</v>
      </c>
    </row>
    <row r="1332" spans="1:11" ht="15" x14ac:dyDescent="0.2">
      <c r="A1332" s="33" t="str">
        <f t="shared" si="20"/>
        <v>141000</v>
      </c>
      <c r="B1332" s="217">
        <v>49247</v>
      </c>
      <c r="C1332" s="209">
        <v>0.3493</v>
      </c>
      <c r="D1332" s="209">
        <v>0.42</v>
      </c>
      <c r="E1332" s="221">
        <v>2708.58</v>
      </c>
      <c r="K1332" s="217">
        <v>141000</v>
      </c>
    </row>
    <row r="1333" spans="1:11" ht="15" x14ac:dyDescent="0.2">
      <c r="A1333" s="33" t="str">
        <f t="shared" si="20"/>
        <v>141100</v>
      </c>
      <c r="B1333" s="218">
        <v>49289</v>
      </c>
      <c r="C1333" s="206">
        <v>0.3493</v>
      </c>
      <c r="D1333" s="206">
        <v>0.42</v>
      </c>
      <c r="E1333" s="222">
        <v>2710.89</v>
      </c>
      <c r="K1333" s="218">
        <v>141100</v>
      </c>
    </row>
    <row r="1334" spans="1:11" ht="15" x14ac:dyDescent="0.2">
      <c r="A1334" s="33" t="str">
        <f t="shared" si="20"/>
        <v>141200</v>
      </c>
      <c r="B1334" s="217">
        <v>49331</v>
      </c>
      <c r="C1334" s="209">
        <v>0.34939999999999999</v>
      </c>
      <c r="D1334" s="209">
        <v>0.42</v>
      </c>
      <c r="E1334" s="221">
        <v>2713.2</v>
      </c>
      <c r="K1334" s="217">
        <v>141200</v>
      </c>
    </row>
    <row r="1335" spans="1:11" ht="15" x14ac:dyDescent="0.2">
      <c r="A1335" s="33" t="str">
        <f t="shared" si="20"/>
        <v>141300</v>
      </c>
      <c r="B1335" s="218">
        <v>49373</v>
      </c>
      <c r="C1335" s="206">
        <v>0.34939999999999999</v>
      </c>
      <c r="D1335" s="206">
        <v>0.42</v>
      </c>
      <c r="E1335" s="222">
        <v>2715.51</v>
      </c>
      <c r="K1335" s="218">
        <v>141300</v>
      </c>
    </row>
    <row r="1336" spans="1:11" ht="15" x14ac:dyDescent="0.2">
      <c r="A1336" s="33" t="str">
        <f t="shared" si="20"/>
        <v>141400</v>
      </c>
      <c r="B1336" s="217">
        <v>49415</v>
      </c>
      <c r="C1336" s="209">
        <v>0.34949999999999998</v>
      </c>
      <c r="D1336" s="209">
        <v>0.42</v>
      </c>
      <c r="E1336" s="221">
        <v>2717.82</v>
      </c>
      <c r="K1336" s="217">
        <v>141400</v>
      </c>
    </row>
    <row r="1337" spans="1:11" ht="15" x14ac:dyDescent="0.2">
      <c r="A1337" s="33" t="str">
        <f t="shared" si="20"/>
        <v>141500</v>
      </c>
      <c r="B1337" s="218">
        <v>49457</v>
      </c>
      <c r="C1337" s="206">
        <v>0.34949999999999998</v>
      </c>
      <c r="D1337" s="206">
        <v>0.42</v>
      </c>
      <c r="E1337" s="222">
        <v>2720.13</v>
      </c>
      <c r="K1337" s="218">
        <v>141500</v>
      </c>
    </row>
    <row r="1338" spans="1:11" ht="15" x14ac:dyDescent="0.2">
      <c r="A1338" s="33" t="str">
        <f t="shared" si="20"/>
        <v>141600</v>
      </c>
      <c r="B1338" s="217">
        <v>49499</v>
      </c>
      <c r="C1338" s="209">
        <v>0.34960000000000002</v>
      </c>
      <c r="D1338" s="209">
        <v>0.42</v>
      </c>
      <c r="E1338" s="221">
        <v>2722.44</v>
      </c>
      <c r="K1338" s="217">
        <v>141600</v>
      </c>
    </row>
    <row r="1339" spans="1:11" ht="15" x14ac:dyDescent="0.2">
      <c r="A1339" s="33" t="str">
        <f t="shared" si="20"/>
        <v>141700</v>
      </c>
      <c r="B1339" s="218">
        <v>49541</v>
      </c>
      <c r="C1339" s="206">
        <v>0.34960000000000002</v>
      </c>
      <c r="D1339" s="206">
        <v>0.42</v>
      </c>
      <c r="E1339" s="222">
        <v>2724.75</v>
      </c>
      <c r="K1339" s="218">
        <v>141700</v>
      </c>
    </row>
    <row r="1340" spans="1:11" ht="15" x14ac:dyDescent="0.2">
      <c r="A1340" s="33" t="str">
        <f t="shared" si="20"/>
        <v>141800</v>
      </c>
      <c r="B1340" s="217">
        <v>49583</v>
      </c>
      <c r="C1340" s="209">
        <v>0.34970000000000001</v>
      </c>
      <c r="D1340" s="209">
        <v>0.42</v>
      </c>
      <c r="E1340" s="221">
        <v>2727.06</v>
      </c>
      <c r="K1340" s="217">
        <v>141800</v>
      </c>
    </row>
    <row r="1341" spans="1:11" ht="15" x14ac:dyDescent="0.2">
      <c r="A1341" s="33" t="str">
        <f t="shared" si="20"/>
        <v>141900</v>
      </c>
      <c r="B1341" s="218">
        <v>49625</v>
      </c>
      <c r="C1341" s="206">
        <v>0.34970000000000001</v>
      </c>
      <c r="D1341" s="206">
        <v>0.42</v>
      </c>
      <c r="E1341" s="222">
        <v>2729.37</v>
      </c>
      <c r="K1341" s="218">
        <v>141900</v>
      </c>
    </row>
    <row r="1342" spans="1:11" ht="15" x14ac:dyDescent="0.2">
      <c r="A1342" s="33" t="str">
        <f t="shared" si="20"/>
        <v>142000</v>
      </c>
      <c r="B1342" s="217">
        <v>49667</v>
      </c>
      <c r="C1342" s="209">
        <v>0.3498</v>
      </c>
      <c r="D1342" s="209">
        <v>0.42</v>
      </c>
      <c r="E1342" s="221">
        <v>2731.68</v>
      </c>
      <c r="K1342" s="217">
        <v>142000</v>
      </c>
    </row>
    <row r="1343" spans="1:11" ht="15" x14ac:dyDescent="0.2">
      <c r="A1343" s="33" t="str">
        <f t="shared" si="20"/>
        <v>142100</v>
      </c>
      <c r="B1343" s="218">
        <v>49709</v>
      </c>
      <c r="C1343" s="206">
        <v>0.3498</v>
      </c>
      <c r="D1343" s="206">
        <v>0.42</v>
      </c>
      <c r="E1343" s="222">
        <v>2733.99</v>
      </c>
      <c r="K1343" s="218">
        <v>142100</v>
      </c>
    </row>
    <row r="1344" spans="1:11" ht="15" x14ac:dyDescent="0.2">
      <c r="A1344" s="33" t="str">
        <f t="shared" si="20"/>
        <v>142200</v>
      </c>
      <c r="B1344" s="217">
        <v>49751</v>
      </c>
      <c r="C1344" s="209">
        <v>0.34989999999999999</v>
      </c>
      <c r="D1344" s="209">
        <v>0.42</v>
      </c>
      <c r="E1344" s="221">
        <v>2736.3</v>
      </c>
      <c r="K1344" s="217">
        <v>142200</v>
      </c>
    </row>
    <row r="1345" spans="1:11" ht="15" x14ac:dyDescent="0.2">
      <c r="A1345" s="33" t="str">
        <f t="shared" si="20"/>
        <v>142300</v>
      </c>
      <c r="B1345" s="218">
        <v>49793</v>
      </c>
      <c r="C1345" s="206">
        <v>0.34989999999999999</v>
      </c>
      <c r="D1345" s="206">
        <v>0.42</v>
      </c>
      <c r="E1345" s="222">
        <v>2738.61</v>
      </c>
      <c r="K1345" s="218">
        <v>142300</v>
      </c>
    </row>
    <row r="1346" spans="1:11" ht="15" x14ac:dyDescent="0.2">
      <c r="A1346" s="33" t="str">
        <f t="shared" ref="A1346:A1409" si="21">CLEAN(K1346)</f>
        <v>142400</v>
      </c>
      <c r="B1346" s="217">
        <v>49835</v>
      </c>
      <c r="C1346" s="209">
        <v>0.35</v>
      </c>
      <c r="D1346" s="209">
        <v>0.42</v>
      </c>
      <c r="E1346" s="221">
        <v>2740.92</v>
      </c>
      <c r="K1346" s="217">
        <v>142400</v>
      </c>
    </row>
    <row r="1347" spans="1:11" ht="15" x14ac:dyDescent="0.2">
      <c r="A1347" s="33" t="str">
        <f t="shared" si="21"/>
        <v>142500</v>
      </c>
      <c r="B1347" s="218">
        <v>49877</v>
      </c>
      <c r="C1347" s="206">
        <v>0.35</v>
      </c>
      <c r="D1347" s="206">
        <v>0.42</v>
      </c>
      <c r="E1347" s="222">
        <v>2743.23</v>
      </c>
      <c r="K1347" s="218">
        <v>142500</v>
      </c>
    </row>
    <row r="1348" spans="1:11" ht="15" x14ac:dyDescent="0.2">
      <c r="A1348" s="33" t="str">
        <f t="shared" si="21"/>
        <v>142600</v>
      </c>
      <c r="B1348" s="217">
        <v>49919</v>
      </c>
      <c r="C1348" s="209">
        <v>0.35010000000000002</v>
      </c>
      <c r="D1348" s="209">
        <v>0.42</v>
      </c>
      <c r="E1348" s="221">
        <v>2745.54</v>
      </c>
      <c r="K1348" s="217">
        <v>142600</v>
      </c>
    </row>
    <row r="1349" spans="1:11" ht="15" x14ac:dyDescent="0.2">
      <c r="A1349" s="33" t="str">
        <f t="shared" si="21"/>
        <v>142700</v>
      </c>
      <c r="B1349" s="218">
        <v>49961</v>
      </c>
      <c r="C1349" s="206">
        <v>0.35010000000000002</v>
      </c>
      <c r="D1349" s="206">
        <v>0.42</v>
      </c>
      <c r="E1349" s="222">
        <v>2747.85</v>
      </c>
      <c r="K1349" s="218">
        <v>142700</v>
      </c>
    </row>
    <row r="1350" spans="1:11" ht="15" x14ac:dyDescent="0.2">
      <c r="A1350" s="33" t="str">
        <f t="shared" si="21"/>
        <v>142800</v>
      </c>
      <c r="B1350" s="217">
        <v>50003</v>
      </c>
      <c r="C1350" s="209">
        <v>0.35020000000000001</v>
      </c>
      <c r="D1350" s="209">
        <v>0.42</v>
      </c>
      <c r="E1350" s="221">
        <v>2750.16</v>
      </c>
      <c r="K1350" s="217">
        <v>142800</v>
      </c>
    </row>
    <row r="1351" spans="1:11" ht="15" x14ac:dyDescent="0.2">
      <c r="A1351" s="33" t="str">
        <f t="shared" si="21"/>
        <v>142900</v>
      </c>
      <c r="B1351" s="218">
        <v>50045</v>
      </c>
      <c r="C1351" s="206">
        <v>0.35020000000000001</v>
      </c>
      <c r="D1351" s="206">
        <v>0.42</v>
      </c>
      <c r="E1351" s="222">
        <v>2752.47</v>
      </c>
      <c r="K1351" s="218">
        <v>142900</v>
      </c>
    </row>
    <row r="1352" spans="1:11" ht="15" x14ac:dyDescent="0.2">
      <c r="A1352" s="33" t="str">
        <f t="shared" si="21"/>
        <v>143000</v>
      </c>
      <c r="B1352" s="217">
        <v>50087</v>
      </c>
      <c r="C1352" s="209">
        <v>0.3503</v>
      </c>
      <c r="D1352" s="209">
        <v>0.42</v>
      </c>
      <c r="E1352" s="221">
        <v>2754.78</v>
      </c>
      <c r="K1352" s="217">
        <v>143000</v>
      </c>
    </row>
    <row r="1353" spans="1:11" ht="15" x14ac:dyDescent="0.2">
      <c r="A1353" s="33" t="str">
        <f t="shared" si="21"/>
        <v>143100</v>
      </c>
      <c r="B1353" s="218">
        <v>50129</v>
      </c>
      <c r="C1353" s="206">
        <v>0.3503</v>
      </c>
      <c r="D1353" s="206">
        <v>0.42</v>
      </c>
      <c r="E1353" s="222">
        <v>2757.09</v>
      </c>
      <c r="K1353" s="218">
        <v>143100</v>
      </c>
    </row>
    <row r="1354" spans="1:11" ht="15" x14ac:dyDescent="0.2">
      <c r="A1354" s="33" t="str">
        <f t="shared" si="21"/>
        <v>143200</v>
      </c>
      <c r="B1354" s="217">
        <v>50171</v>
      </c>
      <c r="C1354" s="209">
        <v>0.35039999999999999</v>
      </c>
      <c r="D1354" s="209">
        <v>0.42</v>
      </c>
      <c r="E1354" s="221">
        <v>2759.4</v>
      </c>
      <c r="K1354" s="217">
        <v>143200</v>
      </c>
    </row>
    <row r="1355" spans="1:11" ht="15" x14ac:dyDescent="0.2">
      <c r="A1355" s="33" t="str">
        <f t="shared" si="21"/>
        <v>143300</v>
      </c>
      <c r="B1355" s="218">
        <v>50213</v>
      </c>
      <c r="C1355" s="206">
        <v>0.35039999999999999</v>
      </c>
      <c r="D1355" s="206">
        <v>0.42</v>
      </c>
      <c r="E1355" s="222">
        <v>2761.71</v>
      </c>
      <c r="K1355" s="218">
        <v>143300</v>
      </c>
    </row>
    <row r="1356" spans="1:11" ht="15" x14ac:dyDescent="0.2">
      <c r="A1356" s="33" t="str">
        <f t="shared" si="21"/>
        <v>143400</v>
      </c>
      <c r="B1356" s="217">
        <v>50255</v>
      </c>
      <c r="C1356" s="209">
        <v>0.35049999999999998</v>
      </c>
      <c r="D1356" s="209">
        <v>0.42</v>
      </c>
      <c r="E1356" s="221">
        <v>2764.02</v>
      </c>
      <c r="K1356" s="217">
        <v>143400</v>
      </c>
    </row>
    <row r="1357" spans="1:11" ht="15" x14ac:dyDescent="0.2">
      <c r="A1357" s="33" t="str">
        <f t="shared" si="21"/>
        <v>143500</v>
      </c>
      <c r="B1357" s="218">
        <v>50297</v>
      </c>
      <c r="C1357" s="206">
        <v>0.35049999999999998</v>
      </c>
      <c r="D1357" s="206">
        <v>0.42</v>
      </c>
      <c r="E1357" s="222">
        <v>2766.33</v>
      </c>
      <c r="K1357" s="218">
        <v>143500</v>
      </c>
    </row>
    <row r="1358" spans="1:11" ht="15" x14ac:dyDescent="0.2">
      <c r="A1358" s="33" t="str">
        <f t="shared" si="21"/>
        <v>143600</v>
      </c>
      <c r="B1358" s="217">
        <v>50339</v>
      </c>
      <c r="C1358" s="209">
        <v>0.35060000000000002</v>
      </c>
      <c r="D1358" s="209">
        <v>0.42</v>
      </c>
      <c r="E1358" s="221">
        <v>2768.64</v>
      </c>
      <c r="K1358" s="217">
        <v>143600</v>
      </c>
    </row>
    <row r="1359" spans="1:11" ht="15" x14ac:dyDescent="0.2">
      <c r="A1359" s="33" t="str">
        <f t="shared" si="21"/>
        <v>143700</v>
      </c>
      <c r="B1359" s="218">
        <v>50381</v>
      </c>
      <c r="C1359" s="206">
        <v>0.35060000000000002</v>
      </c>
      <c r="D1359" s="206">
        <v>0.42</v>
      </c>
      <c r="E1359" s="222">
        <v>2770.95</v>
      </c>
      <c r="K1359" s="218">
        <v>143700</v>
      </c>
    </row>
    <row r="1360" spans="1:11" ht="15" x14ac:dyDescent="0.2">
      <c r="A1360" s="33" t="str">
        <f t="shared" si="21"/>
        <v>143800</v>
      </c>
      <c r="B1360" s="217">
        <v>50423</v>
      </c>
      <c r="C1360" s="209">
        <v>0.35060000000000002</v>
      </c>
      <c r="D1360" s="209">
        <v>0.42</v>
      </c>
      <c r="E1360" s="221">
        <v>2773.26</v>
      </c>
      <c r="K1360" s="217">
        <v>143800</v>
      </c>
    </row>
    <row r="1361" spans="1:11" ht="15" x14ac:dyDescent="0.2">
      <c r="A1361" s="33" t="str">
        <f t="shared" si="21"/>
        <v>143900</v>
      </c>
      <c r="B1361" s="218">
        <v>50465</v>
      </c>
      <c r="C1361" s="206">
        <v>0.35070000000000001</v>
      </c>
      <c r="D1361" s="206">
        <v>0.42</v>
      </c>
      <c r="E1361" s="222">
        <v>2775.57</v>
      </c>
      <c r="K1361" s="218">
        <v>143900</v>
      </c>
    </row>
    <row r="1362" spans="1:11" ht="15" x14ac:dyDescent="0.2">
      <c r="A1362" s="33" t="str">
        <f t="shared" si="21"/>
        <v>144000</v>
      </c>
      <c r="B1362" s="217">
        <v>50507</v>
      </c>
      <c r="C1362" s="209">
        <v>0.35070000000000001</v>
      </c>
      <c r="D1362" s="209">
        <v>0.42</v>
      </c>
      <c r="E1362" s="221">
        <v>2777.88</v>
      </c>
      <c r="K1362" s="217">
        <v>144000</v>
      </c>
    </row>
    <row r="1363" spans="1:11" ht="15" x14ac:dyDescent="0.2">
      <c r="A1363" s="33" t="str">
        <f t="shared" si="21"/>
        <v>144100</v>
      </c>
      <c r="B1363" s="218">
        <v>50549</v>
      </c>
      <c r="C1363" s="206">
        <v>0.3508</v>
      </c>
      <c r="D1363" s="206">
        <v>0.42</v>
      </c>
      <c r="E1363" s="222">
        <v>2780.19</v>
      </c>
      <c r="K1363" s="218">
        <v>144100</v>
      </c>
    </row>
    <row r="1364" spans="1:11" ht="15" x14ac:dyDescent="0.2">
      <c r="A1364" s="33" t="str">
        <f t="shared" si="21"/>
        <v>144200</v>
      </c>
      <c r="B1364" s="217">
        <v>50591</v>
      </c>
      <c r="C1364" s="209">
        <v>0.3508</v>
      </c>
      <c r="D1364" s="209">
        <v>0.42</v>
      </c>
      <c r="E1364" s="221">
        <v>2782.5</v>
      </c>
      <c r="K1364" s="217">
        <v>144200</v>
      </c>
    </row>
    <row r="1365" spans="1:11" ht="15" x14ac:dyDescent="0.2">
      <c r="A1365" s="33" t="str">
        <f t="shared" si="21"/>
        <v>144300</v>
      </c>
      <c r="B1365" s="218">
        <v>50633</v>
      </c>
      <c r="C1365" s="206">
        <v>0.35089999999999999</v>
      </c>
      <c r="D1365" s="206">
        <v>0.42</v>
      </c>
      <c r="E1365" s="222">
        <v>2784.81</v>
      </c>
      <c r="K1365" s="218">
        <v>144300</v>
      </c>
    </row>
    <row r="1366" spans="1:11" ht="15" x14ac:dyDescent="0.2">
      <c r="A1366" s="33" t="str">
        <f t="shared" si="21"/>
        <v>144400</v>
      </c>
      <c r="B1366" s="217">
        <v>50675</v>
      </c>
      <c r="C1366" s="209">
        <v>0.35089999999999999</v>
      </c>
      <c r="D1366" s="209">
        <v>0.42</v>
      </c>
      <c r="E1366" s="221">
        <v>2787.12</v>
      </c>
      <c r="K1366" s="217">
        <v>144400</v>
      </c>
    </row>
    <row r="1367" spans="1:11" ht="15" x14ac:dyDescent="0.2">
      <c r="A1367" s="33" t="str">
        <f t="shared" si="21"/>
        <v>144500</v>
      </c>
      <c r="B1367" s="218">
        <v>50717</v>
      </c>
      <c r="C1367" s="206">
        <v>0.35099999999999998</v>
      </c>
      <c r="D1367" s="206">
        <v>0.42</v>
      </c>
      <c r="E1367" s="222">
        <v>2789.43</v>
      </c>
      <c r="K1367" s="218">
        <v>144500</v>
      </c>
    </row>
    <row r="1368" spans="1:11" ht="15" x14ac:dyDescent="0.2">
      <c r="A1368" s="33" t="str">
        <f t="shared" si="21"/>
        <v>144600</v>
      </c>
      <c r="B1368" s="217">
        <v>50759</v>
      </c>
      <c r="C1368" s="209">
        <v>0.35099999999999998</v>
      </c>
      <c r="D1368" s="209">
        <v>0.42</v>
      </c>
      <c r="E1368" s="221">
        <v>2791.74</v>
      </c>
      <c r="K1368" s="217">
        <v>144600</v>
      </c>
    </row>
    <row r="1369" spans="1:11" ht="15" x14ac:dyDescent="0.2">
      <c r="A1369" s="33" t="str">
        <f t="shared" si="21"/>
        <v>144700</v>
      </c>
      <c r="B1369" s="218">
        <v>50801</v>
      </c>
      <c r="C1369" s="206">
        <v>0.35110000000000002</v>
      </c>
      <c r="D1369" s="206">
        <v>0.42</v>
      </c>
      <c r="E1369" s="222">
        <v>2794.05</v>
      </c>
      <c r="K1369" s="218">
        <v>144700</v>
      </c>
    </row>
    <row r="1370" spans="1:11" ht="15" x14ac:dyDescent="0.2">
      <c r="A1370" s="33" t="str">
        <f t="shared" si="21"/>
        <v>144800</v>
      </c>
      <c r="B1370" s="219">
        <v>50843</v>
      </c>
      <c r="C1370" s="212">
        <v>0.35110000000000002</v>
      </c>
      <c r="D1370" s="212">
        <v>0.42</v>
      </c>
      <c r="E1370" s="223">
        <v>2796.36</v>
      </c>
      <c r="K1370" s="219">
        <v>144800</v>
      </c>
    </row>
    <row r="1371" spans="1:11" ht="15" x14ac:dyDescent="0.2">
      <c r="A1371" s="33" t="str">
        <f t="shared" si="21"/>
        <v>144900</v>
      </c>
      <c r="B1371" s="220">
        <v>50885</v>
      </c>
      <c r="C1371" s="215">
        <v>0.35120000000000001</v>
      </c>
      <c r="D1371" s="215">
        <v>0.42</v>
      </c>
      <c r="E1371" s="224">
        <v>2798.67</v>
      </c>
      <c r="K1371" s="220">
        <v>144900</v>
      </c>
    </row>
    <row r="1372" spans="1:11" ht="15" x14ac:dyDescent="0.2">
      <c r="A1372" s="33" t="str">
        <f t="shared" si="21"/>
        <v>145000</v>
      </c>
      <c r="B1372" s="217">
        <v>50927</v>
      </c>
      <c r="C1372" s="209">
        <v>0.35120000000000001</v>
      </c>
      <c r="D1372" s="209">
        <v>0.42</v>
      </c>
      <c r="E1372" s="221">
        <v>2800.98</v>
      </c>
      <c r="K1372" s="217">
        <v>145000</v>
      </c>
    </row>
    <row r="1373" spans="1:11" ht="15" x14ac:dyDescent="0.2">
      <c r="A1373" s="33" t="str">
        <f t="shared" si="21"/>
        <v>145100</v>
      </c>
      <c r="B1373" s="218">
        <v>50969</v>
      </c>
      <c r="C1373" s="206">
        <v>0.3513</v>
      </c>
      <c r="D1373" s="206">
        <v>0.42</v>
      </c>
      <c r="E1373" s="222">
        <v>2803.29</v>
      </c>
      <c r="K1373" s="218">
        <v>145100</v>
      </c>
    </row>
    <row r="1374" spans="1:11" ht="15" x14ac:dyDescent="0.2">
      <c r="A1374" s="33" t="str">
        <f t="shared" si="21"/>
        <v>145200</v>
      </c>
      <c r="B1374" s="217">
        <v>51011</v>
      </c>
      <c r="C1374" s="209">
        <v>0.3513</v>
      </c>
      <c r="D1374" s="209">
        <v>0.42</v>
      </c>
      <c r="E1374" s="221">
        <v>2805.6</v>
      </c>
      <c r="K1374" s="217">
        <v>145200</v>
      </c>
    </row>
    <row r="1375" spans="1:11" ht="15" x14ac:dyDescent="0.2">
      <c r="A1375" s="33" t="str">
        <f t="shared" si="21"/>
        <v>145300</v>
      </c>
      <c r="B1375" s="218">
        <v>51053</v>
      </c>
      <c r="C1375" s="206">
        <v>0.35139999999999999</v>
      </c>
      <c r="D1375" s="206">
        <v>0.42</v>
      </c>
      <c r="E1375" s="222">
        <v>2807.91</v>
      </c>
      <c r="K1375" s="218">
        <v>145300</v>
      </c>
    </row>
    <row r="1376" spans="1:11" ht="15" x14ac:dyDescent="0.2">
      <c r="A1376" s="33" t="str">
        <f t="shared" si="21"/>
        <v>145400</v>
      </c>
      <c r="B1376" s="217">
        <v>51095</v>
      </c>
      <c r="C1376" s="209">
        <v>0.35139999999999999</v>
      </c>
      <c r="D1376" s="209">
        <v>0.42</v>
      </c>
      <c r="E1376" s="221">
        <v>2810.22</v>
      </c>
      <c r="K1376" s="217">
        <v>145400</v>
      </c>
    </row>
    <row r="1377" spans="1:11" ht="15" x14ac:dyDescent="0.2">
      <c r="A1377" s="33" t="str">
        <f t="shared" si="21"/>
        <v>145500</v>
      </c>
      <c r="B1377" s="218">
        <v>51137</v>
      </c>
      <c r="C1377" s="206">
        <v>0.35149999999999998</v>
      </c>
      <c r="D1377" s="206">
        <v>0.42</v>
      </c>
      <c r="E1377" s="222">
        <v>2812.53</v>
      </c>
      <c r="K1377" s="218">
        <v>145500</v>
      </c>
    </row>
    <row r="1378" spans="1:11" ht="15" x14ac:dyDescent="0.2">
      <c r="A1378" s="33" t="str">
        <f t="shared" si="21"/>
        <v>145600</v>
      </c>
      <c r="B1378" s="217">
        <v>51179</v>
      </c>
      <c r="C1378" s="209">
        <v>0.35149999999999998</v>
      </c>
      <c r="D1378" s="209">
        <v>0.42</v>
      </c>
      <c r="E1378" s="221">
        <v>2814.84</v>
      </c>
      <c r="K1378" s="217">
        <v>145600</v>
      </c>
    </row>
    <row r="1379" spans="1:11" ht="15" x14ac:dyDescent="0.2">
      <c r="A1379" s="33" t="str">
        <f t="shared" si="21"/>
        <v>145700</v>
      </c>
      <c r="B1379" s="218">
        <v>51221</v>
      </c>
      <c r="C1379" s="206">
        <v>0.35160000000000002</v>
      </c>
      <c r="D1379" s="206">
        <v>0.42</v>
      </c>
      <c r="E1379" s="222">
        <v>2817.15</v>
      </c>
      <c r="K1379" s="218">
        <v>145700</v>
      </c>
    </row>
    <row r="1380" spans="1:11" ht="15" x14ac:dyDescent="0.2">
      <c r="A1380" s="33" t="str">
        <f t="shared" si="21"/>
        <v>145800</v>
      </c>
      <c r="B1380" s="217">
        <v>51263</v>
      </c>
      <c r="C1380" s="209">
        <v>0.35160000000000002</v>
      </c>
      <c r="D1380" s="209">
        <v>0.42</v>
      </c>
      <c r="E1380" s="221">
        <v>2819.46</v>
      </c>
      <c r="K1380" s="217">
        <v>145800</v>
      </c>
    </row>
    <row r="1381" spans="1:11" ht="15" x14ac:dyDescent="0.2">
      <c r="A1381" s="33" t="str">
        <f t="shared" si="21"/>
        <v>145900</v>
      </c>
      <c r="B1381" s="218">
        <v>51305</v>
      </c>
      <c r="C1381" s="206">
        <v>0.35160000000000002</v>
      </c>
      <c r="D1381" s="206">
        <v>0.42</v>
      </c>
      <c r="E1381" s="222">
        <v>2821.77</v>
      </c>
      <c r="K1381" s="218">
        <v>145900</v>
      </c>
    </row>
    <row r="1382" spans="1:11" ht="15" x14ac:dyDescent="0.2">
      <c r="A1382" s="33" t="str">
        <f t="shared" si="21"/>
        <v>146000</v>
      </c>
      <c r="B1382" s="217">
        <v>51347</v>
      </c>
      <c r="C1382" s="209">
        <v>0.35170000000000001</v>
      </c>
      <c r="D1382" s="209">
        <v>0.42</v>
      </c>
      <c r="E1382" s="221">
        <v>2824.08</v>
      </c>
      <c r="K1382" s="217">
        <v>146000</v>
      </c>
    </row>
    <row r="1383" spans="1:11" ht="15" x14ac:dyDescent="0.2">
      <c r="A1383" s="33" t="str">
        <f t="shared" si="21"/>
        <v>146100</v>
      </c>
      <c r="B1383" s="218">
        <v>51389</v>
      </c>
      <c r="C1383" s="206">
        <v>0.35170000000000001</v>
      </c>
      <c r="D1383" s="206">
        <v>0.42</v>
      </c>
      <c r="E1383" s="222">
        <v>2826.39</v>
      </c>
      <c r="K1383" s="218">
        <v>146100</v>
      </c>
    </row>
    <row r="1384" spans="1:11" ht="15" x14ac:dyDescent="0.2">
      <c r="A1384" s="33" t="str">
        <f t="shared" si="21"/>
        <v>146200</v>
      </c>
      <c r="B1384" s="217">
        <v>51431</v>
      </c>
      <c r="C1384" s="209">
        <v>0.3518</v>
      </c>
      <c r="D1384" s="209">
        <v>0.42</v>
      </c>
      <c r="E1384" s="221">
        <v>2828.7</v>
      </c>
      <c r="K1384" s="217">
        <v>146200</v>
      </c>
    </row>
    <row r="1385" spans="1:11" ht="15" x14ac:dyDescent="0.2">
      <c r="A1385" s="33" t="str">
        <f t="shared" si="21"/>
        <v>146300</v>
      </c>
      <c r="B1385" s="218">
        <v>51473</v>
      </c>
      <c r="C1385" s="206">
        <v>0.3518</v>
      </c>
      <c r="D1385" s="206">
        <v>0.42</v>
      </c>
      <c r="E1385" s="222">
        <v>2831.01</v>
      </c>
      <c r="K1385" s="218">
        <v>146300</v>
      </c>
    </row>
    <row r="1386" spans="1:11" ht="15" x14ac:dyDescent="0.2">
      <c r="A1386" s="33" t="str">
        <f t="shared" si="21"/>
        <v>146400</v>
      </c>
      <c r="B1386" s="217">
        <v>51515</v>
      </c>
      <c r="C1386" s="209">
        <v>0.35189999999999999</v>
      </c>
      <c r="D1386" s="209">
        <v>0.42</v>
      </c>
      <c r="E1386" s="221">
        <v>2833.32</v>
      </c>
      <c r="K1386" s="217">
        <v>146400</v>
      </c>
    </row>
    <row r="1387" spans="1:11" ht="15" x14ac:dyDescent="0.2">
      <c r="A1387" s="33" t="str">
        <f t="shared" si="21"/>
        <v>146500</v>
      </c>
      <c r="B1387" s="218">
        <v>51557</v>
      </c>
      <c r="C1387" s="206">
        <v>0.35189999999999999</v>
      </c>
      <c r="D1387" s="206">
        <v>0.42</v>
      </c>
      <c r="E1387" s="222">
        <v>2835.63</v>
      </c>
      <c r="K1387" s="218">
        <v>146500</v>
      </c>
    </row>
    <row r="1388" spans="1:11" ht="15" x14ac:dyDescent="0.2">
      <c r="A1388" s="33" t="str">
        <f t="shared" si="21"/>
        <v>146600</v>
      </c>
      <c r="B1388" s="217">
        <v>51599</v>
      </c>
      <c r="C1388" s="209">
        <v>0.35199999999999998</v>
      </c>
      <c r="D1388" s="209">
        <v>0.42</v>
      </c>
      <c r="E1388" s="221">
        <v>2837.94</v>
      </c>
      <c r="K1388" s="217">
        <v>146600</v>
      </c>
    </row>
    <row r="1389" spans="1:11" ht="15" x14ac:dyDescent="0.2">
      <c r="A1389" s="33" t="str">
        <f t="shared" si="21"/>
        <v>146700</v>
      </c>
      <c r="B1389" s="218">
        <v>51641</v>
      </c>
      <c r="C1389" s="206">
        <v>0.35199999999999998</v>
      </c>
      <c r="D1389" s="206">
        <v>0.42</v>
      </c>
      <c r="E1389" s="222">
        <v>2840.25</v>
      </c>
      <c r="K1389" s="218">
        <v>146700</v>
      </c>
    </row>
    <row r="1390" spans="1:11" ht="15" x14ac:dyDescent="0.2">
      <c r="A1390" s="33" t="str">
        <f t="shared" si="21"/>
        <v>146800</v>
      </c>
      <c r="B1390" s="217">
        <v>51683</v>
      </c>
      <c r="C1390" s="209">
        <v>0.35210000000000002</v>
      </c>
      <c r="D1390" s="209">
        <v>0.42</v>
      </c>
      <c r="E1390" s="221">
        <v>2842.56</v>
      </c>
      <c r="K1390" s="217">
        <v>146800</v>
      </c>
    </row>
    <row r="1391" spans="1:11" ht="15" x14ac:dyDescent="0.2">
      <c r="A1391" s="33" t="str">
        <f t="shared" si="21"/>
        <v>146900</v>
      </c>
      <c r="B1391" s="218">
        <v>51725</v>
      </c>
      <c r="C1391" s="206">
        <v>0.35210000000000002</v>
      </c>
      <c r="D1391" s="206">
        <v>0.42</v>
      </c>
      <c r="E1391" s="222">
        <v>2844.87</v>
      </c>
      <c r="K1391" s="218">
        <v>146900</v>
      </c>
    </row>
    <row r="1392" spans="1:11" ht="15" x14ac:dyDescent="0.2">
      <c r="A1392" s="33" t="str">
        <f t="shared" si="21"/>
        <v>147000</v>
      </c>
      <c r="B1392" s="217">
        <v>51767</v>
      </c>
      <c r="C1392" s="209">
        <v>0.35220000000000001</v>
      </c>
      <c r="D1392" s="209">
        <v>0.42</v>
      </c>
      <c r="E1392" s="221">
        <v>2847.18</v>
      </c>
      <c r="K1392" s="217">
        <v>147000</v>
      </c>
    </row>
    <row r="1393" spans="1:11" ht="15" x14ac:dyDescent="0.2">
      <c r="A1393" s="33" t="str">
        <f t="shared" si="21"/>
        <v>147100</v>
      </c>
      <c r="B1393" s="218">
        <v>51809</v>
      </c>
      <c r="C1393" s="206">
        <v>0.35220000000000001</v>
      </c>
      <c r="D1393" s="206">
        <v>0.42</v>
      </c>
      <c r="E1393" s="222">
        <v>2849.49</v>
      </c>
      <c r="K1393" s="218">
        <v>147100</v>
      </c>
    </row>
    <row r="1394" spans="1:11" ht="15" x14ac:dyDescent="0.2">
      <c r="A1394" s="33" t="str">
        <f t="shared" si="21"/>
        <v>147200</v>
      </c>
      <c r="B1394" s="217">
        <v>51851</v>
      </c>
      <c r="C1394" s="209">
        <v>0.35220000000000001</v>
      </c>
      <c r="D1394" s="209">
        <v>0.42</v>
      </c>
      <c r="E1394" s="221">
        <v>2851.8</v>
      </c>
      <c r="K1394" s="217">
        <v>147200</v>
      </c>
    </row>
    <row r="1395" spans="1:11" ht="15" x14ac:dyDescent="0.2">
      <c r="A1395" s="33" t="str">
        <f t="shared" si="21"/>
        <v>147300</v>
      </c>
      <c r="B1395" s="218">
        <v>51893</v>
      </c>
      <c r="C1395" s="206">
        <v>0.3523</v>
      </c>
      <c r="D1395" s="206">
        <v>0.42</v>
      </c>
      <c r="E1395" s="222">
        <v>2854.11</v>
      </c>
      <c r="K1395" s="218">
        <v>147300</v>
      </c>
    </row>
    <row r="1396" spans="1:11" ht="15" x14ac:dyDescent="0.2">
      <c r="A1396" s="33" t="str">
        <f t="shared" si="21"/>
        <v>147400</v>
      </c>
      <c r="B1396" s="217">
        <v>51935</v>
      </c>
      <c r="C1396" s="209">
        <v>0.3523</v>
      </c>
      <c r="D1396" s="209">
        <v>0.42</v>
      </c>
      <c r="E1396" s="221">
        <v>2856.42</v>
      </c>
      <c r="K1396" s="217">
        <v>147400</v>
      </c>
    </row>
    <row r="1397" spans="1:11" ht="15" x14ac:dyDescent="0.2">
      <c r="A1397" s="33" t="str">
        <f t="shared" si="21"/>
        <v>147500</v>
      </c>
      <c r="B1397" s="218">
        <v>51977</v>
      </c>
      <c r="C1397" s="206">
        <v>0.35239999999999999</v>
      </c>
      <c r="D1397" s="206">
        <v>0.42</v>
      </c>
      <c r="E1397" s="222">
        <v>2858.73</v>
      </c>
      <c r="K1397" s="218">
        <v>147500</v>
      </c>
    </row>
    <row r="1398" spans="1:11" ht="15" x14ac:dyDescent="0.2">
      <c r="A1398" s="33" t="str">
        <f t="shared" si="21"/>
        <v>147600</v>
      </c>
      <c r="B1398" s="217">
        <v>52019</v>
      </c>
      <c r="C1398" s="209">
        <v>0.35239999999999999</v>
      </c>
      <c r="D1398" s="209">
        <v>0.42</v>
      </c>
      <c r="E1398" s="221">
        <v>2861.04</v>
      </c>
      <c r="K1398" s="217">
        <v>147600</v>
      </c>
    </row>
    <row r="1399" spans="1:11" ht="15" x14ac:dyDescent="0.2">
      <c r="A1399" s="33" t="str">
        <f t="shared" si="21"/>
        <v>147700</v>
      </c>
      <c r="B1399" s="218">
        <v>52061</v>
      </c>
      <c r="C1399" s="206">
        <v>0.35249999999999998</v>
      </c>
      <c r="D1399" s="206">
        <v>0.42</v>
      </c>
      <c r="E1399" s="222">
        <v>2863.35</v>
      </c>
      <c r="K1399" s="218">
        <v>147700</v>
      </c>
    </row>
    <row r="1400" spans="1:11" ht="15" x14ac:dyDescent="0.2">
      <c r="A1400" s="33" t="str">
        <f t="shared" si="21"/>
        <v>147800</v>
      </c>
      <c r="B1400" s="217">
        <v>52103</v>
      </c>
      <c r="C1400" s="209">
        <v>0.35249999999999998</v>
      </c>
      <c r="D1400" s="209">
        <v>0.42</v>
      </c>
      <c r="E1400" s="221">
        <v>2865.66</v>
      </c>
      <c r="K1400" s="217">
        <v>147800</v>
      </c>
    </row>
    <row r="1401" spans="1:11" ht="15" x14ac:dyDescent="0.2">
      <c r="A1401" s="33" t="str">
        <f t="shared" si="21"/>
        <v>147900</v>
      </c>
      <c r="B1401" s="218">
        <v>52145</v>
      </c>
      <c r="C1401" s="206">
        <v>0.35260000000000002</v>
      </c>
      <c r="D1401" s="206">
        <v>0.42</v>
      </c>
      <c r="E1401" s="222">
        <v>2867.97</v>
      </c>
      <c r="K1401" s="218">
        <v>147900</v>
      </c>
    </row>
    <row r="1402" spans="1:11" ht="15" x14ac:dyDescent="0.2">
      <c r="A1402" s="33" t="str">
        <f t="shared" si="21"/>
        <v>148000</v>
      </c>
      <c r="B1402" s="217">
        <v>52187</v>
      </c>
      <c r="C1402" s="209">
        <v>0.35260000000000002</v>
      </c>
      <c r="D1402" s="209">
        <v>0.42</v>
      </c>
      <c r="E1402" s="221">
        <v>2870.28</v>
      </c>
      <c r="K1402" s="217">
        <v>148000</v>
      </c>
    </row>
    <row r="1403" spans="1:11" ht="15" x14ac:dyDescent="0.2">
      <c r="A1403" s="33" t="str">
        <f t="shared" si="21"/>
        <v>148100</v>
      </c>
      <c r="B1403" s="218">
        <v>52229</v>
      </c>
      <c r="C1403" s="206">
        <v>0.35270000000000001</v>
      </c>
      <c r="D1403" s="206">
        <v>0.42</v>
      </c>
      <c r="E1403" s="222">
        <v>2872.59</v>
      </c>
      <c r="K1403" s="218">
        <v>148100</v>
      </c>
    </row>
    <row r="1404" spans="1:11" ht="15" x14ac:dyDescent="0.2">
      <c r="A1404" s="33" t="str">
        <f t="shared" si="21"/>
        <v>148200</v>
      </c>
      <c r="B1404" s="217">
        <v>52271</v>
      </c>
      <c r="C1404" s="209">
        <v>0.35270000000000001</v>
      </c>
      <c r="D1404" s="209">
        <v>0.42</v>
      </c>
      <c r="E1404" s="221">
        <v>2874.9</v>
      </c>
      <c r="K1404" s="217">
        <v>148200</v>
      </c>
    </row>
    <row r="1405" spans="1:11" ht="15" x14ac:dyDescent="0.2">
      <c r="A1405" s="33" t="str">
        <f t="shared" si="21"/>
        <v>148300</v>
      </c>
      <c r="B1405" s="218">
        <v>52313</v>
      </c>
      <c r="C1405" s="206">
        <v>0.3528</v>
      </c>
      <c r="D1405" s="206">
        <v>0.42</v>
      </c>
      <c r="E1405" s="222">
        <v>2877.21</v>
      </c>
      <c r="K1405" s="218">
        <v>148300</v>
      </c>
    </row>
    <row r="1406" spans="1:11" ht="15" x14ac:dyDescent="0.2">
      <c r="A1406" s="33" t="str">
        <f t="shared" si="21"/>
        <v>148400</v>
      </c>
      <c r="B1406" s="217">
        <v>52355</v>
      </c>
      <c r="C1406" s="209">
        <v>0.3528</v>
      </c>
      <c r="D1406" s="209">
        <v>0.42</v>
      </c>
      <c r="E1406" s="221">
        <v>2879.52</v>
      </c>
      <c r="K1406" s="217">
        <v>148400</v>
      </c>
    </row>
    <row r="1407" spans="1:11" ht="15" x14ac:dyDescent="0.2">
      <c r="A1407" s="33" t="str">
        <f t="shared" si="21"/>
        <v>148500</v>
      </c>
      <c r="B1407" s="218">
        <v>52397</v>
      </c>
      <c r="C1407" s="206">
        <v>0.3528</v>
      </c>
      <c r="D1407" s="206">
        <v>0.42</v>
      </c>
      <c r="E1407" s="222">
        <v>2881.83</v>
      </c>
      <c r="K1407" s="218">
        <v>148500</v>
      </c>
    </row>
    <row r="1408" spans="1:11" ht="15" x14ac:dyDescent="0.2">
      <c r="A1408" s="33" t="str">
        <f t="shared" si="21"/>
        <v>148600</v>
      </c>
      <c r="B1408" s="217">
        <v>52439</v>
      </c>
      <c r="C1408" s="209">
        <v>0.35289999999999999</v>
      </c>
      <c r="D1408" s="209">
        <v>0.42</v>
      </c>
      <c r="E1408" s="221">
        <v>2884.14</v>
      </c>
      <c r="K1408" s="217">
        <v>148600</v>
      </c>
    </row>
    <row r="1409" spans="1:11" ht="15" x14ac:dyDescent="0.2">
      <c r="A1409" s="33" t="str">
        <f t="shared" si="21"/>
        <v>148700</v>
      </c>
      <c r="B1409" s="218">
        <v>52481</v>
      </c>
      <c r="C1409" s="206">
        <v>0.35289999999999999</v>
      </c>
      <c r="D1409" s="206">
        <v>0.42</v>
      </c>
      <c r="E1409" s="222">
        <v>2886.45</v>
      </c>
      <c r="K1409" s="218">
        <v>148700</v>
      </c>
    </row>
    <row r="1410" spans="1:11" ht="15" x14ac:dyDescent="0.2">
      <c r="A1410" s="33" t="str">
        <f t="shared" ref="A1410:A1473" si="22">CLEAN(K1410)</f>
        <v>148800</v>
      </c>
      <c r="B1410" s="217">
        <v>52523</v>
      </c>
      <c r="C1410" s="209">
        <v>0.35299999999999998</v>
      </c>
      <c r="D1410" s="209">
        <v>0.42</v>
      </c>
      <c r="E1410" s="221">
        <v>2888.76</v>
      </c>
      <c r="K1410" s="217">
        <v>148800</v>
      </c>
    </row>
    <row r="1411" spans="1:11" ht="15" x14ac:dyDescent="0.2">
      <c r="A1411" s="33" t="str">
        <f t="shared" si="22"/>
        <v>148900</v>
      </c>
      <c r="B1411" s="218">
        <v>52565</v>
      </c>
      <c r="C1411" s="206">
        <v>0.35299999999999998</v>
      </c>
      <c r="D1411" s="206">
        <v>0.42</v>
      </c>
      <c r="E1411" s="222">
        <v>2891.07</v>
      </c>
      <c r="K1411" s="218">
        <v>148900</v>
      </c>
    </row>
    <row r="1412" spans="1:11" ht="15" x14ac:dyDescent="0.2">
      <c r="A1412" s="33" t="str">
        <f t="shared" si="22"/>
        <v>149000</v>
      </c>
      <c r="B1412" s="217">
        <v>52607</v>
      </c>
      <c r="C1412" s="209">
        <v>0.35310000000000002</v>
      </c>
      <c r="D1412" s="209">
        <v>0.42</v>
      </c>
      <c r="E1412" s="221">
        <v>2893.38</v>
      </c>
      <c r="K1412" s="217">
        <v>149000</v>
      </c>
    </row>
    <row r="1413" spans="1:11" ht="15" x14ac:dyDescent="0.2">
      <c r="A1413" s="33" t="str">
        <f t="shared" si="22"/>
        <v>149100</v>
      </c>
      <c r="B1413" s="218">
        <v>52649</v>
      </c>
      <c r="C1413" s="206">
        <v>0.35310000000000002</v>
      </c>
      <c r="D1413" s="206">
        <v>0.42</v>
      </c>
      <c r="E1413" s="222">
        <v>2895.69</v>
      </c>
      <c r="K1413" s="218">
        <v>149100</v>
      </c>
    </row>
    <row r="1414" spans="1:11" ht="15" x14ac:dyDescent="0.2">
      <c r="A1414" s="33" t="str">
        <f t="shared" si="22"/>
        <v>149200</v>
      </c>
      <c r="B1414" s="217">
        <v>52691</v>
      </c>
      <c r="C1414" s="209">
        <v>0.35320000000000001</v>
      </c>
      <c r="D1414" s="209">
        <v>0.42</v>
      </c>
      <c r="E1414" s="221">
        <v>2898</v>
      </c>
      <c r="K1414" s="217">
        <v>149200</v>
      </c>
    </row>
    <row r="1415" spans="1:11" ht="15" x14ac:dyDescent="0.2">
      <c r="A1415" s="33" t="str">
        <f t="shared" si="22"/>
        <v>149300</v>
      </c>
      <c r="B1415" s="218">
        <v>52733</v>
      </c>
      <c r="C1415" s="206">
        <v>0.35320000000000001</v>
      </c>
      <c r="D1415" s="206">
        <v>0.42</v>
      </c>
      <c r="E1415" s="222">
        <v>2900.31</v>
      </c>
      <c r="K1415" s="218">
        <v>149300</v>
      </c>
    </row>
    <row r="1416" spans="1:11" ht="15" x14ac:dyDescent="0.2">
      <c r="A1416" s="33" t="str">
        <f t="shared" si="22"/>
        <v>149400</v>
      </c>
      <c r="B1416" s="219">
        <v>52775</v>
      </c>
      <c r="C1416" s="212">
        <v>0.35320000000000001</v>
      </c>
      <c r="D1416" s="212">
        <v>0.42</v>
      </c>
      <c r="E1416" s="223">
        <v>2902.62</v>
      </c>
      <c r="K1416" s="219">
        <v>149400</v>
      </c>
    </row>
    <row r="1417" spans="1:11" ht="15" x14ac:dyDescent="0.2">
      <c r="A1417" s="33" t="str">
        <f t="shared" si="22"/>
        <v>149500</v>
      </c>
      <c r="B1417" s="220">
        <v>52817</v>
      </c>
      <c r="C1417" s="215">
        <v>0.3533</v>
      </c>
      <c r="D1417" s="215">
        <v>0.42</v>
      </c>
      <c r="E1417" s="224">
        <v>2904.93</v>
      </c>
      <c r="K1417" s="220">
        <v>149500</v>
      </c>
    </row>
    <row r="1418" spans="1:11" ht="15" x14ac:dyDescent="0.2">
      <c r="A1418" s="33" t="str">
        <f t="shared" si="22"/>
        <v>149600</v>
      </c>
      <c r="B1418" s="217">
        <v>52859</v>
      </c>
      <c r="C1418" s="209">
        <v>0.3533</v>
      </c>
      <c r="D1418" s="209">
        <v>0.42</v>
      </c>
      <c r="E1418" s="221">
        <v>2907.24</v>
      </c>
      <c r="K1418" s="217">
        <v>149600</v>
      </c>
    </row>
    <row r="1419" spans="1:11" ht="15" x14ac:dyDescent="0.2">
      <c r="A1419" s="33" t="str">
        <f t="shared" si="22"/>
        <v>149700</v>
      </c>
      <c r="B1419" s="218">
        <v>52901</v>
      </c>
      <c r="C1419" s="206">
        <v>0.35339999999999999</v>
      </c>
      <c r="D1419" s="206">
        <v>0.42</v>
      </c>
      <c r="E1419" s="222">
        <v>2909.55</v>
      </c>
      <c r="K1419" s="218">
        <v>149700</v>
      </c>
    </row>
    <row r="1420" spans="1:11" ht="15" x14ac:dyDescent="0.2">
      <c r="A1420" s="33" t="str">
        <f t="shared" si="22"/>
        <v>149800</v>
      </c>
      <c r="B1420" s="217">
        <v>52943</v>
      </c>
      <c r="C1420" s="209">
        <v>0.35339999999999999</v>
      </c>
      <c r="D1420" s="209">
        <v>0.42</v>
      </c>
      <c r="E1420" s="221">
        <v>2911.86</v>
      </c>
      <c r="K1420" s="217">
        <v>149800</v>
      </c>
    </row>
    <row r="1421" spans="1:11" ht="15" x14ac:dyDescent="0.2">
      <c r="A1421" s="33" t="str">
        <f t="shared" si="22"/>
        <v>149900</v>
      </c>
      <c r="B1421" s="218">
        <v>52985</v>
      </c>
      <c r="C1421" s="206">
        <v>0.35349999999999998</v>
      </c>
      <c r="D1421" s="206">
        <v>0.42</v>
      </c>
      <c r="E1421" s="222">
        <v>2914.17</v>
      </c>
      <c r="K1421" s="218">
        <v>149900</v>
      </c>
    </row>
    <row r="1422" spans="1:11" ht="15" x14ac:dyDescent="0.2">
      <c r="A1422" s="33" t="str">
        <f t="shared" si="22"/>
        <v>150000</v>
      </c>
      <c r="B1422" s="217">
        <v>53027</v>
      </c>
      <c r="C1422" s="209">
        <v>0.35349999999999998</v>
      </c>
      <c r="D1422" s="209">
        <v>0.42</v>
      </c>
      <c r="E1422" s="221">
        <v>2916.48</v>
      </c>
      <c r="K1422" s="217">
        <v>150000</v>
      </c>
    </row>
    <row r="1423" spans="1:11" ht="15" x14ac:dyDescent="0.2">
      <c r="A1423" s="33" t="str">
        <f t="shared" si="22"/>
        <v>150100</v>
      </c>
      <c r="B1423" s="218">
        <v>53069</v>
      </c>
      <c r="C1423" s="206">
        <v>0.35360000000000003</v>
      </c>
      <c r="D1423" s="206">
        <v>0.42</v>
      </c>
      <c r="E1423" s="222">
        <v>2918.79</v>
      </c>
      <c r="K1423" s="218">
        <v>150100</v>
      </c>
    </row>
    <row r="1424" spans="1:11" ht="15" x14ac:dyDescent="0.2">
      <c r="A1424" s="33" t="str">
        <f t="shared" si="22"/>
        <v>150200</v>
      </c>
      <c r="B1424" s="217">
        <v>53111</v>
      </c>
      <c r="C1424" s="209">
        <v>0.35360000000000003</v>
      </c>
      <c r="D1424" s="209">
        <v>0.42</v>
      </c>
      <c r="E1424" s="221">
        <v>2921.1</v>
      </c>
      <c r="K1424" s="217">
        <v>150200</v>
      </c>
    </row>
    <row r="1425" spans="1:11" ht="15" x14ac:dyDescent="0.2">
      <c r="A1425" s="33" t="str">
        <f t="shared" si="22"/>
        <v>150300</v>
      </c>
      <c r="B1425" s="218">
        <v>53153</v>
      </c>
      <c r="C1425" s="206">
        <v>0.35360000000000003</v>
      </c>
      <c r="D1425" s="206">
        <v>0.42</v>
      </c>
      <c r="E1425" s="222">
        <v>2923.41</v>
      </c>
      <c r="K1425" s="218">
        <v>150300</v>
      </c>
    </row>
    <row r="1426" spans="1:11" ht="15" x14ac:dyDescent="0.2">
      <c r="A1426" s="33" t="str">
        <f t="shared" si="22"/>
        <v>150400</v>
      </c>
      <c r="B1426" s="217">
        <v>53195</v>
      </c>
      <c r="C1426" s="209">
        <v>0.35370000000000001</v>
      </c>
      <c r="D1426" s="209">
        <v>0.42</v>
      </c>
      <c r="E1426" s="221">
        <v>2925.72</v>
      </c>
      <c r="K1426" s="217">
        <v>150400</v>
      </c>
    </row>
    <row r="1427" spans="1:11" ht="15" x14ac:dyDescent="0.2">
      <c r="A1427" s="33" t="str">
        <f t="shared" si="22"/>
        <v>150500</v>
      </c>
      <c r="B1427" s="218">
        <v>53237</v>
      </c>
      <c r="C1427" s="206">
        <v>0.35370000000000001</v>
      </c>
      <c r="D1427" s="206">
        <v>0.42</v>
      </c>
      <c r="E1427" s="222">
        <v>2928.03</v>
      </c>
      <c r="K1427" s="218">
        <v>150500</v>
      </c>
    </row>
    <row r="1428" spans="1:11" ht="15" x14ac:dyDescent="0.2">
      <c r="A1428" s="33" t="str">
        <f t="shared" si="22"/>
        <v>150600</v>
      </c>
      <c r="B1428" s="217">
        <v>53279</v>
      </c>
      <c r="C1428" s="209">
        <v>0.3538</v>
      </c>
      <c r="D1428" s="209">
        <v>0.42</v>
      </c>
      <c r="E1428" s="221">
        <v>2930.34</v>
      </c>
      <c r="K1428" s="217">
        <v>150600</v>
      </c>
    </row>
    <row r="1429" spans="1:11" ht="15" x14ac:dyDescent="0.2">
      <c r="A1429" s="33" t="str">
        <f t="shared" si="22"/>
        <v>150700</v>
      </c>
      <c r="B1429" s="218">
        <v>53321</v>
      </c>
      <c r="C1429" s="206">
        <v>0.3538</v>
      </c>
      <c r="D1429" s="206">
        <v>0.42</v>
      </c>
      <c r="E1429" s="222">
        <v>2932.65</v>
      </c>
      <c r="K1429" s="218">
        <v>150700</v>
      </c>
    </row>
    <row r="1430" spans="1:11" ht="15" x14ac:dyDescent="0.2">
      <c r="A1430" s="33" t="str">
        <f t="shared" si="22"/>
        <v>150800</v>
      </c>
      <c r="B1430" s="217">
        <v>53363</v>
      </c>
      <c r="C1430" s="209">
        <v>0.35389999999999999</v>
      </c>
      <c r="D1430" s="209">
        <v>0.42</v>
      </c>
      <c r="E1430" s="221">
        <v>2934.96</v>
      </c>
      <c r="K1430" s="217">
        <v>150800</v>
      </c>
    </row>
    <row r="1431" spans="1:11" ht="15" x14ac:dyDescent="0.2">
      <c r="A1431" s="33" t="str">
        <f t="shared" si="22"/>
        <v>150900</v>
      </c>
      <c r="B1431" s="218">
        <v>53405</v>
      </c>
      <c r="C1431" s="206">
        <v>0.35389999999999999</v>
      </c>
      <c r="D1431" s="206">
        <v>0.42</v>
      </c>
      <c r="E1431" s="222">
        <v>2937.27</v>
      </c>
      <c r="K1431" s="218">
        <v>150900</v>
      </c>
    </row>
    <row r="1432" spans="1:11" ht="15" x14ac:dyDescent="0.2">
      <c r="A1432" s="33" t="str">
        <f t="shared" si="22"/>
        <v>151000</v>
      </c>
      <c r="B1432" s="217">
        <v>53447</v>
      </c>
      <c r="C1432" s="209">
        <v>0.35399999999999998</v>
      </c>
      <c r="D1432" s="209">
        <v>0.42</v>
      </c>
      <c r="E1432" s="221">
        <v>2939.58</v>
      </c>
      <c r="K1432" s="217">
        <v>151000</v>
      </c>
    </row>
    <row r="1433" spans="1:11" ht="15" x14ac:dyDescent="0.2">
      <c r="A1433" s="33" t="str">
        <f t="shared" si="22"/>
        <v>151100</v>
      </c>
      <c r="B1433" s="218">
        <v>53489</v>
      </c>
      <c r="C1433" s="206">
        <v>0.35399999999999998</v>
      </c>
      <c r="D1433" s="206">
        <v>0.42</v>
      </c>
      <c r="E1433" s="222">
        <v>2941.89</v>
      </c>
      <c r="K1433" s="218">
        <v>151100</v>
      </c>
    </row>
    <row r="1434" spans="1:11" ht="15" x14ac:dyDescent="0.2">
      <c r="A1434" s="33" t="str">
        <f t="shared" si="22"/>
        <v>151200</v>
      </c>
      <c r="B1434" s="217">
        <v>53531</v>
      </c>
      <c r="C1434" s="209">
        <v>0.35399999999999998</v>
      </c>
      <c r="D1434" s="209">
        <v>0.42</v>
      </c>
      <c r="E1434" s="221">
        <v>2944.2</v>
      </c>
      <c r="K1434" s="217">
        <v>151200</v>
      </c>
    </row>
    <row r="1435" spans="1:11" ht="15" x14ac:dyDescent="0.2">
      <c r="A1435" s="33" t="str">
        <f t="shared" si="22"/>
        <v>151300</v>
      </c>
      <c r="B1435" s="218">
        <v>53573</v>
      </c>
      <c r="C1435" s="206">
        <v>0.35410000000000003</v>
      </c>
      <c r="D1435" s="206">
        <v>0.42</v>
      </c>
      <c r="E1435" s="222">
        <v>2946.51</v>
      </c>
      <c r="K1435" s="218">
        <v>151300</v>
      </c>
    </row>
    <row r="1436" spans="1:11" ht="15" x14ac:dyDescent="0.2">
      <c r="A1436" s="33" t="str">
        <f t="shared" si="22"/>
        <v>151400</v>
      </c>
      <c r="B1436" s="217">
        <v>53615</v>
      </c>
      <c r="C1436" s="209">
        <v>0.35410000000000003</v>
      </c>
      <c r="D1436" s="209">
        <v>0.42</v>
      </c>
      <c r="E1436" s="221">
        <v>2948.82</v>
      </c>
      <c r="K1436" s="217">
        <v>151400</v>
      </c>
    </row>
    <row r="1437" spans="1:11" ht="15" x14ac:dyDescent="0.2">
      <c r="A1437" s="33" t="str">
        <f t="shared" si="22"/>
        <v>151500</v>
      </c>
      <c r="B1437" s="218">
        <v>53657</v>
      </c>
      <c r="C1437" s="206">
        <v>0.35420000000000001</v>
      </c>
      <c r="D1437" s="206">
        <v>0.42</v>
      </c>
      <c r="E1437" s="222">
        <v>2951.13</v>
      </c>
      <c r="K1437" s="218">
        <v>151500</v>
      </c>
    </row>
    <row r="1438" spans="1:11" ht="15" x14ac:dyDescent="0.2">
      <c r="A1438" s="33" t="str">
        <f t="shared" si="22"/>
        <v>151600</v>
      </c>
      <c r="B1438" s="217">
        <v>53699</v>
      </c>
      <c r="C1438" s="209">
        <v>0.35420000000000001</v>
      </c>
      <c r="D1438" s="209">
        <v>0.42</v>
      </c>
      <c r="E1438" s="221">
        <v>2953.44</v>
      </c>
      <c r="K1438" s="217">
        <v>151600</v>
      </c>
    </row>
    <row r="1439" spans="1:11" ht="15" x14ac:dyDescent="0.2">
      <c r="A1439" s="33" t="str">
        <f t="shared" si="22"/>
        <v>151700</v>
      </c>
      <c r="B1439" s="218">
        <v>53741</v>
      </c>
      <c r="C1439" s="206">
        <v>0.3543</v>
      </c>
      <c r="D1439" s="206">
        <v>0.42</v>
      </c>
      <c r="E1439" s="222">
        <v>2955.75</v>
      </c>
      <c r="K1439" s="218">
        <v>151700</v>
      </c>
    </row>
    <row r="1440" spans="1:11" ht="15" x14ac:dyDescent="0.2">
      <c r="A1440" s="33" t="str">
        <f t="shared" si="22"/>
        <v>151800</v>
      </c>
      <c r="B1440" s="217">
        <v>53783</v>
      </c>
      <c r="C1440" s="209">
        <v>0.3543</v>
      </c>
      <c r="D1440" s="209">
        <v>0.42</v>
      </c>
      <c r="E1440" s="221">
        <v>2958.06</v>
      </c>
      <c r="K1440" s="217">
        <v>151800</v>
      </c>
    </row>
    <row r="1441" spans="1:11" ht="15" x14ac:dyDescent="0.2">
      <c r="A1441" s="33" t="str">
        <f t="shared" si="22"/>
        <v>151900</v>
      </c>
      <c r="B1441" s="218">
        <v>53825</v>
      </c>
      <c r="C1441" s="206">
        <v>0.3543</v>
      </c>
      <c r="D1441" s="206">
        <v>0.42</v>
      </c>
      <c r="E1441" s="222">
        <v>2960.37</v>
      </c>
      <c r="K1441" s="218">
        <v>151900</v>
      </c>
    </row>
    <row r="1442" spans="1:11" ht="15" x14ac:dyDescent="0.2">
      <c r="A1442" s="33" t="str">
        <f t="shared" si="22"/>
        <v>152000</v>
      </c>
      <c r="B1442" s="217">
        <v>53867</v>
      </c>
      <c r="C1442" s="209">
        <v>0.35439999999999999</v>
      </c>
      <c r="D1442" s="209">
        <v>0.42</v>
      </c>
      <c r="E1442" s="221">
        <v>2962.68</v>
      </c>
      <c r="K1442" s="217">
        <v>152000</v>
      </c>
    </row>
    <row r="1443" spans="1:11" ht="15" x14ac:dyDescent="0.2">
      <c r="A1443" s="33" t="str">
        <f t="shared" si="22"/>
        <v>152100</v>
      </c>
      <c r="B1443" s="218">
        <v>53909</v>
      </c>
      <c r="C1443" s="206">
        <v>0.35439999999999999</v>
      </c>
      <c r="D1443" s="206">
        <v>0.42</v>
      </c>
      <c r="E1443" s="222">
        <v>2964.99</v>
      </c>
      <c r="K1443" s="218">
        <v>152100</v>
      </c>
    </row>
    <row r="1444" spans="1:11" ht="15" x14ac:dyDescent="0.2">
      <c r="A1444" s="33" t="str">
        <f t="shared" si="22"/>
        <v>152200</v>
      </c>
      <c r="B1444" s="217">
        <v>53951</v>
      </c>
      <c r="C1444" s="209">
        <v>0.35449999999999998</v>
      </c>
      <c r="D1444" s="209">
        <v>0.42</v>
      </c>
      <c r="E1444" s="221">
        <v>2967.3</v>
      </c>
      <c r="K1444" s="217">
        <v>152200</v>
      </c>
    </row>
    <row r="1445" spans="1:11" ht="15" x14ac:dyDescent="0.2">
      <c r="A1445" s="33" t="str">
        <f t="shared" si="22"/>
        <v>152300</v>
      </c>
      <c r="B1445" s="218">
        <v>53993</v>
      </c>
      <c r="C1445" s="206">
        <v>0.35449999999999998</v>
      </c>
      <c r="D1445" s="206">
        <v>0.42</v>
      </c>
      <c r="E1445" s="222">
        <v>2969.61</v>
      </c>
      <c r="K1445" s="218">
        <v>152300</v>
      </c>
    </row>
    <row r="1446" spans="1:11" ht="15" x14ac:dyDescent="0.2">
      <c r="A1446" s="33" t="str">
        <f t="shared" si="22"/>
        <v>152400</v>
      </c>
      <c r="B1446" s="217">
        <v>54035</v>
      </c>
      <c r="C1446" s="209">
        <v>0.35460000000000003</v>
      </c>
      <c r="D1446" s="209">
        <v>0.42</v>
      </c>
      <c r="E1446" s="221">
        <v>2971.92</v>
      </c>
      <c r="K1446" s="217">
        <v>152400</v>
      </c>
    </row>
    <row r="1447" spans="1:11" ht="15" x14ac:dyDescent="0.2">
      <c r="A1447" s="33" t="str">
        <f t="shared" si="22"/>
        <v>152500</v>
      </c>
      <c r="B1447" s="218">
        <v>54077</v>
      </c>
      <c r="C1447" s="206">
        <v>0.35460000000000003</v>
      </c>
      <c r="D1447" s="206">
        <v>0.42</v>
      </c>
      <c r="E1447" s="222">
        <v>2974.23</v>
      </c>
      <c r="K1447" s="218">
        <v>152500</v>
      </c>
    </row>
    <row r="1448" spans="1:11" ht="15" x14ac:dyDescent="0.2">
      <c r="A1448" s="33" t="str">
        <f t="shared" si="22"/>
        <v>152600</v>
      </c>
      <c r="B1448" s="217">
        <v>54119</v>
      </c>
      <c r="C1448" s="209">
        <v>0.35460000000000003</v>
      </c>
      <c r="D1448" s="209">
        <v>0.42</v>
      </c>
      <c r="E1448" s="221">
        <v>2976.54</v>
      </c>
      <c r="K1448" s="217">
        <v>152600</v>
      </c>
    </row>
    <row r="1449" spans="1:11" ht="15" x14ac:dyDescent="0.2">
      <c r="A1449" s="33" t="str">
        <f t="shared" si="22"/>
        <v>152700</v>
      </c>
      <c r="B1449" s="218">
        <v>54161</v>
      </c>
      <c r="C1449" s="206">
        <v>0.35470000000000002</v>
      </c>
      <c r="D1449" s="206">
        <v>0.42</v>
      </c>
      <c r="E1449" s="222">
        <v>2978.85</v>
      </c>
      <c r="K1449" s="218">
        <v>152700</v>
      </c>
    </row>
    <row r="1450" spans="1:11" ht="15" x14ac:dyDescent="0.2">
      <c r="A1450" s="33" t="str">
        <f t="shared" si="22"/>
        <v>152800</v>
      </c>
      <c r="B1450" s="217">
        <v>54203</v>
      </c>
      <c r="C1450" s="209">
        <v>0.35470000000000002</v>
      </c>
      <c r="D1450" s="209">
        <v>0.42</v>
      </c>
      <c r="E1450" s="221">
        <v>2981.16</v>
      </c>
      <c r="K1450" s="217">
        <v>152800</v>
      </c>
    </row>
    <row r="1451" spans="1:11" ht="15" x14ac:dyDescent="0.2">
      <c r="A1451" s="33" t="str">
        <f t="shared" si="22"/>
        <v>152900</v>
      </c>
      <c r="B1451" s="218">
        <v>54245</v>
      </c>
      <c r="C1451" s="206">
        <v>0.3548</v>
      </c>
      <c r="D1451" s="206">
        <v>0.42</v>
      </c>
      <c r="E1451" s="222">
        <v>2983.47</v>
      </c>
      <c r="K1451" s="218">
        <v>152900</v>
      </c>
    </row>
    <row r="1452" spans="1:11" ht="15" x14ac:dyDescent="0.2">
      <c r="A1452" s="33" t="str">
        <f t="shared" si="22"/>
        <v>153000</v>
      </c>
      <c r="B1452" s="217">
        <v>54287</v>
      </c>
      <c r="C1452" s="209">
        <v>0.3548</v>
      </c>
      <c r="D1452" s="209">
        <v>0.42</v>
      </c>
      <c r="E1452" s="221">
        <v>2985.78</v>
      </c>
      <c r="K1452" s="217">
        <v>153000</v>
      </c>
    </row>
    <row r="1453" spans="1:11" ht="15" x14ac:dyDescent="0.2">
      <c r="A1453" s="33" t="str">
        <f t="shared" si="22"/>
        <v>153100</v>
      </c>
      <c r="B1453" s="218">
        <v>54329</v>
      </c>
      <c r="C1453" s="206">
        <v>0.35489999999999999</v>
      </c>
      <c r="D1453" s="206">
        <v>0.42</v>
      </c>
      <c r="E1453" s="222">
        <v>2988.09</v>
      </c>
      <c r="K1453" s="218">
        <v>153100</v>
      </c>
    </row>
    <row r="1454" spans="1:11" ht="15" x14ac:dyDescent="0.2">
      <c r="A1454" s="33" t="str">
        <f t="shared" si="22"/>
        <v>153200</v>
      </c>
      <c r="B1454" s="217">
        <v>54371</v>
      </c>
      <c r="C1454" s="209">
        <v>0.35489999999999999</v>
      </c>
      <c r="D1454" s="209">
        <v>0.42</v>
      </c>
      <c r="E1454" s="221">
        <v>2990.4</v>
      </c>
      <c r="K1454" s="217">
        <v>153200</v>
      </c>
    </row>
    <row r="1455" spans="1:11" ht="15" x14ac:dyDescent="0.2">
      <c r="A1455" s="33" t="str">
        <f t="shared" si="22"/>
        <v>153300</v>
      </c>
      <c r="B1455" s="218">
        <v>54413</v>
      </c>
      <c r="C1455" s="206">
        <v>0.35489999999999999</v>
      </c>
      <c r="D1455" s="206">
        <v>0.42</v>
      </c>
      <c r="E1455" s="222">
        <v>2992.71</v>
      </c>
      <c r="K1455" s="218">
        <v>153300</v>
      </c>
    </row>
    <row r="1456" spans="1:11" ht="15" x14ac:dyDescent="0.2">
      <c r="A1456" s="33" t="str">
        <f t="shared" si="22"/>
        <v>153400</v>
      </c>
      <c r="B1456" s="217">
        <v>54455</v>
      </c>
      <c r="C1456" s="209">
        <v>0.35499999999999998</v>
      </c>
      <c r="D1456" s="209">
        <v>0.42</v>
      </c>
      <c r="E1456" s="221">
        <v>2995.02</v>
      </c>
      <c r="K1456" s="217">
        <v>153400</v>
      </c>
    </row>
    <row r="1457" spans="1:11" ht="15" x14ac:dyDescent="0.2">
      <c r="A1457" s="33" t="str">
        <f t="shared" si="22"/>
        <v>153500</v>
      </c>
      <c r="B1457" s="218">
        <v>54497</v>
      </c>
      <c r="C1457" s="206">
        <v>0.35499999999999998</v>
      </c>
      <c r="D1457" s="206">
        <v>0.42</v>
      </c>
      <c r="E1457" s="222">
        <v>2997.33</v>
      </c>
      <c r="K1457" s="218">
        <v>153500</v>
      </c>
    </row>
    <row r="1458" spans="1:11" ht="15" x14ac:dyDescent="0.2">
      <c r="A1458" s="33" t="str">
        <f t="shared" si="22"/>
        <v>153600</v>
      </c>
      <c r="B1458" s="217">
        <v>54539</v>
      </c>
      <c r="C1458" s="209">
        <v>0.35510000000000003</v>
      </c>
      <c r="D1458" s="209">
        <v>0.42</v>
      </c>
      <c r="E1458" s="221">
        <v>2999.64</v>
      </c>
      <c r="K1458" s="217">
        <v>153600</v>
      </c>
    </row>
    <row r="1459" spans="1:11" ht="15" x14ac:dyDescent="0.2">
      <c r="A1459" s="33" t="str">
        <f t="shared" si="22"/>
        <v>153700</v>
      </c>
      <c r="B1459" s="218">
        <v>54581</v>
      </c>
      <c r="C1459" s="206">
        <v>0.35510000000000003</v>
      </c>
      <c r="D1459" s="206">
        <v>0.42</v>
      </c>
      <c r="E1459" s="222">
        <v>3001.95</v>
      </c>
      <c r="K1459" s="218">
        <v>153700</v>
      </c>
    </row>
    <row r="1460" spans="1:11" ht="15" x14ac:dyDescent="0.2">
      <c r="A1460" s="33" t="str">
        <f t="shared" si="22"/>
        <v>153800</v>
      </c>
      <c r="B1460" s="217">
        <v>54623</v>
      </c>
      <c r="C1460" s="209">
        <v>0.35520000000000002</v>
      </c>
      <c r="D1460" s="209">
        <v>0.42</v>
      </c>
      <c r="E1460" s="221">
        <v>3004.26</v>
      </c>
      <c r="K1460" s="217">
        <v>153800</v>
      </c>
    </row>
    <row r="1461" spans="1:11" ht="15" x14ac:dyDescent="0.2">
      <c r="A1461" s="33" t="str">
        <f t="shared" si="22"/>
        <v>153900</v>
      </c>
      <c r="B1461" s="218">
        <v>54665</v>
      </c>
      <c r="C1461" s="206">
        <v>0.35520000000000002</v>
      </c>
      <c r="D1461" s="206">
        <v>0.42</v>
      </c>
      <c r="E1461" s="222">
        <v>3006.57</v>
      </c>
      <c r="K1461" s="218">
        <v>153900</v>
      </c>
    </row>
    <row r="1462" spans="1:11" ht="15" x14ac:dyDescent="0.2">
      <c r="A1462" s="33" t="str">
        <f t="shared" si="22"/>
        <v>154000</v>
      </c>
      <c r="B1462" s="219">
        <v>54707</v>
      </c>
      <c r="C1462" s="212">
        <v>0.35520000000000002</v>
      </c>
      <c r="D1462" s="212">
        <v>0.42</v>
      </c>
      <c r="E1462" s="223">
        <v>3008.88</v>
      </c>
      <c r="K1462" s="219">
        <v>154000</v>
      </c>
    </row>
    <row r="1463" spans="1:11" ht="15" x14ac:dyDescent="0.2">
      <c r="A1463" s="33" t="str">
        <f t="shared" si="22"/>
        <v>154100</v>
      </c>
      <c r="B1463" s="220">
        <v>54749</v>
      </c>
      <c r="C1463" s="215">
        <v>0.3553</v>
      </c>
      <c r="D1463" s="215">
        <v>0.42</v>
      </c>
      <c r="E1463" s="224">
        <v>3011.19</v>
      </c>
      <c r="K1463" s="220">
        <v>154100</v>
      </c>
    </row>
    <row r="1464" spans="1:11" ht="15" x14ac:dyDescent="0.2">
      <c r="A1464" s="33" t="str">
        <f t="shared" si="22"/>
        <v>154200</v>
      </c>
      <c r="B1464" s="217">
        <v>54791</v>
      </c>
      <c r="C1464" s="209">
        <v>0.3553</v>
      </c>
      <c r="D1464" s="209">
        <v>0.42</v>
      </c>
      <c r="E1464" s="221">
        <v>3013.5</v>
      </c>
      <c r="K1464" s="217">
        <v>154200</v>
      </c>
    </row>
    <row r="1465" spans="1:11" ht="15" x14ac:dyDescent="0.2">
      <c r="A1465" s="33" t="str">
        <f t="shared" si="22"/>
        <v>154300</v>
      </c>
      <c r="B1465" s="218">
        <v>54833</v>
      </c>
      <c r="C1465" s="206">
        <v>0.35539999999999999</v>
      </c>
      <c r="D1465" s="206">
        <v>0.42</v>
      </c>
      <c r="E1465" s="222">
        <v>3015.81</v>
      </c>
      <c r="K1465" s="218">
        <v>154300</v>
      </c>
    </row>
    <row r="1466" spans="1:11" ht="15" x14ac:dyDescent="0.2">
      <c r="A1466" s="33" t="str">
        <f t="shared" si="22"/>
        <v>154400</v>
      </c>
      <c r="B1466" s="217">
        <v>54875</v>
      </c>
      <c r="C1466" s="209">
        <v>0.35539999999999999</v>
      </c>
      <c r="D1466" s="209">
        <v>0.42</v>
      </c>
      <c r="E1466" s="221">
        <v>3018.12</v>
      </c>
      <c r="K1466" s="217">
        <v>154400</v>
      </c>
    </row>
    <row r="1467" spans="1:11" ht="15" x14ac:dyDescent="0.2">
      <c r="A1467" s="33" t="str">
        <f t="shared" si="22"/>
        <v>154500</v>
      </c>
      <c r="B1467" s="218">
        <v>54917</v>
      </c>
      <c r="C1467" s="206">
        <v>0.35539999999999999</v>
      </c>
      <c r="D1467" s="206">
        <v>0.42</v>
      </c>
      <c r="E1467" s="222">
        <v>3020.43</v>
      </c>
      <c r="K1467" s="218">
        <v>154500</v>
      </c>
    </row>
    <row r="1468" spans="1:11" ht="15" x14ac:dyDescent="0.2">
      <c r="A1468" s="33" t="str">
        <f t="shared" si="22"/>
        <v>154600</v>
      </c>
      <c r="B1468" s="217">
        <v>54959</v>
      </c>
      <c r="C1468" s="209">
        <v>0.35549999999999998</v>
      </c>
      <c r="D1468" s="209">
        <v>0.42</v>
      </c>
      <c r="E1468" s="221">
        <v>3022.74</v>
      </c>
      <c r="K1468" s="217">
        <v>154600</v>
      </c>
    </row>
    <row r="1469" spans="1:11" ht="15" x14ac:dyDescent="0.2">
      <c r="A1469" s="33" t="str">
        <f t="shared" si="22"/>
        <v>154700</v>
      </c>
      <c r="B1469" s="218">
        <v>55001</v>
      </c>
      <c r="C1469" s="206">
        <v>0.35549999999999998</v>
      </c>
      <c r="D1469" s="206">
        <v>0.42</v>
      </c>
      <c r="E1469" s="222">
        <v>3025.05</v>
      </c>
      <c r="K1469" s="218">
        <v>154700</v>
      </c>
    </row>
    <row r="1470" spans="1:11" ht="15" x14ac:dyDescent="0.2">
      <c r="A1470" s="33" t="str">
        <f t="shared" si="22"/>
        <v>154800</v>
      </c>
      <c r="B1470" s="217">
        <v>55043</v>
      </c>
      <c r="C1470" s="209">
        <v>0.35560000000000003</v>
      </c>
      <c r="D1470" s="209">
        <v>0.42</v>
      </c>
      <c r="E1470" s="221">
        <v>3027.36</v>
      </c>
      <c r="K1470" s="217">
        <v>154800</v>
      </c>
    </row>
    <row r="1471" spans="1:11" ht="15" x14ac:dyDescent="0.2">
      <c r="A1471" s="33" t="str">
        <f t="shared" si="22"/>
        <v>154900</v>
      </c>
      <c r="B1471" s="218">
        <v>55085</v>
      </c>
      <c r="C1471" s="206">
        <v>0.35560000000000003</v>
      </c>
      <c r="D1471" s="206">
        <v>0.42</v>
      </c>
      <c r="E1471" s="222">
        <v>3029.67</v>
      </c>
      <c r="K1471" s="218">
        <v>154900</v>
      </c>
    </row>
    <row r="1472" spans="1:11" ht="15" x14ac:dyDescent="0.2">
      <c r="A1472" s="33" t="str">
        <f t="shared" si="22"/>
        <v>155000</v>
      </c>
      <c r="B1472" s="217">
        <v>55127</v>
      </c>
      <c r="C1472" s="209">
        <v>0.35570000000000002</v>
      </c>
      <c r="D1472" s="209">
        <v>0.42</v>
      </c>
      <c r="E1472" s="221">
        <v>3031.98</v>
      </c>
      <c r="K1472" s="217">
        <v>155000</v>
      </c>
    </row>
    <row r="1473" spans="1:11" ht="15" x14ac:dyDescent="0.2">
      <c r="A1473" s="33" t="str">
        <f t="shared" si="22"/>
        <v>155100</v>
      </c>
      <c r="B1473" s="218">
        <v>55169</v>
      </c>
      <c r="C1473" s="206">
        <v>0.35570000000000002</v>
      </c>
      <c r="D1473" s="206">
        <v>0.42</v>
      </c>
      <c r="E1473" s="222">
        <v>3034.29</v>
      </c>
      <c r="K1473" s="218">
        <v>155100</v>
      </c>
    </row>
    <row r="1474" spans="1:11" ht="15" x14ac:dyDescent="0.2">
      <c r="A1474" s="33" t="str">
        <f t="shared" ref="A1474:A1537" si="23">CLEAN(K1474)</f>
        <v>155200</v>
      </c>
      <c r="B1474" s="217">
        <v>55211</v>
      </c>
      <c r="C1474" s="209">
        <v>0.35570000000000002</v>
      </c>
      <c r="D1474" s="209">
        <v>0.42</v>
      </c>
      <c r="E1474" s="221">
        <v>3036.6</v>
      </c>
      <c r="K1474" s="217">
        <v>155200</v>
      </c>
    </row>
    <row r="1475" spans="1:11" ht="15" x14ac:dyDescent="0.2">
      <c r="A1475" s="33" t="str">
        <f t="shared" si="23"/>
        <v>155300</v>
      </c>
      <c r="B1475" s="218">
        <v>55253</v>
      </c>
      <c r="C1475" s="206">
        <v>0.35580000000000001</v>
      </c>
      <c r="D1475" s="206">
        <v>0.42</v>
      </c>
      <c r="E1475" s="222">
        <v>3038.91</v>
      </c>
      <c r="K1475" s="218">
        <v>155300</v>
      </c>
    </row>
    <row r="1476" spans="1:11" ht="15" x14ac:dyDescent="0.2">
      <c r="A1476" s="33" t="str">
        <f t="shared" si="23"/>
        <v>155400</v>
      </c>
      <c r="B1476" s="217">
        <v>55295</v>
      </c>
      <c r="C1476" s="209">
        <v>0.35580000000000001</v>
      </c>
      <c r="D1476" s="209">
        <v>0.42</v>
      </c>
      <c r="E1476" s="221">
        <v>3041.22</v>
      </c>
      <c r="K1476" s="217">
        <v>155400</v>
      </c>
    </row>
    <row r="1477" spans="1:11" ht="15" x14ac:dyDescent="0.2">
      <c r="A1477" s="33" t="str">
        <f t="shared" si="23"/>
        <v>155500</v>
      </c>
      <c r="B1477" s="218">
        <v>55337</v>
      </c>
      <c r="C1477" s="206">
        <v>0.35589999999999999</v>
      </c>
      <c r="D1477" s="206">
        <v>0.42</v>
      </c>
      <c r="E1477" s="222">
        <v>3043.53</v>
      </c>
      <c r="K1477" s="218">
        <v>155500</v>
      </c>
    </row>
    <row r="1478" spans="1:11" ht="15" x14ac:dyDescent="0.2">
      <c r="A1478" s="33" t="str">
        <f t="shared" si="23"/>
        <v>155600</v>
      </c>
      <c r="B1478" s="217">
        <v>55379</v>
      </c>
      <c r="C1478" s="209">
        <v>0.35589999999999999</v>
      </c>
      <c r="D1478" s="209">
        <v>0.42</v>
      </c>
      <c r="E1478" s="221">
        <v>3045.84</v>
      </c>
      <c r="K1478" s="217">
        <v>155600</v>
      </c>
    </row>
    <row r="1479" spans="1:11" ht="15" x14ac:dyDescent="0.2">
      <c r="A1479" s="33" t="str">
        <f t="shared" si="23"/>
        <v>155700</v>
      </c>
      <c r="B1479" s="218">
        <v>55421</v>
      </c>
      <c r="C1479" s="206">
        <v>0.35589999999999999</v>
      </c>
      <c r="D1479" s="206">
        <v>0.42</v>
      </c>
      <c r="E1479" s="222">
        <v>3048.15</v>
      </c>
      <c r="K1479" s="218">
        <v>155700</v>
      </c>
    </row>
    <row r="1480" spans="1:11" ht="15" x14ac:dyDescent="0.2">
      <c r="A1480" s="33" t="str">
        <f t="shared" si="23"/>
        <v>155800</v>
      </c>
      <c r="B1480" s="217">
        <v>55463</v>
      </c>
      <c r="C1480" s="209">
        <v>0.35599999999999998</v>
      </c>
      <c r="D1480" s="209">
        <v>0.42</v>
      </c>
      <c r="E1480" s="221">
        <v>3050.46</v>
      </c>
      <c r="K1480" s="217">
        <v>155800</v>
      </c>
    </row>
    <row r="1481" spans="1:11" ht="15" x14ac:dyDescent="0.2">
      <c r="A1481" s="33" t="str">
        <f t="shared" si="23"/>
        <v>155900</v>
      </c>
      <c r="B1481" s="218">
        <v>55505</v>
      </c>
      <c r="C1481" s="206">
        <v>0.35599999999999998</v>
      </c>
      <c r="D1481" s="206">
        <v>0.42</v>
      </c>
      <c r="E1481" s="222">
        <v>3052.77</v>
      </c>
      <c r="K1481" s="218">
        <v>155900</v>
      </c>
    </row>
    <row r="1482" spans="1:11" ht="15" x14ac:dyDescent="0.2">
      <c r="A1482" s="33" t="str">
        <f t="shared" si="23"/>
        <v>156000</v>
      </c>
      <c r="B1482" s="217">
        <v>55547</v>
      </c>
      <c r="C1482" s="209">
        <v>0.35610000000000003</v>
      </c>
      <c r="D1482" s="209">
        <v>0.42</v>
      </c>
      <c r="E1482" s="221">
        <v>3055.08</v>
      </c>
      <c r="K1482" s="217">
        <v>156000</v>
      </c>
    </row>
    <row r="1483" spans="1:11" ht="15" x14ac:dyDescent="0.2">
      <c r="A1483" s="33" t="str">
        <f t="shared" si="23"/>
        <v>156100</v>
      </c>
      <c r="B1483" s="218">
        <v>55589</v>
      </c>
      <c r="C1483" s="206">
        <v>0.35610000000000003</v>
      </c>
      <c r="D1483" s="206">
        <v>0.42</v>
      </c>
      <c r="E1483" s="222">
        <v>3057.39</v>
      </c>
      <c r="K1483" s="218">
        <v>156100</v>
      </c>
    </row>
    <row r="1484" spans="1:11" ht="15" x14ac:dyDescent="0.2">
      <c r="A1484" s="33" t="str">
        <f t="shared" si="23"/>
        <v>156200</v>
      </c>
      <c r="B1484" s="217">
        <v>55631</v>
      </c>
      <c r="C1484" s="209">
        <v>0.35620000000000002</v>
      </c>
      <c r="D1484" s="209">
        <v>0.42</v>
      </c>
      <c r="E1484" s="221">
        <v>3059.7</v>
      </c>
      <c r="K1484" s="217">
        <v>156200</v>
      </c>
    </row>
    <row r="1485" spans="1:11" ht="15" x14ac:dyDescent="0.2">
      <c r="A1485" s="33" t="str">
        <f t="shared" si="23"/>
        <v>156300</v>
      </c>
      <c r="B1485" s="218">
        <v>55673</v>
      </c>
      <c r="C1485" s="206">
        <v>0.35620000000000002</v>
      </c>
      <c r="D1485" s="206">
        <v>0.42</v>
      </c>
      <c r="E1485" s="222">
        <v>3062.01</v>
      </c>
      <c r="K1485" s="218">
        <v>156300</v>
      </c>
    </row>
    <row r="1486" spans="1:11" ht="15" x14ac:dyDescent="0.2">
      <c r="A1486" s="33" t="str">
        <f t="shared" si="23"/>
        <v>156400</v>
      </c>
      <c r="B1486" s="217">
        <v>55715</v>
      </c>
      <c r="C1486" s="209">
        <v>0.35620000000000002</v>
      </c>
      <c r="D1486" s="209">
        <v>0.42</v>
      </c>
      <c r="E1486" s="221">
        <v>3064.32</v>
      </c>
      <c r="K1486" s="217">
        <v>156400</v>
      </c>
    </row>
    <row r="1487" spans="1:11" ht="15" x14ac:dyDescent="0.2">
      <c r="A1487" s="33" t="str">
        <f t="shared" si="23"/>
        <v>156500</v>
      </c>
      <c r="B1487" s="218">
        <v>55757</v>
      </c>
      <c r="C1487" s="206">
        <v>0.35630000000000001</v>
      </c>
      <c r="D1487" s="206">
        <v>0.42</v>
      </c>
      <c r="E1487" s="222">
        <v>3066.63</v>
      </c>
      <c r="K1487" s="218">
        <v>156500</v>
      </c>
    </row>
    <row r="1488" spans="1:11" ht="15" x14ac:dyDescent="0.2">
      <c r="A1488" s="33" t="str">
        <f t="shared" si="23"/>
        <v>156600</v>
      </c>
      <c r="B1488" s="217">
        <v>55799</v>
      </c>
      <c r="C1488" s="209">
        <v>0.35630000000000001</v>
      </c>
      <c r="D1488" s="209">
        <v>0.42</v>
      </c>
      <c r="E1488" s="221">
        <v>3068.94</v>
      </c>
      <c r="K1488" s="217">
        <v>156600</v>
      </c>
    </row>
    <row r="1489" spans="1:11" ht="15" x14ac:dyDescent="0.2">
      <c r="A1489" s="33" t="str">
        <f t="shared" si="23"/>
        <v>156700</v>
      </c>
      <c r="B1489" s="218">
        <v>55841</v>
      </c>
      <c r="C1489" s="206">
        <v>0.35639999999999999</v>
      </c>
      <c r="D1489" s="206">
        <v>0.42</v>
      </c>
      <c r="E1489" s="222">
        <v>3071.25</v>
      </c>
      <c r="K1489" s="218">
        <v>156700</v>
      </c>
    </row>
    <row r="1490" spans="1:11" ht="15" x14ac:dyDescent="0.2">
      <c r="A1490" s="33" t="str">
        <f t="shared" si="23"/>
        <v>156800</v>
      </c>
      <c r="B1490" s="217">
        <v>55883</v>
      </c>
      <c r="C1490" s="209">
        <v>0.35639999999999999</v>
      </c>
      <c r="D1490" s="209">
        <v>0.42</v>
      </c>
      <c r="E1490" s="221">
        <v>3073.56</v>
      </c>
      <c r="K1490" s="217">
        <v>156800</v>
      </c>
    </row>
    <row r="1491" spans="1:11" ht="15" x14ac:dyDescent="0.2">
      <c r="A1491" s="33" t="str">
        <f t="shared" si="23"/>
        <v>156900</v>
      </c>
      <c r="B1491" s="218">
        <v>55925</v>
      </c>
      <c r="C1491" s="206">
        <v>0.35639999999999999</v>
      </c>
      <c r="D1491" s="206">
        <v>0.42</v>
      </c>
      <c r="E1491" s="222">
        <v>3075.87</v>
      </c>
      <c r="K1491" s="218">
        <v>156900</v>
      </c>
    </row>
    <row r="1492" spans="1:11" ht="15" x14ac:dyDescent="0.2">
      <c r="A1492" s="33" t="str">
        <f t="shared" si="23"/>
        <v>157000</v>
      </c>
      <c r="B1492" s="217">
        <v>55967</v>
      </c>
      <c r="C1492" s="209">
        <v>0.35649999999999998</v>
      </c>
      <c r="D1492" s="209">
        <v>0.42</v>
      </c>
      <c r="E1492" s="221">
        <v>3078.18</v>
      </c>
      <c r="K1492" s="217">
        <v>157000</v>
      </c>
    </row>
    <row r="1493" spans="1:11" ht="15" x14ac:dyDescent="0.2">
      <c r="A1493" s="33" t="str">
        <f t="shared" si="23"/>
        <v>157100</v>
      </c>
      <c r="B1493" s="218">
        <v>56009</v>
      </c>
      <c r="C1493" s="206">
        <v>0.35649999999999998</v>
      </c>
      <c r="D1493" s="206">
        <v>0.42</v>
      </c>
      <c r="E1493" s="222">
        <v>3080.49</v>
      </c>
      <c r="K1493" s="218">
        <v>157100</v>
      </c>
    </row>
    <row r="1494" spans="1:11" ht="15" x14ac:dyDescent="0.2">
      <c r="A1494" s="33" t="str">
        <f t="shared" si="23"/>
        <v>157200</v>
      </c>
      <c r="B1494" s="217">
        <v>56051</v>
      </c>
      <c r="C1494" s="209">
        <v>0.35659999999999997</v>
      </c>
      <c r="D1494" s="209">
        <v>0.42</v>
      </c>
      <c r="E1494" s="221">
        <v>3082.8</v>
      </c>
      <c r="K1494" s="217">
        <v>157200</v>
      </c>
    </row>
    <row r="1495" spans="1:11" ht="15" x14ac:dyDescent="0.2">
      <c r="A1495" s="33" t="str">
        <f t="shared" si="23"/>
        <v>157300</v>
      </c>
      <c r="B1495" s="218">
        <v>56093</v>
      </c>
      <c r="C1495" s="206">
        <v>0.35659999999999997</v>
      </c>
      <c r="D1495" s="206">
        <v>0.42</v>
      </c>
      <c r="E1495" s="222">
        <v>3085.11</v>
      </c>
      <c r="K1495" s="218">
        <v>157300</v>
      </c>
    </row>
    <row r="1496" spans="1:11" ht="15" x14ac:dyDescent="0.2">
      <c r="A1496" s="33" t="str">
        <f t="shared" si="23"/>
        <v>157400</v>
      </c>
      <c r="B1496" s="217">
        <v>56135</v>
      </c>
      <c r="C1496" s="209">
        <v>0.35659999999999997</v>
      </c>
      <c r="D1496" s="209">
        <v>0.42</v>
      </c>
      <c r="E1496" s="221">
        <v>3087.42</v>
      </c>
      <c r="K1496" s="217">
        <v>157400</v>
      </c>
    </row>
    <row r="1497" spans="1:11" ht="15" x14ac:dyDescent="0.2">
      <c r="A1497" s="33" t="str">
        <f t="shared" si="23"/>
        <v>157500</v>
      </c>
      <c r="B1497" s="218">
        <v>56177</v>
      </c>
      <c r="C1497" s="206">
        <v>0.35670000000000002</v>
      </c>
      <c r="D1497" s="206">
        <v>0.42</v>
      </c>
      <c r="E1497" s="222">
        <v>3089.73</v>
      </c>
      <c r="K1497" s="218">
        <v>157500</v>
      </c>
    </row>
    <row r="1498" spans="1:11" ht="15" x14ac:dyDescent="0.2">
      <c r="A1498" s="33" t="str">
        <f t="shared" si="23"/>
        <v>157600</v>
      </c>
      <c r="B1498" s="217">
        <v>56219</v>
      </c>
      <c r="C1498" s="209">
        <v>0.35670000000000002</v>
      </c>
      <c r="D1498" s="209">
        <v>0.42</v>
      </c>
      <c r="E1498" s="221">
        <v>3092.04</v>
      </c>
      <c r="K1498" s="217">
        <v>157600</v>
      </c>
    </row>
    <row r="1499" spans="1:11" ht="15" x14ac:dyDescent="0.2">
      <c r="A1499" s="33" t="str">
        <f t="shared" si="23"/>
        <v>157700</v>
      </c>
      <c r="B1499" s="218">
        <v>56261</v>
      </c>
      <c r="C1499" s="206">
        <v>0.35680000000000001</v>
      </c>
      <c r="D1499" s="206">
        <v>0.42</v>
      </c>
      <c r="E1499" s="222">
        <v>3094.35</v>
      </c>
      <c r="K1499" s="218">
        <v>157700</v>
      </c>
    </row>
    <row r="1500" spans="1:11" ht="15" x14ac:dyDescent="0.2">
      <c r="A1500" s="33" t="str">
        <f t="shared" si="23"/>
        <v>157800</v>
      </c>
      <c r="B1500" s="217">
        <v>56303</v>
      </c>
      <c r="C1500" s="209">
        <v>0.35680000000000001</v>
      </c>
      <c r="D1500" s="209">
        <v>0.42</v>
      </c>
      <c r="E1500" s="221">
        <v>3096.66</v>
      </c>
      <c r="K1500" s="217">
        <v>157800</v>
      </c>
    </row>
    <row r="1501" spans="1:11" ht="15" x14ac:dyDescent="0.2">
      <c r="A1501" s="33" t="str">
        <f t="shared" si="23"/>
        <v>157900</v>
      </c>
      <c r="B1501" s="218">
        <v>56345</v>
      </c>
      <c r="C1501" s="206">
        <v>0.35680000000000001</v>
      </c>
      <c r="D1501" s="206">
        <v>0.42</v>
      </c>
      <c r="E1501" s="222">
        <v>3098.97</v>
      </c>
      <c r="K1501" s="218">
        <v>157900</v>
      </c>
    </row>
    <row r="1502" spans="1:11" ht="15" x14ac:dyDescent="0.2">
      <c r="A1502" s="33" t="str">
        <f t="shared" si="23"/>
        <v>158000</v>
      </c>
      <c r="B1502" s="217">
        <v>56387</v>
      </c>
      <c r="C1502" s="209">
        <v>0.3569</v>
      </c>
      <c r="D1502" s="209">
        <v>0.42</v>
      </c>
      <c r="E1502" s="221">
        <v>3101.28</v>
      </c>
      <c r="K1502" s="217">
        <v>158000</v>
      </c>
    </row>
    <row r="1503" spans="1:11" ht="15" x14ac:dyDescent="0.2">
      <c r="A1503" s="33" t="str">
        <f t="shared" si="23"/>
        <v>158100</v>
      </c>
      <c r="B1503" s="218">
        <v>56429</v>
      </c>
      <c r="C1503" s="206">
        <v>0.3569</v>
      </c>
      <c r="D1503" s="206">
        <v>0.42</v>
      </c>
      <c r="E1503" s="222">
        <v>3103.59</v>
      </c>
      <c r="K1503" s="218">
        <v>158100</v>
      </c>
    </row>
    <row r="1504" spans="1:11" ht="15" x14ac:dyDescent="0.2">
      <c r="A1504" s="33" t="str">
        <f t="shared" si="23"/>
        <v>158200</v>
      </c>
      <c r="B1504" s="217">
        <v>56471</v>
      </c>
      <c r="C1504" s="209">
        <v>0.35699999999999998</v>
      </c>
      <c r="D1504" s="209">
        <v>0.42</v>
      </c>
      <c r="E1504" s="221">
        <v>3105.9</v>
      </c>
      <c r="K1504" s="217">
        <v>158200</v>
      </c>
    </row>
    <row r="1505" spans="1:11" ht="15" x14ac:dyDescent="0.2">
      <c r="A1505" s="33" t="str">
        <f t="shared" si="23"/>
        <v>158300</v>
      </c>
      <c r="B1505" s="218">
        <v>56513</v>
      </c>
      <c r="C1505" s="206">
        <v>0.35699999999999998</v>
      </c>
      <c r="D1505" s="206">
        <v>0.42</v>
      </c>
      <c r="E1505" s="222">
        <v>3108.21</v>
      </c>
      <c r="K1505" s="218">
        <v>158300</v>
      </c>
    </row>
    <row r="1506" spans="1:11" ht="15" x14ac:dyDescent="0.2">
      <c r="A1506" s="33" t="str">
        <f t="shared" si="23"/>
        <v>158400</v>
      </c>
      <c r="B1506" s="217">
        <v>56555</v>
      </c>
      <c r="C1506" s="209">
        <v>0.35699999999999998</v>
      </c>
      <c r="D1506" s="209">
        <v>0.42</v>
      </c>
      <c r="E1506" s="221">
        <v>3110.52</v>
      </c>
      <c r="K1506" s="217">
        <v>158400</v>
      </c>
    </row>
    <row r="1507" spans="1:11" ht="15" x14ac:dyDescent="0.2">
      <c r="A1507" s="33" t="str">
        <f t="shared" si="23"/>
        <v>158500</v>
      </c>
      <c r="B1507" s="218">
        <v>56597</v>
      </c>
      <c r="C1507" s="206">
        <v>0.35709999999999997</v>
      </c>
      <c r="D1507" s="206">
        <v>0.42</v>
      </c>
      <c r="E1507" s="222">
        <v>3112.83</v>
      </c>
      <c r="K1507" s="218">
        <v>158500</v>
      </c>
    </row>
    <row r="1508" spans="1:11" ht="15" x14ac:dyDescent="0.2">
      <c r="A1508" s="33" t="str">
        <f t="shared" si="23"/>
        <v>158600</v>
      </c>
      <c r="B1508" s="219">
        <v>56639</v>
      </c>
      <c r="C1508" s="212">
        <v>0.35709999999999997</v>
      </c>
      <c r="D1508" s="212">
        <v>0.42</v>
      </c>
      <c r="E1508" s="223">
        <v>3115.14</v>
      </c>
      <c r="K1508" s="219">
        <v>158600</v>
      </c>
    </row>
    <row r="1509" spans="1:11" ht="15" x14ac:dyDescent="0.2">
      <c r="A1509" s="33" t="str">
        <f t="shared" si="23"/>
        <v>158700</v>
      </c>
      <c r="B1509" s="220">
        <v>56681</v>
      </c>
      <c r="C1509" s="215">
        <v>0.35720000000000002</v>
      </c>
      <c r="D1509" s="215">
        <v>0.42</v>
      </c>
      <c r="E1509" s="224">
        <v>3117.45</v>
      </c>
      <c r="K1509" s="220">
        <v>158700</v>
      </c>
    </row>
    <row r="1510" spans="1:11" ht="15" x14ac:dyDescent="0.2">
      <c r="A1510" s="33" t="str">
        <f t="shared" si="23"/>
        <v>158800</v>
      </c>
      <c r="B1510" s="217">
        <v>56723</v>
      </c>
      <c r="C1510" s="209">
        <v>0.35720000000000002</v>
      </c>
      <c r="D1510" s="209">
        <v>0.42</v>
      </c>
      <c r="E1510" s="221">
        <v>3119.76</v>
      </c>
      <c r="K1510" s="217">
        <v>158800</v>
      </c>
    </row>
    <row r="1511" spans="1:11" ht="15" x14ac:dyDescent="0.2">
      <c r="A1511" s="33" t="str">
        <f t="shared" si="23"/>
        <v>158900</v>
      </c>
      <c r="B1511" s="218">
        <v>56765</v>
      </c>
      <c r="C1511" s="206">
        <v>0.35720000000000002</v>
      </c>
      <c r="D1511" s="206">
        <v>0.42</v>
      </c>
      <c r="E1511" s="222">
        <v>3122.07</v>
      </c>
      <c r="K1511" s="218">
        <v>158900</v>
      </c>
    </row>
    <row r="1512" spans="1:11" ht="15" x14ac:dyDescent="0.2">
      <c r="A1512" s="33" t="str">
        <f t="shared" si="23"/>
        <v>159000</v>
      </c>
      <c r="B1512" s="217">
        <v>56807</v>
      </c>
      <c r="C1512" s="209">
        <v>0.35730000000000001</v>
      </c>
      <c r="D1512" s="209">
        <v>0.42</v>
      </c>
      <c r="E1512" s="221">
        <v>3124.38</v>
      </c>
      <c r="K1512" s="217">
        <v>159000</v>
      </c>
    </row>
    <row r="1513" spans="1:11" ht="15" x14ac:dyDescent="0.2">
      <c r="A1513" s="33" t="str">
        <f t="shared" si="23"/>
        <v>159100</v>
      </c>
      <c r="B1513" s="218">
        <v>56849</v>
      </c>
      <c r="C1513" s="206">
        <v>0.35730000000000001</v>
      </c>
      <c r="D1513" s="206">
        <v>0.42</v>
      </c>
      <c r="E1513" s="222">
        <v>3126.69</v>
      </c>
      <c r="K1513" s="218">
        <v>159100</v>
      </c>
    </row>
    <row r="1514" spans="1:11" ht="15" x14ac:dyDescent="0.2">
      <c r="A1514" s="33" t="str">
        <f t="shared" si="23"/>
        <v>159200</v>
      </c>
      <c r="B1514" s="217">
        <v>56891</v>
      </c>
      <c r="C1514" s="209">
        <v>0.3574</v>
      </c>
      <c r="D1514" s="209">
        <v>0.42</v>
      </c>
      <c r="E1514" s="221">
        <v>3129</v>
      </c>
      <c r="K1514" s="217">
        <v>159200</v>
      </c>
    </row>
    <row r="1515" spans="1:11" ht="15" x14ac:dyDescent="0.2">
      <c r="A1515" s="33" t="str">
        <f t="shared" si="23"/>
        <v>159300</v>
      </c>
      <c r="B1515" s="218">
        <v>56933</v>
      </c>
      <c r="C1515" s="206">
        <v>0.3574</v>
      </c>
      <c r="D1515" s="206">
        <v>0.42</v>
      </c>
      <c r="E1515" s="222">
        <v>3131.31</v>
      </c>
      <c r="K1515" s="218">
        <v>159300</v>
      </c>
    </row>
    <row r="1516" spans="1:11" ht="15" x14ac:dyDescent="0.2">
      <c r="A1516" s="33" t="str">
        <f t="shared" si="23"/>
        <v>159400</v>
      </c>
      <c r="B1516" s="217">
        <v>56975</v>
      </c>
      <c r="C1516" s="209">
        <v>0.3574</v>
      </c>
      <c r="D1516" s="209">
        <v>0.42</v>
      </c>
      <c r="E1516" s="221">
        <v>3133.62</v>
      </c>
      <c r="K1516" s="217">
        <v>159400</v>
      </c>
    </row>
    <row r="1517" spans="1:11" ht="15" x14ac:dyDescent="0.2">
      <c r="A1517" s="33" t="str">
        <f t="shared" si="23"/>
        <v>159500</v>
      </c>
      <c r="B1517" s="218">
        <v>57017</v>
      </c>
      <c r="C1517" s="206">
        <v>0.35749999999999998</v>
      </c>
      <c r="D1517" s="206">
        <v>0.42</v>
      </c>
      <c r="E1517" s="222">
        <v>3135.93</v>
      </c>
      <c r="K1517" s="218">
        <v>159500</v>
      </c>
    </row>
    <row r="1518" spans="1:11" ht="15" x14ac:dyDescent="0.2">
      <c r="A1518" s="33" t="str">
        <f t="shared" si="23"/>
        <v>159600</v>
      </c>
      <c r="B1518" s="217">
        <v>57059</v>
      </c>
      <c r="C1518" s="209">
        <v>0.35749999999999998</v>
      </c>
      <c r="D1518" s="209">
        <v>0.42</v>
      </c>
      <c r="E1518" s="221">
        <v>3138.24</v>
      </c>
      <c r="K1518" s="217">
        <v>159600</v>
      </c>
    </row>
    <row r="1519" spans="1:11" ht="15" x14ac:dyDescent="0.2">
      <c r="A1519" s="33" t="str">
        <f t="shared" si="23"/>
        <v>159700</v>
      </c>
      <c r="B1519" s="218">
        <v>57101</v>
      </c>
      <c r="C1519" s="206">
        <v>0.35759999999999997</v>
      </c>
      <c r="D1519" s="206">
        <v>0.42</v>
      </c>
      <c r="E1519" s="222">
        <v>3140.55</v>
      </c>
      <c r="K1519" s="218">
        <v>159700</v>
      </c>
    </row>
    <row r="1520" spans="1:11" ht="15" x14ac:dyDescent="0.2">
      <c r="A1520" s="33" t="str">
        <f t="shared" si="23"/>
        <v>159800</v>
      </c>
      <c r="B1520" s="217">
        <v>57143</v>
      </c>
      <c r="C1520" s="209">
        <v>0.35759999999999997</v>
      </c>
      <c r="D1520" s="209">
        <v>0.42</v>
      </c>
      <c r="E1520" s="221">
        <v>3142.86</v>
      </c>
      <c r="K1520" s="217">
        <v>159800</v>
      </c>
    </row>
    <row r="1521" spans="1:11" ht="15" x14ac:dyDescent="0.2">
      <c r="A1521" s="33" t="str">
        <f t="shared" si="23"/>
        <v>159900</v>
      </c>
      <c r="B1521" s="218">
        <v>57185</v>
      </c>
      <c r="C1521" s="206">
        <v>0.35759999999999997</v>
      </c>
      <c r="D1521" s="206">
        <v>0.42</v>
      </c>
      <c r="E1521" s="222">
        <v>3145.17</v>
      </c>
      <c r="K1521" s="218">
        <v>159900</v>
      </c>
    </row>
    <row r="1522" spans="1:11" ht="15" x14ac:dyDescent="0.2">
      <c r="A1522" s="33" t="str">
        <f t="shared" si="23"/>
        <v>160000</v>
      </c>
      <c r="B1522" s="217">
        <v>57227</v>
      </c>
      <c r="C1522" s="209">
        <v>0.35770000000000002</v>
      </c>
      <c r="D1522" s="209">
        <v>0.42</v>
      </c>
      <c r="E1522" s="221">
        <v>3147.48</v>
      </c>
      <c r="K1522" s="217">
        <v>160000</v>
      </c>
    </row>
    <row r="1523" spans="1:11" ht="15" x14ac:dyDescent="0.2">
      <c r="A1523" s="33" t="str">
        <f t="shared" si="23"/>
        <v>160100</v>
      </c>
      <c r="B1523" s="218">
        <v>57269</v>
      </c>
      <c r="C1523" s="206">
        <v>0.35770000000000002</v>
      </c>
      <c r="D1523" s="206">
        <v>0.42</v>
      </c>
      <c r="E1523" s="222">
        <v>3149.79</v>
      </c>
      <c r="K1523" s="218">
        <v>160100</v>
      </c>
    </row>
    <row r="1524" spans="1:11" ht="15" x14ac:dyDescent="0.2">
      <c r="A1524" s="33" t="str">
        <f t="shared" si="23"/>
        <v>160200</v>
      </c>
      <c r="B1524" s="217">
        <v>57311</v>
      </c>
      <c r="C1524" s="209">
        <v>0.35770000000000002</v>
      </c>
      <c r="D1524" s="209">
        <v>0.42</v>
      </c>
      <c r="E1524" s="221">
        <v>3152.1</v>
      </c>
      <c r="K1524" s="217">
        <v>160200</v>
      </c>
    </row>
    <row r="1525" spans="1:11" ht="15" x14ac:dyDescent="0.2">
      <c r="A1525" s="33" t="str">
        <f t="shared" si="23"/>
        <v>160300</v>
      </c>
      <c r="B1525" s="218">
        <v>57353</v>
      </c>
      <c r="C1525" s="206">
        <v>0.35780000000000001</v>
      </c>
      <c r="D1525" s="206">
        <v>0.42</v>
      </c>
      <c r="E1525" s="222">
        <v>3154.41</v>
      </c>
      <c r="K1525" s="218">
        <v>160300</v>
      </c>
    </row>
    <row r="1526" spans="1:11" ht="15" x14ac:dyDescent="0.2">
      <c r="A1526" s="33" t="str">
        <f t="shared" si="23"/>
        <v>160400</v>
      </c>
      <c r="B1526" s="217">
        <v>57395</v>
      </c>
      <c r="C1526" s="209">
        <v>0.35780000000000001</v>
      </c>
      <c r="D1526" s="209">
        <v>0.42</v>
      </c>
      <c r="E1526" s="221">
        <v>3156.72</v>
      </c>
      <c r="K1526" s="217">
        <v>160400</v>
      </c>
    </row>
    <row r="1527" spans="1:11" ht="15" x14ac:dyDescent="0.2">
      <c r="A1527" s="33" t="str">
        <f t="shared" si="23"/>
        <v>160500</v>
      </c>
      <c r="B1527" s="218">
        <v>57437</v>
      </c>
      <c r="C1527" s="206">
        <v>0.3579</v>
      </c>
      <c r="D1527" s="206">
        <v>0.42</v>
      </c>
      <c r="E1527" s="222">
        <v>3159.03</v>
      </c>
      <c r="K1527" s="218">
        <v>160500</v>
      </c>
    </row>
    <row r="1528" spans="1:11" ht="15" x14ac:dyDescent="0.2">
      <c r="A1528" s="33" t="str">
        <f t="shared" si="23"/>
        <v>160600</v>
      </c>
      <c r="B1528" s="217">
        <v>57479</v>
      </c>
      <c r="C1528" s="209">
        <v>0.3579</v>
      </c>
      <c r="D1528" s="209">
        <v>0.42</v>
      </c>
      <c r="E1528" s="221">
        <v>3161.34</v>
      </c>
      <c r="K1528" s="217">
        <v>160600</v>
      </c>
    </row>
    <row r="1529" spans="1:11" ht="15" x14ac:dyDescent="0.2">
      <c r="A1529" s="33" t="str">
        <f t="shared" si="23"/>
        <v>160700</v>
      </c>
      <c r="B1529" s="218">
        <v>57521</v>
      </c>
      <c r="C1529" s="206">
        <v>0.3579</v>
      </c>
      <c r="D1529" s="206">
        <v>0.42</v>
      </c>
      <c r="E1529" s="222">
        <v>3163.65</v>
      </c>
      <c r="K1529" s="218">
        <v>160700</v>
      </c>
    </row>
    <row r="1530" spans="1:11" ht="15" x14ac:dyDescent="0.2">
      <c r="A1530" s="33" t="str">
        <f t="shared" si="23"/>
        <v>160800</v>
      </c>
      <c r="B1530" s="217">
        <v>57563</v>
      </c>
      <c r="C1530" s="209">
        <v>0.35799999999999998</v>
      </c>
      <c r="D1530" s="209">
        <v>0.42</v>
      </c>
      <c r="E1530" s="221">
        <v>3165.96</v>
      </c>
      <c r="K1530" s="217">
        <v>160800</v>
      </c>
    </row>
    <row r="1531" spans="1:11" ht="15" x14ac:dyDescent="0.2">
      <c r="A1531" s="33" t="str">
        <f t="shared" si="23"/>
        <v>160900</v>
      </c>
      <c r="B1531" s="218">
        <v>57605</v>
      </c>
      <c r="C1531" s="206">
        <v>0.35799999999999998</v>
      </c>
      <c r="D1531" s="206">
        <v>0.42</v>
      </c>
      <c r="E1531" s="222">
        <v>3168.27</v>
      </c>
      <c r="K1531" s="218">
        <v>160900</v>
      </c>
    </row>
    <row r="1532" spans="1:11" ht="15" x14ac:dyDescent="0.2">
      <c r="A1532" s="33" t="str">
        <f t="shared" si="23"/>
        <v>161000</v>
      </c>
      <c r="B1532" s="217">
        <v>57647</v>
      </c>
      <c r="C1532" s="209">
        <v>0.35809999999999997</v>
      </c>
      <c r="D1532" s="209">
        <v>0.42</v>
      </c>
      <c r="E1532" s="221">
        <v>3170.58</v>
      </c>
      <c r="K1532" s="217">
        <v>161000</v>
      </c>
    </row>
    <row r="1533" spans="1:11" ht="15" x14ac:dyDescent="0.2">
      <c r="A1533" s="33" t="str">
        <f t="shared" si="23"/>
        <v>161100</v>
      </c>
      <c r="B1533" s="218">
        <v>57689</v>
      </c>
      <c r="C1533" s="206">
        <v>0.35809999999999997</v>
      </c>
      <c r="D1533" s="206">
        <v>0.42</v>
      </c>
      <c r="E1533" s="222">
        <v>3172.89</v>
      </c>
      <c r="K1533" s="218">
        <v>161100</v>
      </c>
    </row>
    <row r="1534" spans="1:11" ht="15" x14ac:dyDescent="0.2">
      <c r="A1534" s="33" t="str">
        <f t="shared" si="23"/>
        <v>161200</v>
      </c>
      <c r="B1534" s="217">
        <v>57731</v>
      </c>
      <c r="C1534" s="209">
        <v>0.35809999999999997</v>
      </c>
      <c r="D1534" s="209">
        <v>0.42</v>
      </c>
      <c r="E1534" s="221">
        <v>3175.2</v>
      </c>
      <c r="K1534" s="217">
        <v>161200</v>
      </c>
    </row>
    <row r="1535" spans="1:11" ht="15" x14ac:dyDescent="0.2">
      <c r="A1535" s="33" t="str">
        <f t="shared" si="23"/>
        <v>161300</v>
      </c>
      <c r="B1535" s="218">
        <v>57773</v>
      </c>
      <c r="C1535" s="206">
        <v>0.35820000000000002</v>
      </c>
      <c r="D1535" s="206">
        <v>0.42</v>
      </c>
      <c r="E1535" s="222">
        <v>3177.51</v>
      </c>
      <c r="K1535" s="218">
        <v>161300</v>
      </c>
    </row>
    <row r="1536" spans="1:11" ht="15" x14ac:dyDescent="0.2">
      <c r="A1536" s="33" t="str">
        <f t="shared" si="23"/>
        <v>161400</v>
      </c>
      <c r="B1536" s="217">
        <v>57815</v>
      </c>
      <c r="C1536" s="209">
        <v>0.35820000000000002</v>
      </c>
      <c r="D1536" s="209">
        <v>0.42</v>
      </c>
      <c r="E1536" s="221">
        <v>3179.82</v>
      </c>
      <c r="K1536" s="217">
        <v>161400</v>
      </c>
    </row>
    <row r="1537" spans="1:11" ht="15" x14ac:dyDescent="0.2">
      <c r="A1537" s="33" t="str">
        <f t="shared" si="23"/>
        <v>161500</v>
      </c>
      <c r="B1537" s="218">
        <v>57857</v>
      </c>
      <c r="C1537" s="206">
        <v>0.35820000000000002</v>
      </c>
      <c r="D1537" s="206">
        <v>0.42</v>
      </c>
      <c r="E1537" s="222">
        <v>3182.13</v>
      </c>
      <c r="K1537" s="218">
        <v>161500</v>
      </c>
    </row>
    <row r="1538" spans="1:11" ht="15" x14ac:dyDescent="0.2">
      <c r="A1538" s="33" t="str">
        <f t="shared" ref="A1538:A1601" si="24">CLEAN(K1538)</f>
        <v>161600</v>
      </c>
      <c r="B1538" s="217">
        <v>57899</v>
      </c>
      <c r="C1538" s="209">
        <v>0.35830000000000001</v>
      </c>
      <c r="D1538" s="209">
        <v>0.42</v>
      </c>
      <c r="E1538" s="221">
        <v>3184.44</v>
      </c>
      <c r="K1538" s="217">
        <v>161600</v>
      </c>
    </row>
    <row r="1539" spans="1:11" ht="15" x14ac:dyDescent="0.2">
      <c r="A1539" s="33" t="str">
        <f t="shared" si="24"/>
        <v>161700</v>
      </c>
      <c r="B1539" s="218">
        <v>57941</v>
      </c>
      <c r="C1539" s="206">
        <v>0.35830000000000001</v>
      </c>
      <c r="D1539" s="206">
        <v>0.42</v>
      </c>
      <c r="E1539" s="222">
        <v>3186.75</v>
      </c>
      <c r="K1539" s="218">
        <v>161700</v>
      </c>
    </row>
    <row r="1540" spans="1:11" ht="15" x14ac:dyDescent="0.2">
      <c r="A1540" s="33" t="str">
        <f t="shared" si="24"/>
        <v>161800</v>
      </c>
      <c r="B1540" s="217">
        <v>57983</v>
      </c>
      <c r="C1540" s="209">
        <v>0.3584</v>
      </c>
      <c r="D1540" s="209">
        <v>0.42</v>
      </c>
      <c r="E1540" s="221">
        <v>3189.06</v>
      </c>
      <c r="K1540" s="217">
        <v>161800</v>
      </c>
    </row>
    <row r="1541" spans="1:11" ht="15" x14ac:dyDescent="0.2">
      <c r="A1541" s="33" t="str">
        <f t="shared" si="24"/>
        <v>161900</v>
      </c>
      <c r="B1541" s="218">
        <v>58025</v>
      </c>
      <c r="C1541" s="206">
        <v>0.3584</v>
      </c>
      <c r="D1541" s="206">
        <v>0.42</v>
      </c>
      <c r="E1541" s="222">
        <v>3191.37</v>
      </c>
      <c r="K1541" s="218">
        <v>161900</v>
      </c>
    </row>
    <row r="1542" spans="1:11" ht="15" x14ac:dyDescent="0.2">
      <c r="A1542" s="33" t="str">
        <f t="shared" si="24"/>
        <v>162000</v>
      </c>
      <c r="B1542" s="217">
        <v>58067</v>
      </c>
      <c r="C1542" s="209">
        <v>0.3584</v>
      </c>
      <c r="D1542" s="209">
        <v>0.42</v>
      </c>
      <c r="E1542" s="221">
        <v>3193.68</v>
      </c>
      <c r="K1542" s="217">
        <v>162000</v>
      </c>
    </row>
    <row r="1543" spans="1:11" ht="15" x14ac:dyDescent="0.2">
      <c r="A1543" s="33" t="str">
        <f t="shared" si="24"/>
        <v>162100</v>
      </c>
      <c r="B1543" s="218">
        <v>58109</v>
      </c>
      <c r="C1543" s="206">
        <v>0.35849999999999999</v>
      </c>
      <c r="D1543" s="206">
        <v>0.42</v>
      </c>
      <c r="E1543" s="222">
        <v>3195.99</v>
      </c>
      <c r="K1543" s="218">
        <v>162100</v>
      </c>
    </row>
    <row r="1544" spans="1:11" ht="15" x14ac:dyDescent="0.2">
      <c r="A1544" s="33" t="str">
        <f t="shared" si="24"/>
        <v>162200</v>
      </c>
      <c r="B1544" s="217">
        <v>58151</v>
      </c>
      <c r="C1544" s="209">
        <v>0.35849999999999999</v>
      </c>
      <c r="D1544" s="209">
        <v>0.42</v>
      </c>
      <c r="E1544" s="221">
        <v>3198.3</v>
      </c>
      <c r="K1544" s="217">
        <v>162200</v>
      </c>
    </row>
    <row r="1545" spans="1:11" ht="15" x14ac:dyDescent="0.2">
      <c r="A1545" s="33" t="str">
        <f t="shared" si="24"/>
        <v>162300</v>
      </c>
      <c r="B1545" s="218">
        <v>58193</v>
      </c>
      <c r="C1545" s="206">
        <v>0.35859999999999997</v>
      </c>
      <c r="D1545" s="206">
        <v>0.42</v>
      </c>
      <c r="E1545" s="222">
        <v>3200.61</v>
      </c>
      <c r="K1545" s="218">
        <v>162300</v>
      </c>
    </row>
    <row r="1546" spans="1:11" ht="15" x14ac:dyDescent="0.2">
      <c r="A1546" s="33" t="str">
        <f t="shared" si="24"/>
        <v>162400</v>
      </c>
      <c r="B1546" s="217">
        <v>58235</v>
      </c>
      <c r="C1546" s="209">
        <v>0.35859999999999997</v>
      </c>
      <c r="D1546" s="209">
        <v>0.42</v>
      </c>
      <c r="E1546" s="221">
        <v>3202.92</v>
      </c>
      <c r="K1546" s="217">
        <v>162400</v>
      </c>
    </row>
    <row r="1547" spans="1:11" ht="15" x14ac:dyDescent="0.2">
      <c r="A1547" s="33" t="str">
        <f t="shared" si="24"/>
        <v>162500</v>
      </c>
      <c r="B1547" s="218">
        <v>58277</v>
      </c>
      <c r="C1547" s="206">
        <v>0.35859999999999997</v>
      </c>
      <c r="D1547" s="206">
        <v>0.42</v>
      </c>
      <c r="E1547" s="222">
        <v>3205.23</v>
      </c>
      <c r="K1547" s="218">
        <v>162500</v>
      </c>
    </row>
    <row r="1548" spans="1:11" ht="15" x14ac:dyDescent="0.2">
      <c r="A1548" s="33" t="str">
        <f t="shared" si="24"/>
        <v>162600</v>
      </c>
      <c r="B1548" s="217">
        <v>58319</v>
      </c>
      <c r="C1548" s="209">
        <v>0.35870000000000002</v>
      </c>
      <c r="D1548" s="209">
        <v>0.42</v>
      </c>
      <c r="E1548" s="221">
        <v>3207.54</v>
      </c>
      <c r="K1548" s="217">
        <v>162600</v>
      </c>
    </row>
    <row r="1549" spans="1:11" ht="15" x14ac:dyDescent="0.2">
      <c r="A1549" s="33" t="str">
        <f t="shared" si="24"/>
        <v>162700</v>
      </c>
      <c r="B1549" s="218">
        <v>58361</v>
      </c>
      <c r="C1549" s="206">
        <v>0.35870000000000002</v>
      </c>
      <c r="D1549" s="206">
        <v>0.42</v>
      </c>
      <c r="E1549" s="222">
        <v>3209.85</v>
      </c>
      <c r="K1549" s="218">
        <v>162700</v>
      </c>
    </row>
    <row r="1550" spans="1:11" ht="15" x14ac:dyDescent="0.2">
      <c r="A1550" s="33" t="str">
        <f t="shared" si="24"/>
        <v>162800</v>
      </c>
      <c r="B1550" s="217">
        <v>58403</v>
      </c>
      <c r="C1550" s="209">
        <v>0.35870000000000002</v>
      </c>
      <c r="D1550" s="209">
        <v>0.42</v>
      </c>
      <c r="E1550" s="221">
        <v>3212.16</v>
      </c>
      <c r="K1550" s="217">
        <v>162800</v>
      </c>
    </row>
    <row r="1551" spans="1:11" ht="15" x14ac:dyDescent="0.2">
      <c r="A1551" s="33" t="str">
        <f t="shared" si="24"/>
        <v>162900</v>
      </c>
      <c r="B1551" s="218">
        <v>58445</v>
      </c>
      <c r="C1551" s="206">
        <v>0.35880000000000001</v>
      </c>
      <c r="D1551" s="206">
        <v>0.42</v>
      </c>
      <c r="E1551" s="222">
        <v>3214.47</v>
      </c>
      <c r="K1551" s="218">
        <v>162900</v>
      </c>
    </row>
    <row r="1552" spans="1:11" ht="15" x14ac:dyDescent="0.2">
      <c r="A1552" s="33" t="str">
        <f t="shared" si="24"/>
        <v>163000</v>
      </c>
      <c r="B1552" s="217">
        <v>58487</v>
      </c>
      <c r="C1552" s="209">
        <v>0.35880000000000001</v>
      </c>
      <c r="D1552" s="209">
        <v>0.42</v>
      </c>
      <c r="E1552" s="221">
        <v>3216.78</v>
      </c>
      <c r="K1552" s="217">
        <v>163000</v>
      </c>
    </row>
    <row r="1553" spans="1:11" ht="15" x14ac:dyDescent="0.2">
      <c r="A1553" s="33" t="str">
        <f t="shared" si="24"/>
        <v>163100</v>
      </c>
      <c r="B1553" s="218">
        <v>58529</v>
      </c>
      <c r="C1553" s="206">
        <v>0.3589</v>
      </c>
      <c r="D1553" s="206">
        <v>0.42</v>
      </c>
      <c r="E1553" s="222">
        <v>3219.09</v>
      </c>
      <c r="K1553" s="218">
        <v>163100</v>
      </c>
    </row>
    <row r="1554" spans="1:11" ht="15" x14ac:dyDescent="0.2">
      <c r="A1554" s="33" t="str">
        <f t="shared" si="24"/>
        <v>163200</v>
      </c>
      <c r="B1554" s="219">
        <v>58571</v>
      </c>
      <c r="C1554" s="212">
        <v>0.3589</v>
      </c>
      <c r="D1554" s="212">
        <v>0.42</v>
      </c>
      <c r="E1554" s="223">
        <v>3221.4</v>
      </c>
      <c r="K1554" s="219">
        <v>163200</v>
      </c>
    </row>
    <row r="1555" spans="1:11" ht="15" x14ac:dyDescent="0.2">
      <c r="A1555" s="33" t="str">
        <f t="shared" si="24"/>
        <v>163300</v>
      </c>
      <c r="B1555" s="220">
        <v>58613</v>
      </c>
      <c r="C1555" s="215">
        <v>0.3589</v>
      </c>
      <c r="D1555" s="215">
        <v>0.42</v>
      </c>
      <c r="E1555" s="224">
        <v>3223.71</v>
      </c>
      <c r="K1555" s="220">
        <v>163300</v>
      </c>
    </row>
    <row r="1556" spans="1:11" ht="15" x14ac:dyDescent="0.2">
      <c r="A1556" s="33" t="str">
        <f t="shared" si="24"/>
        <v>163400</v>
      </c>
      <c r="B1556" s="217">
        <v>58655</v>
      </c>
      <c r="C1556" s="209">
        <v>0.35899999999999999</v>
      </c>
      <c r="D1556" s="209">
        <v>0.42</v>
      </c>
      <c r="E1556" s="221">
        <v>3226.02</v>
      </c>
      <c r="K1556" s="217">
        <v>163400</v>
      </c>
    </row>
    <row r="1557" spans="1:11" ht="15" x14ac:dyDescent="0.2">
      <c r="A1557" s="33" t="str">
        <f t="shared" si="24"/>
        <v>163500</v>
      </c>
      <c r="B1557" s="218">
        <v>58697</v>
      </c>
      <c r="C1557" s="206">
        <v>0.35899999999999999</v>
      </c>
      <c r="D1557" s="206">
        <v>0.42</v>
      </c>
      <c r="E1557" s="222">
        <v>3228.33</v>
      </c>
      <c r="K1557" s="218">
        <v>163500</v>
      </c>
    </row>
    <row r="1558" spans="1:11" ht="15" x14ac:dyDescent="0.2">
      <c r="A1558" s="33" t="str">
        <f t="shared" si="24"/>
        <v>163600</v>
      </c>
      <c r="B1558" s="217">
        <v>58739</v>
      </c>
      <c r="C1558" s="209">
        <v>0.35899999999999999</v>
      </c>
      <c r="D1558" s="209">
        <v>0.42</v>
      </c>
      <c r="E1558" s="221">
        <v>3230.64</v>
      </c>
      <c r="K1558" s="217">
        <v>163600</v>
      </c>
    </row>
    <row r="1559" spans="1:11" ht="15" x14ac:dyDescent="0.2">
      <c r="A1559" s="33" t="str">
        <f t="shared" si="24"/>
        <v>163700</v>
      </c>
      <c r="B1559" s="218">
        <v>58781</v>
      </c>
      <c r="C1559" s="206">
        <v>0.35909999999999997</v>
      </c>
      <c r="D1559" s="206">
        <v>0.42</v>
      </c>
      <c r="E1559" s="222">
        <v>3232.95</v>
      </c>
      <c r="K1559" s="218">
        <v>163700</v>
      </c>
    </row>
    <row r="1560" spans="1:11" ht="15" x14ac:dyDescent="0.2">
      <c r="A1560" s="33" t="str">
        <f t="shared" si="24"/>
        <v>163800</v>
      </c>
      <c r="B1560" s="217">
        <v>58823</v>
      </c>
      <c r="C1560" s="209">
        <v>0.35909999999999997</v>
      </c>
      <c r="D1560" s="209">
        <v>0.42</v>
      </c>
      <c r="E1560" s="221">
        <v>3235.26</v>
      </c>
      <c r="K1560" s="217">
        <v>163800</v>
      </c>
    </row>
    <row r="1561" spans="1:11" ht="15" x14ac:dyDescent="0.2">
      <c r="A1561" s="33" t="str">
        <f t="shared" si="24"/>
        <v>163900</v>
      </c>
      <c r="B1561" s="218">
        <v>58865</v>
      </c>
      <c r="C1561" s="206">
        <v>0.35920000000000002</v>
      </c>
      <c r="D1561" s="206">
        <v>0.42</v>
      </c>
      <c r="E1561" s="222">
        <v>3237.57</v>
      </c>
      <c r="K1561" s="218">
        <v>163900</v>
      </c>
    </row>
    <row r="1562" spans="1:11" ht="15" x14ac:dyDescent="0.2">
      <c r="A1562" s="33" t="str">
        <f t="shared" si="24"/>
        <v>164000</v>
      </c>
      <c r="B1562" s="217">
        <v>58907</v>
      </c>
      <c r="C1562" s="209">
        <v>0.35920000000000002</v>
      </c>
      <c r="D1562" s="209">
        <v>0.42</v>
      </c>
      <c r="E1562" s="221">
        <v>3239.88</v>
      </c>
      <c r="K1562" s="217">
        <v>164000</v>
      </c>
    </row>
    <row r="1563" spans="1:11" ht="15" x14ac:dyDescent="0.2">
      <c r="A1563" s="33" t="str">
        <f t="shared" si="24"/>
        <v>164100</v>
      </c>
      <c r="B1563" s="218">
        <v>58949</v>
      </c>
      <c r="C1563" s="206">
        <v>0.35920000000000002</v>
      </c>
      <c r="D1563" s="206">
        <v>0.42</v>
      </c>
      <c r="E1563" s="222">
        <v>3242.19</v>
      </c>
      <c r="K1563" s="218">
        <v>164100</v>
      </c>
    </row>
    <row r="1564" spans="1:11" ht="15" x14ac:dyDescent="0.2">
      <c r="A1564" s="33" t="str">
        <f t="shared" si="24"/>
        <v>164200</v>
      </c>
      <c r="B1564" s="217">
        <v>58991</v>
      </c>
      <c r="C1564" s="209">
        <v>0.35930000000000001</v>
      </c>
      <c r="D1564" s="209">
        <v>0.42</v>
      </c>
      <c r="E1564" s="221">
        <v>3244.5</v>
      </c>
      <c r="K1564" s="217">
        <v>164200</v>
      </c>
    </row>
    <row r="1565" spans="1:11" ht="15" x14ac:dyDescent="0.2">
      <c r="A1565" s="33" t="str">
        <f t="shared" si="24"/>
        <v>164300</v>
      </c>
      <c r="B1565" s="218">
        <v>59033</v>
      </c>
      <c r="C1565" s="206">
        <v>0.35930000000000001</v>
      </c>
      <c r="D1565" s="206">
        <v>0.42</v>
      </c>
      <c r="E1565" s="222">
        <v>3246.81</v>
      </c>
      <c r="K1565" s="218">
        <v>164300</v>
      </c>
    </row>
    <row r="1566" spans="1:11" ht="15" x14ac:dyDescent="0.2">
      <c r="A1566" s="33" t="str">
        <f t="shared" si="24"/>
        <v>164400</v>
      </c>
      <c r="B1566" s="217">
        <v>59075</v>
      </c>
      <c r="C1566" s="209">
        <v>0.35930000000000001</v>
      </c>
      <c r="D1566" s="209">
        <v>0.42</v>
      </c>
      <c r="E1566" s="221">
        <v>3249.12</v>
      </c>
      <c r="K1566" s="217">
        <v>164400</v>
      </c>
    </row>
    <row r="1567" spans="1:11" ht="15" x14ac:dyDescent="0.2">
      <c r="A1567" s="33" t="str">
        <f t="shared" si="24"/>
        <v>164500</v>
      </c>
      <c r="B1567" s="218">
        <v>59117</v>
      </c>
      <c r="C1567" s="206">
        <v>0.3594</v>
      </c>
      <c r="D1567" s="206">
        <v>0.42</v>
      </c>
      <c r="E1567" s="222">
        <v>3251.43</v>
      </c>
      <c r="K1567" s="218">
        <v>164500</v>
      </c>
    </row>
    <row r="1568" spans="1:11" ht="15" x14ac:dyDescent="0.2">
      <c r="A1568" s="33" t="str">
        <f t="shared" si="24"/>
        <v>164600</v>
      </c>
      <c r="B1568" s="217">
        <v>59159</v>
      </c>
      <c r="C1568" s="209">
        <v>0.3594</v>
      </c>
      <c r="D1568" s="209">
        <v>0.42</v>
      </c>
      <c r="E1568" s="221">
        <v>3253.74</v>
      </c>
      <c r="K1568" s="217">
        <v>164600</v>
      </c>
    </row>
    <row r="1569" spans="1:11" ht="15" x14ac:dyDescent="0.2">
      <c r="A1569" s="33" t="str">
        <f t="shared" si="24"/>
        <v>164700</v>
      </c>
      <c r="B1569" s="218">
        <v>59201</v>
      </c>
      <c r="C1569" s="206">
        <v>0.3594</v>
      </c>
      <c r="D1569" s="206">
        <v>0.42</v>
      </c>
      <c r="E1569" s="222">
        <v>3256.05</v>
      </c>
      <c r="K1569" s="218">
        <v>164700</v>
      </c>
    </row>
    <row r="1570" spans="1:11" ht="15" x14ac:dyDescent="0.2">
      <c r="A1570" s="33" t="str">
        <f t="shared" si="24"/>
        <v>164800</v>
      </c>
      <c r="B1570" s="217">
        <v>59243</v>
      </c>
      <c r="C1570" s="209">
        <v>0.35949999999999999</v>
      </c>
      <c r="D1570" s="209">
        <v>0.42</v>
      </c>
      <c r="E1570" s="221">
        <v>3258.36</v>
      </c>
      <c r="K1570" s="217">
        <v>164800</v>
      </c>
    </row>
    <row r="1571" spans="1:11" ht="15" x14ac:dyDescent="0.2">
      <c r="A1571" s="33" t="str">
        <f t="shared" si="24"/>
        <v>164900</v>
      </c>
      <c r="B1571" s="218">
        <v>59285</v>
      </c>
      <c r="C1571" s="206">
        <v>0.35949999999999999</v>
      </c>
      <c r="D1571" s="206">
        <v>0.42</v>
      </c>
      <c r="E1571" s="222">
        <v>3260.67</v>
      </c>
      <c r="K1571" s="218">
        <v>164900</v>
      </c>
    </row>
    <row r="1572" spans="1:11" ht="15" x14ac:dyDescent="0.2">
      <c r="A1572" s="33" t="str">
        <f t="shared" si="24"/>
        <v>165000</v>
      </c>
      <c r="B1572" s="217">
        <v>59327</v>
      </c>
      <c r="C1572" s="209">
        <v>0.35959999999999998</v>
      </c>
      <c r="D1572" s="209">
        <v>0.42</v>
      </c>
      <c r="E1572" s="221">
        <v>3262.98</v>
      </c>
      <c r="K1572" s="217">
        <v>165000</v>
      </c>
    </row>
    <row r="1573" spans="1:11" ht="15" x14ac:dyDescent="0.2">
      <c r="A1573" s="33" t="str">
        <f t="shared" si="24"/>
        <v>165100</v>
      </c>
      <c r="B1573" s="218">
        <v>59369</v>
      </c>
      <c r="C1573" s="206">
        <v>0.35959999999999998</v>
      </c>
      <c r="D1573" s="206">
        <v>0.42</v>
      </c>
      <c r="E1573" s="222">
        <v>3265.29</v>
      </c>
      <c r="K1573" s="218">
        <v>165100</v>
      </c>
    </row>
    <row r="1574" spans="1:11" ht="15" x14ac:dyDescent="0.2">
      <c r="A1574" s="33" t="str">
        <f t="shared" si="24"/>
        <v>165200</v>
      </c>
      <c r="B1574" s="217">
        <v>59411</v>
      </c>
      <c r="C1574" s="209">
        <v>0.35959999999999998</v>
      </c>
      <c r="D1574" s="209">
        <v>0.42</v>
      </c>
      <c r="E1574" s="221">
        <v>3267.6</v>
      </c>
      <c r="K1574" s="217">
        <v>165200</v>
      </c>
    </row>
    <row r="1575" spans="1:11" ht="15" x14ac:dyDescent="0.2">
      <c r="A1575" s="33" t="str">
        <f t="shared" si="24"/>
        <v>165300</v>
      </c>
      <c r="B1575" s="218">
        <v>59453</v>
      </c>
      <c r="C1575" s="206">
        <v>0.35970000000000002</v>
      </c>
      <c r="D1575" s="206">
        <v>0.42</v>
      </c>
      <c r="E1575" s="222">
        <v>3269.91</v>
      </c>
      <c r="K1575" s="218">
        <v>165300</v>
      </c>
    </row>
    <row r="1576" spans="1:11" ht="15" x14ac:dyDescent="0.2">
      <c r="A1576" s="33" t="str">
        <f t="shared" si="24"/>
        <v>165400</v>
      </c>
      <c r="B1576" s="217">
        <v>59495</v>
      </c>
      <c r="C1576" s="209">
        <v>0.35970000000000002</v>
      </c>
      <c r="D1576" s="209">
        <v>0.42</v>
      </c>
      <c r="E1576" s="221">
        <v>3272.22</v>
      </c>
      <c r="K1576" s="217">
        <v>165400</v>
      </c>
    </row>
    <row r="1577" spans="1:11" ht="15" x14ac:dyDescent="0.2">
      <c r="A1577" s="33" t="str">
        <f t="shared" si="24"/>
        <v>165500</v>
      </c>
      <c r="B1577" s="218">
        <v>59537</v>
      </c>
      <c r="C1577" s="206">
        <v>0.35970000000000002</v>
      </c>
      <c r="D1577" s="206">
        <v>0.42</v>
      </c>
      <c r="E1577" s="222">
        <v>3274.53</v>
      </c>
      <c r="K1577" s="218">
        <v>165500</v>
      </c>
    </row>
    <row r="1578" spans="1:11" ht="15" x14ac:dyDescent="0.2">
      <c r="A1578" s="33" t="str">
        <f t="shared" si="24"/>
        <v>165600</v>
      </c>
      <c r="B1578" s="217">
        <v>59579</v>
      </c>
      <c r="C1578" s="209">
        <v>0.35980000000000001</v>
      </c>
      <c r="D1578" s="209">
        <v>0.42</v>
      </c>
      <c r="E1578" s="221">
        <v>3276.84</v>
      </c>
      <c r="K1578" s="217">
        <v>165600</v>
      </c>
    </row>
    <row r="1579" spans="1:11" ht="15" x14ac:dyDescent="0.2">
      <c r="A1579" s="33" t="str">
        <f t="shared" si="24"/>
        <v>165700</v>
      </c>
      <c r="B1579" s="218">
        <v>59621</v>
      </c>
      <c r="C1579" s="206">
        <v>0.35980000000000001</v>
      </c>
      <c r="D1579" s="206">
        <v>0.42</v>
      </c>
      <c r="E1579" s="222">
        <v>3279.15</v>
      </c>
      <c r="K1579" s="218">
        <v>165700</v>
      </c>
    </row>
    <row r="1580" spans="1:11" ht="15" x14ac:dyDescent="0.2">
      <c r="A1580" s="33" t="str">
        <f t="shared" si="24"/>
        <v>165800</v>
      </c>
      <c r="B1580" s="217">
        <v>59663</v>
      </c>
      <c r="C1580" s="209">
        <v>0.35980000000000001</v>
      </c>
      <c r="D1580" s="209">
        <v>0.42</v>
      </c>
      <c r="E1580" s="221">
        <v>3281.46</v>
      </c>
      <c r="K1580" s="217">
        <v>165800</v>
      </c>
    </row>
    <row r="1581" spans="1:11" ht="15" x14ac:dyDescent="0.2">
      <c r="A1581" s="33" t="str">
        <f t="shared" si="24"/>
        <v>165900</v>
      </c>
      <c r="B1581" s="218">
        <v>59705</v>
      </c>
      <c r="C1581" s="206">
        <v>0.3599</v>
      </c>
      <c r="D1581" s="206">
        <v>0.42</v>
      </c>
      <c r="E1581" s="222">
        <v>3283.77</v>
      </c>
      <c r="K1581" s="218">
        <v>165900</v>
      </c>
    </row>
    <row r="1582" spans="1:11" ht="15" x14ac:dyDescent="0.2">
      <c r="A1582" s="33" t="str">
        <f t="shared" si="24"/>
        <v>166000</v>
      </c>
      <c r="B1582" s="217">
        <v>59747</v>
      </c>
      <c r="C1582" s="209">
        <v>0.3599</v>
      </c>
      <c r="D1582" s="209">
        <v>0.42</v>
      </c>
      <c r="E1582" s="221">
        <v>3286.08</v>
      </c>
      <c r="K1582" s="217">
        <v>166000</v>
      </c>
    </row>
    <row r="1583" spans="1:11" ht="15" x14ac:dyDescent="0.2">
      <c r="A1583" s="33" t="str">
        <f t="shared" si="24"/>
        <v>166100</v>
      </c>
      <c r="B1583" s="218">
        <v>59789</v>
      </c>
      <c r="C1583" s="206">
        <v>0.36</v>
      </c>
      <c r="D1583" s="206">
        <v>0.42</v>
      </c>
      <c r="E1583" s="222">
        <v>3288.39</v>
      </c>
      <c r="K1583" s="218">
        <v>166100</v>
      </c>
    </row>
    <row r="1584" spans="1:11" ht="15" x14ac:dyDescent="0.2">
      <c r="A1584" s="33" t="str">
        <f t="shared" si="24"/>
        <v>166200</v>
      </c>
      <c r="B1584" s="217">
        <v>59831</v>
      </c>
      <c r="C1584" s="209">
        <v>0.36</v>
      </c>
      <c r="D1584" s="209">
        <v>0.42</v>
      </c>
      <c r="E1584" s="221">
        <v>3290.7</v>
      </c>
      <c r="K1584" s="217">
        <v>166200</v>
      </c>
    </row>
    <row r="1585" spans="1:11" ht="15" x14ac:dyDescent="0.2">
      <c r="A1585" s="33" t="str">
        <f t="shared" si="24"/>
        <v>166300</v>
      </c>
      <c r="B1585" s="218">
        <v>59873</v>
      </c>
      <c r="C1585" s="206">
        <v>0.36</v>
      </c>
      <c r="D1585" s="206">
        <v>0.42</v>
      </c>
      <c r="E1585" s="222">
        <v>3293.01</v>
      </c>
      <c r="K1585" s="218">
        <v>166300</v>
      </c>
    </row>
    <row r="1586" spans="1:11" ht="15" x14ac:dyDescent="0.2">
      <c r="A1586" s="33" t="str">
        <f t="shared" si="24"/>
        <v>166400</v>
      </c>
      <c r="B1586" s="217">
        <v>59915</v>
      </c>
      <c r="C1586" s="209">
        <v>0.36009999999999998</v>
      </c>
      <c r="D1586" s="209">
        <v>0.42</v>
      </c>
      <c r="E1586" s="221">
        <v>3295.32</v>
      </c>
      <c r="K1586" s="217">
        <v>166400</v>
      </c>
    </row>
    <row r="1587" spans="1:11" ht="15" x14ac:dyDescent="0.2">
      <c r="A1587" s="33" t="str">
        <f t="shared" si="24"/>
        <v>166500</v>
      </c>
      <c r="B1587" s="218">
        <v>59957</v>
      </c>
      <c r="C1587" s="206">
        <v>0.36009999999999998</v>
      </c>
      <c r="D1587" s="206">
        <v>0.42</v>
      </c>
      <c r="E1587" s="222">
        <v>3297.63</v>
      </c>
      <c r="K1587" s="218">
        <v>166500</v>
      </c>
    </row>
    <row r="1588" spans="1:11" ht="15" x14ac:dyDescent="0.2">
      <c r="A1588" s="33" t="str">
        <f t="shared" si="24"/>
        <v>166600</v>
      </c>
      <c r="B1588" s="217">
        <v>59999</v>
      </c>
      <c r="C1588" s="209">
        <v>0.36009999999999998</v>
      </c>
      <c r="D1588" s="209">
        <v>0.42</v>
      </c>
      <c r="E1588" s="221">
        <v>3299.94</v>
      </c>
      <c r="K1588" s="217">
        <v>166600</v>
      </c>
    </row>
    <row r="1589" spans="1:11" ht="15" x14ac:dyDescent="0.2">
      <c r="A1589" s="33" t="str">
        <f t="shared" si="24"/>
        <v>166700</v>
      </c>
      <c r="B1589" s="218">
        <v>60041</v>
      </c>
      <c r="C1589" s="206">
        <v>0.36020000000000002</v>
      </c>
      <c r="D1589" s="206">
        <v>0.42</v>
      </c>
      <c r="E1589" s="222">
        <v>3302.25</v>
      </c>
      <c r="K1589" s="218">
        <v>166700</v>
      </c>
    </row>
    <row r="1590" spans="1:11" ht="15" x14ac:dyDescent="0.2">
      <c r="A1590" s="33" t="str">
        <f t="shared" si="24"/>
        <v>166800</v>
      </c>
      <c r="B1590" s="217">
        <v>60083</v>
      </c>
      <c r="C1590" s="209">
        <v>0.36020000000000002</v>
      </c>
      <c r="D1590" s="209">
        <v>0.42</v>
      </c>
      <c r="E1590" s="221">
        <v>3304.56</v>
      </c>
      <c r="K1590" s="217">
        <v>166800</v>
      </c>
    </row>
    <row r="1591" spans="1:11" ht="15" x14ac:dyDescent="0.2">
      <c r="A1591" s="33" t="str">
        <f t="shared" si="24"/>
        <v>166900</v>
      </c>
      <c r="B1591" s="218">
        <v>60125</v>
      </c>
      <c r="C1591" s="206">
        <v>0.36020000000000002</v>
      </c>
      <c r="D1591" s="206">
        <v>0.42</v>
      </c>
      <c r="E1591" s="222">
        <v>3306.87</v>
      </c>
      <c r="K1591" s="218">
        <v>166900</v>
      </c>
    </row>
    <row r="1592" spans="1:11" ht="15" x14ac:dyDescent="0.2">
      <c r="A1592" s="33" t="str">
        <f t="shared" si="24"/>
        <v>167000</v>
      </c>
      <c r="B1592" s="217">
        <v>60167</v>
      </c>
      <c r="C1592" s="209">
        <v>0.36030000000000001</v>
      </c>
      <c r="D1592" s="209">
        <v>0.42</v>
      </c>
      <c r="E1592" s="221">
        <v>3309.18</v>
      </c>
      <c r="K1592" s="217">
        <v>167000</v>
      </c>
    </row>
    <row r="1593" spans="1:11" ht="15" x14ac:dyDescent="0.2">
      <c r="A1593" s="33" t="str">
        <f t="shared" si="24"/>
        <v>167100</v>
      </c>
      <c r="B1593" s="218">
        <v>60209</v>
      </c>
      <c r="C1593" s="206">
        <v>0.36030000000000001</v>
      </c>
      <c r="D1593" s="206">
        <v>0.42</v>
      </c>
      <c r="E1593" s="222">
        <v>3311.49</v>
      </c>
      <c r="K1593" s="218">
        <v>167100</v>
      </c>
    </row>
    <row r="1594" spans="1:11" ht="15" x14ac:dyDescent="0.2">
      <c r="A1594" s="33" t="str">
        <f t="shared" si="24"/>
        <v>167200</v>
      </c>
      <c r="B1594" s="217">
        <v>60251</v>
      </c>
      <c r="C1594" s="209">
        <v>0.3604</v>
      </c>
      <c r="D1594" s="209">
        <v>0.42</v>
      </c>
      <c r="E1594" s="221">
        <v>3313.8</v>
      </c>
      <c r="K1594" s="217">
        <v>167200</v>
      </c>
    </row>
    <row r="1595" spans="1:11" ht="15" x14ac:dyDescent="0.2">
      <c r="A1595" s="33" t="str">
        <f t="shared" si="24"/>
        <v>167300</v>
      </c>
      <c r="B1595" s="218">
        <v>60293</v>
      </c>
      <c r="C1595" s="206">
        <v>0.3604</v>
      </c>
      <c r="D1595" s="206">
        <v>0.42</v>
      </c>
      <c r="E1595" s="222">
        <v>3316.11</v>
      </c>
      <c r="K1595" s="218">
        <v>167300</v>
      </c>
    </row>
    <row r="1596" spans="1:11" ht="15" x14ac:dyDescent="0.2">
      <c r="A1596" s="33" t="str">
        <f t="shared" si="24"/>
        <v>167400</v>
      </c>
      <c r="B1596" s="217">
        <v>60335</v>
      </c>
      <c r="C1596" s="209">
        <v>0.3604</v>
      </c>
      <c r="D1596" s="209">
        <v>0.42</v>
      </c>
      <c r="E1596" s="221">
        <v>3318.42</v>
      </c>
      <c r="K1596" s="217">
        <v>167400</v>
      </c>
    </row>
    <row r="1597" spans="1:11" ht="15" x14ac:dyDescent="0.2">
      <c r="A1597" s="33" t="str">
        <f t="shared" si="24"/>
        <v>167500</v>
      </c>
      <c r="B1597" s="218">
        <v>60377</v>
      </c>
      <c r="C1597" s="206">
        <v>0.36049999999999999</v>
      </c>
      <c r="D1597" s="206">
        <v>0.42</v>
      </c>
      <c r="E1597" s="222">
        <v>3320.73</v>
      </c>
      <c r="K1597" s="218">
        <v>167500</v>
      </c>
    </row>
    <row r="1598" spans="1:11" ht="15" x14ac:dyDescent="0.2">
      <c r="A1598" s="33" t="str">
        <f t="shared" si="24"/>
        <v>167600</v>
      </c>
      <c r="B1598" s="217">
        <v>60419</v>
      </c>
      <c r="C1598" s="209">
        <v>0.36049999999999999</v>
      </c>
      <c r="D1598" s="209">
        <v>0.42</v>
      </c>
      <c r="E1598" s="221">
        <v>3323.04</v>
      </c>
      <c r="K1598" s="217">
        <v>167600</v>
      </c>
    </row>
    <row r="1599" spans="1:11" ht="15" x14ac:dyDescent="0.2">
      <c r="A1599" s="33" t="str">
        <f t="shared" si="24"/>
        <v>167700</v>
      </c>
      <c r="B1599" s="218">
        <v>60461</v>
      </c>
      <c r="C1599" s="206">
        <v>0.36049999999999999</v>
      </c>
      <c r="D1599" s="206">
        <v>0.42</v>
      </c>
      <c r="E1599" s="222">
        <v>3325.35</v>
      </c>
      <c r="K1599" s="218">
        <v>167700</v>
      </c>
    </row>
    <row r="1600" spans="1:11" ht="15" x14ac:dyDescent="0.2">
      <c r="A1600" s="33" t="str">
        <f t="shared" si="24"/>
        <v>167800</v>
      </c>
      <c r="B1600" s="219">
        <v>60503</v>
      </c>
      <c r="C1600" s="212">
        <v>0.36059999999999998</v>
      </c>
      <c r="D1600" s="212">
        <v>0.42</v>
      </c>
      <c r="E1600" s="223">
        <v>3327.66</v>
      </c>
      <c r="K1600" s="219">
        <v>167800</v>
      </c>
    </row>
    <row r="1601" spans="1:11" ht="15" x14ac:dyDescent="0.2">
      <c r="A1601" s="33" t="str">
        <f t="shared" si="24"/>
        <v>167900</v>
      </c>
      <c r="B1601" s="220">
        <v>60545</v>
      </c>
      <c r="C1601" s="215">
        <v>0.36059999999999998</v>
      </c>
      <c r="D1601" s="215">
        <v>0.42</v>
      </c>
      <c r="E1601" s="224">
        <v>3329.97</v>
      </c>
      <c r="K1601" s="220">
        <v>167900</v>
      </c>
    </row>
    <row r="1602" spans="1:11" ht="15" x14ac:dyDescent="0.2">
      <c r="A1602" s="33" t="str">
        <f t="shared" ref="A1602:A1665" si="25">CLEAN(K1602)</f>
        <v>168000</v>
      </c>
      <c r="B1602" s="217">
        <v>60587</v>
      </c>
      <c r="C1602" s="209">
        <v>0.36059999999999998</v>
      </c>
      <c r="D1602" s="209">
        <v>0.42</v>
      </c>
      <c r="E1602" s="221">
        <v>3332.28</v>
      </c>
      <c r="K1602" s="217">
        <v>168000</v>
      </c>
    </row>
    <row r="1603" spans="1:11" ht="15" x14ac:dyDescent="0.2">
      <c r="A1603" s="33" t="str">
        <f t="shared" si="25"/>
        <v>168100</v>
      </c>
      <c r="B1603" s="218">
        <v>60629</v>
      </c>
      <c r="C1603" s="206">
        <v>0.36070000000000002</v>
      </c>
      <c r="D1603" s="206">
        <v>0.42</v>
      </c>
      <c r="E1603" s="222">
        <v>3334.59</v>
      </c>
      <c r="K1603" s="218">
        <v>168100</v>
      </c>
    </row>
    <row r="1604" spans="1:11" ht="15" x14ac:dyDescent="0.2">
      <c r="A1604" s="33" t="str">
        <f t="shared" si="25"/>
        <v>168200</v>
      </c>
      <c r="B1604" s="217">
        <v>60671</v>
      </c>
      <c r="C1604" s="209">
        <v>0.36070000000000002</v>
      </c>
      <c r="D1604" s="209">
        <v>0.42</v>
      </c>
      <c r="E1604" s="221">
        <v>3336.9</v>
      </c>
      <c r="K1604" s="217">
        <v>168200</v>
      </c>
    </row>
    <row r="1605" spans="1:11" ht="15" x14ac:dyDescent="0.2">
      <c r="A1605" s="33" t="str">
        <f t="shared" si="25"/>
        <v>168300</v>
      </c>
      <c r="B1605" s="218">
        <v>60713</v>
      </c>
      <c r="C1605" s="206">
        <v>0.36070000000000002</v>
      </c>
      <c r="D1605" s="206">
        <v>0.42</v>
      </c>
      <c r="E1605" s="222">
        <v>3339.21</v>
      </c>
      <c r="K1605" s="218">
        <v>168300</v>
      </c>
    </row>
    <row r="1606" spans="1:11" ht="15" x14ac:dyDescent="0.2">
      <c r="A1606" s="33" t="str">
        <f t="shared" si="25"/>
        <v>168400</v>
      </c>
      <c r="B1606" s="217">
        <v>60755</v>
      </c>
      <c r="C1606" s="209">
        <v>0.36080000000000001</v>
      </c>
      <c r="D1606" s="209">
        <v>0.42</v>
      </c>
      <c r="E1606" s="221">
        <v>3341.52</v>
      </c>
      <c r="K1606" s="217">
        <v>168400</v>
      </c>
    </row>
    <row r="1607" spans="1:11" ht="15" x14ac:dyDescent="0.2">
      <c r="A1607" s="33" t="str">
        <f t="shared" si="25"/>
        <v>168500</v>
      </c>
      <c r="B1607" s="218">
        <v>60797</v>
      </c>
      <c r="C1607" s="206">
        <v>0.36080000000000001</v>
      </c>
      <c r="D1607" s="206">
        <v>0.42</v>
      </c>
      <c r="E1607" s="222">
        <v>3343.83</v>
      </c>
      <c r="K1607" s="218">
        <v>168500</v>
      </c>
    </row>
    <row r="1608" spans="1:11" ht="15" x14ac:dyDescent="0.2">
      <c r="A1608" s="33" t="str">
        <f t="shared" si="25"/>
        <v>168600</v>
      </c>
      <c r="B1608" s="217">
        <v>60839</v>
      </c>
      <c r="C1608" s="209">
        <v>0.36080000000000001</v>
      </c>
      <c r="D1608" s="209">
        <v>0.42</v>
      </c>
      <c r="E1608" s="221">
        <v>3346.14</v>
      </c>
      <c r="K1608" s="217">
        <v>168600</v>
      </c>
    </row>
    <row r="1609" spans="1:11" ht="15" x14ac:dyDescent="0.2">
      <c r="A1609" s="33" t="str">
        <f t="shared" si="25"/>
        <v>168700</v>
      </c>
      <c r="B1609" s="218">
        <v>60881</v>
      </c>
      <c r="C1609" s="206">
        <v>0.3609</v>
      </c>
      <c r="D1609" s="206">
        <v>0.42</v>
      </c>
      <c r="E1609" s="222">
        <v>3348.45</v>
      </c>
      <c r="K1609" s="218">
        <v>168700</v>
      </c>
    </row>
    <row r="1610" spans="1:11" ht="15" x14ac:dyDescent="0.2">
      <c r="A1610" s="33" t="str">
        <f t="shared" si="25"/>
        <v>168800</v>
      </c>
      <c r="B1610" s="217">
        <v>60923</v>
      </c>
      <c r="C1610" s="209">
        <v>0.3609</v>
      </c>
      <c r="D1610" s="209">
        <v>0.42</v>
      </c>
      <c r="E1610" s="221">
        <v>3350.76</v>
      </c>
      <c r="K1610" s="217">
        <v>168800</v>
      </c>
    </row>
    <row r="1611" spans="1:11" ht="15" x14ac:dyDescent="0.2">
      <c r="A1611" s="33" t="str">
        <f t="shared" si="25"/>
        <v>168900</v>
      </c>
      <c r="B1611" s="218">
        <v>60965</v>
      </c>
      <c r="C1611" s="206">
        <v>0.36099999999999999</v>
      </c>
      <c r="D1611" s="206">
        <v>0.42</v>
      </c>
      <c r="E1611" s="222">
        <v>3353.07</v>
      </c>
      <c r="K1611" s="218">
        <v>168900</v>
      </c>
    </row>
    <row r="1612" spans="1:11" ht="15" x14ac:dyDescent="0.2">
      <c r="A1612" s="33" t="str">
        <f t="shared" si="25"/>
        <v>169000</v>
      </c>
      <c r="B1612" s="217">
        <v>61007</v>
      </c>
      <c r="C1612" s="209">
        <v>0.36099999999999999</v>
      </c>
      <c r="D1612" s="209">
        <v>0.42</v>
      </c>
      <c r="E1612" s="221">
        <v>3355.38</v>
      </c>
      <c r="K1612" s="217">
        <v>169000</v>
      </c>
    </row>
    <row r="1613" spans="1:11" ht="15" x14ac:dyDescent="0.2">
      <c r="A1613" s="33" t="str">
        <f t="shared" si="25"/>
        <v>169100</v>
      </c>
      <c r="B1613" s="218">
        <v>61049</v>
      </c>
      <c r="C1613" s="206">
        <v>0.36099999999999999</v>
      </c>
      <c r="D1613" s="206">
        <v>0.42</v>
      </c>
      <c r="E1613" s="222">
        <v>3357.69</v>
      </c>
      <c r="K1613" s="218">
        <v>169100</v>
      </c>
    </row>
    <row r="1614" spans="1:11" ht="15" x14ac:dyDescent="0.2">
      <c r="A1614" s="33" t="str">
        <f t="shared" si="25"/>
        <v>169200</v>
      </c>
      <c r="B1614" s="217">
        <v>61091</v>
      </c>
      <c r="C1614" s="209">
        <v>0.36109999999999998</v>
      </c>
      <c r="D1614" s="209">
        <v>0.42</v>
      </c>
      <c r="E1614" s="221">
        <v>3360</v>
      </c>
      <c r="K1614" s="217">
        <v>169200</v>
      </c>
    </row>
    <row r="1615" spans="1:11" ht="15" x14ac:dyDescent="0.2">
      <c r="A1615" s="33" t="str">
        <f t="shared" si="25"/>
        <v>169300</v>
      </c>
      <c r="B1615" s="218">
        <v>61133</v>
      </c>
      <c r="C1615" s="206">
        <v>0.36109999999999998</v>
      </c>
      <c r="D1615" s="206">
        <v>0.42</v>
      </c>
      <c r="E1615" s="222">
        <v>3362.31</v>
      </c>
      <c r="K1615" s="218">
        <v>169300</v>
      </c>
    </row>
    <row r="1616" spans="1:11" ht="15" x14ac:dyDescent="0.2">
      <c r="A1616" s="33" t="str">
        <f t="shared" si="25"/>
        <v>169400</v>
      </c>
      <c r="B1616" s="217">
        <v>61175</v>
      </c>
      <c r="C1616" s="209">
        <v>0.36109999999999998</v>
      </c>
      <c r="D1616" s="209">
        <v>0.42</v>
      </c>
      <c r="E1616" s="221">
        <v>3364.62</v>
      </c>
      <c r="K1616" s="217">
        <v>169400</v>
      </c>
    </row>
    <row r="1617" spans="1:11" ht="15" x14ac:dyDescent="0.2">
      <c r="A1617" s="33" t="str">
        <f t="shared" si="25"/>
        <v>169500</v>
      </c>
      <c r="B1617" s="218">
        <v>61217</v>
      </c>
      <c r="C1617" s="206">
        <v>0.36120000000000002</v>
      </c>
      <c r="D1617" s="206">
        <v>0.42</v>
      </c>
      <c r="E1617" s="222">
        <v>3366.93</v>
      </c>
      <c r="K1617" s="218">
        <v>169500</v>
      </c>
    </row>
    <row r="1618" spans="1:11" ht="15" x14ac:dyDescent="0.2">
      <c r="A1618" s="33" t="str">
        <f t="shared" si="25"/>
        <v>169600</v>
      </c>
      <c r="B1618" s="217">
        <v>61259</v>
      </c>
      <c r="C1618" s="209">
        <v>0.36120000000000002</v>
      </c>
      <c r="D1618" s="209">
        <v>0.42</v>
      </c>
      <c r="E1618" s="221">
        <v>3369.24</v>
      </c>
      <c r="K1618" s="217">
        <v>169600</v>
      </c>
    </row>
    <row r="1619" spans="1:11" ht="15" x14ac:dyDescent="0.2">
      <c r="A1619" s="33" t="str">
        <f t="shared" si="25"/>
        <v>169700</v>
      </c>
      <c r="B1619" s="218">
        <v>61301</v>
      </c>
      <c r="C1619" s="206">
        <v>0.36120000000000002</v>
      </c>
      <c r="D1619" s="206">
        <v>0.42</v>
      </c>
      <c r="E1619" s="222">
        <v>3371.55</v>
      </c>
      <c r="K1619" s="218">
        <v>169700</v>
      </c>
    </row>
    <row r="1620" spans="1:11" ht="15" x14ac:dyDescent="0.2">
      <c r="A1620" s="33" t="str">
        <f t="shared" si="25"/>
        <v>169800</v>
      </c>
      <c r="B1620" s="217">
        <v>61343</v>
      </c>
      <c r="C1620" s="209">
        <v>0.36130000000000001</v>
      </c>
      <c r="D1620" s="209">
        <v>0.42</v>
      </c>
      <c r="E1620" s="221">
        <v>3373.86</v>
      </c>
      <c r="K1620" s="217">
        <v>169800</v>
      </c>
    </row>
    <row r="1621" spans="1:11" ht="15" x14ac:dyDescent="0.2">
      <c r="A1621" s="33" t="str">
        <f t="shared" si="25"/>
        <v>169900</v>
      </c>
      <c r="B1621" s="218">
        <v>61385</v>
      </c>
      <c r="C1621" s="206">
        <v>0.36130000000000001</v>
      </c>
      <c r="D1621" s="206">
        <v>0.42</v>
      </c>
      <c r="E1621" s="222">
        <v>3376.17</v>
      </c>
      <c r="K1621" s="218">
        <v>169900</v>
      </c>
    </row>
    <row r="1622" spans="1:11" ht="15" x14ac:dyDescent="0.2">
      <c r="A1622" s="33" t="str">
        <f t="shared" si="25"/>
        <v>170000</v>
      </c>
      <c r="B1622" s="217">
        <v>61427</v>
      </c>
      <c r="C1622" s="209">
        <v>0.36130000000000001</v>
      </c>
      <c r="D1622" s="209">
        <v>0.42</v>
      </c>
      <c r="E1622" s="221">
        <v>3378.48</v>
      </c>
      <c r="K1622" s="217">
        <v>170000</v>
      </c>
    </row>
    <row r="1623" spans="1:11" ht="15" x14ac:dyDescent="0.2">
      <c r="A1623" s="33" t="str">
        <f t="shared" si="25"/>
        <v>170100</v>
      </c>
      <c r="B1623" s="218">
        <v>61469</v>
      </c>
      <c r="C1623" s="206">
        <v>0.3614</v>
      </c>
      <c r="D1623" s="206">
        <v>0.42</v>
      </c>
      <c r="E1623" s="222">
        <v>3380.79</v>
      </c>
      <c r="K1623" s="218">
        <v>170100</v>
      </c>
    </row>
    <row r="1624" spans="1:11" ht="15" x14ac:dyDescent="0.2">
      <c r="A1624" s="33" t="str">
        <f t="shared" si="25"/>
        <v>170200</v>
      </c>
      <c r="B1624" s="217">
        <v>61511</v>
      </c>
      <c r="C1624" s="209">
        <v>0.3614</v>
      </c>
      <c r="D1624" s="209">
        <v>0.42</v>
      </c>
      <c r="E1624" s="221">
        <v>3383.1</v>
      </c>
      <c r="K1624" s="217">
        <v>170200</v>
      </c>
    </row>
    <row r="1625" spans="1:11" ht="15" x14ac:dyDescent="0.2">
      <c r="A1625" s="33" t="str">
        <f t="shared" si="25"/>
        <v>170300</v>
      </c>
      <c r="B1625" s="218">
        <v>61553</v>
      </c>
      <c r="C1625" s="206">
        <v>0.3614</v>
      </c>
      <c r="D1625" s="206">
        <v>0.42</v>
      </c>
      <c r="E1625" s="222">
        <v>3385.41</v>
      </c>
      <c r="K1625" s="218">
        <v>170300</v>
      </c>
    </row>
    <row r="1626" spans="1:11" ht="15" x14ac:dyDescent="0.2">
      <c r="A1626" s="33" t="str">
        <f t="shared" si="25"/>
        <v>170400</v>
      </c>
      <c r="B1626" s="217">
        <v>61595</v>
      </c>
      <c r="C1626" s="209">
        <v>0.36149999999999999</v>
      </c>
      <c r="D1626" s="209">
        <v>0.42</v>
      </c>
      <c r="E1626" s="221">
        <v>3387.72</v>
      </c>
      <c r="K1626" s="217">
        <v>170400</v>
      </c>
    </row>
    <row r="1627" spans="1:11" ht="15" x14ac:dyDescent="0.2">
      <c r="A1627" s="33" t="str">
        <f t="shared" si="25"/>
        <v>170500</v>
      </c>
      <c r="B1627" s="218">
        <v>61637</v>
      </c>
      <c r="C1627" s="206">
        <v>0.36149999999999999</v>
      </c>
      <c r="D1627" s="206">
        <v>0.42</v>
      </c>
      <c r="E1627" s="222">
        <v>3390.03</v>
      </c>
      <c r="K1627" s="218">
        <v>170500</v>
      </c>
    </row>
    <row r="1628" spans="1:11" ht="15" x14ac:dyDescent="0.2">
      <c r="A1628" s="33" t="str">
        <f t="shared" si="25"/>
        <v>170600</v>
      </c>
      <c r="B1628" s="217">
        <v>61679</v>
      </c>
      <c r="C1628" s="209">
        <v>0.36149999999999999</v>
      </c>
      <c r="D1628" s="209">
        <v>0.42</v>
      </c>
      <c r="E1628" s="221">
        <v>3392.34</v>
      </c>
      <c r="K1628" s="217">
        <v>170600</v>
      </c>
    </row>
    <row r="1629" spans="1:11" ht="15" x14ac:dyDescent="0.2">
      <c r="A1629" s="33" t="str">
        <f t="shared" si="25"/>
        <v>170700</v>
      </c>
      <c r="B1629" s="218">
        <v>61721</v>
      </c>
      <c r="C1629" s="206">
        <v>0.36159999999999998</v>
      </c>
      <c r="D1629" s="206">
        <v>0.42</v>
      </c>
      <c r="E1629" s="222">
        <v>3394.65</v>
      </c>
      <c r="K1629" s="218">
        <v>170700</v>
      </c>
    </row>
    <row r="1630" spans="1:11" ht="15" x14ac:dyDescent="0.2">
      <c r="A1630" s="33" t="str">
        <f t="shared" si="25"/>
        <v>170800</v>
      </c>
      <c r="B1630" s="217">
        <v>61763</v>
      </c>
      <c r="C1630" s="209">
        <v>0.36159999999999998</v>
      </c>
      <c r="D1630" s="209">
        <v>0.42</v>
      </c>
      <c r="E1630" s="221">
        <v>3396.96</v>
      </c>
      <c r="K1630" s="217">
        <v>170800</v>
      </c>
    </row>
    <row r="1631" spans="1:11" ht="15" x14ac:dyDescent="0.2">
      <c r="A1631" s="33" t="str">
        <f t="shared" si="25"/>
        <v>170900</v>
      </c>
      <c r="B1631" s="218">
        <v>61805</v>
      </c>
      <c r="C1631" s="206">
        <v>0.36159999999999998</v>
      </c>
      <c r="D1631" s="206">
        <v>0.42</v>
      </c>
      <c r="E1631" s="222">
        <v>3399.27</v>
      </c>
      <c r="K1631" s="218">
        <v>170900</v>
      </c>
    </row>
    <row r="1632" spans="1:11" ht="15" x14ac:dyDescent="0.2">
      <c r="A1632" s="33" t="str">
        <f t="shared" si="25"/>
        <v>171000</v>
      </c>
      <c r="B1632" s="217">
        <v>61847</v>
      </c>
      <c r="C1632" s="209">
        <v>0.36170000000000002</v>
      </c>
      <c r="D1632" s="209">
        <v>0.42</v>
      </c>
      <c r="E1632" s="221">
        <v>3401.58</v>
      </c>
      <c r="K1632" s="217">
        <v>171000</v>
      </c>
    </row>
    <row r="1633" spans="1:11" ht="15" x14ac:dyDescent="0.2">
      <c r="A1633" s="33" t="str">
        <f t="shared" si="25"/>
        <v>171100</v>
      </c>
      <c r="B1633" s="218">
        <v>61889</v>
      </c>
      <c r="C1633" s="206">
        <v>0.36170000000000002</v>
      </c>
      <c r="D1633" s="206">
        <v>0.42</v>
      </c>
      <c r="E1633" s="222">
        <v>3403.89</v>
      </c>
      <c r="K1633" s="218">
        <v>171100</v>
      </c>
    </row>
    <row r="1634" spans="1:11" ht="15" x14ac:dyDescent="0.2">
      <c r="A1634" s="33" t="str">
        <f t="shared" si="25"/>
        <v>171200</v>
      </c>
      <c r="B1634" s="217">
        <v>61931</v>
      </c>
      <c r="C1634" s="209">
        <v>0.36170000000000002</v>
      </c>
      <c r="D1634" s="209">
        <v>0.42</v>
      </c>
      <c r="E1634" s="221">
        <v>3406.2</v>
      </c>
      <c r="K1634" s="217">
        <v>171200</v>
      </c>
    </row>
    <row r="1635" spans="1:11" ht="15" x14ac:dyDescent="0.2">
      <c r="A1635" s="33" t="str">
        <f t="shared" si="25"/>
        <v>171300</v>
      </c>
      <c r="B1635" s="218">
        <v>61973</v>
      </c>
      <c r="C1635" s="206">
        <v>0.36180000000000001</v>
      </c>
      <c r="D1635" s="206">
        <v>0.42</v>
      </c>
      <c r="E1635" s="222">
        <v>3408.51</v>
      </c>
      <c r="K1635" s="218">
        <v>171300</v>
      </c>
    </row>
    <row r="1636" spans="1:11" ht="15" x14ac:dyDescent="0.2">
      <c r="A1636" s="33" t="str">
        <f t="shared" si="25"/>
        <v>171400</v>
      </c>
      <c r="B1636" s="217">
        <v>62015</v>
      </c>
      <c r="C1636" s="209">
        <v>0.36180000000000001</v>
      </c>
      <c r="D1636" s="209">
        <v>0.42</v>
      </c>
      <c r="E1636" s="221">
        <v>3410.82</v>
      </c>
      <c r="K1636" s="217">
        <v>171400</v>
      </c>
    </row>
    <row r="1637" spans="1:11" ht="15" x14ac:dyDescent="0.2">
      <c r="A1637" s="33" t="str">
        <f t="shared" si="25"/>
        <v>171500</v>
      </c>
      <c r="B1637" s="218">
        <v>62057</v>
      </c>
      <c r="C1637" s="206">
        <v>0.36180000000000001</v>
      </c>
      <c r="D1637" s="206">
        <v>0.42</v>
      </c>
      <c r="E1637" s="222">
        <v>3413.13</v>
      </c>
      <c r="K1637" s="218">
        <v>171500</v>
      </c>
    </row>
    <row r="1638" spans="1:11" ht="15" x14ac:dyDescent="0.2">
      <c r="A1638" s="33" t="str">
        <f t="shared" si="25"/>
        <v>171600</v>
      </c>
      <c r="B1638" s="217">
        <v>62099</v>
      </c>
      <c r="C1638" s="209">
        <v>0.3619</v>
      </c>
      <c r="D1638" s="209">
        <v>0.42</v>
      </c>
      <c r="E1638" s="221">
        <v>3415.44</v>
      </c>
      <c r="K1638" s="217">
        <v>171600</v>
      </c>
    </row>
    <row r="1639" spans="1:11" ht="15" x14ac:dyDescent="0.2">
      <c r="A1639" s="33" t="str">
        <f t="shared" si="25"/>
        <v>171700</v>
      </c>
      <c r="B1639" s="218">
        <v>62141</v>
      </c>
      <c r="C1639" s="206">
        <v>0.3619</v>
      </c>
      <c r="D1639" s="206">
        <v>0.42</v>
      </c>
      <c r="E1639" s="222">
        <v>3417.75</v>
      </c>
      <c r="K1639" s="218">
        <v>171700</v>
      </c>
    </row>
    <row r="1640" spans="1:11" ht="15" x14ac:dyDescent="0.2">
      <c r="A1640" s="33" t="str">
        <f t="shared" si="25"/>
        <v>171800</v>
      </c>
      <c r="B1640" s="217">
        <v>62183</v>
      </c>
      <c r="C1640" s="209">
        <v>0.3619</v>
      </c>
      <c r="D1640" s="209">
        <v>0.42</v>
      </c>
      <c r="E1640" s="221">
        <v>3420.06</v>
      </c>
      <c r="K1640" s="217">
        <v>171800</v>
      </c>
    </row>
    <row r="1641" spans="1:11" ht="15" x14ac:dyDescent="0.2">
      <c r="A1641" s="33" t="str">
        <f t="shared" si="25"/>
        <v>171900</v>
      </c>
      <c r="B1641" s="218">
        <v>62225</v>
      </c>
      <c r="C1641" s="206">
        <v>0.36199999999999999</v>
      </c>
      <c r="D1641" s="206">
        <v>0.42</v>
      </c>
      <c r="E1641" s="222">
        <v>3422.37</v>
      </c>
      <c r="K1641" s="218">
        <v>171900</v>
      </c>
    </row>
    <row r="1642" spans="1:11" ht="15" x14ac:dyDescent="0.2">
      <c r="A1642" s="33" t="str">
        <f t="shared" si="25"/>
        <v>172000</v>
      </c>
      <c r="B1642" s="217">
        <v>62267</v>
      </c>
      <c r="C1642" s="209">
        <v>0.36199999999999999</v>
      </c>
      <c r="D1642" s="209">
        <v>0.42</v>
      </c>
      <c r="E1642" s="221">
        <v>3424.68</v>
      </c>
      <c r="K1642" s="217">
        <v>172000</v>
      </c>
    </row>
    <row r="1643" spans="1:11" ht="15" x14ac:dyDescent="0.2">
      <c r="A1643" s="33" t="str">
        <f t="shared" si="25"/>
        <v>172100</v>
      </c>
      <c r="B1643" s="218">
        <v>62309</v>
      </c>
      <c r="C1643" s="206">
        <v>0.36209999999999998</v>
      </c>
      <c r="D1643" s="206">
        <v>0.42</v>
      </c>
      <c r="E1643" s="222">
        <v>3426.99</v>
      </c>
      <c r="K1643" s="218">
        <v>172100</v>
      </c>
    </row>
    <row r="1644" spans="1:11" ht="15" x14ac:dyDescent="0.2">
      <c r="A1644" s="33" t="str">
        <f t="shared" si="25"/>
        <v>172200</v>
      </c>
      <c r="B1644" s="217">
        <v>62351</v>
      </c>
      <c r="C1644" s="209">
        <v>0.36209999999999998</v>
      </c>
      <c r="D1644" s="209">
        <v>0.42</v>
      </c>
      <c r="E1644" s="221">
        <v>3429.3</v>
      </c>
      <c r="K1644" s="217">
        <v>172200</v>
      </c>
    </row>
    <row r="1645" spans="1:11" ht="15" x14ac:dyDescent="0.2">
      <c r="A1645" s="33" t="str">
        <f t="shared" si="25"/>
        <v>172300</v>
      </c>
      <c r="B1645" s="218">
        <v>62393</v>
      </c>
      <c r="C1645" s="206">
        <v>0.36209999999999998</v>
      </c>
      <c r="D1645" s="206">
        <v>0.42</v>
      </c>
      <c r="E1645" s="222">
        <v>3431.61</v>
      </c>
      <c r="K1645" s="218">
        <v>172300</v>
      </c>
    </row>
    <row r="1646" spans="1:11" ht="15" x14ac:dyDescent="0.2">
      <c r="A1646" s="33" t="str">
        <f t="shared" si="25"/>
        <v>172400</v>
      </c>
      <c r="B1646" s="219">
        <v>62435</v>
      </c>
      <c r="C1646" s="212">
        <v>0.36220000000000002</v>
      </c>
      <c r="D1646" s="212">
        <v>0.42</v>
      </c>
      <c r="E1646" s="223">
        <v>3433.92</v>
      </c>
      <c r="K1646" s="219">
        <v>172400</v>
      </c>
    </row>
    <row r="1647" spans="1:11" ht="15" x14ac:dyDescent="0.2">
      <c r="A1647" s="33" t="str">
        <f t="shared" si="25"/>
        <v>172500</v>
      </c>
      <c r="B1647" s="220">
        <v>62477</v>
      </c>
      <c r="C1647" s="215">
        <v>0.36220000000000002</v>
      </c>
      <c r="D1647" s="215">
        <v>0.42</v>
      </c>
      <c r="E1647" s="224">
        <v>3436.23</v>
      </c>
      <c r="K1647" s="220">
        <v>172500</v>
      </c>
    </row>
    <row r="1648" spans="1:11" ht="15" x14ac:dyDescent="0.2">
      <c r="A1648" s="33" t="str">
        <f t="shared" si="25"/>
        <v>172600</v>
      </c>
      <c r="B1648" s="217">
        <v>62519</v>
      </c>
      <c r="C1648" s="209">
        <v>0.36220000000000002</v>
      </c>
      <c r="D1648" s="209">
        <v>0.42</v>
      </c>
      <c r="E1648" s="221">
        <v>3438.54</v>
      </c>
      <c r="K1648" s="217">
        <v>172600</v>
      </c>
    </row>
    <row r="1649" spans="1:11" ht="15" x14ac:dyDescent="0.2">
      <c r="A1649" s="33" t="str">
        <f t="shared" si="25"/>
        <v>172700</v>
      </c>
      <c r="B1649" s="218">
        <v>62561</v>
      </c>
      <c r="C1649" s="206">
        <v>0.36230000000000001</v>
      </c>
      <c r="D1649" s="206">
        <v>0.42</v>
      </c>
      <c r="E1649" s="222">
        <v>3440.85</v>
      </c>
      <c r="K1649" s="218">
        <v>172700</v>
      </c>
    </row>
    <row r="1650" spans="1:11" ht="15" x14ac:dyDescent="0.2">
      <c r="A1650" s="33" t="str">
        <f t="shared" si="25"/>
        <v>172800</v>
      </c>
      <c r="B1650" s="217">
        <v>62603</v>
      </c>
      <c r="C1650" s="209">
        <v>0.36230000000000001</v>
      </c>
      <c r="D1650" s="209">
        <v>0.42</v>
      </c>
      <c r="E1650" s="221">
        <v>3443.16</v>
      </c>
      <c r="K1650" s="217">
        <v>172800</v>
      </c>
    </row>
    <row r="1651" spans="1:11" ht="15" x14ac:dyDescent="0.2">
      <c r="A1651" s="33" t="str">
        <f t="shared" si="25"/>
        <v>172900</v>
      </c>
      <c r="B1651" s="218">
        <v>62645</v>
      </c>
      <c r="C1651" s="206">
        <v>0.36230000000000001</v>
      </c>
      <c r="D1651" s="206">
        <v>0.42</v>
      </c>
      <c r="E1651" s="222">
        <v>3445.47</v>
      </c>
      <c r="K1651" s="218">
        <v>172900</v>
      </c>
    </row>
    <row r="1652" spans="1:11" ht="15" x14ac:dyDescent="0.2">
      <c r="A1652" s="33" t="str">
        <f t="shared" si="25"/>
        <v>173000</v>
      </c>
      <c r="B1652" s="217">
        <v>62687</v>
      </c>
      <c r="C1652" s="209">
        <v>0.3624</v>
      </c>
      <c r="D1652" s="209">
        <v>0.42</v>
      </c>
      <c r="E1652" s="221">
        <v>3447.78</v>
      </c>
      <c r="K1652" s="217">
        <v>173000</v>
      </c>
    </row>
    <row r="1653" spans="1:11" ht="15" x14ac:dyDescent="0.2">
      <c r="A1653" s="33" t="str">
        <f t="shared" si="25"/>
        <v>173100</v>
      </c>
      <c r="B1653" s="218">
        <v>62729</v>
      </c>
      <c r="C1653" s="206">
        <v>0.3624</v>
      </c>
      <c r="D1653" s="206">
        <v>0.42</v>
      </c>
      <c r="E1653" s="222">
        <v>3450.09</v>
      </c>
      <c r="K1653" s="218">
        <v>173100</v>
      </c>
    </row>
    <row r="1654" spans="1:11" ht="15" x14ac:dyDescent="0.2">
      <c r="A1654" s="33" t="str">
        <f t="shared" si="25"/>
        <v>173200</v>
      </c>
      <c r="B1654" s="217">
        <v>62771</v>
      </c>
      <c r="C1654" s="209">
        <v>0.3624</v>
      </c>
      <c r="D1654" s="209">
        <v>0.42</v>
      </c>
      <c r="E1654" s="221">
        <v>3452.4</v>
      </c>
      <c r="K1654" s="217">
        <v>173200</v>
      </c>
    </row>
    <row r="1655" spans="1:11" ht="15" x14ac:dyDescent="0.2">
      <c r="A1655" s="33" t="str">
        <f t="shared" si="25"/>
        <v>173300</v>
      </c>
      <c r="B1655" s="218">
        <v>62813</v>
      </c>
      <c r="C1655" s="206">
        <v>0.36249999999999999</v>
      </c>
      <c r="D1655" s="206">
        <v>0.42</v>
      </c>
      <c r="E1655" s="222">
        <v>3454.71</v>
      </c>
      <c r="K1655" s="218">
        <v>173300</v>
      </c>
    </row>
    <row r="1656" spans="1:11" ht="15" x14ac:dyDescent="0.2">
      <c r="A1656" s="33" t="str">
        <f t="shared" si="25"/>
        <v>173400</v>
      </c>
      <c r="B1656" s="217">
        <v>62855</v>
      </c>
      <c r="C1656" s="209">
        <v>0.36249999999999999</v>
      </c>
      <c r="D1656" s="209">
        <v>0.42</v>
      </c>
      <c r="E1656" s="221">
        <v>3457.02</v>
      </c>
      <c r="K1656" s="217">
        <v>173400</v>
      </c>
    </row>
    <row r="1657" spans="1:11" ht="15" x14ac:dyDescent="0.2">
      <c r="A1657" s="33" t="str">
        <f t="shared" si="25"/>
        <v>173500</v>
      </c>
      <c r="B1657" s="218">
        <v>62897</v>
      </c>
      <c r="C1657" s="206">
        <v>0.36249999999999999</v>
      </c>
      <c r="D1657" s="206">
        <v>0.42</v>
      </c>
      <c r="E1657" s="222">
        <v>3459.33</v>
      </c>
      <c r="K1657" s="218">
        <v>173500</v>
      </c>
    </row>
    <row r="1658" spans="1:11" ht="15" x14ac:dyDescent="0.2">
      <c r="A1658" s="33" t="str">
        <f t="shared" si="25"/>
        <v>173600</v>
      </c>
      <c r="B1658" s="217">
        <v>62939</v>
      </c>
      <c r="C1658" s="209">
        <v>0.36259999999999998</v>
      </c>
      <c r="D1658" s="209">
        <v>0.42</v>
      </c>
      <c r="E1658" s="221">
        <v>3461.64</v>
      </c>
      <c r="K1658" s="217">
        <v>173600</v>
      </c>
    </row>
    <row r="1659" spans="1:11" ht="15" x14ac:dyDescent="0.2">
      <c r="A1659" s="33" t="str">
        <f t="shared" si="25"/>
        <v>173700</v>
      </c>
      <c r="B1659" s="218">
        <v>62981</v>
      </c>
      <c r="C1659" s="206">
        <v>0.36259999999999998</v>
      </c>
      <c r="D1659" s="206">
        <v>0.42</v>
      </c>
      <c r="E1659" s="222">
        <v>3463.95</v>
      </c>
      <c r="K1659" s="218">
        <v>173700</v>
      </c>
    </row>
    <row r="1660" spans="1:11" ht="15" x14ac:dyDescent="0.2">
      <c r="A1660" s="33" t="str">
        <f t="shared" si="25"/>
        <v>173800</v>
      </c>
      <c r="B1660" s="217">
        <v>63023</v>
      </c>
      <c r="C1660" s="209">
        <v>0.36259999999999998</v>
      </c>
      <c r="D1660" s="209">
        <v>0.42</v>
      </c>
      <c r="E1660" s="221">
        <v>3466.26</v>
      </c>
      <c r="K1660" s="217">
        <v>173800</v>
      </c>
    </row>
    <row r="1661" spans="1:11" ht="15" x14ac:dyDescent="0.2">
      <c r="A1661" s="33" t="str">
        <f t="shared" si="25"/>
        <v>173900</v>
      </c>
      <c r="B1661" s="218">
        <v>63065</v>
      </c>
      <c r="C1661" s="206">
        <v>0.36270000000000002</v>
      </c>
      <c r="D1661" s="206">
        <v>0.42</v>
      </c>
      <c r="E1661" s="222">
        <v>3468.57</v>
      </c>
      <c r="K1661" s="218">
        <v>173900</v>
      </c>
    </row>
    <row r="1662" spans="1:11" ht="15" x14ac:dyDescent="0.2">
      <c r="A1662" s="33" t="str">
        <f t="shared" si="25"/>
        <v>174000</v>
      </c>
      <c r="B1662" s="217">
        <v>63107</v>
      </c>
      <c r="C1662" s="209">
        <v>0.36270000000000002</v>
      </c>
      <c r="D1662" s="209">
        <v>0.42</v>
      </c>
      <c r="E1662" s="221">
        <v>3470.88</v>
      </c>
      <c r="K1662" s="217">
        <v>174000</v>
      </c>
    </row>
    <row r="1663" spans="1:11" ht="15" x14ac:dyDescent="0.2">
      <c r="A1663" s="33" t="str">
        <f t="shared" si="25"/>
        <v>174100</v>
      </c>
      <c r="B1663" s="218">
        <v>63149</v>
      </c>
      <c r="C1663" s="206">
        <v>0.36270000000000002</v>
      </c>
      <c r="D1663" s="206">
        <v>0.42</v>
      </c>
      <c r="E1663" s="222">
        <v>3473.19</v>
      </c>
      <c r="K1663" s="218">
        <v>174100</v>
      </c>
    </row>
    <row r="1664" spans="1:11" ht="15" x14ac:dyDescent="0.2">
      <c r="A1664" s="33" t="str">
        <f t="shared" si="25"/>
        <v>174200</v>
      </c>
      <c r="B1664" s="217">
        <v>63191</v>
      </c>
      <c r="C1664" s="209">
        <v>0.36270000000000002</v>
      </c>
      <c r="D1664" s="209">
        <v>0.42</v>
      </c>
      <c r="E1664" s="221">
        <v>3475.5</v>
      </c>
      <c r="K1664" s="217">
        <v>174200</v>
      </c>
    </row>
    <row r="1665" spans="1:11" ht="15" x14ac:dyDescent="0.2">
      <c r="A1665" s="33" t="str">
        <f t="shared" si="25"/>
        <v>174300</v>
      </c>
      <c r="B1665" s="218">
        <v>63233</v>
      </c>
      <c r="C1665" s="206">
        <v>0.36280000000000001</v>
      </c>
      <c r="D1665" s="206">
        <v>0.42</v>
      </c>
      <c r="E1665" s="222">
        <v>3477.81</v>
      </c>
      <c r="K1665" s="218">
        <v>174300</v>
      </c>
    </row>
    <row r="1666" spans="1:11" ht="15" x14ac:dyDescent="0.2">
      <c r="A1666" s="33" t="str">
        <f t="shared" ref="A1666:A1729" si="26">CLEAN(K1666)</f>
        <v>174400</v>
      </c>
      <c r="B1666" s="217">
        <v>63275</v>
      </c>
      <c r="C1666" s="209">
        <v>0.36280000000000001</v>
      </c>
      <c r="D1666" s="209">
        <v>0.42</v>
      </c>
      <c r="E1666" s="221">
        <v>3480.12</v>
      </c>
      <c r="K1666" s="217">
        <v>174400</v>
      </c>
    </row>
    <row r="1667" spans="1:11" ht="15" x14ac:dyDescent="0.2">
      <c r="A1667" s="33" t="str">
        <f t="shared" si="26"/>
        <v>174500</v>
      </c>
      <c r="B1667" s="218">
        <v>63317</v>
      </c>
      <c r="C1667" s="206">
        <v>0.36280000000000001</v>
      </c>
      <c r="D1667" s="206">
        <v>0.42</v>
      </c>
      <c r="E1667" s="222">
        <v>3482.43</v>
      </c>
      <c r="K1667" s="218">
        <v>174500</v>
      </c>
    </row>
    <row r="1668" spans="1:11" ht="15" x14ac:dyDescent="0.2">
      <c r="A1668" s="33" t="str">
        <f t="shared" si="26"/>
        <v>174600</v>
      </c>
      <c r="B1668" s="217">
        <v>63359</v>
      </c>
      <c r="C1668" s="209">
        <v>0.3629</v>
      </c>
      <c r="D1668" s="209">
        <v>0.42</v>
      </c>
      <c r="E1668" s="221">
        <v>3484.74</v>
      </c>
      <c r="K1668" s="217">
        <v>174600</v>
      </c>
    </row>
    <row r="1669" spans="1:11" ht="15" x14ac:dyDescent="0.2">
      <c r="A1669" s="33" t="str">
        <f t="shared" si="26"/>
        <v>174700</v>
      </c>
      <c r="B1669" s="218">
        <v>63401</v>
      </c>
      <c r="C1669" s="206">
        <v>0.3629</v>
      </c>
      <c r="D1669" s="206">
        <v>0.42</v>
      </c>
      <c r="E1669" s="222">
        <v>3487.05</v>
      </c>
      <c r="K1669" s="218">
        <v>174700</v>
      </c>
    </row>
    <row r="1670" spans="1:11" ht="15" x14ac:dyDescent="0.2">
      <c r="A1670" s="33" t="str">
        <f t="shared" si="26"/>
        <v>174800</v>
      </c>
      <c r="B1670" s="217">
        <v>63443</v>
      </c>
      <c r="C1670" s="209">
        <v>0.3629</v>
      </c>
      <c r="D1670" s="209">
        <v>0.42</v>
      </c>
      <c r="E1670" s="221">
        <v>3489.36</v>
      </c>
      <c r="K1670" s="217">
        <v>174800</v>
      </c>
    </row>
    <row r="1671" spans="1:11" ht="15" x14ac:dyDescent="0.2">
      <c r="A1671" s="33" t="str">
        <f t="shared" si="26"/>
        <v>174900</v>
      </c>
      <c r="B1671" s="218">
        <v>63485</v>
      </c>
      <c r="C1671" s="206">
        <v>0.36299999999999999</v>
      </c>
      <c r="D1671" s="206">
        <v>0.42</v>
      </c>
      <c r="E1671" s="222">
        <v>3491.67</v>
      </c>
      <c r="K1671" s="218">
        <v>174900</v>
      </c>
    </row>
    <row r="1672" spans="1:11" ht="15" x14ac:dyDescent="0.2">
      <c r="A1672" s="33" t="str">
        <f t="shared" si="26"/>
        <v>175000</v>
      </c>
      <c r="B1672" s="217">
        <v>63527</v>
      </c>
      <c r="C1672" s="209">
        <v>0.36299999999999999</v>
      </c>
      <c r="D1672" s="209">
        <v>0.42</v>
      </c>
      <c r="E1672" s="221">
        <v>3493.98</v>
      </c>
      <c r="K1672" s="217">
        <v>175000</v>
      </c>
    </row>
    <row r="1673" spans="1:11" ht="15" x14ac:dyDescent="0.2">
      <c r="A1673" s="33" t="str">
        <f t="shared" si="26"/>
        <v>175100</v>
      </c>
      <c r="B1673" s="218">
        <v>63569</v>
      </c>
      <c r="C1673" s="206">
        <v>0.36299999999999999</v>
      </c>
      <c r="D1673" s="206">
        <v>0.42</v>
      </c>
      <c r="E1673" s="222">
        <v>3496.29</v>
      </c>
      <c r="K1673" s="218">
        <v>175100</v>
      </c>
    </row>
    <row r="1674" spans="1:11" ht="15" x14ac:dyDescent="0.2">
      <c r="A1674" s="33" t="str">
        <f t="shared" si="26"/>
        <v>175200</v>
      </c>
      <c r="B1674" s="217">
        <v>63611</v>
      </c>
      <c r="C1674" s="209">
        <v>0.36309999999999998</v>
      </c>
      <c r="D1674" s="209">
        <v>0.42</v>
      </c>
      <c r="E1674" s="221">
        <v>3498.6</v>
      </c>
      <c r="K1674" s="217">
        <v>175200</v>
      </c>
    </row>
    <row r="1675" spans="1:11" ht="15" x14ac:dyDescent="0.2">
      <c r="A1675" s="33" t="str">
        <f t="shared" si="26"/>
        <v>175300</v>
      </c>
      <c r="B1675" s="218">
        <v>63653</v>
      </c>
      <c r="C1675" s="206">
        <v>0.36309999999999998</v>
      </c>
      <c r="D1675" s="206">
        <v>0.42</v>
      </c>
      <c r="E1675" s="222">
        <v>3500.91</v>
      </c>
      <c r="K1675" s="218">
        <v>175300</v>
      </c>
    </row>
    <row r="1676" spans="1:11" ht="15" x14ac:dyDescent="0.2">
      <c r="A1676" s="33" t="str">
        <f t="shared" si="26"/>
        <v>175400</v>
      </c>
      <c r="B1676" s="217">
        <v>63695</v>
      </c>
      <c r="C1676" s="209">
        <v>0.36309999999999998</v>
      </c>
      <c r="D1676" s="209">
        <v>0.42</v>
      </c>
      <c r="E1676" s="221">
        <v>3503.22</v>
      </c>
      <c r="K1676" s="217">
        <v>175400</v>
      </c>
    </row>
    <row r="1677" spans="1:11" ht="15" x14ac:dyDescent="0.2">
      <c r="A1677" s="33" t="str">
        <f t="shared" si="26"/>
        <v>175500</v>
      </c>
      <c r="B1677" s="218">
        <v>63737</v>
      </c>
      <c r="C1677" s="206">
        <v>0.36320000000000002</v>
      </c>
      <c r="D1677" s="206">
        <v>0.42</v>
      </c>
      <c r="E1677" s="222">
        <v>3505.53</v>
      </c>
      <c r="K1677" s="218">
        <v>175500</v>
      </c>
    </row>
    <row r="1678" spans="1:11" ht="15" x14ac:dyDescent="0.2">
      <c r="A1678" s="33" t="str">
        <f t="shared" si="26"/>
        <v>175600</v>
      </c>
      <c r="B1678" s="217">
        <v>63779</v>
      </c>
      <c r="C1678" s="209">
        <v>0.36320000000000002</v>
      </c>
      <c r="D1678" s="209">
        <v>0.42</v>
      </c>
      <c r="E1678" s="221">
        <v>3507.84</v>
      </c>
      <c r="K1678" s="217">
        <v>175600</v>
      </c>
    </row>
    <row r="1679" spans="1:11" ht="15" x14ac:dyDescent="0.2">
      <c r="A1679" s="33" t="str">
        <f t="shared" si="26"/>
        <v>175700</v>
      </c>
      <c r="B1679" s="218">
        <v>63821</v>
      </c>
      <c r="C1679" s="206">
        <v>0.36320000000000002</v>
      </c>
      <c r="D1679" s="206">
        <v>0.42</v>
      </c>
      <c r="E1679" s="222">
        <v>3510.15</v>
      </c>
      <c r="K1679" s="218">
        <v>175700</v>
      </c>
    </row>
    <row r="1680" spans="1:11" ht="15" x14ac:dyDescent="0.2">
      <c r="A1680" s="33" t="str">
        <f t="shared" si="26"/>
        <v>175800</v>
      </c>
      <c r="B1680" s="217">
        <v>63863</v>
      </c>
      <c r="C1680" s="209">
        <v>0.36330000000000001</v>
      </c>
      <c r="D1680" s="209">
        <v>0.42</v>
      </c>
      <c r="E1680" s="221">
        <v>3512.46</v>
      </c>
      <c r="K1680" s="217">
        <v>175800</v>
      </c>
    </row>
    <row r="1681" spans="1:11" ht="15" x14ac:dyDescent="0.2">
      <c r="A1681" s="33" t="str">
        <f t="shared" si="26"/>
        <v>175900</v>
      </c>
      <c r="B1681" s="218">
        <v>63905</v>
      </c>
      <c r="C1681" s="206">
        <v>0.36330000000000001</v>
      </c>
      <c r="D1681" s="206">
        <v>0.42</v>
      </c>
      <c r="E1681" s="222">
        <v>3514.77</v>
      </c>
      <c r="K1681" s="218">
        <v>175900</v>
      </c>
    </row>
    <row r="1682" spans="1:11" ht="15" x14ac:dyDescent="0.2">
      <c r="A1682" s="33" t="str">
        <f t="shared" si="26"/>
        <v>176000</v>
      </c>
      <c r="B1682" s="217">
        <v>63947</v>
      </c>
      <c r="C1682" s="209">
        <v>0.36330000000000001</v>
      </c>
      <c r="D1682" s="209">
        <v>0.42</v>
      </c>
      <c r="E1682" s="221">
        <v>3517.08</v>
      </c>
      <c r="K1682" s="217">
        <v>176000</v>
      </c>
    </row>
    <row r="1683" spans="1:11" ht="15" x14ac:dyDescent="0.2">
      <c r="A1683" s="33" t="str">
        <f t="shared" si="26"/>
        <v>176100</v>
      </c>
      <c r="B1683" s="218">
        <v>63989</v>
      </c>
      <c r="C1683" s="206">
        <v>0.3634</v>
      </c>
      <c r="D1683" s="206">
        <v>0.42</v>
      </c>
      <c r="E1683" s="222">
        <v>3519.39</v>
      </c>
      <c r="K1683" s="218">
        <v>176100</v>
      </c>
    </row>
    <row r="1684" spans="1:11" ht="15" x14ac:dyDescent="0.2">
      <c r="A1684" s="33" t="str">
        <f t="shared" si="26"/>
        <v>176200</v>
      </c>
      <c r="B1684" s="217">
        <v>64031</v>
      </c>
      <c r="C1684" s="209">
        <v>0.3634</v>
      </c>
      <c r="D1684" s="209">
        <v>0.42</v>
      </c>
      <c r="E1684" s="221">
        <v>3521.7</v>
      </c>
      <c r="K1684" s="217">
        <v>176200</v>
      </c>
    </row>
    <row r="1685" spans="1:11" ht="15" x14ac:dyDescent="0.2">
      <c r="A1685" s="33" t="str">
        <f t="shared" si="26"/>
        <v>176300</v>
      </c>
      <c r="B1685" s="218">
        <v>64073</v>
      </c>
      <c r="C1685" s="206">
        <v>0.3634</v>
      </c>
      <c r="D1685" s="206">
        <v>0.42</v>
      </c>
      <c r="E1685" s="222">
        <v>3524.01</v>
      </c>
      <c r="K1685" s="218">
        <v>176300</v>
      </c>
    </row>
    <row r="1686" spans="1:11" ht="15" x14ac:dyDescent="0.2">
      <c r="A1686" s="33" t="str">
        <f t="shared" si="26"/>
        <v>176400</v>
      </c>
      <c r="B1686" s="217">
        <v>64115</v>
      </c>
      <c r="C1686" s="209">
        <v>0.36349999999999999</v>
      </c>
      <c r="D1686" s="209">
        <v>0.42</v>
      </c>
      <c r="E1686" s="221">
        <v>3526.32</v>
      </c>
      <c r="K1686" s="217">
        <v>176400</v>
      </c>
    </row>
    <row r="1687" spans="1:11" ht="15" x14ac:dyDescent="0.2">
      <c r="A1687" s="33" t="str">
        <f t="shared" si="26"/>
        <v>176500</v>
      </c>
      <c r="B1687" s="218">
        <v>64157</v>
      </c>
      <c r="C1687" s="206">
        <v>0.36349999999999999</v>
      </c>
      <c r="D1687" s="206">
        <v>0.42</v>
      </c>
      <c r="E1687" s="222">
        <v>3528.63</v>
      </c>
      <c r="K1687" s="218">
        <v>176500</v>
      </c>
    </row>
    <row r="1688" spans="1:11" ht="15" x14ac:dyDescent="0.2">
      <c r="A1688" s="33" t="str">
        <f t="shared" si="26"/>
        <v>176600</v>
      </c>
      <c r="B1688" s="217">
        <v>64199</v>
      </c>
      <c r="C1688" s="209">
        <v>0.36349999999999999</v>
      </c>
      <c r="D1688" s="209">
        <v>0.42</v>
      </c>
      <c r="E1688" s="221">
        <v>3530.94</v>
      </c>
      <c r="K1688" s="217">
        <v>176600</v>
      </c>
    </row>
    <row r="1689" spans="1:11" ht="15" x14ac:dyDescent="0.2">
      <c r="A1689" s="33" t="str">
        <f t="shared" si="26"/>
        <v>176700</v>
      </c>
      <c r="B1689" s="218">
        <v>64241</v>
      </c>
      <c r="C1689" s="206">
        <v>0.36359999999999998</v>
      </c>
      <c r="D1689" s="206">
        <v>0.42</v>
      </c>
      <c r="E1689" s="222">
        <v>3533.25</v>
      </c>
      <c r="K1689" s="218">
        <v>176700</v>
      </c>
    </row>
    <row r="1690" spans="1:11" ht="15" x14ac:dyDescent="0.2">
      <c r="A1690" s="33" t="str">
        <f t="shared" si="26"/>
        <v>176800</v>
      </c>
      <c r="B1690" s="217">
        <v>64283</v>
      </c>
      <c r="C1690" s="209">
        <v>0.36359999999999998</v>
      </c>
      <c r="D1690" s="209">
        <v>0.42</v>
      </c>
      <c r="E1690" s="221">
        <v>3535.56</v>
      </c>
      <c r="K1690" s="217">
        <v>176800</v>
      </c>
    </row>
    <row r="1691" spans="1:11" ht="15" x14ac:dyDescent="0.2">
      <c r="A1691" s="33" t="str">
        <f t="shared" si="26"/>
        <v>176900</v>
      </c>
      <c r="B1691" s="218">
        <v>64325</v>
      </c>
      <c r="C1691" s="206">
        <v>0.36359999999999998</v>
      </c>
      <c r="D1691" s="206">
        <v>0.42</v>
      </c>
      <c r="E1691" s="222">
        <v>3537.87</v>
      </c>
      <c r="K1691" s="218">
        <v>176900</v>
      </c>
    </row>
    <row r="1692" spans="1:11" ht="15" x14ac:dyDescent="0.2">
      <c r="A1692" s="33" t="str">
        <f t="shared" si="26"/>
        <v>177000</v>
      </c>
      <c r="B1692" s="219">
        <v>64367</v>
      </c>
      <c r="C1692" s="212">
        <v>0.36370000000000002</v>
      </c>
      <c r="D1692" s="212">
        <v>0.42</v>
      </c>
      <c r="E1692" s="223">
        <v>3540.18</v>
      </c>
      <c r="K1692" s="219">
        <v>177000</v>
      </c>
    </row>
    <row r="1693" spans="1:11" ht="15" x14ac:dyDescent="0.2">
      <c r="A1693" s="33" t="str">
        <f t="shared" si="26"/>
        <v>177100</v>
      </c>
      <c r="B1693" s="220">
        <v>64409</v>
      </c>
      <c r="C1693" s="215">
        <v>0.36370000000000002</v>
      </c>
      <c r="D1693" s="215">
        <v>0.42</v>
      </c>
      <c r="E1693" s="224">
        <v>3542.49</v>
      </c>
      <c r="K1693" s="220">
        <v>177100</v>
      </c>
    </row>
    <row r="1694" spans="1:11" ht="15" x14ac:dyDescent="0.2">
      <c r="A1694" s="33" t="str">
        <f t="shared" si="26"/>
        <v>177200</v>
      </c>
      <c r="B1694" s="217">
        <v>64451</v>
      </c>
      <c r="C1694" s="209">
        <v>0.36370000000000002</v>
      </c>
      <c r="D1694" s="209">
        <v>0.42</v>
      </c>
      <c r="E1694" s="221">
        <v>3544.8</v>
      </c>
      <c r="K1694" s="217">
        <v>177200</v>
      </c>
    </row>
    <row r="1695" spans="1:11" ht="15" x14ac:dyDescent="0.2">
      <c r="A1695" s="33" t="str">
        <f t="shared" si="26"/>
        <v>177300</v>
      </c>
      <c r="B1695" s="218">
        <v>64493</v>
      </c>
      <c r="C1695" s="206">
        <v>0.36380000000000001</v>
      </c>
      <c r="D1695" s="206">
        <v>0.42</v>
      </c>
      <c r="E1695" s="222">
        <v>3547.11</v>
      </c>
      <c r="K1695" s="218">
        <v>177300</v>
      </c>
    </row>
    <row r="1696" spans="1:11" ht="15" x14ac:dyDescent="0.2">
      <c r="A1696" s="33" t="str">
        <f t="shared" si="26"/>
        <v>177400</v>
      </c>
      <c r="B1696" s="217">
        <v>64535</v>
      </c>
      <c r="C1696" s="209">
        <v>0.36380000000000001</v>
      </c>
      <c r="D1696" s="209">
        <v>0.42</v>
      </c>
      <c r="E1696" s="221">
        <v>3549.42</v>
      </c>
      <c r="K1696" s="217">
        <v>177400</v>
      </c>
    </row>
    <row r="1697" spans="1:11" ht="15" x14ac:dyDescent="0.2">
      <c r="A1697" s="33" t="str">
        <f t="shared" si="26"/>
        <v>177500</v>
      </c>
      <c r="B1697" s="218">
        <v>64577</v>
      </c>
      <c r="C1697" s="206">
        <v>0.36380000000000001</v>
      </c>
      <c r="D1697" s="206">
        <v>0.42</v>
      </c>
      <c r="E1697" s="222">
        <v>3551.73</v>
      </c>
      <c r="K1697" s="218">
        <v>177500</v>
      </c>
    </row>
    <row r="1698" spans="1:11" ht="15" x14ac:dyDescent="0.2">
      <c r="A1698" s="33" t="str">
        <f t="shared" si="26"/>
        <v>177600</v>
      </c>
      <c r="B1698" s="217">
        <v>64619</v>
      </c>
      <c r="C1698" s="209">
        <v>0.36380000000000001</v>
      </c>
      <c r="D1698" s="209">
        <v>0.42</v>
      </c>
      <c r="E1698" s="221">
        <v>3554.04</v>
      </c>
      <c r="K1698" s="217">
        <v>177600</v>
      </c>
    </row>
    <row r="1699" spans="1:11" ht="15" x14ac:dyDescent="0.2">
      <c r="A1699" s="33" t="str">
        <f t="shared" si="26"/>
        <v>177700</v>
      </c>
      <c r="B1699" s="218">
        <v>64661</v>
      </c>
      <c r="C1699" s="206">
        <v>0.3639</v>
      </c>
      <c r="D1699" s="206">
        <v>0.42</v>
      </c>
      <c r="E1699" s="222">
        <v>3556.35</v>
      </c>
      <c r="K1699" s="218">
        <v>177700</v>
      </c>
    </row>
    <row r="1700" spans="1:11" ht="15" x14ac:dyDescent="0.2">
      <c r="A1700" s="33" t="str">
        <f t="shared" si="26"/>
        <v>177800</v>
      </c>
      <c r="B1700" s="217">
        <v>64703</v>
      </c>
      <c r="C1700" s="209">
        <v>0.3639</v>
      </c>
      <c r="D1700" s="209">
        <v>0.42</v>
      </c>
      <c r="E1700" s="221">
        <v>3558.66</v>
      </c>
      <c r="K1700" s="217">
        <v>177800</v>
      </c>
    </row>
    <row r="1701" spans="1:11" ht="15" x14ac:dyDescent="0.2">
      <c r="A1701" s="33" t="str">
        <f t="shared" si="26"/>
        <v>177900</v>
      </c>
      <c r="B1701" s="218">
        <v>64745</v>
      </c>
      <c r="C1701" s="206">
        <v>0.3639</v>
      </c>
      <c r="D1701" s="206">
        <v>0.42</v>
      </c>
      <c r="E1701" s="222">
        <v>3560.97</v>
      </c>
      <c r="K1701" s="218">
        <v>177900</v>
      </c>
    </row>
    <row r="1702" spans="1:11" ht="15" x14ac:dyDescent="0.2">
      <c r="A1702" s="33" t="str">
        <f t="shared" si="26"/>
        <v>178000</v>
      </c>
      <c r="B1702" s="217">
        <v>64787</v>
      </c>
      <c r="C1702" s="209">
        <v>0.36399999999999999</v>
      </c>
      <c r="D1702" s="209">
        <v>0.42</v>
      </c>
      <c r="E1702" s="221">
        <v>3563.28</v>
      </c>
      <c r="K1702" s="217">
        <v>178000</v>
      </c>
    </row>
    <row r="1703" spans="1:11" ht="15" x14ac:dyDescent="0.2">
      <c r="A1703" s="33" t="str">
        <f t="shared" si="26"/>
        <v>178100</v>
      </c>
      <c r="B1703" s="218">
        <v>64829</v>
      </c>
      <c r="C1703" s="206">
        <v>0.36399999999999999</v>
      </c>
      <c r="D1703" s="206">
        <v>0.42</v>
      </c>
      <c r="E1703" s="222">
        <v>3565.59</v>
      </c>
      <c r="K1703" s="218">
        <v>178100</v>
      </c>
    </row>
    <row r="1704" spans="1:11" ht="15" x14ac:dyDescent="0.2">
      <c r="A1704" s="33" t="str">
        <f t="shared" si="26"/>
        <v>178200</v>
      </c>
      <c r="B1704" s="217">
        <v>64871</v>
      </c>
      <c r="C1704" s="209">
        <v>0.36399999999999999</v>
      </c>
      <c r="D1704" s="209">
        <v>0.42</v>
      </c>
      <c r="E1704" s="221">
        <v>3567.9</v>
      </c>
      <c r="K1704" s="217">
        <v>178200</v>
      </c>
    </row>
    <row r="1705" spans="1:11" ht="15" x14ac:dyDescent="0.2">
      <c r="A1705" s="33" t="str">
        <f t="shared" si="26"/>
        <v>178300</v>
      </c>
      <c r="B1705" s="218">
        <v>64913</v>
      </c>
      <c r="C1705" s="206">
        <v>0.36409999999999998</v>
      </c>
      <c r="D1705" s="206">
        <v>0.42</v>
      </c>
      <c r="E1705" s="222">
        <v>3570.21</v>
      </c>
      <c r="K1705" s="218">
        <v>178300</v>
      </c>
    </row>
    <row r="1706" spans="1:11" ht="15" x14ac:dyDescent="0.2">
      <c r="A1706" s="33" t="str">
        <f t="shared" si="26"/>
        <v>178400</v>
      </c>
      <c r="B1706" s="217">
        <v>64955</v>
      </c>
      <c r="C1706" s="209">
        <v>0.36409999999999998</v>
      </c>
      <c r="D1706" s="209">
        <v>0.42</v>
      </c>
      <c r="E1706" s="221">
        <v>3572.52</v>
      </c>
      <c r="K1706" s="217">
        <v>178400</v>
      </c>
    </row>
    <row r="1707" spans="1:11" ht="15" x14ac:dyDescent="0.2">
      <c r="A1707" s="33" t="str">
        <f t="shared" si="26"/>
        <v>178500</v>
      </c>
      <c r="B1707" s="218">
        <v>64997</v>
      </c>
      <c r="C1707" s="206">
        <v>0.36409999999999998</v>
      </c>
      <c r="D1707" s="206">
        <v>0.42</v>
      </c>
      <c r="E1707" s="222">
        <v>3574.83</v>
      </c>
      <c r="K1707" s="218">
        <v>178500</v>
      </c>
    </row>
    <row r="1708" spans="1:11" ht="15" x14ac:dyDescent="0.2">
      <c r="A1708" s="33" t="str">
        <f t="shared" si="26"/>
        <v>178600</v>
      </c>
      <c r="B1708" s="217">
        <v>65039</v>
      </c>
      <c r="C1708" s="209">
        <v>0.36420000000000002</v>
      </c>
      <c r="D1708" s="209">
        <v>0.42</v>
      </c>
      <c r="E1708" s="221">
        <v>3577.14</v>
      </c>
      <c r="K1708" s="217">
        <v>178600</v>
      </c>
    </row>
    <row r="1709" spans="1:11" ht="15" x14ac:dyDescent="0.2">
      <c r="A1709" s="33" t="str">
        <f t="shared" si="26"/>
        <v>178700</v>
      </c>
      <c r="B1709" s="218">
        <v>65081</v>
      </c>
      <c r="C1709" s="206">
        <v>0.36420000000000002</v>
      </c>
      <c r="D1709" s="206">
        <v>0.42</v>
      </c>
      <c r="E1709" s="222">
        <v>3579.45</v>
      </c>
      <c r="K1709" s="218">
        <v>178700</v>
      </c>
    </row>
    <row r="1710" spans="1:11" ht="15" x14ac:dyDescent="0.2">
      <c r="A1710" s="33" t="str">
        <f t="shared" si="26"/>
        <v>178800</v>
      </c>
      <c r="B1710" s="217">
        <v>65123</v>
      </c>
      <c r="C1710" s="209">
        <v>0.36420000000000002</v>
      </c>
      <c r="D1710" s="209">
        <v>0.42</v>
      </c>
      <c r="E1710" s="221">
        <v>3581.76</v>
      </c>
      <c r="K1710" s="217">
        <v>178800</v>
      </c>
    </row>
    <row r="1711" spans="1:11" ht="15" x14ac:dyDescent="0.2">
      <c r="A1711" s="33" t="str">
        <f t="shared" si="26"/>
        <v>178900</v>
      </c>
      <c r="B1711" s="218">
        <v>65165</v>
      </c>
      <c r="C1711" s="206">
        <v>0.36430000000000001</v>
      </c>
      <c r="D1711" s="206">
        <v>0.42</v>
      </c>
      <c r="E1711" s="222">
        <v>3584.07</v>
      </c>
      <c r="K1711" s="218">
        <v>178900</v>
      </c>
    </row>
    <row r="1712" spans="1:11" ht="15" x14ac:dyDescent="0.2">
      <c r="A1712" s="33" t="str">
        <f t="shared" si="26"/>
        <v>179000</v>
      </c>
      <c r="B1712" s="217">
        <v>65207</v>
      </c>
      <c r="C1712" s="209">
        <v>0.36430000000000001</v>
      </c>
      <c r="D1712" s="209">
        <v>0.42</v>
      </c>
      <c r="E1712" s="221">
        <v>3586.38</v>
      </c>
      <c r="K1712" s="217">
        <v>179000</v>
      </c>
    </row>
    <row r="1713" spans="1:11" ht="15" x14ac:dyDescent="0.2">
      <c r="A1713" s="33" t="str">
        <f t="shared" si="26"/>
        <v>179100</v>
      </c>
      <c r="B1713" s="218">
        <v>65249</v>
      </c>
      <c r="C1713" s="206">
        <v>0.36430000000000001</v>
      </c>
      <c r="D1713" s="206">
        <v>0.42</v>
      </c>
      <c r="E1713" s="222">
        <v>3588.69</v>
      </c>
      <c r="K1713" s="218">
        <v>179100</v>
      </c>
    </row>
    <row r="1714" spans="1:11" ht="15" x14ac:dyDescent="0.2">
      <c r="A1714" s="33" t="str">
        <f t="shared" si="26"/>
        <v>179200</v>
      </c>
      <c r="B1714" s="217">
        <v>65291</v>
      </c>
      <c r="C1714" s="209">
        <v>0.36430000000000001</v>
      </c>
      <c r="D1714" s="209">
        <v>0.42</v>
      </c>
      <c r="E1714" s="221">
        <v>3591</v>
      </c>
      <c r="K1714" s="217">
        <v>179200</v>
      </c>
    </row>
    <row r="1715" spans="1:11" ht="15" x14ac:dyDescent="0.2">
      <c r="A1715" s="33" t="str">
        <f t="shared" si="26"/>
        <v>179300</v>
      </c>
      <c r="B1715" s="218">
        <v>65333</v>
      </c>
      <c r="C1715" s="206">
        <v>0.3644</v>
      </c>
      <c r="D1715" s="206">
        <v>0.42</v>
      </c>
      <c r="E1715" s="222">
        <v>3593.31</v>
      </c>
      <c r="K1715" s="218">
        <v>179300</v>
      </c>
    </row>
    <row r="1716" spans="1:11" ht="15" x14ac:dyDescent="0.2">
      <c r="A1716" s="33" t="str">
        <f t="shared" si="26"/>
        <v>179400</v>
      </c>
      <c r="B1716" s="217">
        <v>65375</v>
      </c>
      <c r="C1716" s="209">
        <v>0.3644</v>
      </c>
      <c r="D1716" s="209">
        <v>0.42</v>
      </c>
      <c r="E1716" s="221">
        <v>3595.62</v>
      </c>
      <c r="K1716" s="217">
        <v>179400</v>
      </c>
    </row>
    <row r="1717" spans="1:11" ht="15" x14ac:dyDescent="0.2">
      <c r="A1717" s="33" t="str">
        <f t="shared" si="26"/>
        <v>179500</v>
      </c>
      <c r="B1717" s="218">
        <v>65417</v>
      </c>
      <c r="C1717" s="206">
        <v>0.3644</v>
      </c>
      <c r="D1717" s="206">
        <v>0.42</v>
      </c>
      <c r="E1717" s="222">
        <v>3597.93</v>
      </c>
      <c r="K1717" s="218">
        <v>179500</v>
      </c>
    </row>
    <row r="1718" spans="1:11" ht="15" x14ac:dyDescent="0.2">
      <c r="A1718" s="33" t="str">
        <f t="shared" si="26"/>
        <v>179600</v>
      </c>
      <c r="B1718" s="217">
        <v>65459</v>
      </c>
      <c r="C1718" s="209">
        <v>0.36449999999999999</v>
      </c>
      <c r="D1718" s="209">
        <v>0.42</v>
      </c>
      <c r="E1718" s="221">
        <v>3600.24</v>
      </c>
      <c r="K1718" s="217">
        <v>179600</v>
      </c>
    </row>
    <row r="1719" spans="1:11" ht="15" x14ac:dyDescent="0.2">
      <c r="A1719" s="33" t="str">
        <f t="shared" si="26"/>
        <v>179700</v>
      </c>
      <c r="B1719" s="218">
        <v>65501</v>
      </c>
      <c r="C1719" s="206">
        <v>0.36449999999999999</v>
      </c>
      <c r="D1719" s="206">
        <v>0.42</v>
      </c>
      <c r="E1719" s="222">
        <v>3602.55</v>
      </c>
      <c r="K1719" s="218">
        <v>179700</v>
      </c>
    </row>
    <row r="1720" spans="1:11" ht="15" x14ac:dyDescent="0.2">
      <c r="A1720" s="33" t="str">
        <f t="shared" si="26"/>
        <v>179800</v>
      </c>
      <c r="B1720" s="217">
        <v>65543</v>
      </c>
      <c r="C1720" s="209">
        <v>0.36449999999999999</v>
      </c>
      <c r="D1720" s="209">
        <v>0.42</v>
      </c>
      <c r="E1720" s="221">
        <v>3604.86</v>
      </c>
      <c r="K1720" s="217">
        <v>179800</v>
      </c>
    </row>
    <row r="1721" spans="1:11" ht="15" x14ac:dyDescent="0.2">
      <c r="A1721" s="33" t="str">
        <f t="shared" si="26"/>
        <v>179900</v>
      </c>
      <c r="B1721" s="218">
        <v>65585</v>
      </c>
      <c r="C1721" s="206">
        <v>0.36459999999999998</v>
      </c>
      <c r="D1721" s="206">
        <v>0.42</v>
      </c>
      <c r="E1721" s="222">
        <v>3607.17</v>
      </c>
      <c r="K1721" s="218">
        <v>179900</v>
      </c>
    </row>
    <row r="1722" spans="1:11" ht="15" x14ac:dyDescent="0.2">
      <c r="A1722" s="33" t="str">
        <f t="shared" si="26"/>
        <v>180000</v>
      </c>
      <c r="B1722" s="217">
        <v>65627</v>
      </c>
      <c r="C1722" s="209">
        <v>0.36459999999999998</v>
      </c>
      <c r="D1722" s="209">
        <v>0.42</v>
      </c>
      <c r="E1722" s="221">
        <v>3609.48</v>
      </c>
      <c r="K1722" s="217">
        <v>180000</v>
      </c>
    </row>
    <row r="1723" spans="1:11" ht="15" x14ac:dyDescent="0.2">
      <c r="A1723" s="33" t="str">
        <f t="shared" si="26"/>
        <v>180100</v>
      </c>
      <c r="B1723" s="218">
        <v>65669</v>
      </c>
      <c r="C1723" s="206">
        <v>0.36459999999999998</v>
      </c>
      <c r="D1723" s="206">
        <v>0.42</v>
      </c>
      <c r="E1723" s="222">
        <v>3611.79</v>
      </c>
      <c r="K1723" s="218">
        <v>180100</v>
      </c>
    </row>
    <row r="1724" spans="1:11" ht="15" x14ac:dyDescent="0.2">
      <c r="A1724" s="33" t="str">
        <f t="shared" si="26"/>
        <v>180200</v>
      </c>
      <c r="B1724" s="217">
        <v>65711</v>
      </c>
      <c r="C1724" s="209">
        <v>0.36470000000000002</v>
      </c>
      <c r="D1724" s="209">
        <v>0.42</v>
      </c>
      <c r="E1724" s="221">
        <v>3614.1</v>
      </c>
      <c r="K1724" s="217">
        <v>180200</v>
      </c>
    </row>
    <row r="1725" spans="1:11" ht="15" x14ac:dyDescent="0.2">
      <c r="A1725" s="33" t="str">
        <f t="shared" si="26"/>
        <v>180300</v>
      </c>
      <c r="B1725" s="218">
        <v>65753</v>
      </c>
      <c r="C1725" s="206">
        <v>0.36470000000000002</v>
      </c>
      <c r="D1725" s="206">
        <v>0.42</v>
      </c>
      <c r="E1725" s="222">
        <v>3616.41</v>
      </c>
      <c r="K1725" s="218">
        <v>180300</v>
      </c>
    </row>
    <row r="1726" spans="1:11" ht="15" x14ac:dyDescent="0.2">
      <c r="A1726" s="33" t="str">
        <f t="shared" si="26"/>
        <v>180400</v>
      </c>
      <c r="B1726" s="217">
        <v>65795</v>
      </c>
      <c r="C1726" s="209">
        <v>0.36470000000000002</v>
      </c>
      <c r="D1726" s="209">
        <v>0.42</v>
      </c>
      <c r="E1726" s="221">
        <v>3618.72</v>
      </c>
      <c r="K1726" s="217">
        <v>180400</v>
      </c>
    </row>
    <row r="1727" spans="1:11" ht="15" x14ac:dyDescent="0.2">
      <c r="A1727" s="33" t="str">
        <f t="shared" si="26"/>
        <v>180500</v>
      </c>
      <c r="B1727" s="218">
        <v>65837</v>
      </c>
      <c r="C1727" s="206">
        <v>0.36470000000000002</v>
      </c>
      <c r="D1727" s="206">
        <v>0.42</v>
      </c>
      <c r="E1727" s="222">
        <v>3621.03</v>
      </c>
      <c r="K1727" s="218">
        <v>180500</v>
      </c>
    </row>
    <row r="1728" spans="1:11" ht="15" x14ac:dyDescent="0.2">
      <c r="A1728" s="33" t="str">
        <f t="shared" si="26"/>
        <v>180600</v>
      </c>
      <c r="B1728" s="217">
        <v>65879</v>
      </c>
      <c r="C1728" s="209">
        <v>0.36480000000000001</v>
      </c>
      <c r="D1728" s="209">
        <v>0.42</v>
      </c>
      <c r="E1728" s="221">
        <v>3623.34</v>
      </c>
      <c r="K1728" s="217">
        <v>180600</v>
      </c>
    </row>
    <row r="1729" spans="1:11" ht="15" x14ac:dyDescent="0.2">
      <c r="A1729" s="33" t="str">
        <f t="shared" si="26"/>
        <v>180700</v>
      </c>
      <c r="B1729" s="218">
        <v>65921</v>
      </c>
      <c r="C1729" s="206">
        <v>0.36480000000000001</v>
      </c>
      <c r="D1729" s="206">
        <v>0.42</v>
      </c>
      <c r="E1729" s="222">
        <v>3625.65</v>
      </c>
      <c r="K1729" s="218">
        <v>180700</v>
      </c>
    </row>
    <row r="1730" spans="1:11" ht="15" x14ac:dyDescent="0.2">
      <c r="A1730" s="33" t="str">
        <f t="shared" ref="A1730:A1793" si="27">CLEAN(K1730)</f>
        <v>180800</v>
      </c>
      <c r="B1730" s="217">
        <v>65963</v>
      </c>
      <c r="C1730" s="209">
        <v>0.36480000000000001</v>
      </c>
      <c r="D1730" s="209">
        <v>0.42</v>
      </c>
      <c r="E1730" s="221">
        <v>3627.96</v>
      </c>
      <c r="K1730" s="217">
        <v>180800</v>
      </c>
    </row>
    <row r="1731" spans="1:11" ht="15" x14ac:dyDescent="0.2">
      <c r="A1731" s="33" t="str">
        <f t="shared" si="27"/>
        <v>180900</v>
      </c>
      <c r="B1731" s="218">
        <v>66005</v>
      </c>
      <c r="C1731" s="206">
        <v>0.3649</v>
      </c>
      <c r="D1731" s="206">
        <v>0.42</v>
      </c>
      <c r="E1731" s="222">
        <v>3630.27</v>
      </c>
      <c r="K1731" s="218">
        <v>180900</v>
      </c>
    </row>
    <row r="1732" spans="1:11" ht="15" x14ac:dyDescent="0.2">
      <c r="A1732" s="33" t="str">
        <f t="shared" si="27"/>
        <v>181000</v>
      </c>
      <c r="B1732" s="217">
        <v>66047</v>
      </c>
      <c r="C1732" s="209">
        <v>0.3649</v>
      </c>
      <c r="D1732" s="209">
        <v>0.42</v>
      </c>
      <c r="E1732" s="221">
        <v>3632.58</v>
      </c>
      <c r="K1732" s="217">
        <v>181000</v>
      </c>
    </row>
    <row r="1733" spans="1:11" ht="15" x14ac:dyDescent="0.2">
      <c r="A1733" s="33" t="str">
        <f t="shared" si="27"/>
        <v>181100</v>
      </c>
      <c r="B1733" s="218">
        <v>66089</v>
      </c>
      <c r="C1733" s="206">
        <v>0.3649</v>
      </c>
      <c r="D1733" s="206">
        <v>0.42</v>
      </c>
      <c r="E1733" s="222">
        <v>3634.89</v>
      </c>
      <c r="K1733" s="218">
        <v>181100</v>
      </c>
    </row>
    <row r="1734" spans="1:11" ht="15" x14ac:dyDescent="0.2">
      <c r="A1734" s="33" t="str">
        <f t="shared" si="27"/>
        <v>181200</v>
      </c>
      <c r="B1734" s="217">
        <v>66131</v>
      </c>
      <c r="C1734" s="209">
        <v>0.36499999999999999</v>
      </c>
      <c r="D1734" s="209">
        <v>0.42</v>
      </c>
      <c r="E1734" s="221">
        <v>3637.2</v>
      </c>
      <c r="K1734" s="217">
        <v>181200</v>
      </c>
    </row>
    <row r="1735" spans="1:11" ht="15" x14ac:dyDescent="0.2">
      <c r="A1735" s="33" t="str">
        <f t="shared" si="27"/>
        <v>181300</v>
      </c>
      <c r="B1735" s="218">
        <v>66173</v>
      </c>
      <c r="C1735" s="206">
        <v>0.36499999999999999</v>
      </c>
      <c r="D1735" s="206">
        <v>0.42</v>
      </c>
      <c r="E1735" s="222">
        <v>3639.51</v>
      </c>
      <c r="K1735" s="218">
        <v>181300</v>
      </c>
    </row>
    <row r="1736" spans="1:11" ht="15" x14ac:dyDescent="0.2">
      <c r="A1736" s="33" t="str">
        <f t="shared" si="27"/>
        <v>181400</v>
      </c>
      <c r="B1736" s="217">
        <v>66215</v>
      </c>
      <c r="C1736" s="209">
        <v>0.36499999999999999</v>
      </c>
      <c r="D1736" s="209">
        <v>0.42</v>
      </c>
      <c r="E1736" s="221">
        <v>3641.82</v>
      </c>
      <c r="K1736" s="217">
        <v>181400</v>
      </c>
    </row>
    <row r="1737" spans="1:11" ht="15" x14ac:dyDescent="0.2">
      <c r="A1737" s="33" t="str">
        <f t="shared" si="27"/>
        <v>181500</v>
      </c>
      <c r="B1737" s="218">
        <v>66257</v>
      </c>
      <c r="C1737" s="206">
        <v>0.36509999999999998</v>
      </c>
      <c r="D1737" s="206">
        <v>0.42</v>
      </c>
      <c r="E1737" s="222">
        <v>3644.13</v>
      </c>
      <c r="K1737" s="218">
        <v>181500</v>
      </c>
    </row>
    <row r="1738" spans="1:11" ht="15" x14ac:dyDescent="0.2">
      <c r="A1738" s="33" t="str">
        <f t="shared" si="27"/>
        <v>181600</v>
      </c>
      <c r="B1738" s="219">
        <v>66299</v>
      </c>
      <c r="C1738" s="212">
        <v>0.36509999999999998</v>
      </c>
      <c r="D1738" s="212">
        <v>0.42</v>
      </c>
      <c r="E1738" s="223">
        <v>3646.44</v>
      </c>
      <c r="K1738" s="219">
        <v>181600</v>
      </c>
    </row>
    <row r="1739" spans="1:11" ht="15" x14ac:dyDescent="0.2">
      <c r="A1739" s="33" t="str">
        <f t="shared" si="27"/>
        <v>181700</v>
      </c>
      <c r="B1739" s="220">
        <v>66341</v>
      </c>
      <c r="C1739" s="215">
        <v>0.36509999999999998</v>
      </c>
      <c r="D1739" s="215">
        <v>0.42</v>
      </c>
      <c r="E1739" s="224">
        <v>3648.75</v>
      </c>
      <c r="K1739" s="220">
        <v>181700</v>
      </c>
    </row>
    <row r="1740" spans="1:11" ht="15" x14ac:dyDescent="0.2">
      <c r="A1740" s="33" t="str">
        <f t="shared" si="27"/>
        <v>181800</v>
      </c>
      <c r="B1740" s="217">
        <v>66383</v>
      </c>
      <c r="C1740" s="209">
        <v>0.36509999999999998</v>
      </c>
      <c r="D1740" s="209">
        <v>0.42</v>
      </c>
      <c r="E1740" s="221">
        <v>3651.06</v>
      </c>
      <c r="K1740" s="217">
        <v>181800</v>
      </c>
    </row>
    <row r="1741" spans="1:11" ht="15" x14ac:dyDescent="0.2">
      <c r="A1741" s="33" t="str">
        <f t="shared" si="27"/>
        <v>181900</v>
      </c>
      <c r="B1741" s="218">
        <v>66425</v>
      </c>
      <c r="C1741" s="206">
        <v>0.36520000000000002</v>
      </c>
      <c r="D1741" s="206">
        <v>0.42</v>
      </c>
      <c r="E1741" s="222">
        <v>3653.37</v>
      </c>
      <c r="K1741" s="218">
        <v>181900</v>
      </c>
    </row>
    <row r="1742" spans="1:11" ht="15" x14ac:dyDescent="0.2">
      <c r="A1742" s="33" t="str">
        <f t="shared" si="27"/>
        <v>182000</v>
      </c>
      <c r="B1742" s="217">
        <v>66467</v>
      </c>
      <c r="C1742" s="209">
        <v>0.36520000000000002</v>
      </c>
      <c r="D1742" s="209">
        <v>0.42</v>
      </c>
      <c r="E1742" s="221">
        <v>3655.68</v>
      </c>
      <c r="K1742" s="217">
        <v>182000</v>
      </c>
    </row>
    <row r="1743" spans="1:11" ht="15" x14ac:dyDescent="0.2">
      <c r="A1743" s="33" t="str">
        <f t="shared" si="27"/>
        <v>182100</v>
      </c>
      <c r="B1743" s="218">
        <v>66509</v>
      </c>
      <c r="C1743" s="206">
        <v>0.36520000000000002</v>
      </c>
      <c r="D1743" s="206">
        <v>0.42</v>
      </c>
      <c r="E1743" s="222">
        <v>3657.99</v>
      </c>
      <c r="K1743" s="218">
        <v>182100</v>
      </c>
    </row>
    <row r="1744" spans="1:11" ht="15" x14ac:dyDescent="0.2">
      <c r="A1744" s="33" t="str">
        <f t="shared" si="27"/>
        <v>182200</v>
      </c>
      <c r="B1744" s="217">
        <v>66551</v>
      </c>
      <c r="C1744" s="209">
        <v>0.36530000000000001</v>
      </c>
      <c r="D1744" s="209">
        <v>0.42</v>
      </c>
      <c r="E1744" s="221">
        <v>3660.3</v>
      </c>
      <c r="K1744" s="217">
        <v>182200</v>
      </c>
    </row>
    <row r="1745" spans="1:11" ht="15" x14ac:dyDescent="0.2">
      <c r="A1745" s="33" t="str">
        <f t="shared" si="27"/>
        <v>182300</v>
      </c>
      <c r="B1745" s="218">
        <v>66593</v>
      </c>
      <c r="C1745" s="206">
        <v>0.36530000000000001</v>
      </c>
      <c r="D1745" s="206">
        <v>0.42</v>
      </c>
      <c r="E1745" s="222">
        <v>3662.61</v>
      </c>
      <c r="K1745" s="218">
        <v>182300</v>
      </c>
    </row>
    <row r="1746" spans="1:11" ht="15" x14ac:dyDescent="0.2">
      <c r="A1746" s="33" t="str">
        <f t="shared" si="27"/>
        <v>182400</v>
      </c>
      <c r="B1746" s="217">
        <v>66635</v>
      </c>
      <c r="C1746" s="209">
        <v>0.36530000000000001</v>
      </c>
      <c r="D1746" s="209">
        <v>0.42</v>
      </c>
      <c r="E1746" s="221">
        <v>3664.92</v>
      </c>
      <c r="K1746" s="217">
        <v>182400</v>
      </c>
    </row>
    <row r="1747" spans="1:11" ht="15" x14ac:dyDescent="0.2">
      <c r="A1747" s="33" t="str">
        <f t="shared" si="27"/>
        <v>182500</v>
      </c>
      <c r="B1747" s="218">
        <v>66677</v>
      </c>
      <c r="C1747" s="206">
        <v>0.3654</v>
      </c>
      <c r="D1747" s="206">
        <v>0.42</v>
      </c>
      <c r="E1747" s="222">
        <v>3667.23</v>
      </c>
      <c r="K1747" s="218">
        <v>182500</v>
      </c>
    </row>
    <row r="1748" spans="1:11" ht="15" x14ac:dyDescent="0.2">
      <c r="A1748" s="33" t="str">
        <f t="shared" si="27"/>
        <v>182600</v>
      </c>
      <c r="B1748" s="217">
        <v>66719</v>
      </c>
      <c r="C1748" s="209">
        <v>0.3654</v>
      </c>
      <c r="D1748" s="209">
        <v>0.42</v>
      </c>
      <c r="E1748" s="221">
        <v>3669.54</v>
      </c>
      <c r="K1748" s="217">
        <v>182600</v>
      </c>
    </row>
    <row r="1749" spans="1:11" ht="15" x14ac:dyDescent="0.2">
      <c r="A1749" s="33" t="str">
        <f t="shared" si="27"/>
        <v>182700</v>
      </c>
      <c r="B1749" s="218">
        <v>66761</v>
      </c>
      <c r="C1749" s="206">
        <v>0.3654</v>
      </c>
      <c r="D1749" s="206">
        <v>0.42</v>
      </c>
      <c r="E1749" s="222">
        <v>3671.85</v>
      </c>
      <c r="K1749" s="218">
        <v>182700</v>
      </c>
    </row>
    <row r="1750" spans="1:11" ht="15" x14ac:dyDescent="0.2">
      <c r="A1750" s="33" t="str">
        <f t="shared" si="27"/>
        <v>182800</v>
      </c>
      <c r="B1750" s="217">
        <v>66803</v>
      </c>
      <c r="C1750" s="209">
        <v>0.3654</v>
      </c>
      <c r="D1750" s="209">
        <v>0.42</v>
      </c>
      <c r="E1750" s="221">
        <v>3674.16</v>
      </c>
      <c r="K1750" s="217">
        <v>182800</v>
      </c>
    </row>
    <row r="1751" spans="1:11" ht="15" x14ac:dyDescent="0.2">
      <c r="A1751" s="33" t="str">
        <f t="shared" si="27"/>
        <v>182900</v>
      </c>
      <c r="B1751" s="218">
        <v>66845</v>
      </c>
      <c r="C1751" s="206">
        <v>0.36549999999999999</v>
      </c>
      <c r="D1751" s="206">
        <v>0.42</v>
      </c>
      <c r="E1751" s="222">
        <v>3676.47</v>
      </c>
      <c r="K1751" s="218">
        <v>182900</v>
      </c>
    </row>
    <row r="1752" spans="1:11" ht="15" x14ac:dyDescent="0.2">
      <c r="A1752" s="33" t="str">
        <f t="shared" si="27"/>
        <v>183000</v>
      </c>
      <c r="B1752" s="217">
        <v>66887</v>
      </c>
      <c r="C1752" s="209">
        <v>0.36549999999999999</v>
      </c>
      <c r="D1752" s="209">
        <v>0.42</v>
      </c>
      <c r="E1752" s="221">
        <v>3678.78</v>
      </c>
      <c r="K1752" s="217">
        <v>183000</v>
      </c>
    </row>
    <row r="1753" spans="1:11" ht="15" x14ac:dyDescent="0.2">
      <c r="A1753" s="33" t="str">
        <f t="shared" si="27"/>
        <v>183100</v>
      </c>
      <c r="B1753" s="218">
        <v>66929</v>
      </c>
      <c r="C1753" s="206">
        <v>0.36549999999999999</v>
      </c>
      <c r="D1753" s="206">
        <v>0.42</v>
      </c>
      <c r="E1753" s="222">
        <v>3681.09</v>
      </c>
      <c r="K1753" s="218">
        <v>183100</v>
      </c>
    </row>
    <row r="1754" spans="1:11" ht="15" x14ac:dyDescent="0.2">
      <c r="A1754" s="33" t="str">
        <f t="shared" si="27"/>
        <v>183200</v>
      </c>
      <c r="B1754" s="217">
        <v>66971</v>
      </c>
      <c r="C1754" s="209">
        <v>0.36559999999999998</v>
      </c>
      <c r="D1754" s="209">
        <v>0.42</v>
      </c>
      <c r="E1754" s="221">
        <v>3683.4</v>
      </c>
      <c r="K1754" s="217">
        <v>183200</v>
      </c>
    </row>
    <row r="1755" spans="1:11" ht="15" x14ac:dyDescent="0.2">
      <c r="A1755" s="33" t="str">
        <f t="shared" si="27"/>
        <v>183300</v>
      </c>
      <c r="B1755" s="218">
        <v>67013</v>
      </c>
      <c r="C1755" s="206">
        <v>0.36559999999999998</v>
      </c>
      <c r="D1755" s="206">
        <v>0.42</v>
      </c>
      <c r="E1755" s="222">
        <v>3685.71</v>
      </c>
      <c r="K1755" s="218">
        <v>183300</v>
      </c>
    </row>
    <row r="1756" spans="1:11" ht="15" x14ac:dyDescent="0.2">
      <c r="A1756" s="33" t="str">
        <f t="shared" si="27"/>
        <v>183400</v>
      </c>
      <c r="B1756" s="217">
        <v>67055</v>
      </c>
      <c r="C1756" s="209">
        <v>0.36559999999999998</v>
      </c>
      <c r="D1756" s="209">
        <v>0.42</v>
      </c>
      <c r="E1756" s="221">
        <v>3688.02</v>
      </c>
      <c r="K1756" s="217">
        <v>183400</v>
      </c>
    </row>
    <row r="1757" spans="1:11" ht="15" x14ac:dyDescent="0.2">
      <c r="A1757" s="33" t="str">
        <f t="shared" si="27"/>
        <v>183500</v>
      </c>
      <c r="B1757" s="218">
        <v>67097</v>
      </c>
      <c r="C1757" s="206">
        <v>0.36570000000000003</v>
      </c>
      <c r="D1757" s="206">
        <v>0.42</v>
      </c>
      <c r="E1757" s="222">
        <v>3690.33</v>
      </c>
      <c r="K1757" s="218">
        <v>183500</v>
      </c>
    </row>
    <row r="1758" spans="1:11" ht="15" x14ac:dyDescent="0.2">
      <c r="A1758" s="33" t="str">
        <f t="shared" si="27"/>
        <v>183600</v>
      </c>
      <c r="B1758" s="217">
        <v>67139</v>
      </c>
      <c r="C1758" s="209">
        <v>0.36570000000000003</v>
      </c>
      <c r="D1758" s="209">
        <v>0.42</v>
      </c>
      <c r="E1758" s="221">
        <v>3692.64</v>
      </c>
      <c r="K1758" s="217">
        <v>183600</v>
      </c>
    </row>
    <row r="1759" spans="1:11" ht="15" x14ac:dyDescent="0.2">
      <c r="A1759" s="33" t="str">
        <f t="shared" si="27"/>
        <v>183700</v>
      </c>
      <c r="B1759" s="218">
        <v>67181</v>
      </c>
      <c r="C1759" s="206">
        <v>0.36570000000000003</v>
      </c>
      <c r="D1759" s="206">
        <v>0.42</v>
      </c>
      <c r="E1759" s="222">
        <v>3694.95</v>
      </c>
      <c r="K1759" s="218">
        <v>183700</v>
      </c>
    </row>
    <row r="1760" spans="1:11" ht="15" x14ac:dyDescent="0.2">
      <c r="A1760" s="33" t="str">
        <f t="shared" si="27"/>
        <v>183800</v>
      </c>
      <c r="B1760" s="217">
        <v>67223</v>
      </c>
      <c r="C1760" s="209">
        <v>0.36570000000000003</v>
      </c>
      <c r="D1760" s="209">
        <v>0.42</v>
      </c>
      <c r="E1760" s="221">
        <v>3697.26</v>
      </c>
      <c r="K1760" s="217">
        <v>183800</v>
      </c>
    </row>
    <row r="1761" spans="1:11" ht="15" x14ac:dyDescent="0.2">
      <c r="A1761" s="33" t="str">
        <f t="shared" si="27"/>
        <v>183900</v>
      </c>
      <c r="B1761" s="218">
        <v>67265</v>
      </c>
      <c r="C1761" s="206">
        <v>0.36580000000000001</v>
      </c>
      <c r="D1761" s="206">
        <v>0.42</v>
      </c>
      <c r="E1761" s="222">
        <v>3699.57</v>
      </c>
      <c r="K1761" s="218">
        <v>183900</v>
      </c>
    </row>
    <row r="1762" spans="1:11" ht="15" x14ac:dyDescent="0.2">
      <c r="A1762" s="33" t="str">
        <f t="shared" si="27"/>
        <v>184000</v>
      </c>
      <c r="B1762" s="217">
        <v>67307</v>
      </c>
      <c r="C1762" s="209">
        <v>0.36580000000000001</v>
      </c>
      <c r="D1762" s="209">
        <v>0.42</v>
      </c>
      <c r="E1762" s="221">
        <v>3701.88</v>
      </c>
      <c r="K1762" s="217">
        <v>184000</v>
      </c>
    </row>
    <row r="1763" spans="1:11" ht="15" x14ac:dyDescent="0.2">
      <c r="A1763" s="33" t="str">
        <f t="shared" si="27"/>
        <v>184100</v>
      </c>
      <c r="B1763" s="218">
        <v>67349</v>
      </c>
      <c r="C1763" s="206">
        <v>0.36580000000000001</v>
      </c>
      <c r="D1763" s="206">
        <v>0.42</v>
      </c>
      <c r="E1763" s="222">
        <v>3704.19</v>
      </c>
      <c r="K1763" s="218">
        <v>184100</v>
      </c>
    </row>
    <row r="1764" spans="1:11" ht="15" x14ac:dyDescent="0.2">
      <c r="A1764" s="33" t="str">
        <f t="shared" si="27"/>
        <v>184200</v>
      </c>
      <c r="B1764" s="217">
        <v>67391</v>
      </c>
      <c r="C1764" s="209">
        <v>0.3659</v>
      </c>
      <c r="D1764" s="209">
        <v>0.42</v>
      </c>
      <c r="E1764" s="221">
        <v>3706.5</v>
      </c>
      <c r="K1764" s="217">
        <v>184200</v>
      </c>
    </row>
    <row r="1765" spans="1:11" ht="15" x14ac:dyDescent="0.2">
      <c r="A1765" s="33" t="str">
        <f t="shared" si="27"/>
        <v>184300</v>
      </c>
      <c r="B1765" s="218">
        <v>67433</v>
      </c>
      <c r="C1765" s="206">
        <v>0.3659</v>
      </c>
      <c r="D1765" s="206">
        <v>0.42</v>
      </c>
      <c r="E1765" s="222">
        <v>3708.81</v>
      </c>
      <c r="K1765" s="218">
        <v>184300</v>
      </c>
    </row>
    <row r="1766" spans="1:11" ht="15" x14ac:dyDescent="0.2">
      <c r="A1766" s="33" t="str">
        <f t="shared" si="27"/>
        <v>184400</v>
      </c>
      <c r="B1766" s="217">
        <v>67475</v>
      </c>
      <c r="C1766" s="209">
        <v>0.3659</v>
      </c>
      <c r="D1766" s="209">
        <v>0.42</v>
      </c>
      <c r="E1766" s="221">
        <v>3711.12</v>
      </c>
      <c r="K1766" s="217">
        <v>184400</v>
      </c>
    </row>
    <row r="1767" spans="1:11" ht="15" x14ac:dyDescent="0.2">
      <c r="A1767" s="33" t="str">
        <f t="shared" si="27"/>
        <v>184500</v>
      </c>
      <c r="B1767" s="218">
        <v>67517</v>
      </c>
      <c r="C1767" s="206">
        <v>0.3659</v>
      </c>
      <c r="D1767" s="206">
        <v>0.42</v>
      </c>
      <c r="E1767" s="222">
        <v>3713.43</v>
      </c>
      <c r="K1767" s="218">
        <v>184500</v>
      </c>
    </row>
    <row r="1768" spans="1:11" ht="15" x14ac:dyDescent="0.2">
      <c r="A1768" s="33" t="str">
        <f t="shared" si="27"/>
        <v>184600</v>
      </c>
      <c r="B1768" s="217">
        <v>67559</v>
      </c>
      <c r="C1768" s="209">
        <v>0.36599999999999999</v>
      </c>
      <c r="D1768" s="209">
        <v>0.42</v>
      </c>
      <c r="E1768" s="221">
        <v>3715.74</v>
      </c>
      <c r="K1768" s="217">
        <v>184600</v>
      </c>
    </row>
    <row r="1769" spans="1:11" ht="15" x14ac:dyDescent="0.2">
      <c r="A1769" s="33" t="str">
        <f t="shared" si="27"/>
        <v>184700</v>
      </c>
      <c r="B1769" s="218">
        <v>67601</v>
      </c>
      <c r="C1769" s="206">
        <v>0.36599999999999999</v>
      </c>
      <c r="D1769" s="206">
        <v>0.42</v>
      </c>
      <c r="E1769" s="222">
        <v>3718.05</v>
      </c>
      <c r="K1769" s="218">
        <v>184700</v>
      </c>
    </row>
    <row r="1770" spans="1:11" ht="15" x14ac:dyDescent="0.2">
      <c r="A1770" s="33" t="str">
        <f t="shared" si="27"/>
        <v>184800</v>
      </c>
      <c r="B1770" s="217">
        <v>67643</v>
      </c>
      <c r="C1770" s="209">
        <v>0.36599999999999999</v>
      </c>
      <c r="D1770" s="209">
        <v>0.42</v>
      </c>
      <c r="E1770" s="221">
        <v>3720.36</v>
      </c>
      <c r="K1770" s="217">
        <v>184800</v>
      </c>
    </row>
    <row r="1771" spans="1:11" ht="15" x14ac:dyDescent="0.2">
      <c r="A1771" s="33" t="str">
        <f t="shared" si="27"/>
        <v>184900</v>
      </c>
      <c r="B1771" s="218">
        <v>67685</v>
      </c>
      <c r="C1771" s="206">
        <v>0.36609999999999998</v>
      </c>
      <c r="D1771" s="206">
        <v>0.42</v>
      </c>
      <c r="E1771" s="222">
        <v>3722.67</v>
      </c>
      <c r="K1771" s="218">
        <v>184900</v>
      </c>
    </row>
    <row r="1772" spans="1:11" ht="15" x14ac:dyDescent="0.2">
      <c r="A1772" s="33" t="str">
        <f t="shared" si="27"/>
        <v>185000</v>
      </c>
      <c r="B1772" s="217">
        <v>67727</v>
      </c>
      <c r="C1772" s="209">
        <v>0.36609999999999998</v>
      </c>
      <c r="D1772" s="209">
        <v>0.42</v>
      </c>
      <c r="E1772" s="221">
        <v>3724.98</v>
      </c>
      <c r="K1772" s="217">
        <v>185000</v>
      </c>
    </row>
    <row r="1773" spans="1:11" ht="15" x14ac:dyDescent="0.2">
      <c r="A1773" s="33" t="str">
        <f t="shared" si="27"/>
        <v>185100</v>
      </c>
      <c r="B1773" s="218">
        <v>67769</v>
      </c>
      <c r="C1773" s="206">
        <v>0.36609999999999998</v>
      </c>
      <c r="D1773" s="206">
        <v>0.42</v>
      </c>
      <c r="E1773" s="222">
        <v>3727.29</v>
      </c>
      <c r="K1773" s="218">
        <v>185100</v>
      </c>
    </row>
    <row r="1774" spans="1:11" ht="15" x14ac:dyDescent="0.2">
      <c r="A1774" s="33" t="str">
        <f t="shared" si="27"/>
        <v>185200</v>
      </c>
      <c r="B1774" s="217">
        <v>67811</v>
      </c>
      <c r="C1774" s="209">
        <v>0.36620000000000003</v>
      </c>
      <c r="D1774" s="209">
        <v>0.42</v>
      </c>
      <c r="E1774" s="221">
        <v>3729.6</v>
      </c>
      <c r="K1774" s="217">
        <v>185200</v>
      </c>
    </row>
    <row r="1775" spans="1:11" ht="15" x14ac:dyDescent="0.2">
      <c r="A1775" s="33" t="str">
        <f t="shared" si="27"/>
        <v>185300</v>
      </c>
      <c r="B1775" s="218">
        <v>67853</v>
      </c>
      <c r="C1775" s="206">
        <v>0.36620000000000003</v>
      </c>
      <c r="D1775" s="206">
        <v>0.42</v>
      </c>
      <c r="E1775" s="222">
        <v>3731.91</v>
      </c>
      <c r="K1775" s="218">
        <v>185300</v>
      </c>
    </row>
    <row r="1776" spans="1:11" ht="15" x14ac:dyDescent="0.2">
      <c r="A1776" s="33" t="str">
        <f t="shared" si="27"/>
        <v>185400</v>
      </c>
      <c r="B1776" s="217">
        <v>67895</v>
      </c>
      <c r="C1776" s="209">
        <v>0.36620000000000003</v>
      </c>
      <c r="D1776" s="209">
        <v>0.42</v>
      </c>
      <c r="E1776" s="221">
        <v>3734.22</v>
      </c>
      <c r="K1776" s="217">
        <v>185400</v>
      </c>
    </row>
    <row r="1777" spans="1:11" ht="15" x14ac:dyDescent="0.2">
      <c r="A1777" s="33" t="str">
        <f t="shared" si="27"/>
        <v>185500</v>
      </c>
      <c r="B1777" s="218">
        <v>67937</v>
      </c>
      <c r="C1777" s="206">
        <v>0.36620000000000003</v>
      </c>
      <c r="D1777" s="206">
        <v>0.42</v>
      </c>
      <c r="E1777" s="222">
        <v>3736.53</v>
      </c>
      <c r="K1777" s="218">
        <v>185500</v>
      </c>
    </row>
    <row r="1778" spans="1:11" ht="15" x14ac:dyDescent="0.2">
      <c r="A1778" s="33" t="str">
        <f t="shared" si="27"/>
        <v>185600</v>
      </c>
      <c r="B1778" s="217">
        <v>67979</v>
      </c>
      <c r="C1778" s="209">
        <v>0.36630000000000001</v>
      </c>
      <c r="D1778" s="209">
        <v>0.42</v>
      </c>
      <c r="E1778" s="221">
        <v>3738.84</v>
      </c>
      <c r="K1778" s="217">
        <v>185600</v>
      </c>
    </row>
    <row r="1779" spans="1:11" ht="15" x14ac:dyDescent="0.2">
      <c r="A1779" s="33" t="str">
        <f t="shared" si="27"/>
        <v>185700</v>
      </c>
      <c r="B1779" s="218">
        <v>68021</v>
      </c>
      <c r="C1779" s="206">
        <v>0.36630000000000001</v>
      </c>
      <c r="D1779" s="206">
        <v>0.42</v>
      </c>
      <c r="E1779" s="222">
        <v>3741.15</v>
      </c>
      <c r="K1779" s="218">
        <v>185700</v>
      </c>
    </row>
    <row r="1780" spans="1:11" ht="15" x14ac:dyDescent="0.2">
      <c r="A1780" s="33" t="str">
        <f t="shared" si="27"/>
        <v>185800</v>
      </c>
      <c r="B1780" s="217">
        <v>68063</v>
      </c>
      <c r="C1780" s="209">
        <v>0.36630000000000001</v>
      </c>
      <c r="D1780" s="209">
        <v>0.42</v>
      </c>
      <c r="E1780" s="221">
        <v>3743.46</v>
      </c>
      <c r="K1780" s="217">
        <v>185800</v>
      </c>
    </row>
    <row r="1781" spans="1:11" ht="15" x14ac:dyDescent="0.2">
      <c r="A1781" s="33" t="str">
        <f t="shared" si="27"/>
        <v>185900</v>
      </c>
      <c r="B1781" s="218">
        <v>68105</v>
      </c>
      <c r="C1781" s="206">
        <v>0.3664</v>
      </c>
      <c r="D1781" s="206">
        <v>0.42</v>
      </c>
      <c r="E1781" s="222">
        <v>3745.77</v>
      </c>
      <c r="K1781" s="218">
        <v>185900</v>
      </c>
    </row>
    <row r="1782" spans="1:11" ht="15" x14ac:dyDescent="0.2">
      <c r="A1782" s="33" t="str">
        <f t="shared" si="27"/>
        <v>186000</v>
      </c>
      <c r="B1782" s="217">
        <v>68147</v>
      </c>
      <c r="C1782" s="209">
        <v>0.3664</v>
      </c>
      <c r="D1782" s="209">
        <v>0.42</v>
      </c>
      <c r="E1782" s="221">
        <v>3748.08</v>
      </c>
      <c r="K1782" s="217">
        <v>186000</v>
      </c>
    </row>
    <row r="1783" spans="1:11" ht="15" x14ac:dyDescent="0.2">
      <c r="A1783" s="33" t="str">
        <f t="shared" si="27"/>
        <v>186100</v>
      </c>
      <c r="B1783" s="218">
        <v>68189</v>
      </c>
      <c r="C1783" s="206">
        <v>0.3664</v>
      </c>
      <c r="D1783" s="206">
        <v>0.42</v>
      </c>
      <c r="E1783" s="222">
        <v>3750.39</v>
      </c>
      <c r="K1783" s="218">
        <v>186100</v>
      </c>
    </row>
    <row r="1784" spans="1:11" ht="15" x14ac:dyDescent="0.2">
      <c r="A1784" s="33" t="str">
        <f t="shared" si="27"/>
        <v>186200</v>
      </c>
      <c r="B1784" s="219">
        <v>68231</v>
      </c>
      <c r="C1784" s="212">
        <v>0.3664</v>
      </c>
      <c r="D1784" s="212">
        <v>0.42</v>
      </c>
      <c r="E1784" s="223">
        <v>3752.7</v>
      </c>
      <c r="K1784" s="219">
        <v>186200</v>
      </c>
    </row>
    <row r="1785" spans="1:11" ht="15" x14ac:dyDescent="0.2">
      <c r="A1785" s="33" t="str">
        <f t="shared" si="27"/>
        <v>186300</v>
      </c>
      <c r="B1785" s="220">
        <v>68273</v>
      </c>
      <c r="C1785" s="215">
        <v>0.36649999999999999</v>
      </c>
      <c r="D1785" s="215">
        <v>0.42</v>
      </c>
      <c r="E1785" s="224">
        <v>3755.01</v>
      </c>
      <c r="K1785" s="220">
        <v>186300</v>
      </c>
    </row>
    <row r="1786" spans="1:11" ht="15" x14ac:dyDescent="0.2">
      <c r="A1786" s="33" t="str">
        <f t="shared" si="27"/>
        <v>186400</v>
      </c>
      <c r="B1786" s="217">
        <v>68315</v>
      </c>
      <c r="C1786" s="209">
        <v>0.36649999999999999</v>
      </c>
      <c r="D1786" s="209">
        <v>0.42</v>
      </c>
      <c r="E1786" s="221">
        <v>3757.32</v>
      </c>
      <c r="K1786" s="217">
        <v>186400</v>
      </c>
    </row>
    <row r="1787" spans="1:11" ht="15" x14ac:dyDescent="0.2">
      <c r="A1787" s="33" t="str">
        <f t="shared" si="27"/>
        <v>186500</v>
      </c>
      <c r="B1787" s="218">
        <v>68357</v>
      </c>
      <c r="C1787" s="206">
        <v>0.36649999999999999</v>
      </c>
      <c r="D1787" s="206">
        <v>0.42</v>
      </c>
      <c r="E1787" s="222">
        <v>3759.63</v>
      </c>
      <c r="K1787" s="218">
        <v>186500</v>
      </c>
    </row>
    <row r="1788" spans="1:11" ht="15" x14ac:dyDescent="0.2">
      <c r="A1788" s="33" t="str">
        <f t="shared" si="27"/>
        <v>186600</v>
      </c>
      <c r="B1788" s="217">
        <v>68399</v>
      </c>
      <c r="C1788" s="209">
        <v>0.36659999999999998</v>
      </c>
      <c r="D1788" s="209">
        <v>0.42</v>
      </c>
      <c r="E1788" s="221">
        <v>3761.94</v>
      </c>
      <c r="K1788" s="217">
        <v>186600</v>
      </c>
    </row>
    <row r="1789" spans="1:11" ht="15" x14ac:dyDescent="0.2">
      <c r="A1789" s="33" t="str">
        <f t="shared" si="27"/>
        <v>186700</v>
      </c>
      <c r="B1789" s="218">
        <v>68441</v>
      </c>
      <c r="C1789" s="206">
        <v>0.36659999999999998</v>
      </c>
      <c r="D1789" s="206">
        <v>0.42</v>
      </c>
      <c r="E1789" s="222">
        <v>3764.25</v>
      </c>
      <c r="K1789" s="218">
        <v>186700</v>
      </c>
    </row>
    <row r="1790" spans="1:11" ht="15" x14ac:dyDescent="0.2">
      <c r="A1790" s="33" t="str">
        <f t="shared" si="27"/>
        <v>186800</v>
      </c>
      <c r="B1790" s="217">
        <v>68483</v>
      </c>
      <c r="C1790" s="209">
        <v>0.36659999999999998</v>
      </c>
      <c r="D1790" s="209">
        <v>0.42</v>
      </c>
      <c r="E1790" s="221">
        <v>3766.56</v>
      </c>
      <c r="K1790" s="217">
        <v>186800</v>
      </c>
    </row>
    <row r="1791" spans="1:11" ht="15" x14ac:dyDescent="0.2">
      <c r="A1791" s="33" t="str">
        <f t="shared" si="27"/>
        <v>186900</v>
      </c>
      <c r="B1791" s="218">
        <v>68525</v>
      </c>
      <c r="C1791" s="206">
        <v>0.36659999999999998</v>
      </c>
      <c r="D1791" s="206">
        <v>0.42</v>
      </c>
      <c r="E1791" s="222">
        <v>3768.87</v>
      </c>
      <c r="K1791" s="218">
        <v>186900</v>
      </c>
    </row>
    <row r="1792" spans="1:11" ht="15" x14ac:dyDescent="0.2">
      <c r="A1792" s="33" t="str">
        <f t="shared" si="27"/>
        <v>187000</v>
      </c>
      <c r="B1792" s="217">
        <v>68567</v>
      </c>
      <c r="C1792" s="209">
        <v>0.36670000000000003</v>
      </c>
      <c r="D1792" s="209">
        <v>0.42</v>
      </c>
      <c r="E1792" s="221">
        <v>3771.18</v>
      </c>
      <c r="K1792" s="217">
        <v>187000</v>
      </c>
    </row>
    <row r="1793" spans="1:11" ht="15" x14ac:dyDescent="0.2">
      <c r="A1793" s="33" t="str">
        <f t="shared" si="27"/>
        <v>187100</v>
      </c>
      <c r="B1793" s="218">
        <v>68609</v>
      </c>
      <c r="C1793" s="206">
        <v>0.36670000000000003</v>
      </c>
      <c r="D1793" s="206">
        <v>0.42</v>
      </c>
      <c r="E1793" s="222">
        <v>3773.49</v>
      </c>
      <c r="K1793" s="218">
        <v>187100</v>
      </c>
    </row>
    <row r="1794" spans="1:11" ht="15" x14ac:dyDescent="0.2">
      <c r="A1794" s="33" t="str">
        <f t="shared" ref="A1794:A1857" si="28">CLEAN(K1794)</f>
        <v>187200</v>
      </c>
      <c r="B1794" s="217">
        <v>68651</v>
      </c>
      <c r="C1794" s="209">
        <v>0.36670000000000003</v>
      </c>
      <c r="D1794" s="209">
        <v>0.42</v>
      </c>
      <c r="E1794" s="221">
        <v>3775.8</v>
      </c>
      <c r="K1794" s="217">
        <v>187200</v>
      </c>
    </row>
    <row r="1795" spans="1:11" ht="15" x14ac:dyDescent="0.2">
      <c r="A1795" s="33" t="str">
        <f t="shared" si="28"/>
        <v>187300</v>
      </c>
      <c r="B1795" s="218">
        <v>68693</v>
      </c>
      <c r="C1795" s="206">
        <v>0.36680000000000001</v>
      </c>
      <c r="D1795" s="206">
        <v>0.42</v>
      </c>
      <c r="E1795" s="222">
        <v>3778.11</v>
      </c>
      <c r="K1795" s="218">
        <v>187300</v>
      </c>
    </row>
    <row r="1796" spans="1:11" ht="15" x14ac:dyDescent="0.2">
      <c r="A1796" s="33" t="str">
        <f t="shared" si="28"/>
        <v>187400</v>
      </c>
      <c r="B1796" s="217">
        <v>68735</v>
      </c>
      <c r="C1796" s="209">
        <v>0.36680000000000001</v>
      </c>
      <c r="D1796" s="209">
        <v>0.42</v>
      </c>
      <c r="E1796" s="221">
        <v>3780.42</v>
      </c>
      <c r="K1796" s="217">
        <v>187400</v>
      </c>
    </row>
    <row r="1797" spans="1:11" ht="15" x14ac:dyDescent="0.2">
      <c r="A1797" s="33" t="str">
        <f t="shared" si="28"/>
        <v>187500</v>
      </c>
      <c r="B1797" s="218">
        <v>68777</v>
      </c>
      <c r="C1797" s="206">
        <v>0.36680000000000001</v>
      </c>
      <c r="D1797" s="206">
        <v>0.42</v>
      </c>
      <c r="E1797" s="222">
        <v>3782.73</v>
      </c>
      <c r="K1797" s="218">
        <v>187500</v>
      </c>
    </row>
    <row r="1798" spans="1:11" ht="15" x14ac:dyDescent="0.2">
      <c r="A1798" s="33" t="str">
        <f t="shared" si="28"/>
        <v>187600</v>
      </c>
      <c r="B1798" s="217">
        <v>68819</v>
      </c>
      <c r="C1798" s="209">
        <v>0.36680000000000001</v>
      </c>
      <c r="D1798" s="209">
        <v>0.42</v>
      </c>
      <c r="E1798" s="221">
        <v>3785.04</v>
      </c>
      <c r="K1798" s="217">
        <v>187600</v>
      </c>
    </row>
    <row r="1799" spans="1:11" ht="15" x14ac:dyDescent="0.2">
      <c r="A1799" s="33" t="str">
        <f t="shared" si="28"/>
        <v>187700</v>
      </c>
      <c r="B1799" s="218">
        <v>68861</v>
      </c>
      <c r="C1799" s="206">
        <v>0.3669</v>
      </c>
      <c r="D1799" s="206">
        <v>0.42</v>
      </c>
      <c r="E1799" s="222">
        <v>3787.35</v>
      </c>
      <c r="K1799" s="218">
        <v>187700</v>
      </c>
    </row>
    <row r="1800" spans="1:11" ht="15" x14ac:dyDescent="0.2">
      <c r="A1800" s="33" t="str">
        <f t="shared" si="28"/>
        <v>187800</v>
      </c>
      <c r="B1800" s="217">
        <v>68903</v>
      </c>
      <c r="C1800" s="209">
        <v>0.3669</v>
      </c>
      <c r="D1800" s="209">
        <v>0.42</v>
      </c>
      <c r="E1800" s="221">
        <v>3789.66</v>
      </c>
      <c r="K1800" s="217">
        <v>187800</v>
      </c>
    </row>
    <row r="1801" spans="1:11" ht="15" x14ac:dyDescent="0.2">
      <c r="A1801" s="33" t="str">
        <f t="shared" si="28"/>
        <v>187900</v>
      </c>
      <c r="B1801" s="218">
        <v>68945</v>
      </c>
      <c r="C1801" s="206">
        <v>0.3669</v>
      </c>
      <c r="D1801" s="206">
        <v>0.42</v>
      </c>
      <c r="E1801" s="222">
        <v>3791.97</v>
      </c>
      <c r="K1801" s="218">
        <v>187900</v>
      </c>
    </row>
    <row r="1802" spans="1:11" ht="15" x14ac:dyDescent="0.2">
      <c r="A1802" s="33" t="str">
        <f t="shared" si="28"/>
        <v>188000</v>
      </c>
      <c r="B1802" s="217">
        <v>68987</v>
      </c>
      <c r="C1802" s="209">
        <v>0.36699999999999999</v>
      </c>
      <c r="D1802" s="209">
        <v>0.42</v>
      </c>
      <c r="E1802" s="221">
        <v>3794.28</v>
      </c>
      <c r="K1802" s="217">
        <v>188000</v>
      </c>
    </row>
    <row r="1803" spans="1:11" ht="15" x14ac:dyDescent="0.2">
      <c r="A1803" s="33" t="str">
        <f t="shared" si="28"/>
        <v>188100</v>
      </c>
      <c r="B1803" s="218">
        <v>69029</v>
      </c>
      <c r="C1803" s="206">
        <v>0.36699999999999999</v>
      </c>
      <c r="D1803" s="206">
        <v>0.42</v>
      </c>
      <c r="E1803" s="222">
        <v>3796.59</v>
      </c>
      <c r="K1803" s="218">
        <v>188100</v>
      </c>
    </row>
    <row r="1804" spans="1:11" ht="15" x14ac:dyDescent="0.2">
      <c r="A1804" s="33" t="str">
        <f t="shared" si="28"/>
        <v>188200</v>
      </c>
      <c r="B1804" s="217">
        <v>69071</v>
      </c>
      <c r="C1804" s="209">
        <v>0.36699999999999999</v>
      </c>
      <c r="D1804" s="209">
        <v>0.42</v>
      </c>
      <c r="E1804" s="221">
        <v>3798.9</v>
      </c>
      <c r="K1804" s="217">
        <v>188200</v>
      </c>
    </row>
    <row r="1805" spans="1:11" ht="15" x14ac:dyDescent="0.2">
      <c r="A1805" s="33" t="str">
        <f t="shared" si="28"/>
        <v>188300</v>
      </c>
      <c r="B1805" s="218">
        <v>69113</v>
      </c>
      <c r="C1805" s="206">
        <v>0.36699999999999999</v>
      </c>
      <c r="D1805" s="206">
        <v>0.42</v>
      </c>
      <c r="E1805" s="222">
        <v>3801.21</v>
      </c>
      <c r="K1805" s="218">
        <v>188300</v>
      </c>
    </row>
    <row r="1806" spans="1:11" ht="15" x14ac:dyDescent="0.2">
      <c r="A1806" s="33" t="str">
        <f t="shared" si="28"/>
        <v>188400</v>
      </c>
      <c r="B1806" s="217">
        <v>69155</v>
      </c>
      <c r="C1806" s="209">
        <v>0.36709999999999998</v>
      </c>
      <c r="D1806" s="209">
        <v>0.42</v>
      </c>
      <c r="E1806" s="221">
        <v>3803.52</v>
      </c>
      <c r="K1806" s="217">
        <v>188400</v>
      </c>
    </row>
    <row r="1807" spans="1:11" ht="15" x14ac:dyDescent="0.2">
      <c r="A1807" s="33" t="str">
        <f t="shared" si="28"/>
        <v>188500</v>
      </c>
      <c r="B1807" s="218">
        <v>69197</v>
      </c>
      <c r="C1807" s="206">
        <v>0.36709999999999998</v>
      </c>
      <c r="D1807" s="206">
        <v>0.42</v>
      </c>
      <c r="E1807" s="222">
        <v>3805.83</v>
      </c>
      <c r="K1807" s="218">
        <v>188500</v>
      </c>
    </row>
    <row r="1808" spans="1:11" ht="15" x14ac:dyDescent="0.2">
      <c r="A1808" s="33" t="str">
        <f t="shared" si="28"/>
        <v>188600</v>
      </c>
      <c r="B1808" s="217">
        <v>69239</v>
      </c>
      <c r="C1808" s="209">
        <v>0.36709999999999998</v>
      </c>
      <c r="D1808" s="209">
        <v>0.42</v>
      </c>
      <c r="E1808" s="221">
        <v>3808.14</v>
      </c>
      <c r="K1808" s="217">
        <v>188600</v>
      </c>
    </row>
    <row r="1809" spans="1:11" ht="15" x14ac:dyDescent="0.2">
      <c r="A1809" s="33" t="str">
        <f t="shared" si="28"/>
        <v>188700</v>
      </c>
      <c r="B1809" s="218">
        <v>69281</v>
      </c>
      <c r="C1809" s="206">
        <v>0.36709999999999998</v>
      </c>
      <c r="D1809" s="206">
        <v>0.42</v>
      </c>
      <c r="E1809" s="222">
        <v>3810.45</v>
      </c>
      <c r="K1809" s="218">
        <v>188700</v>
      </c>
    </row>
    <row r="1810" spans="1:11" ht="15" x14ac:dyDescent="0.2">
      <c r="A1810" s="33" t="str">
        <f t="shared" si="28"/>
        <v>188800</v>
      </c>
      <c r="B1810" s="217">
        <v>69323</v>
      </c>
      <c r="C1810" s="209">
        <v>0.36720000000000003</v>
      </c>
      <c r="D1810" s="209">
        <v>0.42</v>
      </c>
      <c r="E1810" s="221">
        <v>3812.76</v>
      </c>
      <c r="K1810" s="217">
        <v>188800</v>
      </c>
    </row>
    <row r="1811" spans="1:11" ht="15" x14ac:dyDescent="0.2">
      <c r="A1811" s="33" t="str">
        <f t="shared" si="28"/>
        <v>188900</v>
      </c>
      <c r="B1811" s="218">
        <v>69365</v>
      </c>
      <c r="C1811" s="206">
        <v>0.36720000000000003</v>
      </c>
      <c r="D1811" s="206">
        <v>0.42</v>
      </c>
      <c r="E1811" s="222">
        <v>3815.07</v>
      </c>
      <c r="K1811" s="218">
        <v>188900</v>
      </c>
    </row>
    <row r="1812" spans="1:11" ht="15" x14ac:dyDescent="0.2">
      <c r="A1812" s="33" t="str">
        <f t="shared" si="28"/>
        <v>189000</v>
      </c>
      <c r="B1812" s="217">
        <v>69407</v>
      </c>
      <c r="C1812" s="209">
        <v>0.36720000000000003</v>
      </c>
      <c r="D1812" s="209">
        <v>0.42</v>
      </c>
      <c r="E1812" s="221">
        <v>3817.38</v>
      </c>
      <c r="K1812" s="217">
        <v>189000</v>
      </c>
    </row>
    <row r="1813" spans="1:11" ht="15" x14ac:dyDescent="0.2">
      <c r="A1813" s="33" t="str">
        <f t="shared" si="28"/>
        <v>189100</v>
      </c>
      <c r="B1813" s="218">
        <v>69449</v>
      </c>
      <c r="C1813" s="206">
        <v>0.36730000000000002</v>
      </c>
      <c r="D1813" s="206">
        <v>0.42</v>
      </c>
      <c r="E1813" s="222">
        <v>3819.69</v>
      </c>
      <c r="K1813" s="218">
        <v>189100</v>
      </c>
    </row>
    <row r="1814" spans="1:11" ht="15" x14ac:dyDescent="0.2">
      <c r="A1814" s="33" t="str">
        <f t="shared" si="28"/>
        <v>189200</v>
      </c>
      <c r="B1814" s="217">
        <v>69491</v>
      </c>
      <c r="C1814" s="209">
        <v>0.36730000000000002</v>
      </c>
      <c r="D1814" s="209">
        <v>0.42</v>
      </c>
      <c r="E1814" s="221">
        <v>3822</v>
      </c>
      <c r="K1814" s="217">
        <v>189200</v>
      </c>
    </row>
    <row r="1815" spans="1:11" ht="15" x14ac:dyDescent="0.2">
      <c r="A1815" s="33" t="str">
        <f t="shared" si="28"/>
        <v>189300</v>
      </c>
      <c r="B1815" s="218">
        <v>69533</v>
      </c>
      <c r="C1815" s="206">
        <v>0.36730000000000002</v>
      </c>
      <c r="D1815" s="206">
        <v>0.42</v>
      </c>
      <c r="E1815" s="222">
        <v>3824.31</v>
      </c>
      <c r="K1815" s="218">
        <v>189300</v>
      </c>
    </row>
    <row r="1816" spans="1:11" ht="15" x14ac:dyDescent="0.2">
      <c r="A1816" s="33" t="str">
        <f t="shared" si="28"/>
        <v>189400</v>
      </c>
      <c r="B1816" s="217">
        <v>69575</v>
      </c>
      <c r="C1816" s="209">
        <v>0.36730000000000002</v>
      </c>
      <c r="D1816" s="209">
        <v>0.42</v>
      </c>
      <c r="E1816" s="221">
        <v>3826.62</v>
      </c>
      <c r="K1816" s="217">
        <v>189400</v>
      </c>
    </row>
    <row r="1817" spans="1:11" ht="15" x14ac:dyDescent="0.2">
      <c r="A1817" s="33" t="str">
        <f t="shared" si="28"/>
        <v>189500</v>
      </c>
      <c r="B1817" s="218">
        <v>69617</v>
      </c>
      <c r="C1817" s="206">
        <v>0.3674</v>
      </c>
      <c r="D1817" s="206">
        <v>0.42</v>
      </c>
      <c r="E1817" s="222">
        <v>3828.93</v>
      </c>
      <c r="K1817" s="218">
        <v>189500</v>
      </c>
    </row>
    <row r="1818" spans="1:11" ht="15" x14ac:dyDescent="0.2">
      <c r="A1818" s="33" t="str">
        <f t="shared" si="28"/>
        <v>189600</v>
      </c>
      <c r="B1818" s="217">
        <v>69659</v>
      </c>
      <c r="C1818" s="209">
        <v>0.3674</v>
      </c>
      <c r="D1818" s="209">
        <v>0.42</v>
      </c>
      <c r="E1818" s="221">
        <v>3831.24</v>
      </c>
      <c r="K1818" s="217">
        <v>189600</v>
      </c>
    </row>
    <row r="1819" spans="1:11" ht="15" x14ac:dyDescent="0.2">
      <c r="A1819" s="33" t="str">
        <f t="shared" si="28"/>
        <v>189700</v>
      </c>
      <c r="B1819" s="218">
        <v>69701</v>
      </c>
      <c r="C1819" s="206">
        <v>0.3674</v>
      </c>
      <c r="D1819" s="206">
        <v>0.42</v>
      </c>
      <c r="E1819" s="222">
        <v>3833.55</v>
      </c>
      <c r="K1819" s="218">
        <v>189700</v>
      </c>
    </row>
    <row r="1820" spans="1:11" ht="15" x14ac:dyDescent="0.2">
      <c r="A1820" s="33" t="str">
        <f t="shared" si="28"/>
        <v>189800</v>
      </c>
      <c r="B1820" s="217">
        <v>69743</v>
      </c>
      <c r="C1820" s="209">
        <v>0.36749999999999999</v>
      </c>
      <c r="D1820" s="209">
        <v>0.42</v>
      </c>
      <c r="E1820" s="221">
        <v>3835.86</v>
      </c>
      <c r="K1820" s="217">
        <v>189800</v>
      </c>
    </row>
    <row r="1821" spans="1:11" ht="15" x14ac:dyDescent="0.2">
      <c r="A1821" s="33" t="str">
        <f t="shared" si="28"/>
        <v>189900</v>
      </c>
      <c r="B1821" s="218">
        <v>69785</v>
      </c>
      <c r="C1821" s="206">
        <v>0.36749999999999999</v>
      </c>
      <c r="D1821" s="206">
        <v>0.42</v>
      </c>
      <c r="E1821" s="222">
        <v>3838.17</v>
      </c>
      <c r="K1821" s="218">
        <v>189900</v>
      </c>
    </row>
    <row r="1822" spans="1:11" ht="15" x14ac:dyDescent="0.2">
      <c r="A1822" s="33" t="str">
        <f t="shared" si="28"/>
        <v>190000</v>
      </c>
      <c r="B1822" s="217">
        <v>69827</v>
      </c>
      <c r="C1822" s="209">
        <v>0.36749999999999999</v>
      </c>
      <c r="D1822" s="209">
        <v>0.42</v>
      </c>
      <c r="E1822" s="221">
        <v>3840.48</v>
      </c>
      <c r="K1822" s="217">
        <v>190000</v>
      </c>
    </row>
    <row r="1823" spans="1:11" ht="15" x14ac:dyDescent="0.2">
      <c r="A1823" s="33" t="str">
        <f t="shared" si="28"/>
        <v>190100</v>
      </c>
      <c r="B1823" s="218">
        <v>69869</v>
      </c>
      <c r="C1823" s="206">
        <v>0.36749999999999999</v>
      </c>
      <c r="D1823" s="206">
        <v>0.42</v>
      </c>
      <c r="E1823" s="222">
        <v>3842.79</v>
      </c>
      <c r="K1823" s="218">
        <v>190100</v>
      </c>
    </row>
    <row r="1824" spans="1:11" ht="15" x14ac:dyDescent="0.2">
      <c r="A1824" s="33" t="str">
        <f t="shared" si="28"/>
        <v>190200</v>
      </c>
      <c r="B1824" s="217">
        <v>69911</v>
      </c>
      <c r="C1824" s="209">
        <v>0.36759999999999998</v>
      </c>
      <c r="D1824" s="209">
        <v>0.42</v>
      </c>
      <c r="E1824" s="221">
        <v>3845.1</v>
      </c>
      <c r="K1824" s="217">
        <v>190200</v>
      </c>
    </row>
    <row r="1825" spans="1:11" ht="15" x14ac:dyDescent="0.2">
      <c r="A1825" s="33" t="str">
        <f t="shared" si="28"/>
        <v>190300</v>
      </c>
      <c r="B1825" s="218">
        <v>69953</v>
      </c>
      <c r="C1825" s="206">
        <v>0.36759999999999998</v>
      </c>
      <c r="D1825" s="206">
        <v>0.42</v>
      </c>
      <c r="E1825" s="222">
        <v>3847.41</v>
      </c>
      <c r="K1825" s="218">
        <v>190300</v>
      </c>
    </row>
    <row r="1826" spans="1:11" ht="15" x14ac:dyDescent="0.2">
      <c r="A1826" s="33" t="str">
        <f t="shared" si="28"/>
        <v>190400</v>
      </c>
      <c r="B1826" s="217">
        <v>69995</v>
      </c>
      <c r="C1826" s="209">
        <v>0.36759999999999998</v>
      </c>
      <c r="D1826" s="209">
        <v>0.42</v>
      </c>
      <c r="E1826" s="221">
        <v>3849.72</v>
      </c>
      <c r="K1826" s="217">
        <v>190400</v>
      </c>
    </row>
    <row r="1827" spans="1:11" ht="15" x14ac:dyDescent="0.2">
      <c r="A1827" s="33" t="str">
        <f t="shared" si="28"/>
        <v>190500</v>
      </c>
      <c r="B1827" s="218">
        <v>70037</v>
      </c>
      <c r="C1827" s="206">
        <v>0.36759999999999998</v>
      </c>
      <c r="D1827" s="206">
        <v>0.42</v>
      </c>
      <c r="E1827" s="222">
        <v>3852.03</v>
      </c>
      <c r="K1827" s="218">
        <v>190500</v>
      </c>
    </row>
    <row r="1828" spans="1:11" ht="15" x14ac:dyDescent="0.2">
      <c r="A1828" s="33" t="str">
        <f t="shared" si="28"/>
        <v>190600</v>
      </c>
      <c r="B1828" s="217">
        <v>70079</v>
      </c>
      <c r="C1828" s="209">
        <v>0.36770000000000003</v>
      </c>
      <c r="D1828" s="209">
        <v>0.42</v>
      </c>
      <c r="E1828" s="221">
        <v>3854.34</v>
      </c>
      <c r="K1828" s="217">
        <v>190600</v>
      </c>
    </row>
    <row r="1829" spans="1:11" ht="15" x14ac:dyDescent="0.2">
      <c r="A1829" s="33" t="str">
        <f t="shared" si="28"/>
        <v>190700</v>
      </c>
      <c r="B1829" s="218">
        <v>70121</v>
      </c>
      <c r="C1829" s="206">
        <v>0.36770000000000003</v>
      </c>
      <c r="D1829" s="206">
        <v>0.42</v>
      </c>
      <c r="E1829" s="222">
        <v>3856.65</v>
      </c>
      <c r="K1829" s="218">
        <v>190700</v>
      </c>
    </row>
    <row r="1830" spans="1:11" ht="15" x14ac:dyDescent="0.2">
      <c r="A1830" s="33" t="str">
        <f t="shared" si="28"/>
        <v>190800</v>
      </c>
      <c r="B1830" s="219">
        <v>70163</v>
      </c>
      <c r="C1830" s="212">
        <v>0.36770000000000003</v>
      </c>
      <c r="D1830" s="212">
        <v>0.42</v>
      </c>
      <c r="E1830" s="223">
        <v>3858.96</v>
      </c>
      <c r="K1830" s="219">
        <v>190800</v>
      </c>
    </row>
    <row r="1831" spans="1:11" ht="15" x14ac:dyDescent="0.2">
      <c r="A1831" s="33" t="str">
        <f t="shared" si="28"/>
        <v>190900</v>
      </c>
      <c r="B1831" s="220">
        <v>70205</v>
      </c>
      <c r="C1831" s="215">
        <v>0.36780000000000002</v>
      </c>
      <c r="D1831" s="215">
        <v>0.42</v>
      </c>
      <c r="E1831" s="224">
        <v>3861.27</v>
      </c>
      <c r="K1831" s="220">
        <v>190900</v>
      </c>
    </row>
    <row r="1832" spans="1:11" ht="15" x14ac:dyDescent="0.2">
      <c r="A1832" s="33" t="str">
        <f t="shared" si="28"/>
        <v>191000</v>
      </c>
      <c r="B1832" s="217">
        <v>70247</v>
      </c>
      <c r="C1832" s="209">
        <v>0.36780000000000002</v>
      </c>
      <c r="D1832" s="209">
        <v>0.42</v>
      </c>
      <c r="E1832" s="221">
        <v>3863.58</v>
      </c>
      <c r="K1832" s="217">
        <v>191000</v>
      </c>
    </row>
    <row r="1833" spans="1:11" ht="15" x14ac:dyDescent="0.2">
      <c r="A1833" s="33" t="str">
        <f t="shared" si="28"/>
        <v>191100</v>
      </c>
      <c r="B1833" s="218">
        <v>70289</v>
      </c>
      <c r="C1833" s="206">
        <v>0.36780000000000002</v>
      </c>
      <c r="D1833" s="206">
        <v>0.42</v>
      </c>
      <c r="E1833" s="222">
        <v>3865.89</v>
      </c>
      <c r="K1833" s="218">
        <v>191100</v>
      </c>
    </row>
    <row r="1834" spans="1:11" ht="15" x14ac:dyDescent="0.2">
      <c r="A1834" s="33" t="str">
        <f t="shared" si="28"/>
        <v>191200</v>
      </c>
      <c r="B1834" s="217">
        <v>70331</v>
      </c>
      <c r="C1834" s="209">
        <v>0.36780000000000002</v>
      </c>
      <c r="D1834" s="209">
        <v>0.42</v>
      </c>
      <c r="E1834" s="221">
        <v>3868.2</v>
      </c>
      <c r="K1834" s="217">
        <v>191200</v>
      </c>
    </row>
    <row r="1835" spans="1:11" ht="15" x14ac:dyDescent="0.2">
      <c r="A1835" s="33" t="str">
        <f t="shared" si="28"/>
        <v>191300</v>
      </c>
      <c r="B1835" s="218">
        <v>70373</v>
      </c>
      <c r="C1835" s="206">
        <v>0.3679</v>
      </c>
      <c r="D1835" s="206">
        <v>0.42</v>
      </c>
      <c r="E1835" s="222">
        <v>3870.51</v>
      </c>
      <c r="K1835" s="218">
        <v>191300</v>
      </c>
    </row>
    <row r="1836" spans="1:11" ht="15" x14ac:dyDescent="0.2">
      <c r="A1836" s="33" t="str">
        <f t="shared" si="28"/>
        <v>191400</v>
      </c>
      <c r="B1836" s="217">
        <v>70415</v>
      </c>
      <c r="C1836" s="209">
        <v>0.3679</v>
      </c>
      <c r="D1836" s="209">
        <v>0.42</v>
      </c>
      <c r="E1836" s="221">
        <v>3872.82</v>
      </c>
      <c r="K1836" s="217">
        <v>191400</v>
      </c>
    </row>
    <row r="1837" spans="1:11" ht="15" x14ac:dyDescent="0.2">
      <c r="A1837" s="33" t="str">
        <f t="shared" si="28"/>
        <v>191500</v>
      </c>
      <c r="B1837" s="218">
        <v>70457</v>
      </c>
      <c r="C1837" s="206">
        <v>0.3679</v>
      </c>
      <c r="D1837" s="206">
        <v>0.42</v>
      </c>
      <c r="E1837" s="222">
        <v>3875.13</v>
      </c>
      <c r="K1837" s="218">
        <v>191500</v>
      </c>
    </row>
    <row r="1838" spans="1:11" ht="15" x14ac:dyDescent="0.2">
      <c r="A1838" s="33" t="str">
        <f t="shared" si="28"/>
        <v>191600</v>
      </c>
      <c r="B1838" s="217">
        <v>70499</v>
      </c>
      <c r="C1838" s="209">
        <v>0.3679</v>
      </c>
      <c r="D1838" s="209">
        <v>0.42</v>
      </c>
      <c r="E1838" s="221">
        <v>3877.44</v>
      </c>
      <c r="K1838" s="217">
        <v>191600</v>
      </c>
    </row>
    <row r="1839" spans="1:11" ht="15" x14ac:dyDescent="0.2">
      <c r="A1839" s="33" t="str">
        <f t="shared" si="28"/>
        <v>191700</v>
      </c>
      <c r="B1839" s="218">
        <v>70541</v>
      </c>
      <c r="C1839" s="206">
        <v>0.36799999999999999</v>
      </c>
      <c r="D1839" s="206">
        <v>0.42</v>
      </c>
      <c r="E1839" s="222">
        <v>3879.75</v>
      </c>
      <c r="K1839" s="218">
        <v>191700</v>
      </c>
    </row>
    <row r="1840" spans="1:11" ht="15" x14ac:dyDescent="0.2">
      <c r="A1840" s="33" t="str">
        <f t="shared" si="28"/>
        <v>191800</v>
      </c>
      <c r="B1840" s="217">
        <v>70583</v>
      </c>
      <c r="C1840" s="209">
        <v>0.36799999999999999</v>
      </c>
      <c r="D1840" s="209">
        <v>0.42</v>
      </c>
      <c r="E1840" s="221">
        <v>3882.06</v>
      </c>
      <c r="K1840" s="217">
        <v>191800</v>
      </c>
    </row>
    <row r="1841" spans="1:11" ht="15" x14ac:dyDescent="0.2">
      <c r="A1841" s="33" t="str">
        <f t="shared" si="28"/>
        <v>191900</v>
      </c>
      <c r="B1841" s="218">
        <v>70625</v>
      </c>
      <c r="C1841" s="206">
        <v>0.36799999999999999</v>
      </c>
      <c r="D1841" s="206">
        <v>0.42</v>
      </c>
      <c r="E1841" s="222">
        <v>3884.37</v>
      </c>
      <c r="K1841" s="218">
        <v>191900</v>
      </c>
    </row>
    <row r="1842" spans="1:11" ht="15" x14ac:dyDescent="0.2">
      <c r="A1842" s="33" t="str">
        <f t="shared" si="28"/>
        <v>192000</v>
      </c>
      <c r="B1842" s="217">
        <v>70667</v>
      </c>
      <c r="C1842" s="209">
        <v>0.36809999999999998</v>
      </c>
      <c r="D1842" s="209">
        <v>0.42</v>
      </c>
      <c r="E1842" s="221">
        <v>3886.68</v>
      </c>
      <c r="K1842" s="217">
        <v>192000</v>
      </c>
    </row>
    <row r="1843" spans="1:11" ht="15" x14ac:dyDescent="0.2">
      <c r="A1843" s="33" t="str">
        <f t="shared" si="28"/>
        <v>192100</v>
      </c>
      <c r="B1843" s="218">
        <v>70709</v>
      </c>
      <c r="C1843" s="206">
        <v>0.36809999999999998</v>
      </c>
      <c r="D1843" s="206">
        <v>0.42</v>
      </c>
      <c r="E1843" s="222">
        <v>3888.99</v>
      </c>
      <c r="K1843" s="218">
        <v>192100</v>
      </c>
    </row>
    <row r="1844" spans="1:11" ht="15" x14ac:dyDescent="0.2">
      <c r="A1844" s="33" t="str">
        <f t="shared" si="28"/>
        <v>192200</v>
      </c>
      <c r="B1844" s="217">
        <v>70751</v>
      </c>
      <c r="C1844" s="209">
        <v>0.36809999999999998</v>
      </c>
      <c r="D1844" s="209">
        <v>0.42</v>
      </c>
      <c r="E1844" s="221">
        <v>3891.3</v>
      </c>
      <c r="K1844" s="217">
        <v>192200</v>
      </c>
    </row>
    <row r="1845" spans="1:11" ht="15" x14ac:dyDescent="0.2">
      <c r="A1845" s="33" t="str">
        <f t="shared" si="28"/>
        <v>192300</v>
      </c>
      <c r="B1845" s="218">
        <v>70793</v>
      </c>
      <c r="C1845" s="206">
        <v>0.36809999999999998</v>
      </c>
      <c r="D1845" s="206">
        <v>0.42</v>
      </c>
      <c r="E1845" s="222">
        <v>3893.61</v>
      </c>
      <c r="K1845" s="218">
        <v>192300</v>
      </c>
    </row>
    <row r="1846" spans="1:11" ht="15" x14ac:dyDescent="0.2">
      <c r="A1846" s="33" t="str">
        <f t="shared" si="28"/>
        <v>192400</v>
      </c>
      <c r="B1846" s="217">
        <v>70835</v>
      </c>
      <c r="C1846" s="209">
        <v>0.36820000000000003</v>
      </c>
      <c r="D1846" s="209">
        <v>0.42</v>
      </c>
      <c r="E1846" s="221">
        <v>3895.92</v>
      </c>
      <c r="K1846" s="217">
        <v>192400</v>
      </c>
    </row>
    <row r="1847" spans="1:11" ht="15" x14ac:dyDescent="0.2">
      <c r="A1847" s="33" t="str">
        <f t="shared" si="28"/>
        <v>192500</v>
      </c>
      <c r="B1847" s="218">
        <v>70877</v>
      </c>
      <c r="C1847" s="206">
        <v>0.36820000000000003</v>
      </c>
      <c r="D1847" s="206">
        <v>0.42</v>
      </c>
      <c r="E1847" s="222">
        <v>3898.23</v>
      </c>
      <c r="K1847" s="218">
        <v>192500</v>
      </c>
    </row>
    <row r="1848" spans="1:11" ht="15" x14ac:dyDescent="0.2">
      <c r="A1848" s="33" t="str">
        <f t="shared" si="28"/>
        <v>192600</v>
      </c>
      <c r="B1848" s="217">
        <v>70919</v>
      </c>
      <c r="C1848" s="209">
        <v>0.36820000000000003</v>
      </c>
      <c r="D1848" s="209">
        <v>0.42</v>
      </c>
      <c r="E1848" s="221">
        <v>3900.54</v>
      </c>
      <c r="K1848" s="217">
        <v>192600</v>
      </c>
    </row>
    <row r="1849" spans="1:11" ht="15" x14ac:dyDescent="0.2">
      <c r="A1849" s="33" t="str">
        <f t="shared" si="28"/>
        <v>192700</v>
      </c>
      <c r="B1849" s="218">
        <v>70961</v>
      </c>
      <c r="C1849" s="206">
        <v>0.36820000000000003</v>
      </c>
      <c r="D1849" s="206">
        <v>0.42</v>
      </c>
      <c r="E1849" s="222">
        <v>3902.85</v>
      </c>
      <c r="K1849" s="218">
        <v>192700</v>
      </c>
    </row>
    <row r="1850" spans="1:11" ht="15" x14ac:dyDescent="0.2">
      <c r="A1850" s="33" t="str">
        <f t="shared" si="28"/>
        <v>192800</v>
      </c>
      <c r="B1850" s="217">
        <v>71003</v>
      </c>
      <c r="C1850" s="209">
        <v>0.36830000000000002</v>
      </c>
      <c r="D1850" s="209">
        <v>0.42</v>
      </c>
      <c r="E1850" s="221">
        <v>3905.16</v>
      </c>
      <c r="K1850" s="217">
        <v>192800</v>
      </c>
    </row>
    <row r="1851" spans="1:11" ht="15" x14ac:dyDescent="0.2">
      <c r="A1851" s="33" t="str">
        <f t="shared" si="28"/>
        <v>192900</v>
      </c>
      <c r="B1851" s="218">
        <v>71045</v>
      </c>
      <c r="C1851" s="206">
        <v>0.36830000000000002</v>
      </c>
      <c r="D1851" s="206">
        <v>0.42</v>
      </c>
      <c r="E1851" s="222">
        <v>3907.47</v>
      </c>
      <c r="K1851" s="218">
        <v>192900</v>
      </c>
    </row>
    <row r="1852" spans="1:11" ht="15" x14ac:dyDescent="0.2">
      <c r="A1852" s="33" t="str">
        <f t="shared" si="28"/>
        <v>193000</v>
      </c>
      <c r="B1852" s="217">
        <v>71087</v>
      </c>
      <c r="C1852" s="209">
        <v>0.36830000000000002</v>
      </c>
      <c r="D1852" s="209">
        <v>0.42</v>
      </c>
      <c r="E1852" s="221">
        <v>3909.78</v>
      </c>
      <c r="K1852" s="217">
        <v>193000</v>
      </c>
    </row>
    <row r="1853" spans="1:11" ht="15" x14ac:dyDescent="0.2">
      <c r="A1853" s="33" t="str">
        <f t="shared" si="28"/>
        <v>193100</v>
      </c>
      <c r="B1853" s="218">
        <v>71129</v>
      </c>
      <c r="C1853" s="206">
        <v>0.36840000000000001</v>
      </c>
      <c r="D1853" s="206">
        <v>0.42</v>
      </c>
      <c r="E1853" s="222">
        <v>3912.09</v>
      </c>
      <c r="K1853" s="218">
        <v>193100</v>
      </c>
    </row>
    <row r="1854" spans="1:11" ht="15" x14ac:dyDescent="0.2">
      <c r="A1854" s="33" t="str">
        <f t="shared" si="28"/>
        <v>193200</v>
      </c>
      <c r="B1854" s="217">
        <v>71171</v>
      </c>
      <c r="C1854" s="209">
        <v>0.36840000000000001</v>
      </c>
      <c r="D1854" s="209">
        <v>0.42</v>
      </c>
      <c r="E1854" s="221">
        <v>3914.4</v>
      </c>
      <c r="K1854" s="217">
        <v>193200</v>
      </c>
    </row>
    <row r="1855" spans="1:11" ht="15" x14ac:dyDescent="0.2">
      <c r="A1855" s="33" t="str">
        <f t="shared" si="28"/>
        <v>193300</v>
      </c>
      <c r="B1855" s="218">
        <v>71213</v>
      </c>
      <c r="C1855" s="206">
        <v>0.36840000000000001</v>
      </c>
      <c r="D1855" s="206">
        <v>0.42</v>
      </c>
      <c r="E1855" s="222">
        <v>3916.71</v>
      </c>
      <c r="K1855" s="218">
        <v>193300</v>
      </c>
    </row>
    <row r="1856" spans="1:11" ht="15" x14ac:dyDescent="0.2">
      <c r="A1856" s="33" t="str">
        <f t="shared" si="28"/>
        <v>193400</v>
      </c>
      <c r="B1856" s="217">
        <v>71255</v>
      </c>
      <c r="C1856" s="209">
        <v>0.36840000000000001</v>
      </c>
      <c r="D1856" s="209">
        <v>0.42</v>
      </c>
      <c r="E1856" s="221">
        <v>3919.02</v>
      </c>
      <c r="K1856" s="217">
        <v>193400</v>
      </c>
    </row>
    <row r="1857" spans="1:11" ht="15" x14ac:dyDescent="0.2">
      <c r="A1857" s="33" t="str">
        <f t="shared" si="28"/>
        <v>193500</v>
      </c>
      <c r="B1857" s="218">
        <v>71297</v>
      </c>
      <c r="C1857" s="206">
        <v>0.36849999999999999</v>
      </c>
      <c r="D1857" s="206">
        <v>0.42</v>
      </c>
      <c r="E1857" s="222">
        <v>3921.33</v>
      </c>
      <c r="K1857" s="218">
        <v>193500</v>
      </c>
    </row>
    <row r="1858" spans="1:11" ht="15" x14ac:dyDescent="0.2">
      <c r="A1858" s="33" t="str">
        <f t="shared" ref="A1858:A1921" si="29">CLEAN(K1858)</f>
        <v>193600</v>
      </c>
      <c r="B1858" s="217">
        <v>71339</v>
      </c>
      <c r="C1858" s="209">
        <v>0.36849999999999999</v>
      </c>
      <c r="D1858" s="209">
        <v>0.42</v>
      </c>
      <c r="E1858" s="221">
        <v>3923.64</v>
      </c>
      <c r="K1858" s="217">
        <v>193600</v>
      </c>
    </row>
    <row r="1859" spans="1:11" ht="15" x14ac:dyDescent="0.2">
      <c r="A1859" s="33" t="str">
        <f t="shared" si="29"/>
        <v>193700</v>
      </c>
      <c r="B1859" s="218">
        <v>71381</v>
      </c>
      <c r="C1859" s="206">
        <v>0.36849999999999999</v>
      </c>
      <c r="D1859" s="206">
        <v>0.42</v>
      </c>
      <c r="E1859" s="222">
        <v>3925.95</v>
      </c>
      <c r="K1859" s="218">
        <v>193700</v>
      </c>
    </row>
    <row r="1860" spans="1:11" ht="15" x14ac:dyDescent="0.2">
      <c r="A1860" s="33" t="str">
        <f t="shared" si="29"/>
        <v>193800</v>
      </c>
      <c r="B1860" s="217">
        <v>71423</v>
      </c>
      <c r="C1860" s="209">
        <v>0.36849999999999999</v>
      </c>
      <c r="D1860" s="209">
        <v>0.42</v>
      </c>
      <c r="E1860" s="221">
        <v>3928.26</v>
      </c>
      <c r="K1860" s="217">
        <v>193800</v>
      </c>
    </row>
    <row r="1861" spans="1:11" ht="15" x14ac:dyDescent="0.2">
      <c r="A1861" s="33" t="str">
        <f t="shared" si="29"/>
        <v>193900</v>
      </c>
      <c r="B1861" s="218">
        <v>71465</v>
      </c>
      <c r="C1861" s="206">
        <v>0.36859999999999998</v>
      </c>
      <c r="D1861" s="206">
        <v>0.42</v>
      </c>
      <c r="E1861" s="222">
        <v>3930.57</v>
      </c>
      <c r="K1861" s="218">
        <v>193900</v>
      </c>
    </row>
    <row r="1862" spans="1:11" ht="15" x14ac:dyDescent="0.2">
      <c r="A1862" s="33" t="str">
        <f t="shared" si="29"/>
        <v>194000</v>
      </c>
      <c r="B1862" s="217">
        <v>71507</v>
      </c>
      <c r="C1862" s="209">
        <v>0.36859999999999998</v>
      </c>
      <c r="D1862" s="209">
        <v>0.42</v>
      </c>
      <c r="E1862" s="221">
        <v>3932.88</v>
      </c>
      <c r="K1862" s="217">
        <v>194000</v>
      </c>
    </row>
    <row r="1863" spans="1:11" ht="15" x14ac:dyDescent="0.2">
      <c r="A1863" s="33" t="str">
        <f t="shared" si="29"/>
        <v>194100</v>
      </c>
      <c r="B1863" s="218">
        <v>71549</v>
      </c>
      <c r="C1863" s="206">
        <v>0.36859999999999998</v>
      </c>
      <c r="D1863" s="206">
        <v>0.42</v>
      </c>
      <c r="E1863" s="222">
        <v>3935.19</v>
      </c>
      <c r="K1863" s="218">
        <v>194100</v>
      </c>
    </row>
    <row r="1864" spans="1:11" ht="15" x14ac:dyDescent="0.2">
      <c r="A1864" s="33" t="str">
        <f t="shared" si="29"/>
        <v>194200</v>
      </c>
      <c r="B1864" s="217">
        <v>71591</v>
      </c>
      <c r="C1864" s="209">
        <v>0.36859999999999998</v>
      </c>
      <c r="D1864" s="209">
        <v>0.42</v>
      </c>
      <c r="E1864" s="221">
        <v>3937.5</v>
      </c>
      <c r="K1864" s="217">
        <v>194200</v>
      </c>
    </row>
    <row r="1865" spans="1:11" ht="15" x14ac:dyDescent="0.2">
      <c r="A1865" s="33" t="str">
        <f t="shared" si="29"/>
        <v>194300</v>
      </c>
      <c r="B1865" s="218">
        <v>71633</v>
      </c>
      <c r="C1865" s="206">
        <v>0.36870000000000003</v>
      </c>
      <c r="D1865" s="206">
        <v>0.42</v>
      </c>
      <c r="E1865" s="222">
        <v>3939.81</v>
      </c>
      <c r="K1865" s="218">
        <v>194300</v>
      </c>
    </row>
    <row r="1866" spans="1:11" ht="15" x14ac:dyDescent="0.2">
      <c r="A1866" s="33" t="str">
        <f t="shared" si="29"/>
        <v>194400</v>
      </c>
      <c r="B1866" s="217">
        <v>71675</v>
      </c>
      <c r="C1866" s="209">
        <v>0.36870000000000003</v>
      </c>
      <c r="D1866" s="209">
        <v>0.42</v>
      </c>
      <c r="E1866" s="221">
        <v>3942.12</v>
      </c>
      <c r="K1866" s="217">
        <v>194400</v>
      </c>
    </row>
    <row r="1867" spans="1:11" ht="15" x14ac:dyDescent="0.2">
      <c r="A1867" s="33" t="str">
        <f t="shared" si="29"/>
        <v>194500</v>
      </c>
      <c r="B1867" s="218">
        <v>71717</v>
      </c>
      <c r="C1867" s="206">
        <v>0.36870000000000003</v>
      </c>
      <c r="D1867" s="206">
        <v>0.42</v>
      </c>
      <c r="E1867" s="222">
        <v>3944.43</v>
      </c>
      <c r="K1867" s="218">
        <v>194500</v>
      </c>
    </row>
    <row r="1868" spans="1:11" ht="15" x14ac:dyDescent="0.2">
      <c r="A1868" s="33" t="str">
        <f t="shared" si="29"/>
        <v>194600</v>
      </c>
      <c r="B1868" s="217">
        <v>71759</v>
      </c>
      <c r="C1868" s="209">
        <v>0.36880000000000002</v>
      </c>
      <c r="D1868" s="209">
        <v>0.42</v>
      </c>
      <c r="E1868" s="221">
        <v>3946.74</v>
      </c>
      <c r="K1868" s="217">
        <v>194600</v>
      </c>
    </row>
    <row r="1869" spans="1:11" ht="15" x14ac:dyDescent="0.2">
      <c r="A1869" s="33" t="str">
        <f t="shared" si="29"/>
        <v>194700</v>
      </c>
      <c r="B1869" s="218">
        <v>71801</v>
      </c>
      <c r="C1869" s="206">
        <v>0.36880000000000002</v>
      </c>
      <c r="D1869" s="206">
        <v>0.42</v>
      </c>
      <c r="E1869" s="222">
        <v>3949.05</v>
      </c>
      <c r="K1869" s="218">
        <v>194700</v>
      </c>
    </row>
    <row r="1870" spans="1:11" ht="15" x14ac:dyDescent="0.2">
      <c r="A1870" s="33" t="str">
        <f t="shared" si="29"/>
        <v>194800</v>
      </c>
      <c r="B1870" s="217">
        <v>71843</v>
      </c>
      <c r="C1870" s="209">
        <v>0.36880000000000002</v>
      </c>
      <c r="D1870" s="209">
        <v>0.42</v>
      </c>
      <c r="E1870" s="221">
        <v>3951.36</v>
      </c>
      <c r="K1870" s="217">
        <v>194800</v>
      </c>
    </row>
    <row r="1871" spans="1:11" ht="15" x14ac:dyDescent="0.2">
      <c r="A1871" s="33" t="str">
        <f t="shared" si="29"/>
        <v>194900</v>
      </c>
      <c r="B1871" s="218">
        <v>71885</v>
      </c>
      <c r="C1871" s="206">
        <v>0.36880000000000002</v>
      </c>
      <c r="D1871" s="206">
        <v>0.42</v>
      </c>
      <c r="E1871" s="222">
        <v>3953.67</v>
      </c>
      <c r="K1871" s="218">
        <v>194900</v>
      </c>
    </row>
    <row r="1872" spans="1:11" ht="15" x14ac:dyDescent="0.2">
      <c r="A1872" s="33" t="str">
        <f t="shared" si="29"/>
        <v>195000</v>
      </c>
      <c r="B1872" s="217">
        <v>71927</v>
      </c>
      <c r="C1872" s="209">
        <v>0.36890000000000001</v>
      </c>
      <c r="D1872" s="209">
        <v>0.42</v>
      </c>
      <c r="E1872" s="221">
        <v>3955.98</v>
      </c>
      <c r="K1872" s="217">
        <v>195000</v>
      </c>
    </row>
    <row r="1873" spans="1:11" ht="15" x14ac:dyDescent="0.2">
      <c r="A1873" s="33" t="str">
        <f t="shared" si="29"/>
        <v>195100</v>
      </c>
      <c r="B1873" s="218">
        <v>71969</v>
      </c>
      <c r="C1873" s="206">
        <v>0.36890000000000001</v>
      </c>
      <c r="D1873" s="206">
        <v>0.42</v>
      </c>
      <c r="E1873" s="222">
        <v>3958.29</v>
      </c>
      <c r="K1873" s="218">
        <v>195100</v>
      </c>
    </row>
    <row r="1874" spans="1:11" ht="15" x14ac:dyDescent="0.2">
      <c r="A1874" s="33" t="str">
        <f t="shared" si="29"/>
        <v>195200</v>
      </c>
      <c r="B1874" s="217">
        <v>72011</v>
      </c>
      <c r="C1874" s="209">
        <v>0.36890000000000001</v>
      </c>
      <c r="D1874" s="209">
        <v>0.42</v>
      </c>
      <c r="E1874" s="221">
        <v>3960.6</v>
      </c>
      <c r="K1874" s="217">
        <v>195200</v>
      </c>
    </row>
    <row r="1875" spans="1:11" ht="15" x14ac:dyDescent="0.2">
      <c r="A1875" s="33" t="str">
        <f t="shared" si="29"/>
        <v>195300</v>
      </c>
      <c r="B1875" s="218">
        <v>72053</v>
      </c>
      <c r="C1875" s="206">
        <v>0.36890000000000001</v>
      </c>
      <c r="D1875" s="206">
        <v>0.42</v>
      </c>
      <c r="E1875" s="222">
        <v>3962.91</v>
      </c>
      <c r="K1875" s="218">
        <v>195300</v>
      </c>
    </row>
    <row r="1876" spans="1:11" ht="15" x14ac:dyDescent="0.2">
      <c r="A1876" s="33" t="str">
        <f t="shared" si="29"/>
        <v>195400</v>
      </c>
      <c r="B1876" s="219">
        <v>72095</v>
      </c>
      <c r="C1876" s="212">
        <v>0.36899999999999999</v>
      </c>
      <c r="D1876" s="212">
        <v>0.42</v>
      </c>
      <c r="E1876" s="223">
        <v>3965.22</v>
      </c>
      <c r="K1876" s="219">
        <v>195400</v>
      </c>
    </row>
    <row r="1877" spans="1:11" ht="15" x14ac:dyDescent="0.2">
      <c r="A1877" s="33" t="str">
        <f t="shared" si="29"/>
        <v>195500</v>
      </c>
      <c r="B1877" s="220">
        <v>72137</v>
      </c>
      <c r="C1877" s="215">
        <v>0.36899999999999999</v>
      </c>
      <c r="D1877" s="215">
        <v>0.42</v>
      </c>
      <c r="E1877" s="224">
        <v>3967.53</v>
      </c>
      <c r="K1877" s="220">
        <v>195500</v>
      </c>
    </row>
    <row r="1878" spans="1:11" ht="15" x14ac:dyDescent="0.2">
      <c r="A1878" s="33" t="str">
        <f t="shared" si="29"/>
        <v>195600</v>
      </c>
      <c r="B1878" s="217">
        <v>72179</v>
      </c>
      <c r="C1878" s="209">
        <v>0.36899999999999999</v>
      </c>
      <c r="D1878" s="209">
        <v>0.42</v>
      </c>
      <c r="E1878" s="221">
        <v>3969.84</v>
      </c>
      <c r="K1878" s="217">
        <v>195600</v>
      </c>
    </row>
    <row r="1879" spans="1:11" ht="15" x14ac:dyDescent="0.2">
      <c r="A1879" s="33" t="str">
        <f t="shared" si="29"/>
        <v>195700</v>
      </c>
      <c r="B1879" s="218">
        <v>72221</v>
      </c>
      <c r="C1879" s="206">
        <v>0.36899999999999999</v>
      </c>
      <c r="D1879" s="206">
        <v>0.42</v>
      </c>
      <c r="E1879" s="222">
        <v>3972.15</v>
      </c>
      <c r="K1879" s="218">
        <v>195700</v>
      </c>
    </row>
    <row r="1880" spans="1:11" ht="15" x14ac:dyDescent="0.2">
      <c r="A1880" s="33" t="str">
        <f t="shared" si="29"/>
        <v>195800</v>
      </c>
      <c r="B1880" s="217">
        <v>72263</v>
      </c>
      <c r="C1880" s="209">
        <v>0.36909999999999998</v>
      </c>
      <c r="D1880" s="209">
        <v>0.42</v>
      </c>
      <c r="E1880" s="221">
        <v>3974.46</v>
      </c>
      <c r="K1880" s="217">
        <v>195800</v>
      </c>
    </row>
    <row r="1881" spans="1:11" ht="15" x14ac:dyDescent="0.2">
      <c r="A1881" s="33" t="str">
        <f t="shared" si="29"/>
        <v>195900</v>
      </c>
      <c r="B1881" s="218">
        <v>72305</v>
      </c>
      <c r="C1881" s="206">
        <v>0.36909999999999998</v>
      </c>
      <c r="D1881" s="206">
        <v>0.42</v>
      </c>
      <c r="E1881" s="222">
        <v>3976.77</v>
      </c>
      <c r="K1881" s="218">
        <v>195900</v>
      </c>
    </row>
    <row r="1882" spans="1:11" ht="15" x14ac:dyDescent="0.2">
      <c r="A1882" s="33" t="str">
        <f t="shared" si="29"/>
        <v>196000</v>
      </c>
      <c r="B1882" s="217">
        <v>72347</v>
      </c>
      <c r="C1882" s="209">
        <v>0.36909999999999998</v>
      </c>
      <c r="D1882" s="209">
        <v>0.42</v>
      </c>
      <c r="E1882" s="221">
        <v>3979.08</v>
      </c>
      <c r="K1882" s="217">
        <v>196000</v>
      </c>
    </row>
    <row r="1883" spans="1:11" ht="15" x14ac:dyDescent="0.2">
      <c r="A1883" s="33" t="str">
        <f t="shared" si="29"/>
        <v>196100</v>
      </c>
      <c r="B1883" s="218">
        <v>72389</v>
      </c>
      <c r="C1883" s="206">
        <v>0.36909999999999998</v>
      </c>
      <c r="D1883" s="206">
        <v>0.42</v>
      </c>
      <c r="E1883" s="222">
        <v>3981.39</v>
      </c>
      <c r="K1883" s="218">
        <v>196100</v>
      </c>
    </row>
    <row r="1884" spans="1:11" ht="15" x14ac:dyDescent="0.2">
      <c r="A1884" s="33" t="str">
        <f t="shared" si="29"/>
        <v>196200</v>
      </c>
      <c r="B1884" s="217">
        <v>72431</v>
      </c>
      <c r="C1884" s="209">
        <v>0.36919999999999997</v>
      </c>
      <c r="D1884" s="209">
        <v>0.42</v>
      </c>
      <c r="E1884" s="221">
        <v>3983.7</v>
      </c>
      <c r="K1884" s="217">
        <v>196200</v>
      </c>
    </row>
    <row r="1885" spans="1:11" ht="15" x14ac:dyDescent="0.2">
      <c r="A1885" s="33" t="str">
        <f t="shared" si="29"/>
        <v>196300</v>
      </c>
      <c r="B1885" s="218">
        <v>72473</v>
      </c>
      <c r="C1885" s="206">
        <v>0.36919999999999997</v>
      </c>
      <c r="D1885" s="206">
        <v>0.42</v>
      </c>
      <c r="E1885" s="222">
        <v>3986.01</v>
      </c>
      <c r="K1885" s="218">
        <v>196300</v>
      </c>
    </row>
    <row r="1886" spans="1:11" ht="15" x14ac:dyDescent="0.2">
      <c r="A1886" s="33" t="str">
        <f t="shared" si="29"/>
        <v>196400</v>
      </c>
      <c r="B1886" s="217">
        <v>72515</v>
      </c>
      <c r="C1886" s="209">
        <v>0.36919999999999997</v>
      </c>
      <c r="D1886" s="209">
        <v>0.42</v>
      </c>
      <c r="E1886" s="221">
        <v>3988.32</v>
      </c>
      <c r="K1886" s="217">
        <v>196400</v>
      </c>
    </row>
    <row r="1887" spans="1:11" ht="15" x14ac:dyDescent="0.2">
      <c r="A1887" s="33" t="str">
        <f t="shared" si="29"/>
        <v>196500</v>
      </c>
      <c r="B1887" s="218">
        <v>72557</v>
      </c>
      <c r="C1887" s="206">
        <v>0.36919999999999997</v>
      </c>
      <c r="D1887" s="206">
        <v>0.42</v>
      </c>
      <c r="E1887" s="222">
        <v>3990.63</v>
      </c>
      <c r="K1887" s="218">
        <v>196500</v>
      </c>
    </row>
    <row r="1888" spans="1:11" ht="15" x14ac:dyDescent="0.2">
      <c r="A1888" s="33" t="str">
        <f t="shared" si="29"/>
        <v>196600</v>
      </c>
      <c r="B1888" s="217">
        <v>72599</v>
      </c>
      <c r="C1888" s="209">
        <v>0.36930000000000002</v>
      </c>
      <c r="D1888" s="209">
        <v>0.42</v>
      </c>
      <c r="E1888" s="221">
        <v>3992.94</v>
      </c>
      <c r="K1888" s="217">
        <v>196600</v>
      </c>
    </row>
    <row r="1889" spans="1:11" ht="15" x14ac:dyDescent="0.2">
      <c r="A1889" s="33" t="str">
        <f t="shared" si="29"/>
        <v>196700</v>
      </c>
      <c r="B1889" s="218">
        <v>72641</v>
      </c>
      <c r="C1889" s="206">
        <v>0.36930000000000002</v>
      </c>
      <c r="D1889" s="206">
        <v>0.42</v>
      </c>
      <c r="E1889" s="222">
        <v>3995.25</v>
      </c>
      <c r="K1889" s="218">
        <v>196700</v>
      </c>
    </row>
    <row r="1890" spans="1:11" ht="15" x14ac:dyDescent="0.2">
      <c r="A1890" s="33" t="str">
        <f t="shared" si="29"/>
        <v>196800</v>
      </c>
      <c r="B1890" s="217">
        <v>72683</v>
      </c>
      <c r="C1890" s="209">
        <v>0.36930000000000002</v>
      </c>
      <c r="D1890" s="209">
        <v>0.42</v>
      </c>
      <c r="E1890" s="221">
        <v>3997.56</v>
      </c>
      <c r="K1890" s="217">
        <v>196800</v>
      </c>
    </row>
    <row r="1891" spans="1:11" ht="15" x14ac:dyDescent="0.2">
      <c r="A1891" s="33" t="str">
        <f t="shared" si="29"/>
        <v>196900</v>
      </c>
      <c r="B1891" s="218">
        <v>72725</v>
      </c>
      <c r="C1891" s="206">
        <v>0.36930000000000002</v>
      </c>
      <c r="D1891" s="206">
        <v>0.42</v>
      </c>
      <c r="E1891" s="222">
        <v>3999.87</v>
      </c>
      <c r="K1891" s="218">
        <v>196900</v>
      </c>
    </row>
    <row r="1892" spans="1:11" ht="15" x14ac:dyDescent="0.2">
      <c r="A1892" s="33" t="str">
        <f t="shared" si="29"/>
        <v>197000</v>
      </c>
      <c r="B1892" s="217">
        <v>72767</v>
      </c>
      <c r="C1892" s="209">
        <v>0.36940000000000001</v>
      </c>
      <c r="D1892" s="209">
        <v>0.42</v>
      </c>
      <c r="E1892" s="221">
        <v>4002.18</v>
      </c>
      <c r="K1892" s="217">
        <v>197000</v>
      </c>
    </row>
    <row r="1893" spans="1:11" ht="15" x14ac:dyDescent="0.2">
      <c r="A1893" s="33" t="str">
        <f t="shared" si="29"/>
        <v>197100</v>
      </c>
      <c r="B1893" s="218">
        <v>72809</v>
      </c>
      <c r="C1893" s="206">
        <v>0.36940000000000001</v>
      </c>
      <c r="D1893" s="206">
        <v>0.42</v>
      </c>
      <c r="E1893" s="222">
        <v>4004.49</v>
      </c>
      <c r="K1893" s="218">
        <v>197100</v>
      </c>
    </row>
    <row r="1894" spans="1:11" ht="15" x14ac:dyDescent="0.2">
      <c r="A1894" s="33" t="str">
        <f t="shared" si="29"/>
        <v>197200</v>
      </c>
      <c r="B1894" s="217">
        <v>72851</v>
      </c>
      <c r="C1894" s="209">
        <v>0.36940000000000001</v>
      </c>
      <c r="D1894" s="209">
        <v>0.42</v>
      </c>
      <c r="E1894" s="221">
        <v>4006.8</v>
      </c>
      <c r="K1894" s="217">
        <v>197200</v>
      </c>
    </row>
    <row r="1895" spans="1:11" ht="15" x14ac:dyDescent="0.2">
      <c r="A1895" s="33" t="str">
        <f t="shared" si="29"/>
        <v>197300</v>
      </c>
      <c r="B1895" s="218">
        <v>72893</v>
      </c>
      <c r="C1895" s="206">
        <v>0.3695</v>
      </c>
      <c r="D1895" s="206">
        <v>0.42</v>
      </c>
      <c r="E1895" s="222">
        <v>4009.11</v>
      </c>
      <c r="K1895" s="218">
        <v>197300</v>
      </c>
    </row>
    <row r="1896" spans="1:11" ht="15" x14ac:dyDescent="0.2">
      <c r="A1896" s="33" t="str">
        <f t="shared" si="29"/>
        <v>197400</v>
      </c>
      <c r="B1896" s="217">
        <v>72935</v>
      </c>
      <c r="C1896" s="209">
        <v>0.3695</v>
      </c>
      <c r="D1896" s="209">
        <v>0.42</v>
      </c>
      <c r="E1896" s="221">
        <v>4011.42</v>
      </c>
      <c r="K1896" s="217">
        <v>197400</v>
      </c>
    </row>
    <row r="1897" spans="1:11" ht="15" x14ac:dyDescent="0.2">
      <c r="A1897" s="33" t="str">
        <f t="shared" si="29"/>
        <v>197500</v>
      </c>
      <c r="B1897" s="218">
        <v>72977</v>
      </c>
      <c r="C1897" s="206">
        <v>0.3695</v>
      </c>
      <c r="D1897" s="206">
        <v>0.42</v>
      </c>
      <c r="E1897" s="222">
        <v>4013.73</v>
      </c>
      <c r="K1897" s="218">
        <v>197500</v>
      </c>
    </row>
    <row r="1898" spans="1:11" ht="15" x14ac:dyDescent="0.2">
      <c r="A1898" s="33" t="str">
        <f t="shared" si="29"/>
        <v>197600</v>
      </c>
      <c r="B1898" s="217">
        <v>73019</v>
      </c>
      <c r="C1898" s="209">
        <v>0.3695</v>
      </c>
      <c r="D1898" s="209">
        <v>0.42</v>
      </c>
      <c r="E1898" s="221">
        <v>4016.04</v>
      </c>
      <c r="K1898" s="217">
        <v>197600</v>
      </c>
    </row>
    <row r="1899" spans="1:11" ht="15" x14ac:dyDescent="0.2">
      <c r="A1899" s="33" t="str">
        <f t="shared" si="29"/>
        <v>197700</v>
      </c>
      <c r="B1899" s="218">
        <v>73061</v>
      </c>
      <c r="C1899" s="206">
        <v>0.36959999999999998</v>
      </c>
      <c r="D1899" s="206">
        <v>0.42</v>
      </c>
      <c r="E1899" s="222">
        <v>4018.35</v>
      </c>
      <c r="K1899" s="218">
        <v>197700</v>
      </c>
    </row>
    <row r="1900" spans="1:11" ht="15" x14ac:dyDescent="0.2">
      <c r="A1900" s="33" t="str">
        <f t="shared" si="29"/>
        <v>197800</v>
      </c>
      <c r="B1900" s="217">
        <v>73103</v>
      </c>
      <c r="C1900" s="209">
        <v>0.36959999999999998</v>
      </c>
      <c r="D1900" s="209">
        <v>0.42</v>
      </c>
      <c r="E1900" s="221">
        <v>4020.66</v>
      </c>
      <c r="K1900" s="217">
        <v>197800</v>
      </c>
    </row>
    <row r="1901" spans="1:11" ht="15" x14ac:dyDescent="0.2">
      <c r="A1901" s="33" t="str">
        <f t="shared" si="29"/>
        <v>197900</v>
      </c>
      <c r="B1901" s="218">
        <v>73145</v>
      </c>
      <c r="C1901" s="206">
        <v>0.36959999999999998</v>
      </c>
      <c r="D1901" s="206">
        <v>0.42</v>
      </c>
      <c r="E1901" s="222">
        <v>4022.97</v>
      </c>
      <c r="K1901" s="218">
        <v>197900</v>
      </c>
    </row>
    <row r="1902" spans="1:11" ht="15" x14ac:dyDescent="0.2">
      <c r="A1902" s="33" t="str">
        <f t="shared" si="29"/>
        <v>198000</v>
      </c>
      <c r="B1902" s="217">
        <v>73187</v>
      </c>
      <c r="C1902" s="209">
        <v>0.36959999999999998</v>
      </c>
      <c r="D1902" s="209">
        <v>0.42</v>
      </c>
      <c r="E1902" s="221">
        <v>4025.28</v>
      </c>
      <c r="K1902" s="217">
        <v>198000</v>
      </c>
    </row>
    <row r="1903" spans="1:11" ht="15" x14ac:dyDescent="0.2">
      <c r="A1903" s="33" t="str">
        <f t="shared" si="29"/>
        <v>198100</v>
      </c>
      <c r="B1903" s="218">
        <v>73229</v>
      </c>
      <c r="C1903" s="206">
        <v>0.36969999999999997</v>
      </c>
      <c r="D1903" s="206">
        <v>0.42</v>
      </c>
      <c r="E1903" s="222">
        <v>4027.59</v>
      </c>
      <c r="K1903" s="218">
        <v>198100</v>
      </c>
    </row>
    <row r="1904" spans="1:11" ht="15" x14ac:dyDescent="0.2">
      <c r="A1904" s="33" t="str">
        <f t="shared" si="29"/>
        <v>198200</v>
      </c>
      <c r="B1904" s="217">
        <v>73271</v>
      </c>
      <c r="C1904" s="209">
        <v>0.36969999999999997</v>
      </c>
      <c r="D1904" s="209">
        <v>0.42</v>
      </c>
      <c r="E1904" s="221">
        <v>4029.9</v>
      </c>
      <c r="K1904" s="217">
        <v>198200</v>
      </c>
    </row>
    <row r="1905" spans="1:11" ht="15" x14ac:dyDescent="0.2">
      <c r="A1905" s="33" t="str">
        <f t="shared" si="29"/>
        <v>198300</v>
      </c>
      <c r="B1905" s="218">
        <v>73313</v>
      </c>
      <c r="C1905" s="206">
        <v>0.36969999999999997</v>
      </c>
      <c r="D1905" s="206">
        <v>0.42</v>
      </c>
      <c r="E1905" s="222">
        <v>4032.21</v>
      </c>
      <c r="K1905" s="218">
        <v>198300</v>
      </c>
    </row>
    <row r="1906" spans="1:11" ht="15" x14ac:dyDescent="0.2">
      <c r="A1906" s="33" t="str">
        <f t="shared" si="29"/>
        <v>198400</v>
      </c>
      <c r="B1906" s="217">
        <v>73355</v>
      </c>
      <c r="C1906" s="209">
        <v>0.36969999999999997</v>
      </c>
      <c r="D1906" s="209">
        <v>0.42</v>
      </c>
      <c r="E1906" s="221">
        <v>4034.52</v>
      </c>
      <c r="K1906" s="217">
        <v>198400</v>
      </c>
    </row>
    <row r="1907" spans="1:11" ht="15" x14ac:dyDescent="0.2">
      <c r="A1907" s="33" t="str">
        <f t="shared" si="29"/>
        <v>198500</v>
      </c>
      <c r="B1907" s="218">
        <v>73397</v>
      </c>
      <c r="C1907" s="206">
        <v>0.36980000000000002</v>
      </c>
      <c r="D1907" s="206">
        <v>0.42</v>
      </c>
      <c r="E1907" s="222">
        <v>4036.83</v>
      </c>
      <c r="K1907" s="218">
        <v>198500</v>
      </c>
    </row>
    <row r="1908" spans="1:11" ht="15" x14ac:dyDescent="0.2">
      <c r="A1908" s="33" t="str">
        <f t="shared" si="29"/>
        <v>198600</v>
      </c>
      <c r="B1908" s="217">
        <v>73439</v>
      </c>
      <c r="C1908" s="209">
        <v>0.36980000000000002</v>
      </c>
      <c r="D1908" s="209">
        <v>0.42</v>
      </c>
      <c r="E1908" s="221">
        <v>4039.14</v>
      </c>
      <c r="K1908" s="217">
        <v>198600</v>
      </c>
    </row>
    <row r="1909" spans="1:11" ht="15" x14ac:dyDescent="0.2">
      <c r="A1909" s="33" t="str">
        <f t="shared" si="29"/>
        <v>198700</v>
      </c>
      <c r="B1909" s="218">
        <v>73481</v>
      </c>
      <c r="C1909" s="206">
        <v>0.36980000000000002</v>
      </c>
      <c r="D1909" s="206">
        <v>0.42</v>
      </c>
      <c r="E1909" s="222">
        <v>4041.45</v>
      </c>
      <c r="K1909" s="218">
        <v>198700</v>
      </c>
    </row>
    <row r="1910" spans="1:11" ht="15" x14ac:dyDescent="0.2">
      <c r="A1910" s="33" t="str">
        <f t="shared" si="29"/>
        <v>198800</v>
      </c>
      <c r="B1910" s="217">
        <v>73523</v>
      </c>
      <c r="C1910" s="209">
        <v>0.36980000000000002</v>
      </c>
      <c r="D1910" s="209">
        <v>0.42</v>
      </c>
      <c r="E1910" s="221">
        <v>4043.76</v>
      </c>
      <c r="K1910" s="217">
        <v>198800</v>
      </c>
    </row>
    <row r="1911" spans="1:11" ht="15" x14ac:dyDescent="0.2">
      <c r="A1911" s="33" t="str">
        <f t="shared" si="29"/>
        <v>198900</v>
      </c>
      <c r="B1911" s="218">
        <v>73565</v>
      </c>
      <c r="C1911" s="206">
        <v>0.36990000000000001</v>
      </c>
      <c r="D1911" s="206">
        <v>0.42</v>
      </c>
      <c r="E1911" s="222">
        <v>4046.07</v>
      </c>
      <c r="K1911" s="218">
        <v>198900</v>
      </c>
    </row>
    <row r="1912" spans="1:11" ht="15" x14ac:dyDescent="0.2">
      <c r="A1912" s="33" t="str">
        <f t="shared" si="29"/>
        <v>199000</v>
      </c>
      <c r="B1912" s="217">
        <v>73607</v>
      </c>
      <c r="C1912" s="209">
        <v>0.36990000000000001</v>
      </c>
      <c r="D1912" s="209">
        <v>0.42</v>
      </c>
      <c r="E1912" s="221">
        <v>4048.38</v>
      </c>
      <c r="K1912" s="217">
        <v>199000</v>
      </c>
    </row>
    <row r="1913" spans="1:11" ht="15" x14ac:dyDescent="0.2">
      <c r="A1913" s="33" t="str">
        <f t="shared" si="29"/>
        <v>199100</v>
      </c>
      <c r="B1913" s="218">
        <v>73649</v>
      </c>
      <c r="C1913" s="206">
        <v>0.36990000000000001</v>
      </c>
      <c r="D1913" s="206">
        <v>0.42</v>
      </c>
      <c r="E1913" s="222">
        <v>4050.69</v>
      </c>
      <c r="K1913" s="218">
        <v>199100</v>
      </c>
    </row>
    <row r="1914" spans="1:11" ht="15" x14ac:dyDescent="0.2">
      <c r="A1914" s="33" t="str">
        <f t="shared" si="29"/>
        <v>199200</v>
      </c>
      <c r="B1914" s="217">
        <v>73691</v>
      </c>
      <c r="C1914" s="209">
        <v>0.36990000000000001</v>
      </c>
      <c r="D1914" s="209">
        <v>0.42</v>
      </c>
      <c r="E1914" s="221">
        <v>4053</v>
      </c>
      <c r="K1914" s="217">
        <v>199200</v>
      </c>
    </row>
    <row r="1915" spans="1:11" ht="15" x14ac:dyDescent="0.2">
      <c r="A1915" s="33" t="str">
        <f t="shared" si="29"/>
        <v>199300</v>
      </c>
      <c r="B1915" s="218">
        <v>73733</v>
      </c>
      <c r="C1915" s="206">
        <v>0.37</v>
      </c>
      <c r="D1915" s="206">
        <v>0.42</v>
      </c>
      <c r="E1915" s="222">
        <v>4055.31</v>
      </c>
      <c r="K1915" s="218">
        <v>199300</v>
      </c>
    </row>
    <row r="1916" spans="1:11" ht="15" x14ac:dyDescent="0.2">
      <c r="A1916" s="33" t="str">
        <f t="shared" si="29"/>
        <v>199400</v>
      </c>
      <c r="B1916" s="217">
        <v>73775</v>
      </c>
      <c r="C1916" s="209">
        <v>0.37</v>
      </c>
      <c r="D1916" s="209">
        <v>0.42</v>
      </c>
      <c r="E1916" s="221">
        <v>4057.62</v>
      </c>
      <c r="K1916" s="217">
        <v>199400</v>
      </c>
    </row>
    <row r="1917" spans="1:11" ht="15" x14ac:dyDescent="0.2">
      <c r="A1917" s="33" t="str">
        <f t="shared" si="29"/>
        <v>199500</v>
      </c>
      <c r="B1917" s="218">
        <v>73817</v>
      </c>
      <c r="C1917" s="206">
        <v>0.37</v>
      </c>
      <c r="D1917" s="206">
        <v>0.42</v>
      </c>
      <c r="E1917" s="222">
        <v>4059.93</v>
      </c>
      <c r="K1917" s="218">
        <v>199500</v>
      </c>
    </row>
    <row r="1918" spans="1:11" ht="15" x14ac:dyDescent="0.2">
      <c r="A1918" s="33" t="str">
        <f t="shared" si="29"/>
        <v>199600</v>
      </c>
      <c r="B1918" s="217">
        <v>73859</v>
      </c>
      <c r="C1918" s="209">
        <v>0.37</v>
      </c>
      <c r="D1918" s="209">
        <v>0.42</v>
      </c>
      <c r="E1918" s="221">
        <v>4062.24</v>
      </c>
      <c r="K1918" s="217">
        <v>199600</v>
      </c>
    </row>
    <row r="1919" spans="1:11" ht="15" x14ac:dyDescent="0.2">
      <c r="A1919" s="33" t="str">
        <f t="shared" si="29"/>
        <v>199700</v>
      </c>
      <c r="B1919" s="218">
        <v>73901</v>
      </c>
      <c r="C1919" s="206">
        <v>0.37009999999999998</v>
      </c>
      <c r="D1919" s="206">
        <v>0.42</v>
      </c>
      <c r="E1919" s="222">
        <v>4064.55</v>
      </c>
      <c r="K1919" s="218">
        <v>199700</v>
      </c>
    </row>
    <row r="1920" spans="1:11" ht="15" x14ac:dyDescent="0.2">
      <c r="A1920" s="33" t="str">
        <f t="shared" si="29"/>
        <v>199800</v>
      </c>
      <c r="B1920" s="217">
        <v>73943</v>
      </c>
      <c r="C1920" s="209">
        <v>0.37009999999999998</v>
      </c>
      <c r="D1920" s="209">
        <v>0.42</v>
      </c>
      <c r="E1920" s="221">
        <v>4066.86</v>
      </c>
      <c r="K1920" s="217">
        <v>199800</v>
      </c>
    </row>
    <row r="1921" spans="1:11" ht="15" x14ac:dyDescent="0.2">
      <c r="A1921" s="33" t="str">
        <f t="shared" si="29"/>
        <v>199900</v>
      </c>
      <c r="B1921" s="218">
        <v>73985</v>
      </c>
      <c r="C1921" s="206">
        <v>0.37009999999999998</v>
      </c>
      <c r="D1921" s="206">
        <v>0.42</v>
      </c>
      <c r="E1921" s="222">
        <v>4069.17</v>
      </c>
      <c r="K1921" s="218">
        <v>199900</v>
      </c>
    </row>
    <row r="1922" spans="1:11" ht="15" x14ac:dyDescent="0.2">
      <c r="A1922" s="33" t="str">
        <f t="shared" ref="A1922:A1985" si="30">CLEAN(K1922)</f>
        <v>200000</v>
      </c>
      <c r="B1922" s="219">
        <v>74027</v>
      </c>
      <c r="C1922" s="212">
        <v>0.37009999999999998</v>
      </c>
      <c r="D1922" s="212">
        <v>0.42</v>
      </c>
      <c r="E1922" s="223">
        <v>4071.48</v>
      </c>
      <c r="K1922" s="219">
        <v>200000</v>
      </c>
    </row>
    <row r="1923" spans="1:11" ht="15" x14ac:dyDescent="0.2">
      <c r="A1923" s="33" t="str">
        <f t="shared" si="30"/>
        <v>200100</v>
      </c>
      <c r="B1923" s="220">
        <v>74069</v>
      </c>
      <c r="C1923" s="215">
        <v>0.37019999999999997</v>
      </c>
      <c r="D1923" s="215">
        <v>0.42</v>
      </c>
      <c r="E1923" s="224">
        <v>4073.79</v>
      </c>
      <c r="K1923" s="220">
        <v>200100</v>
      </c>
    </row>
    <row r="1924" spans="1:11" ht="15" x14ac:dyDescent="0.2">
      <c r="A1924" s="33" t="str">
        <f t="shared" si="30"/>
        <v>200200</v>
      </c>
      <c r="B1924" s="217">
        <v>74111</v>
      </c>
      <c r="C1924" s="209">
        <v>0.37019999999999997</v>
      </c>
      <c r="D1924" s="209">
        <v>0.42</v>
      </c>
      <c r="E1924" s="221">
        <v>4076.1</v>
      </c>
      <c r="K1924" s="217">
        <v>200200</v>
      </c>
    </row>
    <row r="1925" spans="1:11" ht="15" x14ac:dyDescent="0.2">
      <c r="A1925" s="33" t="str">
        <f t="shared" si="30"/>
        <v>200300</v>
      </c>
      <c r="B1925" s="218">
        <v>74153</v>
      </c>
      <c r="C1925" s="206">
        <v>0.37019999999999997</v>
      </c>
      <c r="D1925" s="206">
        <v>0.42</v>
      </c>
      <c r="E1925" s="222">
        <v>4078.41</v>
      </c>
      <c r="K1925" s="218">
        <v>200300</v>
      </c>
    </row>
    <row r="1926" spans="1:11" ht="15" x14ac:dyDescent="0.2">
      <c r="A1926" s="33" t="str">
        <f t="shared" si="30"/>
        <v>200400</v>
      </c>
      <c r="B1926" s="217">
        <v>74195</v>
      </c>
      <c r="C1926" s="209">
        <v>0.37019999999999997</v>
      </c>
      <c r="D1926" s="209">
        <v>0.42</v>
      </c>
      <c r="E1926" s="221">
        <v>4080.72</v>
      </c>
      <c r="K1926" s="217">
        <v>200400</v>
      </c>
    </row>
    <row r="1927" spans="1:11" ht="15" x14ac:dyDescent="0.2">
      <c r="A1927" s="33" t="str">
        <f t="shared" si="30"/>
        <v>200500</v>
      </c>
      <c r="B1927" s="218">
        <v>74237</v>
      </c>
      <c r="C1927" s="206">
        <v>0.37030000000000002</v>
      </c>
      <c r="D1927" s="206">
        <v>0.42</v>
      </c>
      <c r="E1927" s="222">
        <v>4083.03</v>
      </c>
      <c r="K1927" s="218">
        <v>200500</v>
      </c>
    </row>
    <row r="1928" spans="1:11" ht="15" x14ac:dyDescent="0.2">
      <c r="A1928" s="33" t="str">
        <f t="shared" si="30"/>
        <v>200600</v>
      </c>
      <c r="B1928" s="217">
        <v>74279</v>
      </c>
      <c r="C1928" s="209">
        <v>0.37030000000000002</v>
      </c>
      <c r="D1928" s="209">
        <v>0.42</v>
      </c>
      <c r="E1928" s="221">
        <v>4085.34</v>
      </c>
      <c r="K1928" s="217">
        <v>200600</v>
      </c>
    </row>
    <row r="1929" spans="1:11" ht="15" x14ac:dyDescent="0.2">
      <c r="A1929" s="33" t="str">
        <f t="shared" si="30"/>
        <v>200700</v>
      </c>
      <c r="B1929" s="218">
        <v>74321</v>
      </c>
      <c r="C1929" s="206">
        <v>0.37030000000000002</v>
      </c>
      <c r="D1929" s="206">
        <v>0.42</v>
      </c>
      <c r="E1929" s="222">
        <v>4087.65</v>
      </c>
      <c r="K1929" s="218">
        <v>200700</v>
      </c>
    </row>
    <row r="1930" spans="1:11" ht="15" x14ac:dyDescent="0.2">
      <c r="A1930" s="33" t="str">
        <f t="shared" si="30"/>
        <v>200800</v>
      </c>
      <c r="B1930" s="217">
        <v>74363</v>
      </c>
      <c r="C1930" s="209">
        <v>0.37030000000000002</v>
      </c>
      <c r="D1930" s="209">
        <v>0.42</v>
      </c>
      <c r="E1930" s="221">
        <v>4089.96</v>
      </c>
      <c r="K1930" s="217">
        <v>200800</v>
      </c>
    </row>
    <row r="1931" spans="1:11" ht="15" x14ac:dyDescent="0.2">
      <c r="A1931" s="33" t="str">
        <f t="shared" si="30"/>
        <v>200900</v>
      </c>
      <c r="B1931" s="218">
        <v>74405</v>
      </c>
      <c r="C1931" s="206">
        <v>0.37040000000000001</v>
      </c>
      <c r="D1931" s="206">
        <v>0.42</v>
      </c>
      <c r="E1931" s="222">
        <v>4092.27</v>
      </c>
      <c r="K1931" s="218">
        <v>200900</v>
      </c>
    </row>
    <row r="1932" spans="1:11" ht="15" x14ac:dyDescent="0.2">
      <c r="A1932" s="33" t="str">
        <f t="shared" si="30"/>
        <v>201000</v>
      </c>
      <c r="B1932" s="217">
        <v>74447</v>
      </c>
      <c r="C1932" s="209">
        <v>0.37040000000000001</v>
      </c>
      <c r="D1932" s="209">
        <v>0.42</v>
      </c>
      <c r="E1932" s="221">
        <v>4094.58</v>
      </c>
      <c r="K1932" s="217">
        <v>201000</v>
      </c>
    </row>
    <row r="1933" spans="1:11" ht="15" x14ac:dyDescent="0.2">
      <c r="A1933" s="33" t="str">
        <f t="shared" si="30"/>
        <v>201100</v>
      </c>
      <c r="B1933" s="218">
        <v>74489</v>
      </c>
      <c r="C1933" s="206">
        <v>0.37040000000000001</v>
      </c>
      <c r="D1933" s="206">
        <v>0.42</v>
      </c>
      <c r="E1933" s="222">
        <v>4096.8900000000003</v>
      </c>
      <c r="K1933" s="218">
        <v>201100</v>
      </c>
    </row>
    <row r="1934" spans="1:11" ht="15" x14ac:dyDescent="0.2">
      <c r="A1934" s="33" t="str">
        <f t="shared" si="30"/>
        <v>201200</v>
      </c>
      <c r="B1934" s="217">
        <v>74531</v>
      </c>
      <c r="C1934" s="209">
        <v>0.37040000000000001</v>
      </c>
      <c r="D1934" s="209">
        <v>0.42</v>
      </c>
      <c r="E1934" s="221">
        <v>4099.2</v>
      </c>
      <c r="K1934" s="217">
        <v>201200</v>
      </c>
    </row>
    <row r="1935" spans="1:11" ht="15" x14ac:dyDescent="0.2">
      <c r="A1935" s="33" t="str">
        <f t="shared" si="30"/>
        <v>201300</v>
      </c>
      <c r="B1935" s="218">
        <v>74573</v>
      </c>
      <c r="C1935" s="206">
        <v>0.3705</v>
      </c>
      <c r="D1935" s="206">
        <v>0.42</v>
      </c>
      <c r="E1935" s="222">
        <v>4101.51</v>
      </c>
      <c r="K1935" s="218">
        <v>201300</v>
      </c>
    </row>
    <row r="1936" spans="1:11" ht="15" x14ac:dyDescent="0.2">
      <c r="A1936" s="33" t="str">
        <f t="shared" si="30"/>
        <v>201400</v>
      </c>
      <c r="B1936" s="217">
        <v>74615</v>
      </c>
      <c r="C1936" s="209">
        <v>0.3705</v>
      </c>
      <c r="D1936" s="209">
        <v>0.42</v>
      </c>
      <c r="E1936" s="221">
        <v>4103.82</v>
      </c>
      <c r="K1936" s="217">
        <v>201400</v>
      </c>
    </row>
    <row r="1937" spans="1:11" ht="15" x14ac:dyDescent="0.2">
      <c r="A1937" s="33" t="str">
        <f t="shared" si="30"/>
        <v>201500</v>
      </c>
      <c r="B1937" s="218">
        <v>74657</v>
      </c>
      <c r="C1937" s="206">
        <v>0.3705</v>
      </c>
      <c r="D1937" s="206">
        <v>0.42</v>
      </c>
      <c r="E1937" s="222">
        <v>4106.13</v>
      </c>
      <c r="K1937" s="218">
        <v>201500</v>
      </c>
    </row>
    <row r="1938" spans="1:11" ht="15" x14ac:dyDescent="0.2">
      <c r="A1938" s="33" t="str">
        <f t="shared" si="30"/>
        <v>201600</v>
      </c>
      <c r="B1938" s="217">
        <v>74699</v>
      </c>
      <c r="C1938" s="209">
        <v>0.3705</v>
      </c>
      <c r="D1938" s="209">
        <v>0.42</v>
      </c>
      <c r="E1938" s="221">
        <v>4108.4399999999996</v>
      </c>
      <c r="K1938" s="217">
        <v>201600</v>
      </c>
    </row>
    <row r="1939" spans="1:11" ht="15" x14ac:dyDescent="0.2">
      <c r="A1939" s="33" t="str">
        <f t="shared" si="30"/>
        <v>201700</v>
      </c>
      <c r="B1939" s="218">
        <v>74741</v>
      </c>
      <c r="C1939" s="206">
        <v>0.37059999999999998</v>
      </c>
      <c r="D1939" s="206">
        <v>0.42</v>
      </c>
      <c r="E1939" s="222">
        <v>4110.75</v>
      </c>
      <c r="K1939" s="218">
        <v>201700</v>
      </c>
    </row>
    <row r="1940" spans="1:11" ht="15" x14ac:dyDescent="0.2">
      <c r="A1940" s="33" t="str">
        <f t="shared" si="30"/>
        <v>201800</v>
      </c>
      <c r="B1940" s="217">
        <v>74783</v>
      </c>
      <c r="C1940" s="209">
        <v>0.37059999999999998</v>
      </c>
      <c r="D1940" s="209">
        <v>0.42</v>
      </c>
      <c r="E1940" s="221">
        <v>4113.0600000000004</v>
      </c>
      <c r="K1940" s="217">
        <v>201800</v>
      </c>
    </row>
    <row r="1941" spans="1:11" ht="15" x14ac:dyDescent="0.2">
      <c r="A1941" s="33" t="str">
        <f t="shared" si="30"/>
        <v>201900</v>
      </c>
      <c r="B1941" s="218">
        <v>74825</v>
      </c>
      <c r="C1941" s="206">
        <v>0.37059999999999998</v>
      </c>
      <c r="D1941" s="206">
        <v>0.42</v>
      </c>
      <c r="E1941" s="222">
        <v>4115.37</v>
      </c>
      <c r="K1941" s="218">
        <v>201900</v>
      </c>
    </row>
    <row r="1942" spans="1:11" ht="15" x14ac:dyDescent="0.2">
      <c r="A1942" s="33" t="str">
        <f t="shared" si="30"/>
        <v>202000</v>
      </c>
      <c r="B1942" s="217">
        <v>74867</v>
      </c>
      <c r="C1942" s="209">
        <v>0.37059999999999998</v>
      </c>
      <c r="D1942" s="209">
        <v>0.42</v>
      </c>
      <c r="E1942" s="221">
        <v>4117.68</v>
      </c>
      <c r="K1942" s="217">
        <v>202000</v>
      </c>
    </row>
    <row r="1943" spans="1:11" ht="15" x14ac:dyDescent="0.2">
      <c r="A1943" s="33" t="str">
        <f t="shared" si="30"/>
        <v>202100</v>
      </c>
      <c r="B1943" s="218">
        <v>74909</v>
      </c>
      <c r="C1943" s="206">
        <v>0.37069999999999997</v>
      </c>
      <c r="D1943" s="206">
        <v>0.42</v>
      </c>
      <c r="E1943" s="222">
        <v>4119.99</v>
      </c>
      <c r="K1943" s="218">
        <v>202100</v>
      </c>
    </row>
    <row r="1944" spans="1:11" ht="15" x14ac:dyDescent="0.2">
      <c r="A1944" s="33" t="str">
        <f t="shared" si="30"/>
        <v>202200</v>
      </c>
      <c r="B1944" s="217">
        <v>74951</v>
      </c>
      <c r="C1944" s="209">
        <v>0.37069999999999997</v>
      </c>
      <c r="D1944" s="209">
        <v>0.42</v>
      </c>
      <c r="E1944" s="221">
        <v>4122.3</v>
      </c>
      <c r="K1944" s="217">
        <v>202200</v>
      </c>
    </row>
    <row r="1945" spans="1:11" ht="15" x14ac:dyDescent="0.2">
      <c r="A1945" s="33" t="str">
        <f t="shared" si="30"/>
        <v>202300</v>
      </c>
      <c r="B1945" s="218">
        <v>74993</v>
      </c>
      <c r="C1945" s="206">
        <v>0.37069999999999997</v>
      </c>
      <c r="D1945" s="206">
        <v>0.42</v>
      </c>
      <c r="E1945" s="222">
        <v>4124.6099999999997</v>
      </c>
      <c r="K1945" s="218">
        <v>202300</v>
      </c>
    </row>
    <row r="1946" spans="1:11" ht="15" x14ac:dyDescent="0.2">
      <c r="A1946" s="33" t="str">
        <f t="shared" si="30"/>
        <v>202400</v>
      </c>
      <c r="B1946" s="217">
        <v>75035</v>
      </c>
      <c r="C1946" s="209">
        <v>0.37069999999999997</v>
      </c>
      <c r="D1946" s="209">
        <v>0.42</v>
      </c>
      <c r="E1946" s="221">
        <v>4126.92</v>
      </c>
      <c r="K1946" s="217">
        <v>202400</v>
      </c>
    </row>
    <row r="1947" spans="1:11" ht="15" x14ac:dyDescent="0.2">
      <c r="A1947" s="33" t="str">
        <f t="shared" si="30"/>
        <v>202500</v>
      </c>
      <c r="B1947" s="218">
        <v>75077</v>
      </c>
      <c r="C1947" s="206">
        <v>0.37080000000000002</v>
      </c>
      <c r="D1947" s="206">
        <v>0.42</v>
      </c>
      <c r="E1947" s="222">
        <v>4129.2299999999996</v>
      </c>
      <c r="K1947" s="218">
        <v>202500</v>
      </c>
    </row>
    <row r="1948" spans="1:11" ht="15" x14ac:dyDescent="0.2">
      <c r="A1948" s="33" t="str">
        <f t="shared" si="30"/>
        <v>202600</v>
      </c>
      <c r="B1948" s="217">
        <v>75119</v>
      </c>
      <c r="C1948" s="209">
        <v>0.37080000000000002</v>
      </c>
      <c r="D1948" s="209">
        <v>0.42</v>
      </c>
      <c r="E1948" s="221">
        <v>4131.54</v>
      </c>
      <c r="K1948" s="217">
        <v>202600</v>
      </c>
    </row>
    <row r="1949" spans="1:11" ht="15" x14ac:dyDescent="0.2">
      <c r="A1949" s="33" t="str">
        <f t="shared" si="30"/>
        <v>202700</v>
      </c>
      <c r="B1949" s="218">
        <v>75161</v>
      </c>
      <c r="C1949" s="206">
        <v>0.37080000000000002</v>
      </c>
      <c r="D1949" s="206">
        <v>0.42</v>
      </c>
      <c r="E1949" s="222">
        <v>4133.8500000000004</v>
      </c>
      <c r="K1949" s="218">
        <v>202700</v>
      </c>
    </row>
    <row r="1950" spans="1:11" ht="15" x14ac:dyDescent="0.2">
      <c r="A1950" s="33" t="str">
        <f t="shared" si="30"/>
        <v>202800</v>
      </c>
      <c r="B1950" s="217">
        <v>75203</v>
      </c>
      <c r="C1950" s="209">
        <v>0.37080000000000002</v>
      </c>
      <c r="D1950" s="209">
        <v>0.42</v>
      </c>
      <c r="E1950" s="221">
        <v>4136.16</v>
      </c>
      <c r="K1950" s="217">
        <v>202800</v>
      </c>
    </row>
    <row r="1951" spans="1:11" ht="15" x14ac:dyDescent="0.2">
      <c r="A1951" s="33" t="str">
        <f t="shared" si="30"/>
        <v>202900</v>
      </c>
      <c r="B1951" s="218">
        <v>75245</v>
      </c>
      <c r="C1951" s="206">
        <v>0.37080000000000002</v>
      </c>
      <c r="D1951" s="206">
        <v>0.42</v>
      </c>
      <c r="E1951" s="222">
        <v>4138.47</v>
      </c>
      <c r="K1951" s="218">
        <v>202900</v>
      </c>
    </row>
    <row r="1952" spans="1:11" ht="15" x14ac:dyDescent="0.2">
      <c r="A1952" s="33" t="str">
        <f t="shared" si="30"/>
        <v>203000</v>
      </c>
      <c r="B1952" s="217">
        <v>75287</v>
      </c>
      <c r="C1952" s="209">
        <v>0.37090000000000001</v>
      </c>
      <c r="D1952" s="209">
        <v>0.42</v>
      </c>
      <c r="E1952" s="221">
        <v>4140.78</v>
      </c>
      <c r="K1952" s="217">
        <v>203000</v>
      </c>
    </row>
    <row r="1953" spans="1:11" ht="15" x14ac:dyDescent="0.2">
      <c r="A1953" s="33" t="str">
        <f t="shared" si="30"/>
        <v>203100</v>
      </c>
      <c r="B1953" s="218">
        <v>75329</v>
      </c>
      <c r="C1953" s="206">
        <v>0.37090000000000001</v>
      </c>
      <c r="D1953" s="206">
        <v>0.42</v>
      </c>
      <c r="E1953" s="222">
        <v>4143.09</v>
      </c>
      <c r="K1953" s="218">
        <v>203100</v>
      </c>
    </row>
    <row r="1954" spans="1:11" ht="15" x14ac:dyDescent="0.2">
      <c r="A1954" s="33" t="str">
        <f t="shared" si="30"/>
        <v>203200</v>
      </c>
      <c r="B1954" s="217">
        <v>75371</v>
      </c>
      <c r="C1954" s="209">
        <v>0.37090000000000001</v>
      </c>
      <c r="D1954" s="209">
        <v>0.42</v>
      </c>
      <c r="E1954" s="221">
        <v>4145.3999999999996</v>
      </c>
      <c r="K1954" s="217">
        <v>203200</v>
      </c>
    </row>
    <row r="1955" spans="1:11" ht="15" x14ac:dyDescent="0.2">
      <c r="A1955" s="33" t="str">
        <f t="shared" si="30"/>
        <v>203300</v>
      </c>
      <c r="B1955" s="218">
        <v>75413</v>
      </c>
      <c r="C1955" s="206">
        <v>0.37090000000000001</v>
      </c>
      <c r="D1955" s="206">
        <v>0.42</v>
      </c>
      <c r="E1955" s="222">
        <v>4147.71</v>
      </c>
      <c r="K1955" s="218">
        <v>203300</v>
      </c>
    </row>
    <row r="1956" spans="1:11" ht="15" x14ac:dyDescent="0.2">
      <c r="A1956" s="33" t="str">
        <f t="shared" si="30"/>
        <v>203400</v>
      </c>
      <c r="B1956" s="217">
        <v>75455</v>
      </c>
      <c r="C1956" s="209">
        <v>0.371</v>
      </c>
      <c r="D1956" s="209">
        <v>0.42</v>
      </c>
      <c r="E1956" s="221">
        <v>4150.0200000000004</v>
      </c>
      <c r="K1956" s="217">
        <v>203400</v>
      </c>
    </row>
    <row r="1957" spans="1:11" ht="15" x14ac:dyDescent="0.2">
      <c r="A1957" s="33" t="str">
        <f t="shared" si="30"/>
        <v>203500</v>
      </c>
      <c r="B1957" s="218">
        <v>75497</v>
      </c>
      <c r="C1957" s="206">
        <v>0.371</v>
      </c>
      <c r="D1957" s="206">
        <v>0.42</v>
      </c>
      <c r="E1957" s="222">
        <v>4152.33</v>
      </c>
      <c r="K1957" s="218">
        <v>203500</v>
      </c>
    </row>
    <row r="1958" spans="1:11" ht="15" x14ac:dyDescent="0.2">
      <c r="A1958" s="33" t="str">
        <f t="shared" si="30"/>
        <v>203600</v>
      </c>
      <c r="B1958" s="217">
        <v>75539</v>
      </c>
      <c r="C1958" s="209">
        <v>0.371</v>
      </c>
      <c r="D1958" s="209">
        <v>0.42</v>
      </c>
      <c r="E1958" s="221">
        <v>4154.6400000000003</v>
      </c>
      <c r="K1958" s="217">
        <v>203600</v>
      </c>
    </row>
    <row r="1959" spans="1:11" ht="15" x14ac:dyDescent="0.2">
      <c r="A1959" s="33" t="str">
        <f t="shared" si="30"/>
        <v>203700</v>
      </c>
      <c r="B1959" s="218">
        <v>75581</v>
      </c>
      <c r="C1959" s="206">
        <v>0.371</v>
      </c>
      <c r="D1959" s="206">
        <v>0.42</v>
      </c>
      <c r="E1959" s="222">
        <v>4156.95</v>
      </c>
      <c r="K1959" s="218">
        <v>203700</v>
      </c>
    </row>
    <row r="1960" spans="1:11" ht="15" x14ac:dyDescent="0.2">
      <c r="A1960" s="33" t="str">
        <f t="shared" si="30"/>
        <v>203800</v>
      </c>
      <c r="B1960" s="217">
        <v>75623</v>
      </c>
      <c r="C1960" s="209">
        <v>0.37109999999999999</v>
      </c>
      <c r="D1960" s="209">
        <v>0.42</v>
      </c>
      <c r="E1960" s="221">
        <v>4159.26</v>
      </c>
      <c r="K1960" s="217">
        <v>203800</v>
      </c>
    </row>
    <row r="1961" spans="1:11" ht="15" x14ac:dyDescent="0.2">
      <c r="A1961" s="33" t="str">
        <f t="shared" si="30"/>
        <v>203900</v>
      </c>
      <c r="B1961" s="218">
        <v>75665</v>
      </c>
      <c r="C1961" s="206">
        <v>0.37109999999999999</v>
      </c>
      <c r="D1961" s="206">
        <v>0.42</v>
      </c>
      <c r="E1961" s="222">
        <v>4161.57</v>
      </c>
      <c r="K1961" s="218">
        <v>203900</v>
      </c>
    </row>
    <row r="1962" spans="1:11" ht="15" x14ac:dyDescent="0.2">
      <c r="A1962" s="33" t="str">
        <f t="shared" si="30"/>
        <v>204000</v>
      </c>
      <c r="B1962" s="217">
        <v>75707</v>
      </c>
      <c r="C1962" s="209">
        <v>0.37109999999999999</v>
      </c>
      <c r="D1962" s="209">
        <v>0.42</v>
      </c>
      <c r="E1962" s="221">
        <v>4163.88</v>
      </c>
      <c r="K1962" s="217">
        <v>204000</v>
      </c>
    </row>
    <row r="1963" spans="1:11" ht="15" x14ac:dyDescent="0.2">
      <c r="A1963" s="33" t="str">
        <f t="shared" si="30"/>
        <v>204100</v>
      </c>
      <c r="B1963" s="218">
        <v>75749</v>
      </c>
      <c r="C1963" s="206">
        <v>0.37109999999999999</v>
      </c>
      <c r="D1963" s="206">
        <v>0.42</v>
      </c>
      <c r="E1963" s="222">
        <v>4166.1899999999996</v>
      </c>
      <c r="K1963" s="218">
        <v>204100</v>
      </c>
    </row>
    <row r="1964" spans="1:11" ht="15" x14ac:dyDescent="0.2">
      <c r="A1964" s="33" t="str">
        <f t="shared" si="30"/>
        <v>204200</v>
      </c>
      <c r="B1964" s="217">
        <v>75791</v>
      </c>
      <c r="C1964" s="209">
        <v>0.37119999999999997</v>
      </c>
      <c r="D1964" s="209">
        <v>0.42</v>
      </c>
      <c r="E1964" s="221">
        <v>4168.5</v>
      </c>
      <c r="K1964" s="217">
        <v>204200</v>
      </c>
    </row>
    <row r="1965" spans="1:11" ht="15" x14ac:dyDescent="0.2">
      <c r="A1965" s="33" t="str">
        <f t="shared" si="30"/>
        <v>204300</v>
      </c>
      <c r="B1965" s="218">
        <v>75833</v>
      </c>
      <c r="C1965" s="206">
        <v>0.37119999999999997</v>
      </c>
      <c r="D1965" s="206">
        <v>0.42</v>
      </c>
      <c r="E1965" s="222">
        <v>4170.8100000000004</v>
      </c>
      <c r="K1965" s="218">
        <v>204300</v>
      </c>
    </row>
    <row r="1966" spans="1:11" ht="15" x14ac:dyDescent="0.2">
      <c r="A1966" s="33" t="str">
        <f t="shared" si="30"/>
        <v>204400</v>
      </c>
      <c r="B1966" s="217">
        <v>75875</v>
      </c>
      <c r="C1966" s="209">
        <v>0.37119999999999997</v>
      </c>
      <c r="D1966" s="209">
        <v>0.42</v>
      </c>
      <c r="E1966" s="221">
        <v>4173.12</v>
      </c>
      <c r="K1966" s="217">
        <v>204400</v>
      </c>
    </row>
    <row r="1967" spans="1:11" ht="15" x14ac:dyDescent="0.2">
      <c r="A1967" s="33" t="str">
        <f t="shared" si="30"/>
        <v>204500</v>
      </c>
      <c r="B1967" s="218">
        <v>75917</v>
      </c>
      <c r="C1967" s="206">
        <v>0.37119999999999997</v>
      </c>
      <c r="D1967" s="206">
        <v>0.42</v>
      </c>
      <c r="E1967" s="222">
        <v>4175.43</v>
      </c>
      <c r="K1967" s="218">
        <v>204500</v>
      </c>
    </row>
    <row r="1968" spans="1:11" ht="15" x14ac:dyDescent="0.2">
      <c r="A1968" s="33" t="str">
        <f t="shared" si="30"/>
        <v>204600</v>
      </c>
      <c r="B1968" s="219">
        <v>75959</v>
      </c>
      <c r="C1968" s="212">
        <v>0.37130000000000002</v>
      </c>
      <c r="D1968" s="212">
        <v>0.42</v>
      </c>
      <c r="E1968" s="223">
        <v>4177.74</v>
      </c>
      <c r="K1968" s="219">
        <v>204600</v>
      </c>
    </row>
    <row r="1969" spans="1:11" ht="15" x14ac:dyDescent="0.2">
      <c r="A1969" s="33" t="str">
        <f t="shared" si="30"/>
        <v>204700</v>
      </c>
      <c r="B1969" s="220">
        <v>76001</v>
      </c>
      <c r="C1969" s="215">
        <v>0.37130000000000002</v>
      </c>
      <c r="D1969" s="215">
        <v>0.42</v>
      </c>
      <c r="E1969" s="224">
        <v>4180.05</v>
      </c>
      <c r="K1969" s="220">
        <v>204700</v>
      </c>
    </row>
    <row r="1970" spans="1:11" ht="15" x14ac:dyDescent="0.2">
      <c r="A1970" s="33" t="str">
        <f t="shared" si="30"/>
        <v>204800</v>
      </c>
      <c r="B1970" s="217">
        <v>76043</v>
      </c>
      <c r="C1970" s="209">
        <v>0.37130000000000002</v>
      </c>
      <c r="D1970" s="209">
        <v>0.42</v>
      </c>
      <c r="E1970" s="221">
        <v>4182.3599999999997</v>
      </c>
      <c r="K1970" s="217">
        <v>204800</v>
      </c>
    </row>
    <row r="1971" spans="1:11" ht="15" x14ac:dyDescent="0.2">
      <c r="A1971" s="33" t="str">
        <f t="shared" si="30"/>
        <v>204900</v>
      </c>
      <c r="B1971" s="218">
        <v>76085</v>
      </c>
      <c r="C1971" s="206">
        <v>0.37130000000000002</v>
      </c>
      <c r="D1971" s="206">
        <v>0.42</v>
      </c>
      <c r="E1971" s="222">
        <v>4184.67</v>
      </c>
      <c r="K1971" s="218">
        <v>204900</v>
      </c>
    </row>
    <row r="1972" spans="1:11" ht="15" x14ac:dyDescent="0.2">
      <c r="A1972" s="33" t="str">
        <f t="shared" si="30"/>
        <v>205000</v>
      </c>
      <c r="B1972" s="217">
        <v>76127</v>
      </c>
      <c r="C1972" s="209">
        <v>0.37140000000000001</v>
      </c>
      <c r="D1972" s="209">
        <v>0.42</v>
      </c>
      <c r="E1972" s="221">
        <v>4186.9799999999996</v>
      </c>
      <c r="K1972" s="217">
        <v>205000</v>
      </c>
    </row>
    <row r="1973" spans="1:11" ht="15" x14ac:dyDescent="0.2">
      <c r="A1973" s="33" t="str">
        <f t="shared" si="30"/>
        <v>205100</v>
      </c>
      <c r="B1973" s="218">
        <v>76169</v>
      </c>
      <c r="C1973" s="206">
        <v>0.37140000000000001</v>
      </c>
      <c r="D1973" s="206">
        <v>0.42</v>
      </c>
      <c r="E1973" s="222">
        <v>4189.29</v>
      </c>
      <c r="K1973" s="218">
        <v>205100</v>
      </c>
    </row>
    <row r="1974" spans="1:11" ht="15" x14ac:dyDescent="0.2">
      <c r="A1974" s="33" t="str">
        <f t="shared" si="30"/>
        <v>205200</v>
      </c>
      <c r="B1974" s="217">
        <v>76211</v>
      </c>
      <c r="C1974" s="209">
        <v>0.37140000000000001</v>
      </c>
      <c r="D1974" s="209">
        <v>0.42</v>
      </c>
      <c r="E1974" s="221">
        <v>4191.6000000000004</v>
      </c>
      <c r="K1974" s="217">
        <v>205200</v>
      </c>
    </row>
    <row r="1975" spans="1:11" ht="15" x14ac:dyDescent="0.2">
      <c r="A1975" s="33" t="str">
        <f t="shared" si="30"/>
        <v>205300</v>
      </c>
      <c r="B1975" s="218">
        <v>76253</v>
      </c>
      <c r="C1975" s="206">
        <v>0.37140000000000001</v>
      </c>
      <c r="D1975" s="206">
        <v>0.42</v>
      </c>
      <c r="E1975" s="222">
        <v>4193.91</v>
      </c>
      <c r="K1975" s="218">
        <v>205300</v>
      </c>
    </row>
    <row r="1976" spans="1:11" ht="15" x14ac:dyDescent="0.2">
      <c r="A1976" s="33" t="str">
        <f t="shared" si="30"/>
        <v>205400</v>
      </c>
      <c r="B1976" s="217">
        <v>76295</v>
      </c>
      <c r="C1976" s="209">
        <v>0.37140000000000001</v>
      </c>
      <c r="D1976" s="209">
        <v>0.42</v>
      </c>
      <c r="E1976" s="221">
        <v>4196.22</v>
      </c>
      <c r="K1976" s="217">
        <v>205400</v>
      </c>
    </row>
    <row r="1977" spans="1:11" ht="15" x14ac:dyDescent="0.2">
      <c r="A1977" s="33" t="str">
        <f t="shared" si="30"/>
        <v>205500</v>
      </c>
      <c r="B1977" s="218">
        <v>76337</v>
      </c>
      <c r="C1977" s="206">
        <v>0.3715</v>
      </c>
      <c r="D1977" s="206">
        <v>0.42</v>
      </c>
      <c r="E1977" s="222">
        <v>4198.53</v>
      </c>
      <c r="K1977" s="218">
        <v>205500</v>
      </c>
    </row>
    <row r="1978" spans="1:11" ht="15" x14ac:dyDescent="0.2">
      <c r="A1978" s="33" t="str">
        <f t="shared" si="30"/>
        <v>205600</v>
      </c>
      <c r="B1978" s="217">
        <v>76379</v>
      </c>
      <c r="C1978" s="209">
        <v>0.3715</v>
      </c>
      <c r="D1978" s="209">
        <v>0.42</v>
      </c>
      <c r="E1978" s="221">
        <v>4200.84</v>
      </c>
      <c r="K1978" s="217">
        <v>205600</v>
      </c>
    </row>
    <row r="1979" spans="1:11" ht="15" x14ac:dyDescent="0.2">
      <c r="A1979" s="33" t="str">
        <f t="shared" si="30"/>
        <v>205700</v>
      </c>
      <c r="B1979" s="218">
        <v>76421</v>
      </c>
      <c r="C1979" s="206">
        <v>0.3715</v>
      </c>
      <c r="D1979" s="206">
        <v>0.42</v>
      </c>
      <c r="E1979" s="222">
        <v>4203.1499999999996</v>
      </c>
      <c r="K1979" s="218">
        <v>205700</v>
      </c>
    </row>
    <row r="1980" spans="1:11" ht="15" x14ac:dyDescent="0.2">
      <c r="A1980" s="33" t="str">
        <f t="shared" si="30"/>
        <v>205800</v>
      </c>
      <c r="B1980" s="217">
        <v>76463</v>
      </c>
      <c r="C1980" s="209">
        <v>0.3715</v>
      </c>
      <c r="D1980" s="209">
        <v>0.42</v>
      </c>
      <c r="E1980" s="221">
        <v>4205.46</v>
      </c>
      <c r="K1980" s="217">
        <v>205800</v>
      </c>
    </row>
    <row r="1981" spans="1:11" ht="15" x14ac:dyDescent="0.2">
      <c r="A1981" s="33" t="str">
        <f t="shared" si="30"/>
        <v>205900</v>
      </c>
      <c r="B1981" s="218">
        <v>76505</v>
      </c>
      <c r="C1981" s="206">
        <v>0.37159999999999999</v>
      </c>
      <c r="D1981" s="206">
        <v>0.42</v>
      </c>
      <c r="E1981" s="222">
        <v>4207.7700000000004</v>
      </c>
      <c r="K1981" s="218">
        <v>205900</v>
      </c>
    </row>
    <row r="1982" spans="1:11" ht="15" x14ac:dyDescent="0.2">
      <c r="A1982" s="33" t="str">
        <f t="shared" si="30"/>
        <v>206000</v>
      </c>
      <c r="B1982" s="217">
        <v>76547</v>
      </c>
      <c r="C1982" s="209">
        <v>0.37159999999999999</v>
      </c>
      <c r="D1982" s="209">
        <v>0.42</v>
      </c>
      <c r="E1982" s="221">
        <v>4210.08</v>
      </c>
      <c r="K1982" s="217">
        <v>206000</v>
      </c>
    </row>
    <row r="1983" spans="1:11" ht="15" x14ac:dyDescent="0.2">
      <c r="A1983" s="33" t="str">
        <f t="shared" si="30"/>
        <v>206100</v>
      </c>
      <c r="B1983" s="218">
        <v>76589</v>
      </c>
      <c r="C1983" s="206">
        <v>0.37159999999999999</v>
      </c>
      <c r="D1983" s="206">
        <v>0.42</v>
      </c>
      <c r="E1983" s="222">
        <v>4212.3900000000003</v>
      </c>
      <c r="K1983" s="218">
        <v>206100</v>
      </c>
    </row>
    <row r="1984" spans="1:11" ht="15" x14ac:dyDescent="0.2">
      <c r="A1984" s="33" t="str">
        <f t="shared" si="30"/>
        <v>206200</v>
      </c>
      <c r="B1984" s="217">
        <v>76631</v>
      </c>
      <c r="C1984" s="209">
        <v>0.37159999999999999</v>
      </c>
      <c r="D1984" s="209">
        <v>0.42</v>
      </c>
      <c r="E1984" s="221">
        <v>4214.7</v>
      </c>
      <c r="K1984" s="217">
        <v>206200</v>
      </c>
    </row>
    <row r="1985" spans="1:11" ht="15" x14ac:dyDescent="0.2">
      <c r="A1985" s="33" t="str">
        <f t="shared" si="30"/>
        <v>206300</v>
      </c>
      <c r="B1985" s="218">
        <v>76673</v>
      </c>
      <c r="C1985" s="206">
        <v>0.37169999999999997</v>
      </c>
      <c r="D1985" s="206">
        <v>0.42</v>
      </c>
      <c r="E1985" s="222">
        <v>4217.01</v>
      </c>
      <c r="K1985" s="218">
        <v>206300</v>
      </c>
    </row>
    <row r="1986" spans="1:11" ht="15" x14ac:dyDescent="0.2">
      <c r="A1986" s="33" t="str">
        <f t="shared" ref="A1986:A2049" si="31">CLEAN(K1986)</f>
        <v>206400</v>
      </c>
      <c r="B1986" s="217">
        <v>76715</v>
      </c>
      <c r="C1986" s="209">
        <v>0.37169999999999997</v>
      </c>
      <c r="D1986" s="209">
        <v>0.42</v>
      </c>
      <c r="E1986" s="221">
        <v>4219.32</v>
      </c>
      <c r="K1986" s="217">
        <v>206400</v>
      </c>
    </row>
    <row r="1987" spans="1:11" ht="15" x14ac:dyDescent="0.2">
      <c r="A1987" s="33" t="str">
        <f t="shared" si="31"/>
        <v>206500</v>
      </c>
      <c r="B1987" s="218">
        <v>76757</v>
      </c>
      <c r="C1987" s="206">
        <v>0.37169999999999997</v>
      </c>
      <c r="D1987" s="206">
        <v>0.42</v>
      </c>
      <c r="E1987" s="222">
        <v>4221.63</v>
      </c>
      <c r="K1987" s="218">
        <v>206500</v>
      </c>
    </row>
    <row r="1988" spans="1:11" ht="15" x14ac:dyDescent="0.2">
      <c r="A1988" s="33" t="str">
        <f t="shared" si="31"/>
        <v>206600</v>
      </c>
      <c r="B1988" s="217">
        <v>76799</v>
      </c>
      <c r="C1988" s="209">
        <v>0.37169999999999997</v>
      </c>
      <c r="D1988" s="209">
        <v>0.42</v>
      </c>
      <c r="E1988" s="221">
        <v>4223.9399999999996</v>
      </c>
      <c r="K1988" s="217">
        <v>206600</v>
      </c>
    </row>
    <row r="1989" spans="1:11" ht="15" x14ac:dyDescent="0.2">
      <c r="A1989" s="33" t="str">
        <f t="shared" si="31"/>
        <v>206700</v>
      </c>
      <c r="B1989" s="218">
        <v>76841</v>
      </c>
      <c r="C1989" s="206">
        <v>0.37180000000000002</v>
      </c>
      <c r="D1989" s="206">
        <v>0.42</v>
      </c>
      <c r="E1989" s="222">
        <v>4226.25</v>
      </c>
      <c r="K1989" s="218">
        <v>206700</v>
      </c>
    </row>
    <row r="1990" spans="1:11" ht="15" x14ac:dyDescent="0.2">
      <c r="A1990" s="33" t="str">
        <f t="shared" si="31"/>
        <v>206800</v>
      </c>
      <c r="B1990" s="217">
        <v>76883</v>
      </c>
      <c r="C1990" s="209">
        <v>0.37180000000000002</v>
      </c>
      <c r="D1990" s="209">
        <v>0.42</v>
      </c>
      <c r="E1990" s="221">
        <v>4228.5600000000004</v>
      </c>
      <c r="K1990" s="217">
        <v>206800</v>
      </c>
    </row>
    <row r="1991" spans="1:11" ht="15" x14ac:dyDescent="0.2">
      <c r="A1991" s="33" t="str">
        <f t="shared" si="31"/>
        <v>206900</v>
      </c>
      <c r="B1991" s="218">
        <v>76925</v>
      </c>
      <c r="C1991" s="206">
        <v>0.37180000000000002</v>
      </c>
      <c r="D1991" s="206">
        <v>0.42</v>
      </c>
      <c r="E1991" s="222">
        <v>4230.87</v>
      </c>
      <c r="K1991" s="218">
        <v>206900</v>
      </c>
    </row>
    <row r="1992" spans="1:11" ht="15" x14ac:dyDescent="0.2">
      <c r="A1992" s="33" t="str">
        <f t="shared" si="31"/>
        <v>207000</v>
      </c>
      <c r="B1992" s="217">
        <v>76967</v>
      </c>
      <c r="C1992" s="209">
        <v>0.37180000000000002</v>
      </c>
      <c r="D1992" s="209">
        <v>0.42</v>
      </c>
      <c r="E1992" s="221">
        <v>4233.18</v>
      </c>
      <c r="K1992" s="217">
        <v>207000</v>
      </c>
    </row>
    <row r="1993" spans="1:11" ht="15" x14ac:dyDescent="0.2">
      <c r="A1993" s="33" t="str">
        <f t="shared" si="31"/>
        <v>207100</v>
      </c>
      <c r="B1993" s="218">
        <v>77009</v>
      </c>
      <c r="C1993" s="206">
        <v>0.37180000000000002</v>
      </c>
      <c r="D1993" s="206">
        <v>0.42</v>
      </c>
      <c r="E1993" s="222">
        <v>4235.49</v>
      </c>
      <c r="K1993" s="218">
        <v>207100</v>
      </c>
    </row>
    <row r="1994" spans="1:11" ht="15" x14ac:dyDescent="0.2">
      <c r="A1994" s="33" t="str">
        <f t="shared" si="31"/>
        <v>207200</v>
      </c>
      <c r="B1994" s="217">
        <v>77051</v>
      </c>
      <c r="C1994" s="209">
        <v>0.37190000000000001</v>
      </c>
      <c r="D1994" s="209">
        <v>0.42</v>
      </c>
      <c r="E1994" s="221">
        <v>4237.8</v>
      </c>
      <c r="K1994" s="217">
        <v>207200</v>
      </c>
    </row>
    <row r="1995" spans="1:11" ht="15" x14ac:dyDescent="0.2">
      <c r="A1995" s="33" t="str">
        <f t="shared" si="31"/>
        <v>207300</v>
      </c>
      <c r="B1995" s="218">
        <v>77093</v>
      </c>
      <c r="C1995" s="206">
        <v>0.37190000000000001</v>
      </c>
      <c r="D1995" s="206">
        <v>0.42</v>
      </c>
      <c r="E1995" s="222">
        <v>4240.1099999999997</v>
      </c>
      <c r="K1995" s="218">
        <v>207300</v>
      </c>
    </row>
    <row r="1996" spans="1:11" ht="15" x14ac:dyDescent="0.2">
      <c r="A1996" s="33" t="str">
        <f t="shared" si="31"/>
        <v>207400</v>
      </c>
      <c r="B1996" s="217">
        <v>77135</v>
      </c>
      <c r="C1996" s="209">
        <v>0.37190000000000001</v>
      </c>
      <c r="D1996" s="209">
        <v>0.42</v>
      </c>
      <c r="E1996" s="221">
        <v>4242.42</v>
      </c>
      <c r="K1996" s="217">
        <v>207400</v>
      </c>
    </row>
    <row r="1997" spans="1:11" ht="15" x14ac:dyDescent="0.2">
      <c r="A1997" s="33" t="str">
        <f t="shared" si="31"/>
        <v>207500</v>
      </c>
      <c r="B1997" s="218">
        <v>77177</v>
      </c>
      <c r="C1997" s="206">
        <v>0.37190000000000001</v>
      </c>
      <c r="D1997" s="206">
        <v>0.42</v>
      </c>
      <c r="E1997" s="222">
        <v>4244.7299999999996</v>
      </c>
      <c r="K1997" s="218">
        <v>207500</v>
      </c>
    </row>
    <row r="1998" spans="1:11" ht="15" x14ac:dyDescent="0.2">
      <c r="A1998" s="33" t="str">
        <f t="shared" si="31"/>
        <v>207600</v>
      </c>
      <c r="B1998" s="217">
        <v>77219</v>
      </c>
      <c r="C1998" s="209">
        <v>0.372</v>
      </c>
      <c r="D1998" s="209">
        <v>0.42</v>
      </c>
      <c r="E1998" s="221">
        <v>4247.04</v>
      </c>
      <c r="K1998" s="217">
        <v>207600</v>
      </c>
    </row>
    <row r="1999" spans="1:11" ht="15" x14ac:dyDescent="0.2">
      <c r="A1999" s="33" t="str">
        <f t="shared" si="31"/>
        <v>207700</v>
      </c>
      <c r="B1999" s="218">
        <v>77261</v>
      </c>
      <c r="C1999" s="206">
        <v>0.372</v>
      </c>
      <c r="D1999" s="206">
        <v>0.42</v>
      </c>
      <c r="E1999" s="222">
        <v>4249.3500000000004</v>
      </c>
      <c r="K1999" s="218">
        <v>207700</v>
      </c>
    </row>
    <row r="2000" spans="1:11" ht="15" x14ac:dyDescent="0.2">
      <c r="A2000" s="33" t="str">
        <f t="shared" si="31"/>
        <v>207800</v>
      </c>
      <c r="B2000" s="217">
        <v>77303</v>
      </c>
      <c r="C2000" s="209">
        <v>0.372</v>
      </c>
      <c r="D2000" s="209">
        <v>0.42</v>
      </c>
      <c r="E2000" s="221">
        <v>4251.66</v>
      </c>
      <c r="K2000" s="217">
        <v>207800</v>
      </c>
    </row>
    <row r="2001" spans="1:11" ht="15" x14ac:dyDescent="0.2">
      <c r="A2001" s="33" t="str">
        <f t="shared" si="31"/>
        <v>207900</v>
      </c>
      <c r="B2001" s="218">
        <v>77345</v>
      </c>
      <c r="C2001" s="206">
        <v>0.372</v>
      </c>
      <c r="D2001" s="206">
        <v>0.42</v>
      </c>
      <c r="E2001" s="222">
        <v>4253.97</v>
      </c>
      <c r="K2001" s="218">
        <v>207900</v>
      </c>
    </row>
    <row r="2002" spans="1:11" ht="15" x14ac:dyDescent="0.2">
      <c r="A2002" s="33" t="str">
        <f t="shared" si="31"/>
        <v>208000</v>
      </c>
      <c r="B2002" s="217">
        <v>77387</v>
      </c>
      <c r="C2002" s="209">
        <v>0.37209999999999999</v>
      </c>
      <c r="D2002" s="209">
        <v>0.42</v>
      </c>
      <c r="E2002" s="221">
        <v>4256.28</v>
      </c>
      <c r="K2002" s="217">
        <v>208000</v>
      </c>
    </row>
    <row r="2003" spans="1:11" ht="15" x14ac:dyDescent="0.2">
      <c r="A2003" s="33" t="str">
        <f t="shared" si="31"/>
        <v>208100</v>
      </c>
      <c r="B2003" s="218">
        <v>77429</v>
      </c>
      <c r="C2003" s="206">
        <v>0.37209999999999999</v>
      </c>
      <c r="D2003" s="206">
        <v>0.42</v>
      </c>
      <c r="E2003" s="222">
        <v>4258.59</v>
      </c>
      <c r="K2003" s="218">
        <v>208100</v>
      </c>
    </row>
    <row r="2004" spans="1:11" ht="15" x14ac:dyDescent="0.2">
      <c r="A2004" s="33" t="str">
        <f t="shared" si="31"/>
        <v>208200</v>
      </c>
      <c r="B2004" s="217">
        <v>77471</v>
      </c>
      <c r="C2004" s="209">
        <v>0.37209999999999999</v>
      </c>
      <c r="D2004" s="209">
        <v>0.42</v>
      </c>
      <c r="E2004" s="221">
        <v>4260.8999999999996</v>
      </c>
      <c r="K2004" s="217">
        <v>208200</v>
      </c>
    </row>
    <row r="2005" spans="1:11" ht="15" x14ac:dyDescent="0.2">
      <c r="A2005" s="33" t="str">
        <f t="shared" si="31"/>
        <v>208300</v>
      </c>
      <c r="B2005" s="218">
        <v>77513</v>
      </c>
      <c r="C2005" s="206">
        <v>0.37209999999999999</v>
      </c>
      <c r="D2005" s="206">
        <v>0.42</v>
      </c>
      <c r="E2005" s="222">
        <v>4263.21</v>
      </c>
      <c r="K2005" s="218">
        <v>208300</v>
      </c>
    </row>
    <row r="2006" spans="1:11" ht="15" x14ac:dyDescent="0.2">
      <c r="A2006" s="33" t="str">
        <f t="shared" si="31"/>
        <v>208400</v>
      </c>
      <c r="B2006" s="217">
        <v>77555</v>
      </c>
      <c r="C2006" s="209">
        <v>0.37209999999999999</v>
      </c>
      <c r="D2006" s="209">
        <v>0.42</v>
      </c>
      <c r="E2006" s="221">
        <v>4265.5200000000004</v>
      </c>
      <c r="K2006" s="217">
        <v>208400</v>
      </c>
    </row>
    <row r="2007" spans="1:11" ht="15" x14ac:dyDescent="0.2">
      <c r="A2007" s="33" t="str">
        <f t="shared" si="31"/>
        <v>208500</v>
      </c>
      <c r="B2007" s="218">
        <v>77597</v>
      </c>
      <c r="C2007" s="206">
        <v>0.37219999999999998</v>
      </c>
      <c r="D2007" s="206">
        <v>0.42</v>
      </c>
      <c r="E2007" s="222">
        <v>4267.83</v>
      </c>
      <c r="K2007" s="218">
        <v>208500</v>
      </c>
    </row>
    <row r="2008" spans="1:11" ht="15" x14ac:dyDescent="0.2">
      <c r="A2008" s="33" t="str">
        <f t="shared" si="31"/>
        <v>208600</v>
      </c>
      <c r="B2008" s="217">
        <v>77639</v>
      </c>
      <c r="C2008" s="209">
        <v>0.37219999999999998</v>
      </c>
      <c r="D2008" s="209">
        <v>0.42</v>
      </c>
      <c r="E2008" s="221">
        <v>4270.1400000000003</v>
      </c>
      <c r="K2008" s="217">
        <v>208600</v>
      </c>
    </row>
    <row r="2009" spans="1:11" ht="15" x14ac:dyDescent="0.2">
      <c r="A2009" s="33" t="str">
        <f t="shared" si="31"/>
        <v>208700</v>
      </c>
      <c r="B2009" s="218">
        <v>77681</v>
      </c>
      <c r="C2009" s="206">
        <v>0.37219999999999998</v>
      </c>
      <c r="D2009" s="206">
        <v>0.42</v>
      </c>
      <c r="E2009" s="222">
        <v>4272.45</v>
      </c>
      <c r="K2009" s="218">
        <v>208700</v>
      </c>
    </row>
    <row r="2010" spans="1:11" ht="15" x14ac:dyDescent="0.2">
      <c r="A2010" s="33" t="str">
        <f t="shared" si="31"/>
        <v>208800</v>
      </c>
      <c r="B2010" s="217">
        <v>77723</v>
      </c>
      <c r="C2010" s="209">
        <v>0.37219999999999998</v>
      </c>
      <c r="D2010" s="209">
        <v>0.42</v>
      </c>
      <c r="E2010" s="221">
        <v>4274.76</v>
      </c>
      <c r="K2010" s="217">
        <v>208800</v>
      </c>
    </row>
    <row r="2011" spans="1:11" ht="15" x14ac:dyDescent="0.2">
      <c r="A2011" s="33" t="str">
        <f t="shared" si="31"/>
        <v>208900</v>
      </c>
      <c r="B2011" s="218">
        <v>77765</v>
      </c>
      <c r="C2011" s="206">
        <v>0.37230000000000002</v>
      </c>
      <c r="D2011" s="206">
        <v>0.42</v>
      </c>
      <c r="E2011" s="222">
        <v>4277.07</v>
      </c>
      <c r="K2011" s="218">
        <v>208900</v>
      </c>
    </row>
    <row r="2012" spans="1:11" ht="15" x14ac:dyDescent="0.2">
      <c r="A2012" s="33" t="str">
        <f t="shared" si="31"/>
        <v>209000</v>
      </c>
      <c r="B2012" s="217">
        <v>77807</v>
      </c>
      <c r="C2012" s="209">
        <v>0.37230000000000002</v>
      </c>
      <c r="D2012" s="209">
        <v>0.42</v>
      </c>
      <c r="E2012" s="221">
        <v>4279.38</v>
      </c>
      <c r="K2012" s="217">
        <v>209000</v>
      </c>
    </row>
    <row r="2013" spans="1:11" ht="15" x14ac:dyDescent="0.2">
      <c r="A2013" s="33" t="str">
        <f t="shared" si="31"/>
        <v>209100</v>
      </c>
      <c r="B2013" s="218">
        <v>77849</v>
      </c>
      <c r="C2013" s="206">
        <v>0.37230000000000002</v>
      </c>
      <c r="D2013" s="206">
        <v>0.42</v>
      </c>
      <c r="E2013" s="222">
        <v>4281.6899999999996</v>
      </c>
      <c r="K2013" s="218">
        <v>209100</v>
      </c>
    </row>
    <row r="2014" spans="1:11" ht="15" x14ac:dyDescent="0.2">
      <c r="A2014" s="33" t="str">
        <f t="shared" si="31"/>
        <v>209200</v>
      </c>
      <c r="B2014" s="219">
        <v>77891</v>
      </c>
      <c r="C2014" s="212">
        <v>0.37230000000000002</v>
      </c>
      <c r="D2014" s="212">
        <v>0.42</v>
      </c>
      <c r="E2014" s="223">
        <v>4284</v>
      </c>
      <c r="K2014" s="219">
        <v>209200</v>
      </c>
    </row>
    <row r="2015" spans="1:11" ht="15" x14ac:dyDescent="0.2">
      <c r="A2015" s="33" t="str">
        <f t="shared" si="31"/>
        <v>209300</v>
      </c>
      <c r="B2015" s="220">
        <v>77933</v>
      </c>
      <c r="C2015" s="215">
        <v>0.37240000000000001</v>
      </c>
      <c r="D2015" s="215">
        <v>0.42</v>
      </c>
      <c r="E2015" s="224">
        <v>4286.3100000000004</v>
      </c>
      <c r="K2015" s="220">
        <v>209300</v>
      </c>
    </row>
    <row r="2016" spans="1:11" ht="15" x14ac:dyDescent="0.2">
      <c r="A2016" s="33" t="str">
        <f t="shared" si="31"/>
        <v>209400</v>
      </c>
      <c r="B2016" s="217">
        <v>77975</v>
      </c>
      <c r="C2016" s="209">
        <v>0.37240000000000001</v>
      </c>
      <c r="D2016" s="209">
        <v>0.42</v>
      </c>
      <c r="E2016" s="221">
        <v>4288.62</v>
      </c>
      <c r="K2016" s="217">
        <v>209400</v>
      </c>
    </row>
    <row r="2017" spans="1:11" ht="15" x14ac:dyDescent="0.2">
      <c r="A2017" s="33" t="str">
        <f t="shared" si="31"/>
        <v>209500</v>
      </c>
      <c r="B2017" s="218">
        <v>78017</v>
      </c>
      <c r="C2017" s="206">
        <v>0.37240000000000001</v>
      </c>
      <c r="D2017" s="206">
        <v>0.42</v>
      </c>
      <c r="E2017" s="222">
        <v>4290.93</v>
      </c>
      <c r="K2017" s="218">
        <v>209500</v>
      </c>
    </row>
    <row r="2018" spans="1:11" ht="15" x14ac:dyDescent="0.2">
      <c r="A2018" s="33" t="str">
        <f t="shared" si="31"/>
        <v>209600</v>
      </c>
      <c r="B2018" s="217">
        <v>78059</v>
      </c>
      <c r="C2018" s="209">
        <v>0.37240000000000001</v>
      </c>
      <c r="D2018" s="209">
        <v>0.42</v>
      </c>
      <c r="E2018" s="221">
        <v>4293.24</v>
      </c>
      <c r="K2018" s="217">
        <v>209600</v>
      </c>
    </row>
    <row r="2019" spans="1:11" ht="15" x14ac:dyDescent="0.2">
      <c r="A2019" s="33" t="str">
        <f t="shared" si="31"/>
        <v>209700</v>
      </c>
      <c r="B2019" s="218">
        <v>78101</v>
      </c>
      <c r="C2019" s="206">
        <v>0.37240000000000001</v>
      </c>
      <c r="D2019" s="206">
        <v>0.42</v>
      </c>
      <c r="E2019" s="222">
        <v>4295.55</v>
      </c>
      <c r="K2019" s="218">
        <v>209700</v>
      </c>
    </row>
    <row r="2020" spans="1:11" ht="15" x14ac:dyDescent="0.2">
      <c r="A2020" s="33" t="str">
        <f t="shared" si="31"/>
        <v>209800</v>
      </c>
      <c r="B2020" s="217">
        <v>78143</v>
      </c>
      <c r="C2020" s="209">
        <v>0.3725</v>
      </c>
      <c r="D2020" s="209">
        <v>0.42</v>
      </c>
      <c r="E2020" s="221">
        <v>4297.8599999999997</v>
      </c>
      <c r="K2020" s="217">
        <v>209800</v>
      </c>
    </row>
    <row r="2021" spans="1:11" ht="15" x14ac:dyDescent="0.2">
      <c r="A2021" s="33" t="str">
        <f t="shared" si="31"/>
        <v>209900</v>
      </c>
      <c r="B2021" s="218">
        <v>78185</v>
      </c>
      <c r="C2021" s="206">
        <v>0.3725</v>
      </c>
      <c r="D2021" s="206">
        <v>0.42</v>
      </c>
      <c r="E2021" s="222">
        <v>4300.17</v>
      </c>
      <c r="K2021" s="218">
        <v>209900</v>
      </c>
    </row>
    <row r="2022" spans="1:11" ht="15" x14ac:dyDescent="0.2">
      <c r="A2022" s="33" t="str">
        <f t="shared" si="31"/>
        <v>210000</v>
      </c>
      <c r="B2022" s="217">
        <v>78227</v>
      </c>
      <c r="C2022" s="209">
        <v>0.3725</v>
      </c>
      <c r="D2022" s="209">
        <v>0.42</v>
      </c>
      <c r="E2022" s="221">
        <v>4302.4799999999996</v>
      </c>
      <c r="K2022" s="217">
        <v>210000</v>
      </c>
    </row>
    <row r="2023" spans="1:11" ht="15" x14ac:dyDescent="0.2">
      <c r="A2023" s="33" t="str">
        <f t="shared" si="31"/>
        <v>210100</v>
      </c>
      <c r="B2023" s="218">
        <v>78269</v>
      </c>
      <c r="C2023" s="206">
        <v>0.3725</v>
      </c>
      <c r="D2023" s="206">
        <v>0.42</v>
      </c>
      <c r="E2023" s="222">
        <v>4304.79</v>
      </c>
      <c r="K2023" s="218">
        <v>210100</v>
      </c>
    </row>
    <row r="2024" spans="1:11" ht="15" x14ac:dyDescent="0.2">
      <c r="A2024" s="33" t="str">
        <f t="shared" si="31"/>
        <v>210200</v>
      </c>
      <c r="B2024" s="217">
        <v>78311</v>
      </c>
      <c r="C2024" s="209">
        <v>0.37259999999999999</v>
      </c>
      <c r="D2024" s="209">
        <v>0.42</v>
      </c>
      <c r="E2024" s="221">
        <v>4307.1000000000004</v>
      </c>
      <c r="K2024" s="217">
        <v>210200</v>
      </c>
    </row>
    <row r="2025" spans="1:11" ht="15" x14ac:dyDescent="0.2">
      <c r="A2025" s="33" t="str">
        <f t="shared" si="31"/>
        <v>210300</v>
      </c>
      <c r="B2025" s="218">
        <v>78353</v>
      </c>
      <c r="C2025" s="206">
        <v>0.37259999999999999</v>
      </c>
      <c r="D2025" s="206">
        <v>0.42</v>
      </c>
      <c r="E2025" s="222">
        <v>4309.41</v>
      </c>
      <c r="K2025" s="218">
        <v>210300</v>
      </c>
    </row>
    <row r="2026" spans="1:11" ht="15" x14ac:dyDescent="0.2">
      <c r="A2026" s="33" t="str">
        <f t="shared" si="31"/>
        <v>210400</v>
      </c>
      <c r="B2026" s="217">
        <v>78395</v>
      </c>
      <c r="C2026" s="209">
        <v>0.37259999999999999</v>
      </c>
      <c r="D2026" s="209">
        <v>0.42</v>
      </c>
      <c r="E2026" s="221">
        <v>4311.72</v>
      </c>
      <c r="K2026" s="217">
        <v>210400</v>
      </c>
    </row>
    <row r="2027" spans="1:11" ht="15" x14ac:dyDescent="0.2">
      <c r="A2027" s="33" t="str">
        <f t="shared" si="31"/>
        <v>210500</v>
      </c>
      <c r="B2027" s="218">
        <v>78437</v>
      </c>
      <c r="C2027" s="206">
        <v>0.37259999999999999</v>
      </c>
      <c r="D2027" s="206">
        <v>0.42</v>
      </c>
      <c r="E2027" s="222">
        <v>4314.03</v>
      </c>
      <c r="K2027" s="218">
        <v>210500</v>
      </c>
    </row>
    <row r="2028" spans="1:11" ht="15" x14ac:dyDescent="0.2">
      <c r="A2028" s="33" t="str">
        <f t="shared" si="31"/>
        <v>210600</v>
      </c>
      <c r="B2028" s="217">
        <v>78479</v>
      </c>
      <c r="C2028" s="209">
        <v>0.37259999999999999</v>
      </c>
      <c r="D2028" s="209">
        <v>0.42</v>
      </c>
      <c r="E2028" s="221">
        <v>4316.34</v>
      </c>
      <c r="K2028" s="217">
        <v>210600</v>
      </c>
    </row>
    <row r="2029" spans="1:11" ht="15" x14ac:dyDescent="0.2">
      <c r="A2029" s="33" t="str">
        <f t="shared" si="31"/>
        <v>210700</v>
      </c>
      <c r="B2029" s="218">
        <v>78521</v>
      </c>
      <c r="C2029" s="206">
        <v>0.37269999999999998</v>
      </c>
      <c r="D2029" s="206">
        <v>0.42</v>
      </c>
      <c r="E2029" s="222">
        <v>4318.6499999999996</v>
      </c>
      <c r="K2029" s="218">
        <v>210700</v>
      </c>
    </row>
    <row r="2030" spans="1:11" ht="15" x14ac:dyDescent="0.2">
      <c r="A2030" s="33" t="str">
        <f t="shared" si="31"/>
        <v>210800</v>
      </c>
      <c r="B2030" s="217">
        <v>78563</v>
      </c>
      <c r="C2030" s="209">
        <v>0.37269999999999998</v>
      </c>
      <c r="D2030" s="209">
        <v>0.42</v>
      </c>
      <c r="E2030" s="221">
        <v>4320.96</v>
      </c>
      <c r="K2030" s="217">
        <v>210800</v>
      </c>
    </row>
    <row r="2031" spans="1:11" ht="15" x14ac:dyDescent="0.2">
      <c r="A2031" s="33" t="str">
        <f t="shared" si="31"/>
        <v>210900</v>
      </c>
      <c r="B2031" s="218">
        <v>78605</v>
      </c>
      <c r="C2031" s="206">
        <v>0.37269999999999998</v>
      </c>
      <c r="D2031" s="206">
        <v>0.42</v>
      </c>
      <c r="E2031" s="222">
        <v>4323.2700000000004</v>
      </c>
      <c r="K2031" s="218">
        <v>210900</v>
      </c>
    </row>
    <row r="2032" spans="1:11" ht="15" x14ac:dyDescent="0.2">
      <c r="A2032" s="33" t="str">
        <f t="shared" si="31"/>
        <v>211000</v>
      </c>
      <c r="B2032" s="217">
        <v>78647</v>
      </c>
      <c r="C2032" s="209">
        <v>0.37269999999999998</v>
      </c>
      <c r="D2032" s="209">
        <v>0.42</v>
      </c>
      <c r="E2032" s="221">
        <v>4325.58</v>
      </c>
      <c r="K2032" s="217">
        <v>211000</v>
      </c>
    </row>
    <row r="2033" spans="1:11" ht="15" x14ac:dyDescent="0.2">
      <c r="A2033" s="33" t="str">
        <f t="shared" si="31"/>
        <v>211100</v>
      </c>
      <c r="B2033" s="218">
        <v>78689</v>
      </c>
      <c r="C2033" s="206">
        <v>0.37280000000000002</v>
      </c>
      <c r="D2033" s="206">
        <v>0.42</v>
      </c>
      <c r="E2033" s="222">
        <v>4327.8900000000003</v>
      </c>
      <c r="K2033" s="218">
        <v>211100</v>
      </c>
    </row>
    <row r="2034" spans="1:11" ht="15" x14ac:dyDescent="0.2">
      <c r="A2034" s="33" t="str">
        <f t="shared" si="31"/>
        <v>211200</v>
      </c>
      <c r="B2034" s="217">
        <v>78731</v>
      </c>
      <c r="C2034" s="209">
        <v>0.37280000000000002</v>
      </c>
      <c r="D2034" s="209">
        <v>0.42</v>
      </c>
      <c r="E2034" s="221">
        <v>4330.2</v>
      </c>
      <c r="K2034" s="217">
        <v>211200</v>
      </c>
    </row>
    <row r="2035" spans="1:11" ht="15" x14ac:dyDescent="0.2">
      <c r="A2035" s="33" t="str">
        <f t="shared" si="31"/>
        <v>211300</v>
      </c>
      <c r="B2035" s="218">
        <v>78773</v>
      </c>
      <c r="C2035" s="206">
        <v>0.37280000000000002</v>
      </c>
      <c r="D2035" s="206">
        <v>0.42</v>
      </c>
      <c r="E2035" s="222">
        <v>4332.51</v>
      </c>
      <c r="K2035" s="218">
        <v>211300</v>
      </c>
    </row>
    <row r="2036" spans="1:11" ht="15" x14ac:dyDescent="0.2">
      <c r="A2036" s="33" t="str">
        <f t="shared" si="31"/>
        <v>211400</v>
      </c>
      <c r="B2036" s="217">
        <v>78815</v>
      </c>
      <c r="C2036" s="209">
        <v>0.37280000000000002</v>
      </c>
      <c r="D2036" s="209">
        <v>0.42</v>
      </c>
      <c r="E2036" s="221">
        <v>4334.82</v>
      </c>
      <c r="K2036" s="217">
        <v>211400</v>
      </c>
    </row>
    <row r="2037" spans="1:11" ht="15" x14ac:dyDescent="0.2">
      <c r="A2037" s="33" t="str">
        <f t="shared" si="31"/>
        <v>211500</v>
      </c>
      <c r="B2037" s="218">
        <v>78857</v>
      </c>
      <c r="C2037" s="206">
        <v>0.37280000000000002</v>
      </c>
      <c r="D2037" s="206">
        <v>0.42</v>
      </c>
      <c r="E2037" s="222">
        <v>4337.13</v>
      </c>
      <c r="K2037" s="218">
        <v>211500</v>
      </c>
    </row>
    <row r="2038" spans="1:11" ht="15" x14ac:dyDescent="0.2">
      <c r="A2038" s="33" t="str">
        <f t="shared" si="31"/>
        <v>211600</v>
      </c>
      <c r="B2038" s="217">
        <v>78899</v>
      </c>
      <c r="C2038" s="209">
        <v>0.37290000000000001</v>
      </c>
      <c r="D2038" s="209">
        <v>0.42</v>
      </c>
      <c r="E2038" s="221">
        <v>4339.4399999999996</v>
      </c>
      <c r="K2038" s="217">
        <v>211600</v>
      </c>
    </row>
    <row r="2039" spans="1:11" ht="15" x14ac:dyDescent="0.2">
      <c r="A2039" s="33" t="str">
        <f t="shared" si="31"/>
        <v>211700</v>
      </c>
      <c r="B2039" s="218">
        <v>78941</v>
      </c>
      <c r="C2039" s="206">
        <v>0.37290000000000001</v>
      </c>
      <c r="D2039" s="206">
        <v>0.42</v>
      </c>
      <c r="E2039" s="222">
        <v>4341.75</v>
      </c>
      <c r="K2039" s="218">
        <v>211700</v>
      </c>
    </row>
    <row r="2040" spans="1:11" ht="15" x14ac:dyDescent="0.2">
      <c r="A2040" s="33" t="str">
        <f t="shared" si="31"/>
        <v>211800</v>
      </c>
      <c r="B2040" s="217">
        <v>78983</v>
      </c>
      <c r="C2040" s="209">
        <v>0.37290000000000001</v>
      </c>
      <c r="D2040" s="209">
        <v>0.42</v>
      </c>
      <c r="E2040" s="221">
        <v>4344.0600000000004</v>
      </c>
      <c r="K2040" s="217">
        <v>211800</v>
      </c>
    </row>
    <row r="2041" spans="1:11" ht="15" x14ac:dyDescent="0.2">
      <c r="A2041" s="33" t="str">
        <f t="shared" si="31"/>
        <v>211900</v>
      </c>
      <c r="B2041" s="218">
        <v>79025</v>
      </c>
      <c r="C2041" s="206">
        <v>0.37290000000000001</v>
      </c>
      <c r="D2041" s="206">
        <v>0.42</v>
      </c>
      <c r="E2041" s="222">
        <v>4346.37</v>
      </c>
      <c r="K2041" s="218">
        <v>211900</v>
      </c>
    </row>
    <row r="2042" spans="1:11" ht="15" x14ac:dyDescent="0.2">
      <c r="A2042" s="33" t="str">
        <f t="shared" si="31"/>
        <v>212000</v>
      </c>
      <c r="B2042" s="217">
        <v>79067</v>
      </c>
      <c r="C2042" s="209">
        <v>0.373</v>
      </c>
      <c r="D2042" s="209">
        <v>0.42</v>
      </c>
      <c r="E2042" s="221">
        <v>4348.68</v>
      </c>
      <c r="K2042" s="217">
        <v>212000</v>
      </c>
    </row>
    <row r="2043" spans="1:11" ht="15" x14ac:dyDescent="0.2">
      <c r="A2043" s="33" t="str">
        <f t="shared" si="31"/>
        <v>212100</v>
      </c>
      <c r="B2043" s="218">
        <v>79109</v>
      </c>
      <c r="C2043" s="206">
        <v>0.373</v>
      </c>
      <c r="D2043" s="206">
        <v>0.42</v>
      </c>
      <c r="E2043" s="222">
        <v>4350.99</v>
      </c>
      <c r="K2043" s="218">
        <v>212100</v>
      </c>
    </row>
    <row r="2044" spans="1:11" ht="15" x14ac:dyDescent="0.2">
      <c r="A2044" s="33" t="str">
        <f t="shared" si="31"/>
        <v>212200</v>
      </c>
      <c r="B2044" s="217">
        <v>79151</v>
      </c>
      <c r="C2044" s="209">
        <v>0.373</v>
      </c>
      <c r="D2044" s="209">
        <v>0.42</v>
      </c>
      <c r="E2044" s="221">
        <v>4353.3</v>
      </c>
      <c r="K2044" s="217">
        <v>212200</v>
      </c>
    </row>
    <row r="2045" spans="1:11" ht="15" x14ac:dyDescent="0.2">
      <c r="A2045" s="33" t="str">
        <f t="shared" si="31"/>
        <v>212300</v>
      </c>
      <c r="B2045" s="218">
        <v>79193</v>
      </c>
      <c r="C2045" s="206">
        <v>0.373</v>
      </c>
      <c r="D2045" s="206">
        <v>0.42</v>
      </c>
      <c r="E2045" s="222">
        <v>4355.6099999999997</v>
      </c>
      <c r="K2045" s="218">
        <v>212300</v>
      </c>
    </row>
    <row r="2046" spans="1:11" ht="15" x14ac:dyDescent="0.2">
      <c r="A2046" s="33" t="str">
        <f t="shared" si="31"/>
        <v>212400</v>
      </c>
      <c r="B2046" s="217">
        <v>79235</v>
      </c>
      <c r="C2046" s="209">
        <v>0.373</v>
      </c>
      <c r="D2046" s="209">
        <v>0.42</v>
      </c>
      <c r="E2046" s="221">
        <v>4357.92</v>
      </c>
      <c r="K2046" s="217">
        <v>212400</v>
      </c>
    </row>
    <row r="2047" spans="1:11" ht="15" x14ac:dyDescent="0.2">
      <c r="A2047" s="33" t="str">
        <f t="shared" si="31"/>
        <v>212500</v>
      </c>
      <c r="B2047" s="218">
        <v>79277</v>
      </c>
      <c r="C2047" s="206">
        <v>0.37309999999999999</v>
      </c>
      <c r="D2047" s="206">
        <v>0.42</v>
      </c>
      <c r="E2047" s="222">
        <v>4360.2299999999996</v>
      </c>
      <c r="K2047" s="218">
        <v>212500</v>
      </c>
    </row>
    <row r="2048" spans="1:11" ht="15" x14ac:dyDescent="0.2">
      <c r="A2048" s="33" t="str">
        <f t="shared" si="31"/>
        <v>212600</v>
      </c>
      <c r="B2048" s="217">
        <v>79319</v>
      </c>
      <c r="C2048" s="209">
        <v>0.37309999999999999</v>
      </c>
      <c r="D2048" s="209">
        <v>0.42</v>
      </c>
      <c r="E2048" s="221">
        <v>4362.54</v>
      </c>
      <c r="K2048" s="217">
        <v>212600</v>
      </c>
    </row>
    <row r="2049" spans="1:11" ht="15" x14ac:dyDescent="0.2">
      <c r="A2049" s="33" t="str">
        <f t="shared" si="31"/>
        <v>212700</v>
      </c>
      <c r="B2049" s="218">
        <v>79361</v>
      </c>
      <c r="C2049" s="206">
        <v>0.37309999999999999</v>
      </c>
      <c r="D2049" s="206">
        <v>0.42</v>
      </c>
      <c r="E2049" s="222">
        <v>4364.8500000000004</v>
      </c>
      <c r="K2049" s="218">
        <v>212700</v>
      </c>
    </row>
    <row r="2050" spans="1:11" ht="15" x14ac:dyDescent="0.2">
      <c r="A2050" s="33" t="str">
        <f t="shared" ref="A2050:A2113" si="32">CLEAN(K2050)</f>
        <v>212800</v>
      </c>
      <c r="B2050" s="217">
        <v>79403</v>
      </c>
      <c r="C2050" s="209">
        <v>0.37309999999999999</v>
      </c>
      <c r="D2050" s="209">
        <v>0.42</v>
      </c>
      <c r="E2050" s="221">
        <v>4367.16</v>
      </c>
      <c r="K2050" s="217">
        <v>212800</v>
      </c>
    </row>
    <row r="2051" spans="1:11" ht="15" x14ac:dyDescent="0.2">
      <c r="A2051" s="33" t="str">
        <f t="shared" si="32"/>
        <v>212900</v>
      </c>
      <c r="B2051" s="218">
        <v>79445</v>
      </c>
      <c r="C2051" s="206">
        <v>0.37319999999999998</v>
      </c>
      <c r="D2051" s="206">
        <v>0.42</v>
      </c>
      <c r="E2051" s="222">
        <v>4369.47</v>
      </c>
      <c r="K2051" s="218">
        <v>212900</v>
      </c>
    </row>
    <row r="2052" spans="1:11" ht="15" x14ac:dyDescent="0.2">
      <c r="A2052" s="33" t="str">
        <f t="shared" si="32"/>
        <v>213000</v>
      </c>
      <c r="B2052" s="217">
        <v>79487</v>
      </c>
      <c r="C2052" s="209">
        <v>0.37319999999999998</v>
      </c>
      <c r="D2052" s="209">
        <v>0.42</v>
      </c>
      <c r="E2052" s="221">
        <v>4371.78</v>
      </c>
      <c r="K2052" s="217">
        <v>213000</v>
      </c>
    </row>
    <row r="2053" spans="1:11" ht="15" x14ac:dyDescent="0.2">
      <c r="A2053" s="33" t="str">
        <f t="shared" si="32"/>
        <v>213100</v>
      </c>
      <c r="B2053" s="218">
        <v>79529</v>
      </c>
      <c r="C2053" s="206">
        <v>0.37319999999999998</v>
      </c>
      <c r="D2053" s="206">
        <v>0.42</v>
      </c>
      <c r="E2053" s="222">
        <v>4374.09</v>
      </c>
      <c r="K2053" s="218">
        <v>213100</v>
      </c>
    </row>
    <row r="2054" spans="1:11" ht="15" x14ac:dyDescent="0.2">
      <c r="A2054" s="33" t="str">
        <f t="shared" si="32"/>
        <v>213200</v>
      </c>
      <c r="B2054" s="217">
        <v>79571</v>
      </c>
      <c r="C2054" s="209">
        <v>0.37319999999999998</v>
      </c>
      <c r="D2054" s="209">
        <v>0.42</v>
      </c>
      <c r="E2054" s="221">
        <v>4376.3999999999996</v>
      </c>
      <c r="K2054" s="217">
        <v>213200</v>
      </c>
    </row>
    <row r="2055" spans="1:11" ht="15" x14ac:dyDescent="0.2">
      <c r="A2055" s="33" t="str">
        <f t="shared" si="32"/>
        <v>213300</v>
      </c>
      <c r="B2055" s="218">
        <v>79613</v>
      </c>
      <c r="C2055" s="206">
        <v>0.37319999999999998</v>
      </c>
      <c r="D2055" s="206">
        <v>0.42</v>
      </c>
      <c r="E2055" s="222">
        <v>4378.71</v>
      </c>
      <c r="K2055" s="218">
        <v>213300</v>
      </c>
    </row>
    <row r="2056" spans="1:11" ht="15" x14ac:dyDescent="0.2">
      <c r="A2056" s="33" t="str">
        <f t="shared" si="32"/>
        <v>213400</v>
      </c>
      <c r="B2056" s="217">
        <v>79655</v>
      </c>
      <c r="C2056" s="209">
        <v>0.37330000000000002</v>
      </c>
      <c r="D2056" s="209">
        <v>0.42</v>
      </c>
      <c r="E2056" s="221">
        <v>4381.0200000000004</v>
      </c>
      <c r="K2056" s="217">
        <v>213400</v>
      </c>
    </row>
    <row r="2057" spans="1:11" ht="15" x14ac:dyDescent="0.2">
      <c r="A2057" s="33" t="str">
        <f t="shared" si="32"/>
        <v>213500</v>
      </c>
      <c r="B2057" s="218">
        <v>79697</v>
      </c>
      <c r="C2057" s="206">
        <v>0.37330000000000002</v>
      </c>
      <c r="D2057" s="206">
        <v>0.42</v>
      </c>
      <c r="E2057" s="222">
        <v>4383.33</v>
      </c>
      <c r="K2057" s="218">
        <v>213500</v>
      </c>
    </row>
    <row r="2058" spans="1:11" ht="15" x14ac:dyDescent="0.2">
      <c r="A2058" s="33" t="str">
        <f t="shared" si="32"/>
        <v>213600</v>
      </c>
      <c r="B2058" s="217">
        <v>79739</v>
      </c>
      <c r="C2058" s="209">
        <v>0.37330000000000002</v>
      </c>
      <c r="D2058" s="209">
        <v>0.42</v>
      </c>
      <c r="E2058" s="221">
        <v>4385.6400000000003</v>
      </c>
      <c r="K2058" s="217">
        <v>213600</v>
      </c>
    </row>
    <row r="2059" spans="1:11" ht="15" x14ac:dyDescent="0.2">
      <c r="A2059" s="33" t="str">
        <f t="shared" si="32"/>
        <v>213700</v>
      </c>
      <c r="B2059" s="218">
        <v>79781</v>
      </c>
      <c r="C2059" s="206">
        <v>0.37330000000000002</v>
      </c>
      <c r="D2059" s="206">
        <v>0.42</v>
      </c>
      <c r="E2059" s="222">
        <v>4387.95</v>
      </c>
      <c r="K2059" s="218">
        <v>213700</v>
      </c>
    </row>
    <row r="2060" spans="1:11" ht="15" x14ac:dyDescent="0.2">
      <c r="A2060" s="33" t="str">
        <f t="shared" si="32"/>
        <v>213800</v>
      </c>
      <c r="B2060" s="219">
        <v>79823</v>
      </c>
      <c r="C2060" s="212">
        <v>0.37340000000000001</v>
      </c>
      <c r="D2060" s="212">
        <v>0.42</v>
      </c>
      <c r="E2060" s="223">
        <v>4390.26</v>
      </c>
      <c r="K2060" s="219">
        <v>213800</v>
      </c>
    </row>
    <row r="2061" spans="1:11" ht="15" x14ac:dyDescent="0.2">
      <c r="A2061" s="33" t="str">
        <f t="shared" si="32"/>
        <v>213900</v>
      </c>
      <c r="B2061" s="220">
        <v>79865</v>
      </c>
      <c r="C2061" s="215">
        <v>0.37340000000000001</v>
      </c>
      <c r="D2061" s="215">
        <v>0.42</v>
      </c>
      <c r="E2061" s="224">
        <v>4392.57</v>
      </c>
      <c r="K2061" s="220">
        <v>213900</v>
      </c>
    </row>
    <row r="2062" spans="1:11" ht="15" x14ac:dyDescent="0.2">
      <c r="A2062" s="33" t="str">
        <f t="shared" si="32"/>
        <v>214000</v>
      </c>
      <c r="B2062" s="217">
        <v>79907</v>
      </c>
      <c r="C2062" s="209">
        <v>0.37340000000000001</v>
      </c>
      <c r="D2062" s="209">
        <v>0.42</v>
      </c>
      <c r="E2062" s="221">
        <v>4394.88</v>
      </c>
      <c r="K2062" s="217">
        <v>214000</v>
      </c>
    </row>
    <row r="2063" spans="1:11" ht="15" x14ac:dyDescent="0.2">
      <c r="A2063" s="33" t="str">
        <f t="shared" si="32"/>
        <v>214100</v>
      </c>
      <c r="B2063" s="218">
        <v>79949</v>
      </c>
      <c r="C2063" s="206">
        <v>0.37340000000000001</v>
      </c>
      <c r="D2063" s="206">
        <v>0.42</v>
      </c>
      <c r="E2063" s="222">
        <v>4397.1899999999996</v>
      </c>
      <c r="K2063" s="218">
        <v>214100</v>
      </c>
    </row>
    <row r="2064" spans="1:11" ht="15" x14ac:dyDescent="0.2">
      <c r="A2064" s="33" t="str">
        <f t="shared" si="32"/>
        <v>214200</v>
      </c>
      <c r="B2064" s="217">
        <v>79991</v>
      </c>
      <c r="C2064" s="209">
        <v>0.37340000000000001</v>
      </c>
      <c r="D2064" s="209">
        <v>0.42</v>
      </c>
      <c r="E2064" s="221">
        <v>4399.5</v>
      </c>
      <c r="K2064" s="217">
        <v>214200</v>
      </c>
    </row>
    <row r="2065" spans="1:11" ht="15" x14ac:dyDescent="0.2">
      <c r="A2065" s="33" t="str">
        <f t="shared" si="32"/>
        <v>214300</v>
      </c>
      <c r="B2065" s="218">
        <v>80033</v>
      </c>
      <c r="C2065" s="206">
        <v>0.3735</v>
      </c>
      <c r="D2065" s="206">
        <v>0.42</v>
      </c>
      <c r="E2065" s="222">
        <v>4401.8100000000004</v>
      </c>
      <c r="K2065" s="218">
        <v>214300</v>
      </c>
    </row>
    <row r="2066" spans="1:11" ht="15" x14ac:dyDescent="0.2">
      <c r="A2066" s="33" t="str">
        <f t="shared" si="32"/>
        <v>214400</v>
      </c>
      <c r="B2066" s="217">
        <v>80075</v>
      </c>
      <c r="C2066" s="209">
        <v>0.3735</v>
      </c>
      <c r="D2066" s="209">
        <v>0.42</v>
      </c>
      <c r="E2066" s="221">
        <v>4404.12</v>
      </c>
      <c r="K2066" s="217">
        <v>214400</v>
      </c>
    </row>
    <row r="2067" spans="1:11" ht="15" x14ac:dyDescent="0.2">
      <c r="A2067" s="33" t="str">
        <f t="shared" si="32"/>
        <v>214500</v>
      </c>
      <c r="B2067" s="218">
        <v>80117</v>
      </c>
      <c r="C2067" s="206">
        <v>0.3735</v>
      </c>
      <c r="D2067" s="206">
        <v>0.42</v>
      </c>
      <c r="E2067" s="222">
        <v>4406.43</v>
      </c>
      <c r="K2067" s="218">
        <v>214500</v>
      </c>
    </row>
    <row r="2068" spans="1:11" ht="15" x14ac:dyDescent="0.2">
      <c r="A2068" s="33" t="str">
        <f t="shared" si="32"/>
        <v>214600</v>
      </c>
      <c r="B2068" s="217">
        <v>80159</v>
      </c>
      <c r="C2068" s="209">
        <v>0.3735</v>
      </c>
      <c r="D2068" s="209">
        <v>0.42</v>
      </c>
      <c r="E2068" s="221">
        <v>4408.74</v>
      </c>
      <c r="K2068" s="217">
        <v>214600</v>
      </c>
    </row>
    <row r="2069" spans="1:11" ht="15" x14ac:dyDescent="0.2">
      <c r="A2069" s="33" t="str">
        <f t="shared" si="32"/>
        <v>214700</v>
      </c>
      <c r="B2069" s="218">
        <v>80201</v>
      </c>
      <c r="C2069" s="206">
        <v>0.3735</v>
      </c>
      <c r="D2069" s="206">
        <v>0.42</v>
      </c>
      <c r="E2069" s="222">
        <v>4411.05</v>
      </c>
      <c r="K2069" s="218">
        <v>214700</v>
      </c>
    </row>
    <row r="2070" spans="1:11" ht="15" x14ac:dyDescent="0.2">
      <c r="A2070" s="33" t="str">
        <f t="shared" si="32"/>
        <v>214800</v>
      </c>
      <c r="B2070" s="217">
        <v>80243</v>
      </c>
      <c r="C2070" s="209">
        <v>0.37359999999999999</v>
      </c>
      <c r="D2070" s="209">
        <v>0.42</v>
      </c>
      <c r="E2070" s="221">
        <v>4413.3599999999997</v>
      </c>
      <c r="K2070" s="217">
        <v>214800</v>
      </c>
    </row>
    <row r="2071" spans="1:11" ht="15" x14ac:dyDescent="0.2">
      <c r="A2071" s="33" t="str">
        <f t="shared" si="32"/>
        <v>214900</v>
      </c>
      <c r="B2071" s="218">
        <v>80285</v>
      </c>
      <c r="C2071" s="206">
        <v>0.37359999999999999</v>
      </c>
      <c r="D2071" s="206">
        <v>0.42</v>
      </c>
      <c r="E2071" s="222">
        <v>4415.67</v>
      </c>
      <c r="K2071" s="218">
        <v>214900</v>
      </c>
    </row>
    <row r="2072" spans="1:11" ht="15" x14ac:dyDescent="0.2">
      <c r="A2072" s="33" t="str">
        <f t="shared" si="32"/>
        <v>215000</v>
      </c>
      <c r="B2072" s="217">
        <v>80327</v>
      </c>
      <c r="C2072" s="209">
        <v>0.37359999999999999</v>
      </c>
      <c r="D2072" s="209">
        <v>0.42</v>
      </c>
      <c r="E2072" s="221">
        <v>4417.9799999999996</v>
      </c>
      <c r="K2072" s="217">
        <v>215000</v>
      </c>
    </row>
    <row r="2073" spans="1:11" ht="15" x14ac:dyDescent="0.2">
      <c r="A2073" s="33" t="str">
        <f t="shared" si="32"/>
        <v>215100</v>
      </c>
      <c r="B2073" s="218">
        <v>80369</v>
      </c>
      <c r="C2073" s="206">
        <v>0.37359999999999999</v>
      </c>
      <c r="D2073" s="206">
        <v>0.42</v>
      </c>
      <c r="E2073" s="222">
        <v>4420.29</v>
      </c>
      <c r="K2073" s="218">
        <v>215100</v>
      </c>
    </row>
    <row r="2074" spans="1:11" ht="15" x14ac:dyDescent="0.2">
      <c r="A2074" s="33" t="str">
        <f t="shared" si="32"/>
        <v>215200</v>
      </c>
      <c r="B2074" s="217">
        <v>80411</v>
      </c>
      <c r="C2074" s="209">
        <v>0.37369999999999998</v>
      </c>
      <c r="D2074" s="209">
        <v>0.42</v>
      </c>
      <c r="E2074" s="221">
        <v>4422.6000000000004</v>
      </c>
      <c r="K2074" s="217">
        <v>215200</v>
      </c>
    </row>
    <row r="2075" spans="1:11" ht="15" x14ac:dyDescent="0.2">
      <c r="A2075" s="33" t="str">
        <f t="shared" si="32"/>
        <v>215300</v>
      </c>
      <c r="B2075" s="218">
        <v>80453</v>
      </c>
      <c r="C2075" s="206">
        <v>0.37369999999999998</v>
      </c>
      <c r="D2075" s="206">
        <v>0.42</v>
      </c>
      <c r="E2075" s="222">
        <v>4424.91</v>
      </c>
      <c r="K2075" s="218">
        <v>215300</v>
      </c>
    </row>
    <row r="2076" spans="1:11" ht="15" x14ac:dyDescent="0.2">
      <c r="A2076" s="33" t="str">
        <f t="shared" si="32"/>
        <v>215400</v>
      </c>
      <c r="B2076" s="217">
        <v>80495</v>
      </c>
      <c r="C2076" s="209">
        <v>0.37369999999999998</v>
      </c>
      <c r="D2076" s="209">
        <v>0.42</v>
      </c>
      <c r="E2076" s="221">
        <v>4427.22</v>
      </c>
      <c r="K2076" s="217">
        <v>215400</v>
      </c>
    </row>
    <row r="2077" spans="1:11" ht="15" x14ac:dyDescent="0.2">
      <c r="A2077" s="33" t="str">
        <f t="shared" si="32"/>
        <v>215500</v>
      </c>
      <c r="B2077" s="218">
        <v>80537</v>
      </c>
      <c r="C2077" s="206">
        <v>0.37369999999999998</v>
      </c>
      <c r="D2077" s="206">
        <v>0.42</v>
      </c>
      <c r="E2077" s="222">
        <v>4429.53</v>
      </c>
      <c r="K2077" s="218">
        <v>215500</v>
      </c>
    </row>
    <row r="2078" spans="1:11" ht="15" x14ac:dyDescent="0.2">
      <c r="A2078" s="33" t="str">
        <f t="shared" si="32"/>
        <v>215600</v>
      </c>
      <c r="B2078" s="217">
        <v>80579</v>
      </c>
      <c r="C2078" s="209">
        <v>0.37369999999999998</v>
      </c>
      <c r="D2078" s="209">
        <v>0.42</v>
      </c>
      <c r="E2078" s="221">
        <v>4431.84</v>
      </c>
      <c r="K2078" s="217">
        <v>215600</v>
      </c>
    </row>
    <row r="2079" spans="1:11" ht="15" x14ac:dyDescent="0.2">
      <c r="A2079" s="33" t="str">
        <f t="shared" si="32"/>
        <v>215700</v>
      </c>
      <c r="B2079" s="218">
        <v>80621</v>
      </c>
      <c r="C2079" s="206">
        <v>0.37380000000000002</v>
      </c>
      <c r="D2079" s="206">
        <v>0.42</v>
      </c>
      <c r="E2079" s="222">
        <v>4434.1499999999996</v>
      </c>
      <c r="K2079" s="218">
        <v>215700</v>
      </c>
    </row>
    <row r="2080" spans="1:11" ht="15" x14ac:dyDescent="0.2">
      <c r="A2080" s="33" t="str">
        <f t="shared" si="32"/>
        <v>215800</v>
      </c>
      <c r="B2080" s="217">
        <v>80663</v>
      </c>
      <c r="C2080" s="209">
        <v>0.37380000000000002</v>
      </c>
      <c r="D2080" s="209">
        <v>0.42</v>
      </c>
      <c r="E2080" s="221">
        <v>4436.46</v>
      </c>
      <c r="K2080" s="217">
        <v>215800</v>
      </c>
    </row>
    <row r="2081" spans="1:11" ht="15" x14ac:dyDescent="0.2">
      <c r="A2081" s="33" t="str">
        <f t="shared" si="32"/>
        <v>215900</v>
      </c>
      <c r="B2081" s="218">
        <v>80705</v>
      </c>
      <c r="C2081" s="206">
        <v>0.37380000000000002</v>
      </c>
      <c r="D2081" s="206">
        <v>0.42</v>
      </c>
      <c r="E2081" s="222">
        <v>4438.7700000000004</v>
      </c>
      <c r="K2081" s="218">
        <v>215900</v>
      </c>
    </row>
    <row r="2082" spans="1:11" ht="15" x14ac:dyDescent="0.2">
      <c r="A2082" s="33" t="str">
        <f t="shared" si="32"/>
        <v>216000</v>
      </c>
      <c r="B2082" s="217">
        <v>80747</v>
      </c>
      <c r="C2082" s="209">
        <v>0.37380000000000002</v>
      </c>
      <c r="D2082" s="209">
        <v>0.42</v>
      </c>
      <c r="E2082" s="221">
        <v>4441.08</v>
      </c>
      <c r="K2082" s="217">
        <v>216000</v>
      </c>
    </row>
    <row r="2083" spans="1:11" ht="15" x14ac:dyDescent="0.2">
      <c r="A2083" s="33" t="str">
        <f t="shared" si="32"/>
        <v>216100</v>
      </c>
      <c r="B2083" s="218">
        <v>80789</v>
      </c>
      <c r="C2083" s="206">
        <v>0.37390000000000001</v>
      </c>
      <c r="D2083" s="206">
        <v>0.42</v>
      </c>
      <c r="E2083" s="222">
        <v>4443.3900000000003</v>
      </c>
      <c r="K2083" s="218">
        <v>216100</v>
      </c>
    </row>
    <row r="2084" spans="1:11" ht="15" x14ac:dyDescent="0.2">
      <c r="A2084" s="33" t="str">
        <f t="shared" si="32"/>
        <v>216200</v>
      </c>
      <c r="B2084" s="217">
        <v>80831</v>
      </c>
      <c r="C2084" s="209">
        <v>0.37390000000000001</v>
      </c>
      <c r="D2084" s="209">
        <v>0.42</v>
      </c>
      <c r="E2084" s="221">
        <v>4445.7</v>
      </c>
      <c r="K2084" s="217">
        <v>216200</v>
      </c>
    </row>
    <row r="2085" spans="1:11" ht="15" x14ac:dyDescent="0.2">
      <c r="A2085" s="33" t="str">
        <f t="shared" si="32"/>
        <v>216300</v>
      </c>
      <c r="B2085" s="218">
        <v>80873</v>
      </c>
      <c r="C2085" s="206">
        <v>0.37390000000000001</v>
      </c>
      <c r="D2085" s="206">
        <v>0.42</v>
      </c>
      <c r="E2085" s="222">
        <v>4448.01</v>
      </c>
      <c r="K2085" s="218">
        <v>216300</v>
      </c>
    </row>
    <row r="2086" spans="1:11" ht="15" x14ac:dyDescent="0.2">
      <c r="A2086" s="33" t="str">
        <f t="shared" si="32"/>
        <v>216400</v>
      </c>
      <c r="B2086" s="217">
        <v>80915</v>
      </c>
      <c r="C2086" s="209">
        <v>0.37390000000000001</v>
      </c>
      <c r="D2086" s="209">
        <v>0.42</v>
      </c>
      <c r="E2086" s="221">
        <v>4450.32</v>
      </c>
      <c r="K2086" s="217">
        <v>216400</v>
      </c>
    </row>
    <row r="2087" spans="1:11" ht="15" x14ac:dyDescent="0.2">
      <c r="A2087" s="33" t="str">
        <f t="shared" si="32"/>
        <v>216500</v>
      </c>
      <c r="B2087" s="218">
        <v>80957</v>
      </c>
      <c r="C2087" s="206">
        <v>0.37390000000000001</v>
      </c>
      <c r="D2087" s="206">
        <v>0.42</v>
      </c>
      <c r="E2087" s="222">
        <v>4452.63</v>
      </c>
      <c r="K2087" s="218">
        <v>216500</v>
      </c>
    </row>
    <row r="2088" spans="1:11" ht="15" x14ac:dyDescent="0.2">
      <c r="A2088" s="33" t="str">
        <f t="shared" si="32"/>
        <v>216600</v>
      </c>
      <c r="B2088" s="217">
        <v>80999</v>
      </c>
      <c r="C2088" s="209">
        <v>0.374</v>
      </c>
      <c r="D2088" s="209">
        <v>0.42</v>
      </c>
      <c r="E2088" s="221">
        <v>4454.9399999999996</v>
      </c>
      <c r="K2088" s="217">
        <v>216600</v>
      </c>
    </row>
    <row r="2089" spans="1:11" ht="15" x14ac:dyDescent="0.2">
      <c r="A2089" s="33" t="str">
        <f t="shared" si="32"/>
        <v>216700</v>
      </c>
      <c r="B2089" s="218">
        <v>81041</v>
      </c>
      <c r="C2089" s="206">
        <v>0.374</v>
      </c>
      <c r="D2089" s="206">
        <v>0.42</v>
      </c>
      <c r="E2089" s="222">
        <v>4457.25</v>
      </c>
      <c r="K2089" s="218">
        <v>216700</v>
      </c>
    </row>
    <row r="2090" spans="1:11" ht="15" x14ac:dyDescent="0.2">
      <c r="A2090" s="33" t="str">
        <f t="shared" si="32"/>
        <v>216800</v>
      </c>
      <c r="B2090" s="217">
        <v>81083</v>
      </c>
      <c r="C2090" s="209">
        <v>0.374</v>
      </c>
      <c r="D2090" s="209">
        <v>0.42</v>
      </c>
      <c r="E2090" s="221">
        <v>4459.5600000000004</v>
      </c>
      <c r="K2090" s="217">
        <v>216800</v>
      </c>
    </row>
    <row r="2091" spans="1:11" ht="15" x14ac:dyDescent="0.2">
      <c r="A2091" s="33" t="str">
        <f t="shared" si="32"/>
        <v>216900</v>
      </c>
      <c r="B2091" s="218">
        <v>81125</v>
      </c>
      <c r="C2091" s="206">
        <v>0.374</v>
      </c>
      <c r="D2091" s="206">
        <v>0.42</v>
      </c>
      <c r="E2091" s="222">
        <v>4461.87</v>
      </c>
      <c r="K2091" s="218">
        <v>216900</v>
      </c>
    </row>
    <row r="2092" spans="1:11" ht="15" x14ac:dyDescent="0.2">
      <c r="A2092" s="33" t="str">
        <f t="shared" si="32"/>
        <v>217000</v>
      </c>
      <c r="B2092" s="217">
        <v>81167</v>
      </c>
      <c r="C2092" s="209">
        <v>0.374</v>
      </c>
      <c r="D2092" s="209">
        <v>0.42</v>
      </c>
      <c r="E2092" s="221">
        <v>4464.18</v>
      </c>
      <c r="K2092" s="217">
        <v>217000</v>
      </c>
    </row>
    <row r="2093" spans="1:11" ht="15" x14ac:dyDescent="0.2">
      <c r="A2093" s="33" t="str">
        <f t="shared" si="32"/>
        <v>217100</v>
      </c>
      <c r="B2093" s="218">
        <v>81209</v>
      </c>
      <c r="C2093" s="206">
        <v>0.37409999999999999</v>
      </c>
      <c r="D2093" s="206">
        <v>0.42</v>
      </c>
      <c r="E2093" s="222">
        <v>4466.49</v>
      </c>
      <c r="K2093" s="218">
        <v>217100</v>
      </c>
    </row>
    <row r="2094" spans="1:11" ht="15" x14ac:dyDescent="0.2">
      <c r="A2094" s="33" t="str">
        <f t="shared" si="32"/>
        <v>217200</v>
      </c>
      <c r="B2094" s="217">
        <v>81251</v>
      </c>
      <c r="C2094" s="209">
        <v>0.37409999999999999</v>
      </c>
      <c r="D2094" s="209">
        <v>0.42</v>
      </c>
      <c r="E2094" s="221">
        <v>4468.8</v>
      </c>
      <c r="K2094" s="217">
        <v>217200</v>
      </c>
    </row>
    <row r="2095" spans="1:11" ht="15" x14ac:dyDescent="0.2">
      <c r="A2095" s="33" t="str">
        <f t="shared" si="32"/>
        <v>217300</v>
      </c>
      <c r="B2095" s="218">
        <v>81293</v>
      </c>
      <c r="C2095" s="206">
        <v>0.37409999999999999</v>
      </c>
      <c r="D2095" s="206">
        <v>0.42</v>
      </c>
      <c r="E2095" s="222">
        <v>4471.1099999999997</v>
      </c>
      <c r="K2095" s="218">
        <v>217300</v>
      </c>
    </row>
    <row r="2096" spans="1:11" ht="15" x14ac:dyDescent="0.2">
      <c r="A2096" s="33" t="str">
        <f t="shared" si="32"/>
        <v>217400</v>
      </c>
      <c r="B2096" s="217">
        <v>81335</v>
      </c>
      <c r="C2096" s="209">
        <v>0.37409999999999999</v>
      </c>
      <c r="D2096" s="209">
        <v>0.42</v>
      </c>
      <c r="E2096" s="221">
        <v>4473.42</v>
      </c>
      <c r="K2096" s="217">
        <v>217400</v>
      </c>
    </row>
    <row r="2097" spans="1:11" ht="15" x14ac:dyDescent="0.2">
      <c r="A2097" s="33" t="str">
        <f t="shared" si="32"/>
        <v>217500</v>
      </c>
      <c r="B2097" s="218">
        <v>81377</v>
      </c>
      <c r="C2097" s="206">
        <v>0.37409999999999999</v>
      </c>
      <c r="D2097" s="206">
        <v>0.42</v>
      </c>
      <c r="E2097" s="222">
        <v>4475.7299999999996</v>
      </c>
      <c r="K2097" s="218">
        <v>217500</v>
      </c>
    </row>
    <row r="2098" spans="1:11" ht="15" x14ac:dyDescent="0.2">
      <c r="A2098" s="33" t="str">
        <f t="shared" si="32"/>
        <v>217600</v>
      </c>
      <c r="B2098" s="217">
        <v>81419</v>
      </c>
      <c r="C2098" s="209">
        <v>0.37419999999999998</v>
      </c>
      <c r="D2098" s="209">
        <v>0.42</v>
      </c>
      <c r="E2098" s="221">
        <v>4478.04</v>
      </c>
      <c r="K2098" s="217">
        <v>217600</v>
      </c>
    </row>
    <row r="2099" spans="1:11" ht="15" x14ac:dyDescent="0.2">
      <c r="A2099" s="33" t="str">
        <f t="shared" si="32"/>
        <v>217700</v>
      </c>
      <c r="B2099" s="218">
        <v>81461</v>
      </c>
      <c r="C2099" s="206">
        <v>0.37419999999999998</v>
      </c>
      <c r="D2099" s="206">
        <v>0.42</v>
      </c>
      <c r="E2099" s="222">
        <v>4480.3500000000004</v>
      </c>
      <c r="K2099" s="218">
        <v>217700</v>
      </c>
    </row>
    <row r="2100" spans="1:11" ht="15" x14ac:dyDescent="0.2">
      <c r="A2100" s="33" t="str">
        <f t="shared" si="32"/>
        <v>217800</v>
      </c>
      <c r="B2100" s="217">
        <v>81503</v>
      </c>
      <c r="C2100" s="209">
        <v>0.37419999999999998</v>
      </c>
      <c r="D2100" s="209">
        <v>0.42</v>
      </c>
      <c r="E2100" s="221">
        <v>4482.66</v>
      </c>
      <c r="K2100" s="217">
        <v>217800</v>
      </c>
    </row>
    <row r="2101" spans="1:11" ht="15" x14ac:dyDescent="0.2">
      <c r="A2101" s="33" t="str">
        <f t="shared" si="32"/>
        <v>217900</v>
      </c>
      <c r="B2101" s="218">
        <v>81545</v>
      </c>
      <c r="C2101" s="206">
        <v>0.37419999999999998</v>
      </c>
      <c r="D2101" s="206">
        <v>0.42</v>
      </c>
      <c r="E2101" s="222">
        <v>4484.97</v>
      </c>
      <c r="K2101" s="218">
        <v>217900</v>
      </c>
    </row>
    <row r="2102" spans="1:11" ht="15" x14ac:dyDescent="0.2">
      <c r="A2102" s="33" t="str">
        <f t="shared" si="32"/>
        <v>218000</v>
      </c>
      <c r="B2102" s="217">
        <v>81587</v>
      </c>
      <c r="C2102" s="209">
        <v>0.37430000000000002</v>
      </c>
      <c r="D2102" s="209">
        <v>0.42</v>
      </c>
      <c r="E2102" s="221">
        <v>4487.28</v>
      </c>
      <c r="K2102" s="217">
        <v>218000</v>
      </c>
    </row>
    <row r="2103" spans="1:11" ht="15" x14ac:dyDescent="0.2">
      <c r="A2103" s="33" t="str">
        <f t="shared" si="32"/>
        <v>218100</v>
      </c>
      <c r="B2103" s="218">
        <v>81629</v>
      </c>
      <c r="C2103" s="206">
        <v>0.37430000000000002</v>
      </c>
      <c r="D2103" s="206">
        <v>0.42</v>
      </c>
      <c r="E2103" s="222">
        <v>4489.59</v>
      </c>
      <c r="K2103" s="218">
        <v>218100</v>
      </c>
    </row>
    <row r="2104" spans="1:11" ht="15" x14ac:dyDescent="0.2">
      <c r="A2104" s="33" t="str">
        <f t="shared" si="32"/>
        <v>218200</v>
      </c>
      <c r="B2104" s="217">
        <v>81671</v>
      </c>
      <c r="C2104" s="209">
        <v>0.37430000000000002</v>
      </c>
      <c r="D2104" s="209">
        <v>0.42</v>
      </c>
      <c r="E2104" s="221">
        <v>4491.8999999999996</v>
      </c>
      <c r="K2104" s="217">
        <v>218200</v>
      </c>
    </row>
    <row r="2105" spans="1:11" ht="15" x14ac:dyDescent="0.2">
      <c r="A2105" s="33" t="str">
        <f t="shared" si="32"/>
        <v>218300</v>
      </c>
      <c r="B2105" s="218">
        <v>81713</v>
      </c>
      <c r="C2105" s="206">
        <v>0.37430000000000002</v>
      </c>
      <c r="D2105" s="206">
        <v>0.42</v>
      </c>
      <c r="E2105" s="222">
        <v>4494.21</v>
      </c>
      <c r="K2105" s="218">
        <v>218300</v>
      </c>
    </row>
    <row r="2106" spans="1:11" ht="15" x14ac:dyDescent="0.2">
      <c r="A2106" s="33" t="str">
        <f t="shared" si="32"/>
        <v>218400</v>
      </c>
      <c r="B2106" s="219">
        <v>81755</v>
      </c>
      <c r="C2106" s="212">
        <v>0.37430000000000002</v>
      </c>
      <c r="D2106" s="212">
        <v>0.42</v>
      </c>
      <c r="E2106" s="223">
        <v>4496.5200000000004</v>
      </c>
      <c r="K2106" s="219">
        <v>218400</v>
      </c>
    </row>
    <row r="2107" spans="1:11" ht="15" x14ac:dyDescent="0.2">
      <c r="A2107" s="33" t="str">
        <f t="shared" si="32"/>
        <v>218500</v>
      </c>
      <c r="B2107" s="220">
        <v>81797</v>
      </c>
      <c r="C2107" s="215">
        <v>0.37440000000000001</v>
      </c>
      <c r="D2107" s="215">
        <v>0.42</v>
      </c>
      <c r="E2107" s="224">
        <v>4498.83</v>
      </c>
      <c r="K2107" s="220">
        <v>218500</v>
      </c>
    </row>
    <row r="2108" spans="1:11" ht="15" x14ac:dyDescent="0.2">
      <c r="A2108" s="33" t="str">
        <f t="shared" si="32"/>
        <v>218600</v>
      </c>
      <c r="B2108" s="217">
        <v>81839</v>
      </c>
      <c r="C2108" s="209">
        <v>0.37440000000000001</v>
      </c>
      <c r="D2108" s="209">
        <v>0.42</v>
      </c>
      <c r="E2108" s="221">
        <v>4501.1400000000003</v>
      </c>
      <c r="K2108" s="217">
        <v>218600</v>
      </c>
    </row>
    <row r="2109" spans="1:11" ht="15" x14ac:dyDescent="0.2">
      <c r="A2109" s="33" t="str">
        <f t="shared" si="32"/>
        <v>218700</v>
      </c>
      <c r="B2109" s="218">
        <v>81881</v>
      </c>
      <c r="C2109" s="206">
        <v>0.37440000000000001</v>
      </c>
      <c r="D2109" s="206">
        <v>0.42</v>
      </c>
      <c r="E2109" s="222">
        <v>4503.45</v>
      </c>
      <c r="K2109" s="218">
        <v>218700</v>
      </c>
    </row>
    <row r="2110" spans="1:11" ht="15" x14ac:dyDescent="0.2">
      <c r="A2110" s="33" t="str">
        <f t="shared" si="32"/>
        <v>218800</v>
      </c>
      <c r="B2110" s="217">
        <v>81923</v>
      </c>
      <c r="C2110" s="209">
        <v>0.37440000000000001</v>
      </c>
      <c r="D2110" s="209">
        <v>0.42</v>
      </c>
      <c r="E2110" s="221">
        <v>4505.76</v>
      </c>
      <c r="K2110" s="217">
        <v>218800</v>
      </c>
    </row>
    <row r="2111" spans="1:11" ht="15" x14ac:dyDescent="0.2">
      <c r="A2111" s="33" t="str">
        <f t="shared" si="32"/>
        <v>218900</v>
      </c>
      <c r="B2111" s="218">
        <v>81965</v>
      </c>
      <c r="C2111" s="206">
        <v>0.37440000000000001</v>
      </c>
      <c r="D2111" s="206">
        <v>0.42</v>
      </c>
      <c r="E2111" s="222">
        <v>4508.07</v>
      </c>
      <c r="K2111" s="218">
        <v>218900</v>
      </c>
    </row>
    <row r="2112" spans="1:11" ht="15" x14ac:dyDescent="0.2">
      <c r="A2112" s="33" t="str">
        <f t="shared" si="32"/>
        <v>219000</v>
      </c>
      <c r="B2112" s="217">
        <v>82007</v>
      </c>
      <c r="C2112" s="209">
        <v>0.3745</v>
      </c>
      <c r="D2112" s="209">
        <v>0.42</v>
      </c>
      <c r="E2112" s="221">
        <v>4510.38</v>
      </c>
      <c r="K2112" s="217">
        <v>219000</v>
      </c>
    </row>
    <row r="2113" spans="1:11" ht="15" x14ac:dyDescent="0.2">
      <c r="A2113" s="33" t="str">
        <f t="shared" si="32"/>
        <v>219100</v>
      </c>
      <c r="B2113" s="218">
        <v>82049</v>
      </c>
      <c r="C2113" s="206">
        <v>0.3745</v>
      </c>
      <c r="D2113" s="206">
        <v>0.42</v>
      </c>
      <c r="E2113" s="222">
        <v>4512.6899999999996</v>
      </c>
      <c r="K2113" s="218">
        <v>219100</v>
      </c>
    </row>
    <row r="2114" spans="1:11" ht="15" x14ac:dyDescent="0.2">
      <c r="A2114" s="33" t="str">
        <f t="shared" ref="A2114:A2177" si="33">CLEAN(K2114)</f>
        <v>219200</v>
      </c>
      <c r="B2114" s="217">
        <v>82091</v>
      </c>
      <c r="C2114" s="209">
        <v>0.3745</v>
      </c>
      <c r="D2114" s="209">
        <v>0.42</v>
      </c>
      <c r="E2114" s="221">
        <v>4515</v>
      </c>
      <c r="K2114" s="217">
        <v>219200</v>
      </c>
    </row>
    <row r="2115" spans="1:11" ht="15" x14ac:dyDescent="0.2">
      <c r="A2115" s="33" t="str">
        <f t="shared" si="33"/>
        <v>219300</v>
      </c>
      <c r="B2115" s="218">
        <v>82133</v>
      </c>
      <c r="C2115" s="206">
        <v>0.3745</v>
      </c>
      <c r="D2115" s="206">
        <v>0.42</v>
      </c>
      <c r="E2115" s="222">
        <v>4517.3100000000004</v>
      </c>
      <c r="K2115" s="218">
        <v>219300</v>
      </c>
    </row>
    <row r="2116" spans="1:11" ht="15" x14ac:dyDescent="0.2">
      <c r="A2116" s="33" t="str">
        <f t="shared" si="33"/>
        <v>219400</v>
      </c>
      <c r="B2116" s="217">
        <v>82175</v>
      </c>
      <c r="C2116" s="209">
        <v>0.3745</v>
      </c>
      <c r="D2116" s="209">
        <v>0.42</v>
      </c>
      <c r="E2116" s="221">
        <v>4519.62</v>
      </c>
      <c r="K2116" s="217">
        <v>219400</v>
      </c>
    </row>
    <row r="2117" spans="1:11" ht="15" x14ac:dyDescent="0.2">
      <c r="A2117" s="33" t="str">
        <f t="shared" si="33"/>
        <v>219500</v>
      </c>
      <c r="B2117" s="218">
        <v>82217</v>
      </c>
      <c r="C2117" s="206">
        <v>0.37459999999999999</v>
      </c>
      <c r="D2117" s="206">
        <v>0.42</v>
      </c>
      <c r="E2117" s="222">
        <v>4521.93</v>
      </c>
      <c r="K2117" s="218">
        <v>219500</v>
      </c>
    </row>
    <row r="2118" spans="1:11" ht="15" x14ac:dyDescent="0.2">
      <c r="A2118" s="33" t="str">
        <f t="shared" si="33"/>
        <v>219600</v>
      </c>
      <c r="B2118" s="217">
        <v>82259</v>
      </c>
      <c r="C2118" s="209">
        <v>0.37459999999999999</v>
      </c>
      <c r="D2118" s="209">
        <v>0.42</v>
      </c>
      <c r="E2118" s="221">
        <v>4524.24</v>
      </c>
      <c r="K2118" s="217">
        <v>219600</v>
      </c>
    </row>
    <row r="2119" spans="1:11" ht="15" x14ac:dyDescent="0.2">
      <c r="A2119" s="33" t="str">
        <f t="shared" si="33"/>
        <v>219700</v>
      </c>
      <c r="B2119" s="218">
        <v>82301</v>
      </c>
      <c r="C2119" s="206">
        <v>0.37459999999999999</v>
      </c>
      <c r="D2119" s="206">
        <v>0.42</v>
      </c>
      <c r="E2119" s="222">
        <v>4526.55</v>
      </c>
      <c r="K2119" s="218">
        <v>219700</v>
      </c>
    </row>
    <row r="2120" spans="1:11" ht="15" x14ac:dyDescent="0.2">
      <c r="A2120" s="33" t="str">
        <f t="shared" si="33"/>
        <v>219800</v>
      </c>
      <c r="B2120" s="217">
        <v>82343</v>
      </c>
      <c r="C2120" s="209">
        <v>0.37459999999999999</v>
      </c>
      <c r="D2120" s="209">
        <v>0.42</v>
      </c>
      <c r="E2120" s="221">
        <v>4528.8599999999997</v>
      </c>
      <c r="K2120" s="217">
        <v>219800</v>
      </c>
    </row>
    <row r="2121" spans="1:11" ht="15" x14ac:dyDescent="0.2">
      <c r="A2121" s="33" t="str">
        <f t="shared" si="33"/>
        <v>219900</v>
      </c>
      <c r="B2121" s="218">
        <v>82385</v>
      </c>
      <c r="C2121" s="206">
        <v>0.37459999999999999</v>
      </c>
      <c r="D2121" s="206">
        <v>0.42</v>
      </c>
      <c r="E2121" s="222">
        <v>4531.17</v>
      </c>
      <c r="K2121" s="218">
        <v>219900</v>
      </c>
    </row>
    <row r="2122" spans="1:11" ht="15" x14ac:dyDescent="0.2">
      <c r="A2122" s="33" t="str">
        <f t="shared" si="33"/>
        <v>220000</v>
      </c>
      <c r="B2122" s="217">
        <v>82427</v>
      </c>
      <c r="C2122" s="209">
        <v>0.37469999999999998</v>
      </c>
      <c r="D2122" s="209">
        <v>0.42</v>
      </c>
      <c r="E2122" s="221">
        <v>4533.4799999999996</v>
      </c>
      <c r="K2122" s="217">
        <v>220000</v>
      </c>
    </row>
    <row r="2123" spans="1:11" ht="15" x14ac:dyDescent="0.2">
      <c r="A2123" s="33" t="str">
        <f t="shared" si="33"/>
        <v>220100</v>
      </c>
      <c r="B2123" s="218">
        <v>82469</v>
      </c>
      <c r="C2123" s="206">
        <v>0.37469999999999998</v>
      </c>
      <c r="D2123" s="206">
        <v>0.42</v>
      </c>
      <c r="E2123" s="222">
        <v>4535.79</v>
      </c>
      <c r="K2123" s="218">
        <v>220100</v>
      </c>
    </row>
    <row r="2124" spans="1:11" ht="15" x14ac:dyDescent="0.2">
      <c r="A2124" s="33" t="str">
        <f t="shared" si="33"/>
        <v>220200</v>
      </c>
      <c r="B2124" s="217">
        <v>82511</v>
      </c>
      <c r="C2124" s="209">
        <v>0.37469999999999998</v>
      </c>
      <c r="D2124" s="209">
        <v>0.42</v>
      </c>
      <c r="E2124" s="221">
        <v>4538.1000000000004</v>
      </c>
      <c r="K2124" s="217">
        <v>220200</v>
      </c>
    </row>
    <row r="2125" spans="1:11" ht="15" x14ac:dyDescent="0.2">
      <c r="A2125" s="33" t="str">
        <f t="shared" si="33"/>
        <v>220300</v>
      </c>
      <c r="B2125" s="218">
        <v>82553</v>
      </c>
      <c r="C2125" s="206">
        <v>0.37469999999999998</v>
      </c>
      <c r="D2125" s="206">
        <v>0.42</v>
      </c>
      <c r="E2125" s="222">
        <v>4540.41</v>
      </c>
      <c r="K2125" s="218">
        <v>220300</v>
      </c>
    </row>
    <row r="2126" spans="1:11" ht="15" x14ac:dyDescent="0.2">
      <c r="A2126" s="33" t="str">
        <f t="shared" si="33"/>
        <v>220400</v>
      </c>
      <c r="B2126" s="217">
        <v>82595</v>
      </c>
      <c r="C2126" s="209">
        <v>0.37480000000000002</v>
      </c>
      <c r="D2126" s="209">
        <v>0.42</v>
      </c>
      <c r="E2126" s="221">
        <v>4542.72</v>
      </c>
      <c r="K2126" s="217">
        <v>220400</v>
      </c>
    </row>
    <row r="2127" spans="1:11" ht="15" x14ac:dyDescent="0.2">
      <c r="A2127" s="33" t="str">
        <f t="shared" si="33"/>
        <v>220500</v>
      </c>
      <c r="B2127" s="218">
        <v>82637</v>
      </c>
      <c r="C2127" s="206">
        <v>0.37480000000000002</v>
      </c>
      <c r="D2127" s="206">
        <v>0.42</v>
      </c>
      <c r="E2127" s="222">
        <v>4545.03</v>
      </c>
      <c r="K2127" s="218">
        <v>220500</v>
      </c>
    </row>
    <row r="2128" spans="1:11" ht="15" x14ac:dyDescent="0.2">
      <c r="A2128" s="33" t="str">
        <f t="shared" si="33"/>
        <v>220600</v>
      </c>
      <c r="B2128" s="217">
        <v>82679</v>
      </c>
      <c r="C2128" s="209">
        <v>0.37480000000000002</v>
      </c>
      <c r="D2128" s="209">
        <v>0.42</v>
      </c>
      <c r="E2128" s="221">
        <v>4547.34</v>
      </c>
      <c r="K2128" s="217">
        <v>220600</v>
      </c>
    </row>
    <row r="2129" spans="1:11" ht="15" x14ac:dyDescent="0.2">
      <c r="A2129" s="33" t="str">
        <f t="shared" si="33"/>
        <v>220700</v>
      </c>
      <c r="B2129" s="218">
        <v>82721</v>
      </c>
      <c r="C2129" s="206">
        <v>0.37480000000000002</v>
      </c>
      <c r="D2129" s="206">
        <v>0.42</v>
      </c>
      <c r="E2129" s="222">
        <v>4549.6499999999996</v>
      </c>
      <c r="K2129" s="218">
        <v>220700</v>
      </c>
    </row>
    <row r="2130" spans="1:11" ht="15" x14ac:dyDescent="0.2">
      <c r="A2130" s="33" t="str">
        <f t="shared" si="33"/>
        <v>220800</v>
      </c>
      <c r="B2130" s="217">
        <v>82763</v>
      </c>
      <c r="C2130" s="209">
        <v>0.37480000000000002</v>
      </c>
      <c r="D2130" s="209">
        <v>0.42</v>
      </c>
      <c r="E2130" s="221">
        <v>4551.96</v>
      </c>
      <c r="K2130" s="217">
        <v>220800</v>
      </c>
    </row>
    <row r="2131" spans="1:11" ht="15" x14ac:dyDescent="0.2">
      <c r="A2131" s="33" t="str">
        <f t="shared" si="33"/>
        <v>220900</v>
      </c>
      <c r="B2131" s="218">
        <v>82805</v>
      </c>
      <c r="C2131" s="206">
        <v>0.37490000000000001</v>
      </c>
      <c r="D2131" s="206">
        <v>0.42</v>
      </c>
      <c r="E2131" s="222">
        <v>4554.2700000000004</v>
      </c>
      <c r="K2131" s="218">
        <v>220900</v>
      </c>
    </row>
    <row r="2132" spans="1:11" ht="15" x14ac:dyDescent="0.2">
      <c r="A2132" s="33" t="str">
        <f t="shared" si="33"/>
        <v>221000</v>
      </c>
      <c r="B2132" s="217">
        <v>82847</v>
      </c>
      <c r="C2132" s="209">
        <v>0.37490000000000001</v>
      </c>
      <c r="D2132" s="209">
        <v>0.42</v>
      </c>
      <c r="E2132" s="221">
        <v>4556.58</v>
      </c>
      <c r="K2132" s="217">
        <v>221000</v>
      </c>
    </row>
    <row r="2133" spans="1:11" ht="15" x14ac:dyDescent="0.2">
      <c r="A2133" s="33" t="str">
        <f t="shared" si="33"/>
        <v>221100</v>
      </c>
      <c r="B2133" s="218">
        <v>82889</v>
      </c>
      <c r="C2133" s="206">
        <v>0.37490000000000001</v>
      </c>
      <c r="D2133" s="206">
        <v>0.42</v>
      </c>
      <c r="E2133" s="222">
        <v>4558.8900000000003</v>
      </c>
      <c r="K2133" s="218">
        <v>221100</v>
      </c>
    </row>
    <row r="2134" spans="1:11" ht="15" x14ac:dyDescent="0.2">
      <c r="A2134" s="33" t="str">
        <f t="shared" si="33"/>
        <v>221200</v>
      </c>
      <c r="B2134" s="217">
        <v>82931</v>
      </c>
      <c r="C2134" s="209">
        <v>0.37490000000000001</v>
      </c>
      <c r="D2134" s="209">
        <v>0.42</v>
      </c>
      <c r="E2134" s="221">
        <v>4561.2</v>
      </c>
      <c r="K2134" s="217">
        <v>221200</v>
      </c>
    </row>
    <row r="2135" spans="1:11" ht="15" x14ac:dyDescent="0.2">
      <c r="A2135" s="33" t="str">
        <f t="shared" si="33"/>
        <v>221300</v>
      </c>
      <c r="B2135" s="218">
        <v>82973</v>
      </c>
      <c r="C2135" s="206">
        <v>0.37490000000000001</v>
      </c>
      <c r="D2135" s="206">
        <v>0.42</v>
      </c>
      <c r="E2135" s="222">
        <v>4563.51</v>
      </c>
      <c r="K2135" s="218">
        <v>221300</v>
      </c>
    </row>
    <row r="2136" spans="1:11" ht="15" x14ac:dyDescent="0.2">
      <c r="A2136" s="33" t="str">
        <f t="shared" si="33"/>
        <v>221400</v>
      </c>
      <c r="B2136" s="217">
        <v>83015</v>
      </c>
      <c r="C2136" s="209">
        <v>0.375</v>
      </c>
      <c r="D2136" s="209">
        <v>0.42</v>
      </c>
      <c r="E2136" s="221">
        <v>4565.82</v>
      </c>
      <c r="K2136" s="217">
        <v>221400</v>
      </c>
    </row>
    <row r="2137" spans="1:11" ht="15" x14ac:dyDescent="0.2">
      <c r="A2137" s="33" t="str">
        <f t="shared" si="33"/>
        <v>221500</v>
      </c>
      <c r="B2137" s="218">
        <v>83057</v>
      </c>
      <c r="C2137" s="206">
        <v>0.375</v>
      </c>
      <c r="D2137" s="206">
        <v>0.42</v>
      </c>
      <c r="E2137" s="222">
        <v>4568.13</v>
      </c>
      <c r="K2137" s="218">
        <v>221500</v>
      </c>
    </row>
    <row r="2138" spans="1:11" ht="15" x14ac:dyDescent="0.2">
      <c r="A2138" s="33" t="str">
        <f t="shared" si="33"/>
        <v>221600</v>
      </c>
      <c r="B2138" s="217">
        <v>83099</v>
      </c>
      <c r="C2138" s="209">
        <v>0.375</v>
      </c>
      <c r="D2138" s="209">
        <v>0.42</v>
      </c>
      <c r="E2138" s="221">
        <v>4570.4399999999996</v>
      </c>
      <c r="K2138" s="217">
        <v>221600</v>
      </c>
    </row>
    <row r="2139" spans="1:11" ht="15" x14ac:dyDescent="0.2">
      <c r="A2139" s="33" t="str">
        <f t="shared" si="33"/>
        <v>221700</v>
      </c>
      <c r="B2139" s="218">
        <v>83141</v>
      </c>
      <c r="C2139" s="206">
        <v>0.375</v>
      </c>
      <c r="D2139" s="206">
        <v>0.42</v>
      </c>
      <c r="E2139" s="222">
        <v>4572.75</v>
      </c>
      <c r="K2139" s="218">
        <v>221700</v>
      </c>
    </row>
    <row r="2140" spans="1:11" ht="15" x14ac:dyDescent="0.2">
      <c r="A2140" s="33" t="str">
        <f t="shared" si="33"/>
        <v>221800</v>
      </c>
      <c r="B2140" s="217">
        <v>83183</v>
      </c>
      <c r="C2140" s="209">
        <v>0.375</v>
      </c>
      <c r="D2140" s="209">
        <v>0.42</v>
      </c>
      <c r="E2140" s="221">
        <v>4575.0600000000004</v>
      </c>
      <c r="K2140" s="217">
        <v>221800</v>
      </c>
    </row>
    <row r="2141" spans="1:11" ht="15" x14ac:dyDescent="0.2">
      <c r="A2141" s="33" t="str">
        <f t="shared" si="33"/>
        <v>221900</v>
      </c>
      <c r="B2141" s="218">
        <v>83225</v>
      </c>
      <c r="C2141" s="206">
        <v>0.37509999999999999</v>
      </c>
      <c r="D2141" s="206">
        <v>0.42</v>
      </c>
      <c r="E2141" s="222">
        <v>4577.37</v>
      </c>
      <c r="K2141" s="218">
        <v>221900</v>
      </c>
    </row>
    <row r="2142" spans="1:11" ht="15" x14ac:dyDescent="0.2">
      <c r="A2142" s="33" t="str">
        <f t="shared" si="33"/>
        <v>222000</v>
      </c>
      <c r="B2142" s="217">
        <v>83267</v>
      </c>
      <c r="C2142" s="209">
        <v>0.37509999999999999</v>
      </c>
      <c r="D2142" s="209">
        <v>0.42</v>
      </c>
      <c r="E2142" s="221">
        <v>4579.68</v>
      </c>
      <c r="K2142" s="217">
        <v>222000</v>
      </c>
    </row>
    <row r="2143" spans="1:11" ht="15" x14ac:dyDescent="0.2">
      <c r="A2143" s="33" t="str">
        <f t="shared" si="33"/>
        <v>222100</v>
      </c>
      <c r="B2143" s="218">
        <v>83309</v>
      </c>
      <c r="C2143" s="206">
        <v>0.37509999999999999</v>
      </c>
      <c r="D2143" s="206">
        <v>0.42</v>
      </c>
      <c r="E2143" s="222">
        <v>4581.99</v>
      </c>
      <c r="K2143" s="218">
        <v>222100</v>
      </c>
    </row>
    <row r="2144" spans="1:11" ht="15" x14ac:dyDescent="0.2">
      <c r="A2144" s="33" t="str">
        <f t="shared" si="33"/>
        <v>222200</v>
      </c>
      <c r="B2144" s="217">
        <v>83351</v>
      </c>
      <c r="C2144" s="209">
        <v>0.37509999999999999</v>
      </c>
      <c r="D2144" s="209">
        <v>0.42</v>
      </c>
      <c r="E2144" s="221">
        <v>4584.3</v>
      </c>
      <c r="K2144" s="217">
        <v>222200</v>
      </c>
    </row>
    <row r="2145" spans="1:11" ht="15" x14ac:dyDescent="0.2">
      <c r="A2145" s="33" t="str">
        <f t="shared" si="33"/>
        <v>222300</v>
      </c>
      <c r="B2145" s="218">
        <v>83393</v>
      </c>
      <c r="C2145" s="206">
        <v>0.37509999999999999</v>
      </c>
      <c r="D2145" s="206">
        <v>0.42</v>
      </c>
      <c r="E2145" s="222">
        <v>4586.6099999999997</v>
      </c>
      <c r="K2145" s="218">
        <v>222300</v>
      </c>
    </row>
    <row r="2146" spans="1:11" ht="15" x14ac:dyDescent="0.2">
      <c r="A2146" s="33" t="str">
        <f t="shared" si="33"/>
        <v>222400</v>
      </c>
      <c r="B2146" s="217">
        <v>83435</v>
      </c>
      <c r="C2146" s="209">
        <v>0.37519999999999998</v>
      </c>
      <c r="D2146" s="209">
        <v>0.42</v>
      </c>
      <c r="E2146" s="221">
        <v>4588.92</v>
      </c>
      <c r="K2146" s="217">
        <v>222400</v>
      </c>
    </row>
    <row r="2147" spans="1:11" ht="15" x14ac:dyDescent="0.2">
      <c r="A2147" s="33" t="str">
        <f t="shared" si="33"/>
        <v>222500</v>
      </c>
      <c r="B2147" s="218">
        <v>83477</v>
      </c>
      <c r="C2147" s="206">
        <v>0.37519999999999998</v>
      </c>
      <c r="D2147" s="206">
        <v>0.42</v>
      </c>
      <c r="E2147" s="222">
        <v>4591.2299999999996</v>
      </c>
      <c r="K2147" s="218">
        <v>222500</v>
      </c>
    </row>
    <row r="2148" spans="1:11" ht="15" x14ac:dyDescent="0.2">
      <c r="A2148" s="33" t="str">
        <f t="shared" si="33"/>
        <v>222600</v>
      </c>
      <c r="B2148" s="217">
        <v>83519</v>
      </c>
      <c r="C2148" s="209">
        <v>0.37519999999999998</v>
      </c>
      <c r="D2148" s="209">
        <v>0.42</v>
      </c>
      <c r="E2148" s="221">
        <v>4593.54</v>
      </c>
      <c r="K2148" s="217">
        <v>222600</v>
      </c>
    </row>
    <row r="2149" spans="1:11" ht="15" x14ac:dyDescent="0.2">
      <c r="A2149" s="33" t="str">
        <f t="shared" si="33"/>
        <v>222700</v>
      </c>
      <c r="B2149" s="218">
        <v>83561</v>
      </c>
      <c r="C2149" s="206">
        <v>0.37519999999999998</v>
      </c>
      <c r="D2149" s="206">
        <v>0.42</v>
      </c>
      <c r="E2149" s="222">
        <v>4595.8500000000004</v>
      </c>
      <c r="K2149" s="218">
        <v>222700</v>
      </c>
    </row>
    <row r="2150" spans="1:11" ht="15" x14ac:dyDescent="0.2">
      <c r="A2150" s="33" t="str">
        <f t="shared" si="33"/>
        <v>222800</v>
      </c>
      <c r="B2150" s="217">
        <v>83603</v>
      </c>
      <c r="C2150" s="209">
        <v>0.37519999999999998</v>
      </c>
      <c r="D2150" s="209">
        <v>0.42</v>
      </c>
      <c r="E2150" s="221">
        <v>4598.16</v>
      </c>
      <c r="K2150" s="217">
        <v>222800</v>
      </c>
    </row>
    <row r="2151" spans="1:11" ht="15" x14ac:dyDescent="0.2">
      <c r="A2151" s="33" t="str">
        <f t="shared" si="33"/>
        <v>222900</v>
      </c>
      <c r="B2151" s="218">
        <v>83645</v>
      </c>
      <c r="C2151" s="206">
        <v>0.37530000000000002</v>
      </c>
      <c r="D2151" s="206">
        <v>0.42</v>
      </c>
      <c r="E2151" s="222">
        <v>4600.47</v>
      </c>
      <c r="K2151" s="218">
        <v>222900</v>
      </c>
    </row>
    <row r="2152" spans="1:11" ht="15" x14ac:dyDescent="0.2">
      <c r="A2152" s="33" t="str">
        <f t="shared" si="33"/>
        <v>223000</v>
      </c>
      <c r="B2152" s="219">
        <v>83687</v>
      </c>
      <c r="C2152" s="212">
        <v>0.37530000000000002</v>
      </c>
      <c r="D2152" s="212">
        <v>0.42</v>
      </c>
      <c r="E2152" s="223">
        <v>4602.78</v>
      </c>
      <c r="K2152" s="219">
        <v>223000</v>
      </c>
    </row>
    <row r="2153" spans="1:11" ht="15" x14ac:dyDescent="0.2">
      <c r="A2153" s="33" t="str">
        <f t="shared" si="33"/>
        <v>223100</v>
      </c>
      <c r="B2153" s="220">
        <v>83729</v>
      </c>
      <c r="C2153" s="215">
        <v>0.37530000000000002</v>
      </c>
      <c r="D2153" s="215">
        <v>0.42</v>
      </c>
      <c r="E2153" s="224">
        <v>4605.09</v>
      </c>
      <c r="K2153" s="220">
        <v>223100</v>
      </c>
    </row>
    <row r="2154" spans="1:11" ht="15" x14ac:dyDescent="0.2">
      <c r="A2154" s="33" t="str">
        <f t="shared" si="33"/>
        <v>223200</v>
      </c>
      <c r="B2154" s="217">
        <v>83771</v>
      </c>
      <c r="C2154" s="209">
        <v>0.37530000000000002</v>
      </c>
      <c r="D2154" s="209">
        <v>0.42</v>
      </c>
      <c r="E2154" s="221">
        <v>4607.3999999999996</v>
      </c>
      <c r="K2154" s="217">
        <v>223200</v>
      </c>
    </row>
    <row r="2155" spans="1:11" ht="15" x14ac:dyDescent="0.2">
      <c r="A2155" s="33" t="str">
        <f t="shared" si="33"/>
        <v>223300</v>
      </c>
      <c r="B2155" s="218">
        <v>83813</v>
      </c>
      <c r="C2155" s="206">
        <v>0.37530000000000002</v>
      </c>
      <c r="D2155" s="206">
        <v>0.42</v>
      </c>
      <c r="E2155" s="222">
        <v>4609.71</v>
      </c>
      <c r="K2155" s="218">
        <v>223300</v>
      </c>
    </row>
    <row r="2156" spans="1:11" ht="15" x14ac:dyDescent="0.2">
      <c r="A2156" s="33" t="str">
        <f t="shared" si="33"/>
        <v>223400</v>
      </c>
      <c r="B2156" s="217">
        <v>83855</v>
      </c>
      <c r="C2156" s="209">
        <v>0.37540000000000001</v>
      </c>
      <c r="D2156" s="209">
        <v>0.42</v>
      </c>
      <c r="E2156" s="221">
        <v>4612.0200000000004</v>
      </c>
      <c r="K2156" s="217">
        <v>223400</v>
      </c>
    </row>
    <row r="2157" spans="1:11" ht="15" x14ac:dyDescent="0.2">
      <c r="A2157" s="33" t="str">
        <f t="shared" si="33"/>
        <v>223500</v>
      </c>
      <c r="B2157" s="218">
        <v>83897</v>
      </c>
      <c r="C2157" s="206">
        <v>0.37540000000000001</v>
      </c>
      <c r="D2157" s="206">
        <v>0.42</v>
      </c>
      <c r="E2157" s="222">
        <v>4614.33</v>
      </c>
      <c r="K2157" s="218">
        <v>223500</v>
      </c>
    </row>
    <row r="2158" spans="1:11" ht="15" x14ac:dyDescent="0.2">
      <c r="A2158" s="33" t="str">
        <f t="shared" si="33"/>
        <v>223600</v>
      </c>
      <c r="B2158" s="217">
        <v>83939</v>
      </c>
      <c r="C2158" s="209">
        <v>0.37540000000000001</v>
      </c>
      <c r="D2158" s="209">
        <v>0.42</v>
      </c>
      <c r="E2158" s="221">
        <v>4616.6400000000003</v>
      </c>
      <c r="K2158" s="217">
        <v>223600</v>
      </c>
    </row>
    <row r="2159" spans="1:11" ht="15" x14ac:dyDescent="0.2">
      <c r="A2159" s="33" t="str">
        <f t="shared" si="33"/>
        <v>223700</v>
      </c>
      <c r="B2159" s="218">
        <v>83981</v>
      </c>
      <c r="C2159" s="206">
        <v>0.37540000000000001</v>
      </c>
      <c r="D2159" s="206">
        <v>0.42</v>
      </c>
      <c r="E2159" s="222">
        <v>4618.95</v>
      </c>
      <c r="K2159" s="218">
        <v>223700</v>
      </c>
    </row>
    <row r="2160" spans="1:11" ht="15" x14ac:dyDescent="0.2">
      <c r="A2160" s="33" t="str">
        <f t="shared" si="33"/>
        <v>223800</v>
      </c>
      <c r="B2160" s="217">
        <v>84023</v>
      </c>
      <c r="C2160" s="209">
        <v>0.37540000000000001</v>
      </c>
      <c r="D2160" s="209">
        <v>0.42</v>
      </c>
      <c r="E2160" s="221">
        <v>4621.26</v>
      </c>
      <c r="K2160" s="217">
        <v>223800</v>
      </c>
    </row>
    <row r="2161" spans="1:11" ht="15" x14ac:dyDescent="0.2">
      <c r="A2161" s="33" t="str">
        <f t="shared" si="33"/>
        <v>223900</v>
      </c>
      <c r="B2161" s="218">
        <v>84065</v>
      </c>
      <c r="C2161" s="206">
        <v>0.3755</v>
      </c>
      <c r="D2161" s="206">
        <v>0.42</v>
      </c>
      <c r="E2161" s="222">
        <v>4623.57</v>
      </c>
      <c r="K2161" s="218">
        <v>223900</v>
      </c>
    </row>
    <row r="2162" spans="1:11" ht="15" x14ac:dyDescent="0.2">
      <c r="A2162" s="33" t="str">
        <f t="shared" si="33"/>
        <v>224000</v>
      </c>
      <c r="B2162" s="217">
        <v>84107</v>
      </c>
      <c r="C2162" s="209">
        <v>0.3755</v>
      </c>
      <c r="D2162" s="209">
        <v>0.42</v>
      </c>
      <c r="E2162" s="221">
        <v>4625.88</v>
      </c>
      <c r="K2162" s="217">
        <v>224000</v>
      </c>
    </row>
    <row r="2163" spans="1:11" ht="15" x14ac:dyDescent="0.2">
      <c r="A2163" s="33" t="str">
        <f t="shared" si="33"/>
        <v>224100</v>
      </c>
      <c r="B2163" s="218">
        <v>84149</v>
      </c>
      <c r="C2163" s="206">
        <v>0.3755</v>
      </c>
      <c r="D2163" s="206">
        <v>0.42</v>
      </c>
      <c r="E2163" s="222">
        <v>4628.1899999999996</v>
      </c>
      <c r="K2163" s="218">
        <v>224100</v>
      </c>
    </row>
    <row r="2164" spans="1:11" ht="15" x14ac:dyDescent="0.2">
      <c r="A2164" s="33" t="str">
        <f t="shared" si="33"/>
        <v>224200</v>
      </c>
      <c r="B2164" s="217">
        <v>84191</v>
      </c>
      <c r="C2164" s="209">
        <v>0.3755</v>
      </c>
      <c r="D2164" s="209">
        <v>0.42</v>
      </c>
      <c r="E2164" s="221">
        <v>4630.5</v>
      </c>
      <c r="K2164" s="217">
        <v>224200</v>
      </c>
    </row>
    <row r="2165" spans="1:11" ht="15" x14ac:dyDescent="0.2">
      <c r="A2165" s="33" t="str">
        <f t="shared" si="33"/>
        <v>224300</v>
      </c>
      <c r="B2165" s="218">
        <v>84233</v>
      </c>
      <c r="C2165" s="206">
        <v>0.3755</v>
      </c>
      <c r="D2165" s="206">
        <v>0.42</v>
      </c>
      <c r="E2165" s="222">
        <v>4632.8100000000004</v>
      </c>
      <c r="K2165" s="218">
        <v>224300</v>
      </c>
    </row>
    <row r="2166" spans="1:11" ht="15" x14ac:dyDescent="0.2">
      <c r="A2166" s="33" t="str">
        <f t="shared" si="33"/>
        <v>224400</v>
      </c>
      <c r="B2166" s="217">
        <v>84275</v>
      </c>
      <c r="C2166" s="209">
        <v>0.37559999999999999</v>
      </c>
      <c r="D2166" s="209">
        <v>0.42</v>
      </c>
      <c r="E2166" s="221">
        <v>4635.12</v>
      </c>
      <c r="K2166" s="217">
        <v>224400</v>
      </c>
    </row>
    <row r="2167" spans="1:11" ht="15" x14ac:dyDescent="0.2">
      <c r="A2167" s="33" t="str">
        <f t="shared" si="33"/>
        <v>224500</v>
      </c>
      <c r="B2167" s="218">
        <v>84317</v>
      </c>
      <c r="C2167" s="206">
        <v>0.37559999999999999</v>
      </c>
      <c r="D2167" s="206">
        <v>0.42</v>
      </c>
      <c r="E2167" s="222">
        <v>4637.43</v>
      </c>
      <c r="K2167" s="218">
        <v>224500</v>
      </c>
    </row>
    <row r="2168" spans="1:11" ht="15" x14ac:dyDescent="0.2">
      <c r="A2168" s="33" t="str">
        <f t="shared" si="33"/>
        <v>224600</v>
      </c>
      <c r="B2168" s="217">
        <v>84359</v>
      </c>
      <c r="C2168" s="209">
        <v>0.37559999999999999</v>
      </c>
      <c r="D2168" s="209">
        <v>0.42</v>
      </c>
      <c r="E2168" s="221">
        <v>4639.74</v>
      </c>
      <c r="K2168" s="217">
        <v>224600</v>
      </c>
    </row>
    <row r="2169" spans="1:11" ht="15" x14ac:dyDescent="0.2">
      <c r="A2169" s="33" t="str">
        <f t="shared" si="33"/>
        <v>224700</v>
      </c>
      <c r="B2169" s="218">
        <v>84401</v>
      </c>
      <c r="C2169" s="206">
        <v>0.37559999999999999</v>
      </c>
      <c r="D2169" s="206">
        <v>0.42</v>
      </c>
      <c r="E2169" s="222">
        <v>4642.05</v>
      </c>
      <c r="K2169" s="218">
        <v>224700</v>
      </c>
    </row>
    <row r="2170" spans="1:11" ht="15" x14ac:dyDescent="0.2">
      <c r="A2170" s="33" t="str">
        <f t="shared" si="33"/>
        <v>224800</v>
      </c>
      <c r="B2170" s="217">
        <v>84443</v>
      </c>
      <c r="C2170" s="209">
        <v>0.37559999999999999</v>
      </c>
      <c r="D2170" s="209">
        <v>0.42</v>
      </c>
      <c r="E2170" s="221">
        <v>4644.3599999999997</v>
      </c>
      <c r="K2170" s="217">
        <v>224800</v>
      </c>
    </row>
    <row r="2171" spans="1:11" ht="15" x14ac:dyDescent="0.2">
      <c r="A2171" s="33" t="str">
        <f t="shared" si="33"/>
        <v>224900</v>
      </c>
      <c r="B2171" s="218">
        <v>84485</v>
      </c>
      <c r="C2171" s="206">
        <v>0.37569999999999998</v>
      </c>
      <c r="D2171" s="206">
        <v>0.42</v>
      </c>
      <c r="E2171" s="222">
        <v>4646.67</v>
      </c>
      <c r="K2171" s="218">
        <v>224900</v>
      </c>
    </row>
    <row r="2172" spans="1:11" ht="15" x14ac:dyDescent="0.2">
      <c r="A2172" s="33" t="str">
        <f t="shared" si="33"/>
        <v>225000</v>
      </c>
      <c r="B2172" s="217">
        <v>84527</v>
      </c>
      <c r="C2172" s="209">
        <v>0.37569999999999998</v>
      </c>
      <c r="D2172" s="209">
        <v>0.42</v>
      </c>
      <c r="E2172" s="221">
        <v>4648.9799999999996</v>
      </c>
      <c r="K2172" s="217">
        <v>225000</v>
      </c>
    </row>
    <row r="2173" spans="1:11" ht="15" x14ac:dyDescent="0.2">
      <c r="A2173" s="33" t="str">
        <f t="shared" si="33"/>
        <v>225100</v>
      </c>
      <c r="B2173" s="218">
        <v>84569</v>
      </c>
      <c r="C2173" s="206">
        <v>0.37569999999999998</v>
      </c>
      <c r="D2173" s="206">
        <v>0.42</v>
      </c>
      <c r="E2173" s="222">
        <v>4651.29</v>
      </c>
      <c r="K2173" s="218">
        <v>225100</v>
      </c>
    </row>
    <row r="2174" spans="1:11" ht="15" x14ac:dyDescent="0.2">
      <c r="A2174" s="33" t="str">
        <f t="shared" si="33"/>
        <v>225200</v>
      </c>
      <c r="B2174" s="217">
        <v>84611</v>
      </c>
      <c r="C2174" s="209">
        <v>0.37569999999999998</v>
      </c>
      <c r="D2174" s="209">
        <v>0.42</v>
      </c>
      <c r="E2174" s="221">
        <v>4653.6000000000004</v>
      </c>
      <c r="K2174" s="217">
        <v>225200</v>
      </c>
    </row>
    <row r="2175" spans="1:11" ht="15" x14ac:dyDescent="0.2">
      <c r="A2175" s="33" t="str">
        <f t="shared" si="33"/>
        <v>225300</v>
      </c>
      <c r="B2175" s="218">
        <v>84653</v>
      </c>
      <c r="C2175" s="206">
        <v>0.37569999999999998</v>
      </c>
      <c r="D2175" s="206">
        <v>0.42</v>
      </c>
      <c r="E2175" s="222">
        <v>4655.91</v>
      </c>
      <c r="K2175" s="218">
        <v>225300</v>
      </c>
    </row>
    <row r="2176" spans="1:11" ht="15" x14ac:dyDescent="0.2">
      <c r="A2176" s="33" t="str">
        <f t="shared" si="33"/>
        <v>225400</v>
      </c>
      <c r="B2176" s="217">
        <v>84695</v>
      </c>
      <c r="C2176" s="209">
        <v>0.37580000000000002</v>
      </c>
      <c r="D2176" s="209">
        <v>0.42</v>
      </c>
      <c r="E2176" s="221">
        <v>4658.22</v>
      </c>
      <c r="K2176" s="217">
        <v>225400</v>
      </c>
    </row>
    <row r="2177" spans="1:11" ht="15" x14ac:dyDescent="0.2">
      <c r="A2177" s="33" t="str">
        <f t="shared" si="33"/>
        <v>225500</v>
      </c>
      <c r="B2177" s="218">
        <v>84737</v>
      </c>
      <c r="C2177" s="206">
        <v>0.37580000000000002</v>
      </c>
      <c r="D2177" s="206">
        <v>0.42</v>
      </c>
      <c r="E2177" s="222">
        <v>4660.53</v>
      </c>
      <c r="K2177" s="218">
        <v>225500</v>
      </c>
    </row>
    <row r="2178" spans="1:11" ht="15" x14ac:dyDescent="0.2">
      <c r="A2178" s="33" t="str">
        <f t="shared" ref="A2178:A2241" si="34">CLEAN(K2178)</f>
        <v>225600</v>
      </c>
      <c r="B2178" s="217">
        <v>84779</v>
      </c>
      <c r="C2178" s="209">
        <v>0.37580000000000002</v>
      </c>
      <c r="D2178" s="209">
        <v>0.42</v>
      </c>
      <c r="E2178" s="221">
        <v>4662.84</v>
      </c>
      <c r="K2178" s="217">
        <v>225600</v>
      </c>
    </row>
    <row r="2179" spans="1:11" ht="15" x14ac:dyDescent="0.2">
      <c r="A2179" s="33" t="str">
        <f t="shared" si="34"/>
        <v>225700</v>
      </c>
      <c r="B2179" s="218">
        <v>84821</v>
      </c>
      <c r="C2179" s="206">
        <v>0.37580000000000002</v>
      </c>
      <c r="D2179" s="206">
        <v>0.42</v>
      </c>
      <c r="E2179" s="222">
        <v>4665.1499999999996</v>
      </c>
      <c r="K2179" s="218">
        <v>225700</v>
      </c>
    </row>
    <row r="2180" spans="1:11" ht="15" x14ac:dyDescent="0.2">
      <c r="A2180" s="33" t="str">
        <f t="shared" si="34"/>
        <v>225800</v>
      </c>
      <c r="B2180" s="217">
        <v>84863</v>
      </c>
      <c r="C2180" s="209">
        <v>0.37580000000000002</v>
      </c>
      <c r="D2180" s="209">
        <v>0.42</v>
      </c>
      <c r="E2180" s="221">
        <v>4667.46</v>
      </c>
      <c r="K2180" s="217">
        <v>225800</v>
      </c>
    </row>
    <row r="2181" spans="1:11" ht="15" x14ac:dyDescent="0.2">
      <c r="A2181" s="33" t="str">
        <f t="shared" si="34"/>
        <v>225900</v>
      </c>
      <c r="B2181" s="218">
        <v>84905</v>
      </c>
      <c r="C2181" s="206">
        <v>0.37590000000000001</v>
      </c>
      <c r="D2181" s="206">
        <v>0.42</v>
      </c>
      <c r="E2181" s="222">
        <v>4669.7700000000004</v>
      </c>
      <c r="K2181" s="218">
        <v>225900</v>
      </c>
    </row>
    <row r="2182" spans="1:11" ht="15" x14ac:dyDescent="0.2">
      <c r="A2182" s="33" t="str">
        <f t="shared" si="34"/>
        <v>226000</v>
      </c>
      <c r="B2182" s="217">
        <v>84947</v>
      </c>
      <c r="C2182" s="209">
        <v>0.37590000000000001</v>
      </c>
      <c r="D2182" s="209">
        <v>0.42</v>
      </c>
      <c r="E2182" s="221">
        <v>4672.08</v>
      </c>
      <c r="K2182" s="217">
        <v>226000</v>
      </c>
    </row>
    <row r="2183" spans="1:11" ht="15" x14ac:dyDescent="0.2">
      <c r="A2183" s="33" t="str">
        <f t="shared" si="34"/>
        <v>226100</v>
      </c>
      <c r="B2183" s="218">
        <v>84989</v>
      </c>
      <c r="C2183" s="206">
        <v>0.37590000000000001</v>
      </c>
      <c r="D2183" s="206">
        <v>0.42</v>
      </c>
      <c r="E2183" s="222">
        <v>4674.3900000000003</v>
      </c>
      <c r="K2183" s="218">
        <v>226100</v>
      </c>
    </row>
    <row r="2184" spans="1:11" ht="15" x14ac:dyDescent="0.2">
      <c r="A2184" s="33" t="str">
        <f t="shared" si="34"/>
        <v>226200</v>
      </c>
      <c r="B2184" s="217">
        <v>85031</v>
      </c>
      <c r="C2184" s="209">
        <v>0.37590000000000001</v>
      </c>
      <c r="D2184" s="209">
        <v>0.42</v>
      </c>
      <c r="E2184" s="221">
        <v>4676.7</v>
      </c>
      <c r="K2184" s="217">
        <v>226200</v>
      </c>
    </row>
    <row r="2185" spans="1:11" ht="15" x14ac:dyDescent="0.2">
      <c r="A2185" s="33" t="str">
        <f t="shared" si="34"/>
        <v>226300</v>
      </c>
      <c r="B2185" s="218">
        <v>85073</v>
      </c>
      <c r="C2185" s="206">
        <v>0.37590000000000001</v>
      </c>
      <c r="D2185" s="206">
        <v>0.42</v>
      </c>
      <c r="E2185" s="222">
        <v>4679.01</v>
      </c>
      <c r="K2185" s="218">
        <v>226300</v>
      </c>
    </row>
    <row r="2186" spans="1:11" ht="15" x14ac:dyDescent="0.2">
      <c r="A2186" s="33" t="str">
        <f t="shared" si="34"/>
        <v>226400</v>
      </c>
      <c r="B2186" s="217">
        <v>85115</v>
      </c>
      <c r="C2186" s="209">
        <v>0.37590000000000001</v>
      </c>
      <c r="D2186" s="209">
        <v>0.42</v>
      </c>
      <c r="E2186" s="221">
        <v>4681.32</v>
      </c>
      <c r="K2186" s="217">
        <v>226400</v>
      </c>
    </row>
    <row r="2187" spans="1:11" ht="15" x14ac:dyDescent="0.2">
      <c r="A2187" s="33" t="str">
        <f t="shared" si="34"/>
        <v>226500</v>
      </c>
      <c r="B2187" s="218">
        <v>85157</v>
      </c>
      <c r="C2187" s="206">
        <v>0.376</v>
      </c>
      <c r="D2187" s="206">
        <v>0.42</v>
      </c>
      <c r="E2187" s="222">
        <v>4683.63</v>
      </c>
      <c r="K2187" s="218">
        <v>226500</v>
      </c>
    </row>
    <row r="2188" spans="1:11" ht="15" x14ac:dyDescent="0.2">
      <c r="A2188" s="33" t="str">
        <f t="shared" si="34"/>
        <v>226600</v>
      </c>
      <c r="B2188" s="217">
        <v>85199</v>
      </c>
      <c r="C2188" s="209">
        <v>0.376</v>
      </c>
      <c r="D2188" s="209">
        <v>0.42</v>
      </c>
      <c r="E2188" s="221">
        <v>4685.9399999999996</v>
      </c>
      <c r="K2188" s="217">
        <v>226600</v>
      </c>
    </row>
    <row r="2189" spans="1:11" ht="15" x14ac:dyDescent="0.2">
      <c r="A2189" s="33" t="str">
        <f t="shared" si="34"/>
        <v>226700</v>
      </c>
      <c r="B2189" s="218">
        <v>85241</v>
      </c>
      <c r="C2189" s="206">
        <v>0.376</v>
      </c>
      <c r="D2189" s="206">
        <v>0.42</v>
      </c>
      <c r="E2189" s="222">
        <v>4688.25</v>
      </c>
      <c r="K2189" s="218">
        <v>226700</v>
      </c>
    </row>
    <row r="2190" spans="1:11" ht="15" x14ac:dyDescent="0.2">
      <c r="A2190" s="33" t="str">
        <f t="shared" si="34"/>
        <v>226800</v>
      </c>
      <c r="B2190" s="217">
        <v>85283</v>
      </c>
      <c r="C2190" s="209">
        <v>0.376</v>
      </c>
      <c r="D2190" s="209">
        <v>0.42</v>
      </c>
      <c r="E2190" s="221">
        <v>4690.5600000000004</v>
      </c>
      <c r="K2190" s="217">
        <v>226800</v>
      </c>
    </row>
    <row r="2191" spans="1:11" ht="15" x14ac:dyDescent="0.2">
      <c r="A2191" s="33" t="str">
        <f t="shared" si="34"/>
        <v>226900</v>
      </c>
      <c r="B2191" s="218">
        <v>85325</v>
      </c>
      <c r="C2191" s="206">
        <v>0.376</v>
      </c>
      <c r="D2191" s="206">
        <v>0.42</v>
      </c>
      <c r="E2191" s="222">
        <v>4692.87</v>
      </c>
      <c r="K2191" s="218">
        <v>226900</v>
      </c>
    </row>
    <row r="2192" spans="1:11" ht="15" x14ac:dyDescent="0.2">
      <c r="A2192" s="33" t="str">
        <f t="shared" si="34"/>
        <v>227000</v>
      </c>
      <c r="B2192" s="217">
        <v>85367</v>
      </c>
      <c r="C2192" s="209">
        <v>0.37609999999999999</v>
      </c>
      <c r="D2192" s="209">
        <v>0.42</v>
      </c>
      <c r="E2192" s="221">
        <v>4695.18</v>
      </c>
      <c r="K2192" s="217">
        <v>227000</v>
      </c>
    </row>
    <row r="2193" spans="1:11" ht="15" x14ac:dyDescent="0.2">
      <c r="A2193" s="33" t="str">
        <f t="shared" si="34"/>
        <v>227100</v>
      </c>
      <c r="B2193" s="218">
        <v>85409</v>
      </c>
      <c r="C2193" s="206">
        <v>0.37609999999999999</v>
      </c>
      <c r="D2193" s="206">
        <v>0.42</v>
      </c>
      <c r="E2193" s="222">
        <v>4697.49</v>
      </c>
      <c r="K2193" s="218">
        <v>227100</v>
      </c>
    </row>
    <row r="2194" spans="1:11" ht="15" x14ac:dyDescent="0.2">
      <c r="A2194" s="33" t="str">
        <f t="shared" si="34"/>
        <v>227200</v>
      </c>
      <c r="B2194" s="217">
        <v>85451</v>
      </c>
      <c r="C2194" s="209">
        <v>0.37609999999999999</v>
      </c>
      <c r="D2194" s="209">
        <v>0.42</v>
      </c>
      <c r="E2194" s="221">
        <v>4699.8</v>
      </c>
      <c r="K2194" s="217">
        <v>227200</v>
      </c>
    </row>
    <row r="2195" spans="1:11" ht="15" x14ac:dyDescent="0.2">
      <c r="A2195" s="33" t="str">
        <f t="shared" si="34"/>
        <v>227300</v>
      </c>
      <c r="B2195" s="218">
        <v>85493</v>
      </c>
      <c r="C2195" s="206">
        <v>0.37609999999999999</v>
      </c>
      <c r="D2195" s="206">
        <v>0.42</v>
      </c>
      <c r="E2195" s="222">
        <v>4702.1099999999997</v>
      </c>
      <c r="K2195" s="218">
        <v>227300</v>
      </c>
    </row>
    <row r="2196" spans="1:11" ht="15" x14ac:dyDescent="0.2">
      <c r="A2196" s="33" t="str">
        <f t="shared" si="34"/>
        <v>227400</v>
      </c>
      <c r="B2196" s="217">
        <v>85535</v>
      </c>
      <c r="C2196" s="209">
        <v>0.37609999999999999</v>
      </c>
      <c r="D2196" s="209">
        <v>0.42</v>
      </c>
      <c r="E2196" s="221">
        <v>4704.42</v>
      </c>
      <c r="K2196" s="217">
        <v>227400</v>
      </c>
    </row>
    <row r="2197" spans="1:11" ht="15" x14ac:dyDescent="0.2">
      <c r="A2197" s="33" t="str">
        <f t="shared" si="34"/>
        <v>227500</v>
      </c>
      <c r="B2197" s="218">
        <v>85577</v>
      </c>
      <c r="C2197" s="206">
        <v>0.37619999999999998</v>
      </c>
      <c r="D2197" s="206">
        <v>0.42</v>
      </c>
      <c r="E2197" s="222">
        <v>4706.7299999999996</v>
      </c>
      <c r="K2197" s="218">
        <v>227500</v>
      </c>
    </row>
    <row r="2198" spans="1:11" ht="15" x14ac:dyDescent="0.2">
      <c r="A2198" s="33" t="str">
        <f t="shared" si="34"/>
        <v>227600</v>
      </c>
      <c r="B2198" s="219">
        <v>85619</v>
      </c>
      <c r="C2198" s="212">
        <v>0.37619999999999998</v>
      </c>
      <c r="D2198" s="212">
        <v>0.42</v>
      </c>
      <c r="E2198" s="223">
        <v>4709.04</v>
      </c>
      <c r="K2198" s="219">
        <v>227600</v>
      </c>
    </row>
    <row r="2199" spans="1:11" ht="15" x14ac:dyDescent="0.2">
      <c r="A2199" s="33" t="str">
        <f t="shared" si="34"/>
        <v>227700</v>
      </c>
      <c r="B2199" s="220">
        <v>85661</v>
      </c>
      <c r="C2199" s="215">
        <v>0.37619999999999998</v>
      </c>
      <c r="D2199" s="215">
        <v>0.42</v>
      </c>
      <c r="E2199" s="224">
        <v>4711.3500000000004</v>
      </c>
      <c r="K2199" s="220">
        <v>227700</v>
      </c>
    </row>
    <row r="2200" spans="1:11" ht="15" x14ac:dyDescent="0.2">
      <c r="A2200" s="33" t="str">
        <f t="shared" si="34"/>
        <v>227800</v>
      </c>
      <c r="B2200" s="217">
        <v>85703</v>
      </c>
      <c r="C2200" s="209">
        <v>0.37619999999999998</v>
      </c>
      <c r="D2200" s="209">
        <v>0.42</v>
      </c>
      <c r="E2200" s="221">
        <v>4713.66</v>
      </c>
      <c r="K2200" s="217">
        <v>227800</v>
      </c>
    </row>
    <row r="2201" spans="1:11" ht="15" x14ac:dyDescent="0.2">
      <c r="A2201" s="33" t="str">
        <f t="shared" si="34"/>
        <v>227900</v>
      </c>
      <c r="B2201" s="218">
        <v>85745</v>
      </c>
      <c r="C2201" s="206">
        <v>0.37619999999999998</v>
      </c>
      <c r="D2201" s="206">
        <v>0.42</v>
      </c>
      <c r="E2201" s="222">
        <v>4715.97</v>
      </c>
      <c r="K2201" s="218">
        <v>227900</v>
      </c>
    </row>
    <row r="2202" spans="1:11" ht="15" x14ac:dyDescent="0.2">
      <c r="A2202" s="33" t="str">
        <f t="shared" si="34"/>
        <v>228000</v>
      </c>
      <c r="B2202" s="217">
        <v>85787</v>
      </c>
      <c r="C2202" s="209">
        <v>0.37630000000000002</v>
      </c>
      <c r="D2202" s="209">
        <v>0.42</v>
      </c>
      <c r="E2202" s="221">
        <v>4718.28</v>
      </c>
      <c r="K2202" s="217">
        <v>228000</v>
      </c>
    </row>
    <row r="2203" spans="1:11" ht="15" x14ac:dyDescent="0.2">
      <c r="A2203" s="33" t="str">
        <f t="shared" si="34"/>
        <v>228100</v>
      </c>
      <c r="B2203" s="218">
        <v>85829</v>
      </c>
      <c r="C2203" s="206">
        <v>0.37630000000000002</v>
      </c>
      <c r="D2203" s="206">
        <v>0.42</v>
      </c>
      <c r="E2203" s="222">
        <v>4720.59</v>
      </c>
      <c r="K2203" s="218">
        <v>228100</v>
      </c>
    </row>
    <row r="2204" spans="1:11" ht="15" x14ac:dyDescent="0.2">
      <c r="A2204" s="33" t="str">
        <f t="shared" si="34"/>
        <v>228200</v>
      </c>
      <c r="B2204" s="217">
        <v>85871</v>
      </c>
      <c r="C2204" s="209">
        <v>0.37630000000000002</v>
      </c>
      <c r="D2204" s="209">
        <v>0.42</v>
      </c>
      <c r="E2204" s="221">
        <v>4722.8999999999996</v>
      </c>
      <c r="K2204" s="217">
        <v>228200</v>
      </c>
    </row>
    <row r="2205" spans="1:11" ht="15" x14ac:dyDescent="0.2">
      <c r="A2205" s="33" t="str">
        <f t="shared" si="34"/>
        <v>228300</v>
      </c>
      <c r="B2205" s="218">
        <v>85913</v>
      </c>
      <c r="C2205" s="206">
        <v>0.37630000000000002</v>
      </c>
      <c r="D2205" s="206">
        <v>0.42</v>
      </c>
      <c r="E2205" s="222">
        <v>4725.21</v>
      </c>
      <c r="K2205" s="218">
        <v>228300</v>
      </c>
    </row>
    <row r="2206" spans="1:11" ht="15" x14ac:dyDescent="0.2">
      <c r="A2206" s="33" t="str">
        <f t="shared" si="34"/>
        <v>228400</v>
      </c>
      <c r="B2206" s="217">
        <v>85955</v>
      </c>
      <c r="C2206" s="209">
        <v>0.37630000000000002</v>
      </c>
      <c r="D2206" s="209">
        <v>0.42</v>
      </c>
      <c r="E2206" s="221">
        <v>4727.5200000000004</v>
      </c>
      <c r="K2206" s="217">
        <v>228400</v>
      </c>
    </row>
    <row r="2207" spans="1:11" ht="15" x14ac:dyDescent="0.2">
      <c r="A2207" s="33" t="str">
        <f t="shared" si="34"/>
        <v>228500</v>
      </c>
      <c r="B2207" s="218">
        <v>85997</v>
      </c>
      <c r="C2207" s="206">
        <v>0.37640000000000001</v>
      </c>
      <c r="D2207" s="206">
        <v>0.42</v>
      </c>
      <c r="E2207" s="222">
        <v>4729.83</v>
      </c>
      <c r="K2207" s="218">
        <v>228500</v>
      </c>
    </row>
    <row r="2208" spans="1:11" ht="15" x14ac:dyDescent="0.2">
      <c r="A2208" s="33" t="str">
        <f t="shared" si="34"/>
        <v>228600</v>
      </c>
      <c r="B2208" s="217">
        <v>86039</v>
      </c>
      <c r="C2208" s="209">
        <v>0.37640000000000001</v>
      </c>
      <c r="D2208" s="209">
        <v>0.42</v>
      </c>
      <c r="E2208" s="221">
        <v>4732.1400000000003</v>
      </c>
      <c r="K2208" s="217">
        <v>228600</v>
      </c>
    </row>
    <row r="2209" spans="1:11" ht="15" x14ac:dyDescent="0.2">
      <c r="A2209" s="33" t="str">
        <f t="shared" si="34"/>
        <v>228700</v>
      </c>
      <c r="B2209" s="218">
        <v>86081</v>
      </c>
      <c r="C2209" s="206">
        <v>0.37640000000000001</v>
      </c>
      <c r="D2209" s="206">
        <v>0.42</v>
      </c>
      <c r="E2209" s="222">
        <v>4734.45</v>
      </c>
      <c r="K2209" s="218">
        <v>228700</v>
      </c>
    </row>
    <row r="2210" spans="1:11" ht="15" x14ac:dyDescent="0.2">
      <c r="A2210" s="33" t="str">
        <f t="shared" si="34"/>
        <v>228800</v>
      </c>
      <c r="B2210" s="217">
        <v>86123</v>
      </c>
      <c r="C2210" s="209">
        <v>0.37640000000000001</v>
      </c>
      <c r="D2210" s="209">
        <v>0.42</v>
      </c>
      <c r="E2210" s="221">
        <v>4736.76</v>
      </c>
      <c r="K2210" s="217">
        <v>228800</v>
      </c>
    </row>
    <row r="2211" spans="1:11" ht="15" x14ac:dyDescent="0.2">
      <c r="A2211" s="33" t="str">
        <f t="shared" si="34"/>
        <v>228900</v>
      </c>
      <c r="B2211" s="218">
        <v>86165</v>
      </c>
      <c r="C2211" s="206">
        <v>0.37640000000000001</v>
      </c>
      <c r="D2211" s="206">
        <v>0.42</v>
      </c>
      <c r="E2211" s="222">
        <v>4739.07</v>
      </c>
      <c r="K2211" s="218">
        <v>228900</v>
      </c>
    </row>
    <row r="2212" spans="1:11" ht="15" x14ac:dyDescent="0.2">
      <c r="A2212" s="33" t="str">
        <f t="shared" si="34"/>
        <v>229000</v>
      </c>
      <c r="B2212" s="217">
        <v>86207</v>
      </c>
      <c r="C2212" s="209">
        <v>0.37640000000000001</v>
      </c>
      <c r="D2212" s="209">
        <v>0.42</v>
      </c>
      <c r="E2212" s="221">
        <v>4741.38</v>
      </c>
      <c r="K2212" s="217">
        <v>229000</v>
      </c>
    </row>
    <row r="2213" spans="1:11" ht="15" x14ac:dyDescent="0.2">
      <c r="A2213" s="33" t="str">
        <f t="shared" si="34"/>
        <v>229100</v>
      </c>
      <c r="B2213" s="218">
        <v>86249</v>
      </c>
      <c r="C2213" s="206">
        <v>0.3765</v>
      </c>
      <c r="D2213" s="206">
        <v>0.42</v>
      </c>
      <c r="E2213" s="222">
        <v>4743.6899999999996</v>
      </c>
      <c r="K2213" s="218">
        <v>229100</v>
      </c>
    </row>
    <row r="2214" spans="1:11" ht="15" x14ac:dyDescent="0.2">
      <c r="A2214" s="33" t="str">
        <f t="shared" si="34"/>
        <v>229200</v>
      </c>
      <c r="B2214" s="217">
        <v>86291</v>
      </c>
      <c r="C2214" s="209">
        <v>0.3765</v>
      </c>
      <c r="D2214" s="209">
        <v>0.42</v>
      </c>
      <c r="E2214" s="221">
        <v>4746</v>
      </c>
      <c r="K2214" s="217">
        <v>229200</v>
      </c>
    </row>
    <row r="2215" spans="1:11" ht="15" x14ac:dyDescent="0.2">
      <c r="A2215" s="33" t="str">
        <f t="shared" si="34"/>
        <v>229300</v>
      </c>
      <c r="B2215" s="218">
        <v>86333</v>
      </c>
      <c r="C2215" s="206">
        <v>0.3765</v>
      </c>
      <c r="D2215" s="206">
        <v>0.42</v>
      </c>
      <c r="E2215" s="222">
        <v>4748.3100000000004</v>
      </c>
      <c r="K2215" s="218">
        <v>229300</v>
      </c>
    </row>
    <row r="2216" spans="1:11" ht="15" x14ac:dyDescent="0.2">
      <c r="A2216" s="33" t="str">
        <f t="shared" si="34"/>
        <v>229400</v>
      </c>
      <c r="B2216" s="217">
        <v>86375</v>
      </c>
      <c r="C2216" s="209">
        <v>0.3765</v>
      </c>
      <c r="D2216" s="209">
        <v>0.42</v>
      </c>
      <c r="E2216" s="221">
        <v>4750.62</v>
      </c>
      <c r="K2216" s="217">
        <v>229400</v>
      </c>
    </row>
    <row r="2217" spans="1:11" ht="15" x14ac:dyDescent="0.2">
      <c r="A2217" s="33" t="str">
        <f t="shared" si="34"/>
        <v>229500</v>
      </c>
      <c r="B2217" s="218">
        <v>86417</v>
      </c>
      <c r="C2217" s="206">
        <v>0.3765</v>
      </c>
      <c r="D2217" s="206">
        <v>0.42</v>
      </c>
      <c r="E2217" s="222">
        <v>4752.93</v>
      </c>
      <c r="K2217" s="218">
        <v>229500</v>
      </c>
    </row>
    <row r="2218" spans="1:11" ht="15" x14ac:dyDescent="0.2">
      <c r="A2218" s="33" t="str">
        <f t="shared" si="34"/>
        <v>229600</v>
      </c>
      <c r="B2218" s="217">
        <v>86459</v>
      </c>
      <c r="C2218" s="209">
        <v>0.37659999999999999</v>
      </c>
      <c r="D2218" s="209">
        <v>0.42</v>
      </c>
      <c r="E2218" s="221">
        <v>4755.24</v>
      </c>
      <c r="K2218" s="217">
        <v>229600</v>
      </c>
    </row>
    <row r="2219" spans="1:11" ht="15" x14ac:dyDescent="0.2">
      <c r="A2219" s="33" t="str">
        <f t="shared" si="34"/>
        <v>229700</v>
      </c>
      <c r="B2219" s="218">
        <v>86501</v>
      </c>
      <c r="C2219" s="206">
        <v>0.37659999999999999</v>
      </c>
      <c r="D2219" s="206">
        <v>0.42</v>
      </c>
      <c r="E2219" s="222">
        <v>4757.55</v>
      </c>
      <c r="K2219" s="218">
        <v>229700</v>
      </c>
    </row>
    <row r="2220" spans="1:11" ht="15" x14ac:dyDescent="0.2">
      <c r="A2220" s="33" t="str">
        <f t="shared" si="34"/>
        <v>229800</v>
      </c>
      <c r="B2220" s="217">
        <v>86543</v>
      </c>
      <c r="C2220" s="209">
        <v>0.37659999999999999</v>
      </c>
      <c r="D2220" s="209">
        <v>0.42</v>
      </c>
      <c r="E2220" s="221">
        <v>4759.8599999999997</v>
      </c>
      <c r="K2220" s="217">
        <v>229800</v>
      </c>
    </row>
    <row r="2221" spans="1:11" ht="15" x14ac:dyDescent="0.2">
      <c r="A2221" s="33" t="str">
        <f t="shared" si="34"/>
        <v>229900</v>
      </c>
      <c r="B2221" s="218">
        <v>86585</v>
      </c>
      <c r="C2221" s="206">
        <v>0.37659999999999999</v>
      </c>
      <c r="D2221" s="206">
        <v>0.42</v>
      </c>
      <c r="E2221" s="222">
        <v>4762.17</v>
      </c>
      <c r="K2221" s="218">
        <v>229900</v>
      </c>
    </row>
    <row r="2222" spans="1:11" ht="15" x14ac:dyDescent="0.2">
      <c r="A2222" s="33" t="str">
        <f t="shared" si="34"/>
        <v>230000</v>
      </c>
      <c r="B2222" s="217">
        <v>86627</v>
      </c>
      <c r="C2222" s="209">
        <v>0.37659999999999999</v>
      </c>
      <c r="D2222" s="209">
        <v>0.42</v>
      </c>
      <c r="E2222" s="221">
        <v>4764.4799999999996</v>
      </c>
      <c r="K2222" s="217">
        <v>230000</v>
      </c>
    </row>
    <row r="2223" spans="1:11" ht="15" x14ac:dyDescent="0.2">
      <c r="A2223" s="33" t="str">
        <f t="shared" si="34"/>
        <v>230100</v>
      </c>
      <c r="B2223" s="218">
        <v>86669</v>
      </c>
      <c r="C2223" s="206">
        <v>0.37669999999999998</v>
      </c>
      <c r="D2223" s="206">
        <v>0.42</v>
      </c>
      <c r="E2223" s="222">
        <v>4766.79</v>
      </c>
      <c r="K2223" s="218">
        <v>230100</v>
      </c>
    </row>
    <row r="2224" spans="1:11" ht="15" x14ac:dyDescent="0.2">
      <c r="A2224" s="33" t="str">
        <f t="shared" si="34"/>
        <v>230200</v>
      </c>
      <c r="B2224" s="217">
        <v>86711</v>
      </c>
      <c r="C2224" s="209">
        <v>0.37669999999999998</v>
      </c>
      <c r="D2224" s="209">
        <v>0.42</v>
      </c>
      <c r="E2224" s="221">
        <v>4769.1000000000004</v>
      </c>
      <c r="K2224" s="217">
        <v>230200</v>
      </c>
    </row>
    <row r="2225" spans="1:11" ht="15" x14ac:dyDescent="0.2">
      <c r="A2225" s="33" t="str">
        <f t="shared" si="34"/>
        <v>230300</v>
      </c>
      <c r="B2225" s="218">
        <v>86753</v>
      </c>
      <c r="C2225" s="206">
        <v>0.37669999999999998</v>
      </c>
      <c r="D2225" s="206">
        <v>0.42</v>
      </c>
      <c r="E2225" s="222">
        <v>4771.41</v>
      </c>
      <c r="K2225" s="218">
        <v>230300</v>
      </c>
    </row>
    <row r="2226" spans="1:11" ht="15" x14ac:dyDescent="0.2">
      <c r="A2226" s="33" t="str">
        <f t="shared" si="34"/>
        <v>230400</v>
      </c>
      <c r="B2226" s="217">
        <v>86795</v>
      </c>
      <c r="C2226" s="209">
        <v>0.37669999999999998</v>
      </c>
      <c r="D2226" s="209">
        <v>0.42</v>
      </c>
      <c r="E2226" s="221">
        <v>4773.72</v>
      </c>
      <c r="K2226" s="217">
        <v>230400</v>
      </c>
    </row>
    <row r="2227" spans="1:11" ht="15" x14ac:dyDescent="0.2">
      <c r="A2227" s="33" t="str">
        <f t="shared" si="34"/>
        <v>230500</v>
      </c>
      <c r="B2227" s="218">
        <v>86837</v>
      </c>
      <c r="C2227" s="206">
        <v>0.37669999999999998</v>
      </c>
      <c r="D2227" s="206">
        <v>0.42</v>
      </c>
      <c r="E2227" s="222">
        <v>4776.03</v>
      </c>
      <c r="K2227" s="218">
        <v>230500</v>
      </c>
    </row>
    <row r="2228" spans="1:11" ht="15" x14ac:dyDescent="0.2">
      <c r="A2228" s="33" t="str">
        <f t="shared" si="34"/>
        <v>230600</v>
      </c>
      <c r="B2228" s="217">
        <v>86879</v>
      </c>
      <c r="C2228" s="209">
        <v>0.37680000000000002</v>
      </c>
      <c r="D2228" s="209">
        <v>0.42</v>
      </c>
      <c r="E2228" s="221">
        <v>4778.34</v>
      </c>
      <c r="K2228" s="217">
        <v>230600</v>
      </c>
    </row>
    <row r="2229" spans="1:11" ht="15" x14ac:dyDescent="0.2">
      <c r="A2229" s="33" t="str">
        <f t="shared" si="34"/>
        <v>230700</v>
      </c>
      <c r="B2229" s="218">
        <v>86921</v>
      </c>
      <c r="C2229" s="206">
        <v>0.37680000000000002</v>
      </c>
      <c r="D2229" s="206">
        <v>0.42</v>
      </c>
      <c r="E2229" s="222">
        <v>4780.6499999999996</v>
      </c>
      <c r="K2229" s="218">
        <v>230700</v>
      </c>
    </row>
    <row r="2230" spans="1:11" ht="15" x14ac:dyDescent="0.2">
      <c r="A2230" s="33" t="str">
        <f t="shared" si="34"/>
        <v>230800</v>
      </c>
      <c r="B2230" s="217">
        <v>86963</v>
      </c>
      <c r="C2230" s="209">
        <v>0.37680000000000002</v>
      </c>
      <c r="D2230" s="209">
        <v>0.42</v>
      </c>
      <c r="E2230" s="221">
        <v>4782.96</v>
      </c>
      <c r="K2230" s="217">
        <v>230800</v>
      </c>
    </row>
    <row r="2231" spans="1:11" ht="15" x14ac:dyDescent="0.2">
      <c r="A2231" s="33" t="str">
        <f t="shared" si="34"/>
        <v>230900</v>
      </c>
      <c r="B2231" s="218">
        <v>87005</v>
      </c>
      <c r="C2231" s="206">
        <v>0.37680000000000002</v>
      </c>
      <c r="D2231" s="206">
        <v>0.42</v>
      </c>
      <c r="E2231" s="222">
        <v>4785.2700000000004</v>
      </c>
      <c r="K2231" s="218">
        <v>230900</v>
      </c>
    </row>
    <row r="2232" spans="1:11" ht="15" x14ac:dyDescent="0.2">
      <c r="A2232" s="33" t="str">
        <f t="shared" si="34"/>
        <v>231000</v>
      </c>
      <c r="B2232" s="217">
        <v>87047</v>
      </c>
      <c r="C2232" s="209">
        <v>0.37680000000000002</v>
      </c>
      <c r="D2232" s="209">
        <v>0.42</v>
      </c>
      <c r="E2232" s="221">
        <v>4787.58</v>
      </c>
      <c r="K2232" s="217">
        <v>231000</v>
      </c>
    </row>
    <row r="2233" spans="1:11" ht="15" x14ac:dyDescent="0.2">
      <c r="A2233" s="33" t="str">
        <f t="shared" si="34"/>
        <v>231100</v>
      </c>
      <c r="B2233" s="218">
        <v>87089</v>
      </c>
      <c r="C2233" s="206">
        <v>0.37680000000000002</v>
      </c>
      <c r="D2233" s="206">
        <v>0.42</v>
      </c>
      <c r="E2233" s="222">
        <v>4789.8900000000003</v>
      </c>
      <c r="K2233" s="218">
        <v>231100</v>
      </c>
    </row>
    <row r="2234" spans="1:11" ht="15" x14ac:dyDescent="0.2">
      <c r="A2234" s="33" t="str">
        <f t="shared" si="34"/>
        <v>231200</v>
      </c>
      <c r="B2234" s="217">
        <v>87131</v>
      </c>
      <c r="C2234" s="209">
        <v>0.37690000000000001</v>
      </c>
      <c r="D2234" s="209">
        <v>0.42</v>
      </c>
      <c r="E2234" s="221">
        <v>4792.2</v>
      </c>
      <c r="K2234" s="217">
        <v>231200</v>
      </c>
    </row>
    <row r="2235" spans="1:11" ht="15" x14ac:dyDescent="0.2">
      <c r="A2235" s="33" t="str">
        <f t="shared" si="34"/>
        <v>231300</v>
      </c>
      <c r="B2235" s="218">
        <v>87173</v>
      </c>
      <c r="C2235" s="206">
        <v>0.37690000000000001</v>
      </c>
      <c r="D2235" s="206">
        <v>0.42</v>
      </c>
      <c r="E2235" s="222">
        <v>4794.51</v>
      </c>
      <c r="K2235" s="218">
        <v>231300</v>
      </c>
    </row>
    <row r="2236" spans="1:11" ht="15" x14ac:dyDescent="0.2">
      <c r="A2236" s="33" t="str">
        <f t="shared" si="34"/>
        <v>231400</v>
      </c>
      <c r="B2236" s="217">
        <v>87215</v>
      </c>
      <c r="C2236" s="209">
        <v>0.37690000000000001</v>
      </c>
      <c r="D2236" s="209">
        <v>0.42</v>
      </c>
      <c r="E2236" s="221">
        <v>4796.82</v>
      </c>
      <c r="K2236" s="217">
        <v>231400</v>
      </c>
    </row>
    <row r="2237" spans="1:11" ht="15" x14ac:dyDescent="0.2">
      <c r="A2237" s="33" t="str">
        <f t="shared" si="34"/>
        <v>231500</v>
      </c>
      <c r="B2237" s="218">
        <v>87257</v>
      </c>
      <c r="C2237" s="206">
        <v>0.37690000000000001</v>
      </c>
      <c r="D2237" s="206">
        <v>0.42</v>
      </c>
      <c r="E2237" s="222">
        <v>4799.13</v>
      </c>
      <c r="K2237" s="218">
        <v>231500</v>
      </c>
    </row>
    <row r="2238" spans="1:11" ht="15" x14ac:dyDescent="0.2">
      <c r="A2238" s="33" t="str">
        <f t="shared" si="34"/>
        <v>231600</v>
      </c>
      <c r="B2238" s="217">
        <v>87299</v>
      </c>
      <c r="C2238" s="209">
        <v>0.37690000000000001</v>
      </c>
      <c r="D2238" s="209">
        <v>0.42</v>
      </c>
      <c r="E2238" s="221">
        <v>4801.4399999999996</v>
      </c>
      <c r="K2238" s="217">
        <v>231600</v>
      </c>
    </row>
    <row r="2239" spans="1:11" ht="15" x14ac:dyDescent="0.2">
      <c r="A2239" s="33" t="str">
        <f t="shared" si="34"/>
        <v>231700</v>
      </c>
      <c r="B2239" s="218">
        <v>87341</v>
      </c>
      <c r="C2239" s="206">
        <v>0.377</v>
      </c>
      <c r="D2239" s="206">
        <v>0.42</v>
      </c>
      <c r="E2239" s="222">
        <v>4803.75</v>
      </c>
      <c r="K2239" s="218">
        <v>231700</v>
      </c>
    </row>
    <row r="2240" spans="1:11" ht="15" x14ac:dyDescent="0.2">
      <c r="A2240" s="33" t="str">
        <f t="shared" si="34"/>
        <v>231800</v>
      </c>
      <c r="B2240" s="217">
        <v>87383</v>
      </c>
      <c r="C2240" s="209">
        <v>0.377</v>
      </c>
      <c r="D2240" s="209">
        <v>0.42</v>
      </c>
      <c r="E2240" s="221">
        <v>4806.0600000000004</v>
      </c>
      <c r="K2240" s="217">
        <v>231800</v>
      </c>
    </row>
    <row r="2241" spans="1:11" ht="15" x14ac:dyDescent="0.2">
      <c r="A2241" s="33" t="str">
        <f t="shared" si="34"/>
        <v>231900</v>
      </c>
      <c r="B2241" s="218">
        <v>87425</v>
      </c>
      <c r="C2241" s="206">
        <v>0.377</v>
      </c>
      <c r="D2241" s="206">
        <v>0.42</v>
      </c>
      <c r="E2241" s="222">
        <v>4808.37</v>
      </c>
      <c r="K2241" s="218">
        <v>231900</v>
      </c>
    </row>
    <row r="2242" spans="1:11" ht="15" x14ac:dyDescent="0.2">
      <c r="A2242" s="33" t="str">
        <f t="shared" ref="A2242:A2305" si="35">CLEAN(K2242)</f>
        <v>232000</v>
      </c>
      <c r="B2242" s="217">
        <v>87467</v>
      </c>
      <c r="C2242" s="209">
        <v>0.377</v>
      </c>
      <c r="D2242" s="209">
        <v>0.42</v>
      </c>
      <c r="E2242" s="221">
        <v>4810.68</v>
      </c>
      <c r="K2242" s="217">
        <v>232000</v>
      </c>
    </row>
    <row r="2243" spans="1:11" ht="15" x14ac:dyDescent="0.2">
      <c r="A2243" s="33" t="str">
        <f t="shared" si="35"/>
        <v>232100</v>
      </c>
      <c r="B2243" s="218">
        <v>87509</v>
      </c>
      <c r="C2243" s="206">
        <v>0.377</v>
      </c>
      <c r="D2243" s="206">
        <v>0.42</v>
      </c>
      <c r="E2243" s="222">
        <v>4812.99</v>
      </c>
      <c r="K2243" s="218">
        <v>232100</v>
      </c>
    </row>
    <row r="2244" spans="1:11" ht="15" x14ac:dyDescent="0.2">
      <c r="A2244" s="33" t="str">
        <f t="shared" si="35"/>
        <v>232200</v>
      </c>
      <c r="B2244" s="219">
        <v>87551</v>
      </c>
      <c r="C2244" s="212">
        <v>0.377</v>
      </c>
      <c r="D2244" s="212">
        <v>0.42</v>
      </c>
      <c r="E2244" s="223">
        <v>4815.3</v>
      </c>
      <c r="K2244" s="219">
        <v>232200</v>
      </c>
    </row>
    <row r="2245" spans="1:11" ht="15" x14ac:dyDescent="0.2">
      <c r="A2245" s="33" t="str">
        <f t="shared" si="35"/>
        <v>232300</v>
      </c>
      <c r="B2245" s="220">
        <v>87593</v>
      </c>
      <c r="C2245" s="215">
        <v>0.37709999999999999</v>
      </c>
      <c r="D2245" s="215">
        <v>0.42</v>
      </c>
      <c r="E2245" s="224">
        <v>4817.6099999999997</v>
      </c>
      <c r="K2245" s="220">
        <v>232300</v>
      </c>
    </row>
    <row r="2246" spans="1:11" ht="15" x14ac:dyDescent="0.2">
      <c r="A2246" s="33" t="str">
        <f t="shared" si="35"/>
        <v>232400</v>
      </c>
      <c r="B2246" s="217">
        <v>87635</v>
      </c>
      <c r="C2246" s="209">
        <v>0.37709999999999999</v>
      </c>
      <c r="D2246" s="209">
        <v>0.42</v>
      </c>
      <c r="E2246" s="221">
        <v>4819.92</v>
      </c>
      <c r="K2246" s="217">
        <v>232400</v>
      </c>
    </row>
    <row r="2247" spans="1:11" ht="15" x14ac:dyDescent="0.2">
      <c r="A2247" s="33" t="str">
        <f t="shared" si="35"/>
        <v>232500</v>
      </c>
      <c r="B2247" s="218">
        <v>87677</v>
      </c>
      <c r="C2247" s="206">
        <v>0.37709999999999999</v>
      </c>
      <c r="D2247" s="206">
        <v>0.42</v>
      </c>
      <c r="E2247" s="222">
        <v>4822.2299999999996</v>
      </c>
      <c r="K2247" s="218">
        <v>232500</v>
      </c>
    </row>
    <row r="2248" spans="1:11" ht="15" x14ac:dyDescent="0.2">
      <c r="A2248" s="33" t="str">
        <f t="shared" si="35"/>
        <v>232600</v>
      </c>
      <c r="B2248" s="217">
        <v>87719</v>
      </c>
      <c r="C2248" s="209">
        <v>0.37709999999999999</v>
      </c>
      <c r="D2248" s="209">
        <v>0.42</v>
      </c>
      <c r="E2248" s="221">
        <v>4824.54</v>
      </c>
      <c r="K2248" s="217">
        <v>232600</v>
      </c>
    </row>
    <row r="2249" spans="1:11" ht="15" x14ac:dyDescent="0.2">
      <c r="A2249" s="33" t="str">
        <f t="shared" si="35"/>
        <v>232700</v>
      </c>
      <c r="B2249" s="218">
        <v>87761</v>
      </c>
      <c r="C2249" s="206">
        <v>0.37709999999999999</v>
      </c>
      <c r="D2249" s="206">
        <v>0.42</v>
      </c>
      <c r="E2249" s="222">
        <v>4826.8500000000004</v>
      </c>
      <c r="K2249" s="218">
        <v>232700</v>
      </c>
    </row>
    <row r="2250" spans="1:11" ht="15" x14ac:dyDescent="0.2">
      <c r="A2250" s="33" t="str">
        <f t="shared" si="35"/>
        <v>232800</v>
      </c>
      <c r="B2250" s="217">
        <v>87803</v>
      </c>
      <c r="C2250" s="209">
        <v>0.37719999999999998</v>
      </c>
      <c r="D2250" s="209">
        <v>0.42</v>
      </c>
      <c r="E2250" s="221">
        <v>4829.16</v>
      </c>
      <c r="K2250" s="217">
        <v>232800</v>
      </c>
    </row>
    <row r="2251" spans="1:11" ht="15" x14ac:dyDescent="0.2">
      <c r="A2251" s="33" t="str">
        <f t="shared" si="35"/>
        <v>232900</v>
      </c>
      <c r="B2251" s="218">
        <v>87845</v>
      </c>
      <c r="C2251" s="206">
        <v>0.37719999999999998</v>
      </c>
      <c r="D2251" s="206">
        <v>0.42</v>
      </c>
      <c r="E2251" s="222">
        <v>4831.47</v>
      </c>
      <c r="K2251" s="218">
        <v>232900</v>
      </c>
    </row>
    <row r="2252" spans="1:11" ht="15" x14ac:dyDescent="0.2">
      <c r="A2252" s="33" t="str">
        <f t="shared" si="35"/>
        <v>233000</v>
      </c>
      <c r="B2252" s="217">
        <v>87887</v>
      </c>
      <c r="C2252" s="209">
        <v>0.37719999999999998</v>
      </c>
      <c r="D2252" s="209">
        <v>0.42</v>
      </c>
      <c r="E2252" s="221">
        <v>4833.78</v>
      </c>
      <c r="K2252" s="217">
        <v>233000</v>
      </c>
    </row>
    <row r="2253" spans="1:11" ht="15" x14ac:dyDescent="0.2">
      <c r="A2253" s="33" t="str">
        <f t="shared" si="35"/>
        <v>233100</v>
      </c>
      <c r="B2253" s="218">
        <v>87929</v>
      </c>
      <c r="C2253" s="206">
        <v>0.37719999999999998</v>
      </c>
      <c r="D2253" s="206">
        <v>0.42</v>
      </c>
      <c r="E2253" s="222">
        <v>4836.09</v>
      </c>
      <c r="K2253" s="218">
        <v>233100</v>
      </c>
    </row>
    <row r="2254" spans="1:11" ht="15" x14ac:dyDescent="0.2">
      <c r="A2254" s="33" t="str">
        <f t="shared" si="35"/>
        <v>233200</v>
      </c>
      <c r="B2254" s="217">
        <v>87971</v>
      </c>
      <c r="C2254" s="209">
        <v>0.37719999999999998</v>
      </c>
      <c r="D2254" s="209">
        <v>0.42</v>
      </c>
      <c r="E2254" s="221">
        <v>4838.3999999999996</v>
      </c>
      <c r="K2254" s="217">
        <v>233200</v>
      </c>
    </row>
    <row r="2255" spans="1:11" ht="15" x14ac:dyDescent="0.2">
      <c r="A2255" s="33" t="str">
        <f t="shared" si="35"/>
        <v>233300</v>
      </c>
      <c r="B2255" s="218">
        <v>88013</v>
      </c>
      <c r="C2255" s="206">
        <v>0.37730000000000002</v>
      </c>
      <c r="D2255" s="206">
        <v>0.42</v>
      </c>
      <c r="E2255" s="222">
        <v>4840.71</v>
      </c>
      <c r="K2255" s="218">
        <v>233300</v>
      </c>
    </row>
    <row r="2256" spans="1:11" ht="15" x14ac:dyDescent="0.2">
      <c r="A2256" s="33" t="str">
        <f t="shared" si="35"/>
        <v>233400</v>
      </c>
      <c r="B2256" s="217">
        <v>88055</v>
      </c>
      <c r="C2256" s="209">
        <v>0.37730000000000002</v>
      </c>
      <c r="D2256" s="209">
        <v>0.42</v>
      </c>
      <c r="E2256" s="221">
        <v>4843.0200000000004</v>
      </c>
      <c r="K2256" s="217">
        <v>233400</v>
      </c>
    </row>
    <row r="2257" spans="1:11" ht="15" x14ac:dyDescent="0.2">
      <c r="A2257" s="33" t="str">
        <f t="shared" si="35"/>
        <v>233500</v>
      </c>
      <c r="B2257" s="218">
        <v>88097</v>
      </c>
      <c r="C2257" s="206">
        <v>0.37730000000000002</v>
      </c>
      <c r="D2257" s="206">
        <v>0.42</v>
      </c>
      <c r="E2257" s="222">
        <v>4845.33</v>
      </c>
      <c r="K2257" s="218">
        <v>233500</v>
      </c>
    </row>
    <row r="2258" spans="1:11" ht="15" x14ac:dyDescent="0.2">
      <c r="A2258" s="33" t="str">
        <f t="shared" si="35"/>
        <v>233600</v>
      </c>
      <c r="B2258" s="217">
        <v>88139</v>
      </c>
      <c r="C2258" s="209">
        <v>0.37730000000000002</v>
      </c>
      <c r="D2258" s="209">
        <v>0.42</v>
      </c>
      <c r="E2258" s="221">
        <v>4847.6400000000003</v>
      </c>
      <c r="K2258" s="217">
        <v>233600</v>
      </c>
    </row>
    <row r="2259" spans="1:11" ht="15" x14ac:dyDescent="0.2">
      <c r="A2259" s="33" t="str">
        <f t="shared" si="35"/>
        <v>233700</v>
      </c>
      <c r="B2259" s="218">
        <v>88181</v>
      </c>
      <c r="C2259" s="206">
        <v>0.37730000000000002</v>
      </c>
      <c r="D2259" s="206">
        <v>0.42</v>
      </c>
      <c r="E2259" s="222">
        <v>4849.95</v>
      </c>
      <c r="K2259" s="218">
        <v>233700</v>
      </c>
    </row>
    <row r="2260" spans="1:11" ht="15" x14ac:dyDescent="0.2">
      <c r="A2260" s="33" t="str">
        <f t="shared" si="35"/>
        <v>233800</v>
      </c>
      <c r="B2260" s="217">
        <v>88223</v>
      </c>
      <c r="C2260" s="209">
        <v>0.37730000000000002</v>
      </c>
      <c r="D2260" s="209">
        <v>0.42</v>
      </c>
      <c r="E2260" s="221">
        <v>4852.26</v>
      </c>
      <c r="K2260" s="217">
        <v>233800</v>
      </c>
    </row>
    <row r="2261" spans="1:11" ht="15" x14ac:dyDescent="0.2">
      <c r="A2261" s="33" t="str">
        <f t="shared" si="35"/>
        <v>233900</v>
      </c>
      <c r="B2261" s="218">
        <v>88265</v>
      </c>
      <c r="C2261" s="206">
        <v>0.37740000000000001</v>
      </c>
      <c r="D2261" s="206">
        <v>0.42</v>
      </c>
      <c r="E2261" s="222">
        <v>4854.57</v>
      </c>
      <c r="K2261" s="218">
        <v>233900</v>
      </c>
    </row>
    <row r="2262" spans="1:11" ht="15" x14ac:dyDescent="0.2">
      <c r="A2262" s="33" t="str">
        <f t="shared" si="35"/>
        <v>234000</v>
      </c>
      <c r="B2262" s="217">
        <v>88307</v>
      </c>
      <c r="C2262" s="209">
        <v>0.37740000000000001</v>
      </c>
      <c r="D2262" s="209">
        <v>0.42</v>
      </c>
      <c r="E2262" s="221">
        <v>4856.88</v>
      </c>
      <c r="K2262" s="217">
        <v>234000</v>
      </c>
    </row>
    <row r="2263" spans="1:11" ht="15" x14ac:dyDescent="0.2">
      <c r="A2263" s="33" t="str">
        <f t="shared" si="35"/>
        <v>234100</v>
      </c>
      <c r="B2263" s="218">
        <v>88349</v>
      </c>
      <c r="C2263" s="206">
        <v>0.37740000000000001</v>
      </c>
      <c r="D2263" s="206">
        <v>0.42</v>
      </c>
      <c r="E2263" s="222">
        <v>4859.1899999999996</v>
      </c>
      <c r="K2263" s="218">
        <v>234100</v>
      </c>
    </row>
    <row r="2264" spans="1:11" ht="15" x14ac:dyDescent="0.2">
      <c r="A2264" s="33" t="str">
        <f t="shared" si="35"/>
        <v>234200</v>
      </c>
      <c r="B2264" s="217">
        <v>88391</v>
      </c>
      <c r="C2264" s="209">
        <v>0.37740000000000001</v>
      </c>
      <c r="D2264" s="209">
        <v>0.42</v>
      </c>
      <c r="E2264" s="221">
        <v>4861.5</v>
      </c>
      <c r="K2264" s="217">
        <v>234200</v>
      </c>
    </row>
    <row r="2265" spans="1:11" ht="15" x14ac:dyDescent="0.2">
      <c r="A2265" s="33" t="str">
        <f t="shared" si="35"/>
        <v>234300</v>
      </c>
      <c r="B2265" s="218">
        <v>88433</v>
      </c>
      <c r="C2265" s="206">
        <v>0.37740000000000001</v>
      </c>
      <c r="D2265" s="206">
        <v>0.42</v>
      </c>
      <c r="E2265" s="222">
        <v>4863.8100000000004</v>
      </c>
      <c r="K2265" s="218">
        <v>234300</v>
      </c>
    </row>
    <row r="2266" spans="1:11" ht="15" x14ac:dyDescent="0.2">
      <c r="A2266" s="33" t="str">
        <f t="shared" si="35"/>
        <v>234400</v>
      </c>
      <c r="B2266" s="217">
        <v>88475</v>
      </c>
      <c r="C2266" s="209">
        <v>0.3775</v>
      </c>
      <c r="D2266" s="209">
        <v>0.42</v>
      </c>
      <c r="E2266" s="221">
        <v>4866.12</v>
      </c>
      <c r="K2266" s="217">
        <v>234400</v>
      </c>
    </row>
    <row r="2267" spans="1:11" ht="15" x14ac:dyDescent="0.2">
      <c r="A2267" s="33" t="str">
        <f t="shared" si="35"/>
        <v>234500</v>
      </c>
      <c r="B2267" s="218">
        <v>88517</v>
      </c>
      <c r="C2267" s="206">
        <v>0.3775</v>
      </c>
      <c r="D2267" s="206">
        <v>0.42</v>
      </c>
      <c r="E2267" s="222">
        <v>4868.43</v>
      </c>
      <c r="K2267" s="218">
        <v>234500</v>
      </c>
    </row>
    <row r="2268" spans="1:11" ht="15" x14ac:dyDescent="0.2">
      <c r="A2268" s="33" t="str">
        <f t="shared" si="35"/>
        <v>234600</v>
      </c>
      <c r="B2268" s="217">
        <v>88559</v>
      </c>
      <c r="C2268" s="209">
        <v>0.3775</v>
      </c>
      <c r="D2268" s="209">
        <v>0.42</v>
      </c>
      <c r="E2268" s="221">
        <v>4870.74</v>
      </c>
      <c r="K2268" s="217">
        <v>234600</v>
      </c>
    </row>
    <row r="2269" spans="1:11" ht="15" x14ac:dyDescent="0.2">
      <c r="A2269" s="33" t="str">
        <f t="shared" si="35"/>
        <v>234700</v>
      </c>
      <c r="B2269" s="218">
        <v>88601</v>
      </c>
      <c r="C2269" s="206">
        <v>0.3775</v>
      </c>
      <c r="D2269" s="206">
        <v>0.42</v>
      </c>
      <c r="E2269" s="222">
        <v>4873.05</v>
      </c>
      <c r="K2269" s="218">
        <v>234700</v>
      </c>
    </row>
    <row r="2270" spans="1:11" ht="15" x14ac:dyDescent="0.2">
      <c r="A2270" s="33" t="str">
        <f t="shared" si="35"/>
        <v>234800</v>
      </c>
      <c r="B2270" s="217">
        <v>88643</v>
      </c>
      <c r="C2270" s="209">
        <v>0.3775</v>
      </c>
      <c r="D2270" s="209">
        <v>0.42</v>
      </c>
      <c r="E2270" s="221">
        <v>4875.3599999999997</v>
      </c>
      <c r="K2270" s="217">
        <v>234800</v>
      </c>
    </row>
    <row r="2271" spans="1:11" ht="15" x14ac:dyDescent="0.2">
      <c r="A2271" s="33" t="str">
        <f t="shared" si="35"/>
        <v>234900</v>
      </c>
      <c r="B2271" s="218">
        <v>88685</v>
      </c>
      <c r="C2271" s="206">
        <v>0.3775</v>
      </c>
      <c r="D2271" s="206">
        <v>0.42</v>
      </c>
      <c r="E2271" s="222">
        <v>4877.67</v>
      </c>
      <c r="K2271" s="218">
        <v>234900</v>
      </c>
    </row>
    <row r="2272" spans="1:11" ht="15" x14ac:dyDescent="0.2">
      <c r="A2272" s="33" t="str">
        <f t="shared" si="35"/>
        <v>235000</v>
      </c>
      <c r="B2272" s="217">
        <v>88727</v>
      </c>
      <c r="C2272" s="209">
        <v>0.37759999999999999</v>
      </c>
      <c r="D2272" s="209">
        <v>0.42</v>
      </c>
      <c r="E2272" s="221">
        <v>4879.9799999999996</v>
      </c>
      <c r="K2272" s="217">
        <v>235000</v>
      </c>
    </row>
    <row r="2273" spans="1:11" ht="15" x14ac:dyDescent="0.2">
      <c r="A2273" s="33" t="str">
        <f t="shared" si="35"/>
        <v>235100</v>
      </c>
      <c r="B2273" s="218">
        <v>88769</v>
      </c>
      <c r="C2273" s="206">
        <v>0.37759999999999999</v>
      </c>
      <c r="D2273" s="206">
        <v>0.42</v>
      </c>
      <c r="E2273" s="222">
        <v>4882.29</v>
      </c>
      <c r="K2273" s="218">
        <v>235100</v>
      </c>
    </row>
    <row r="2274" spans="1:11" ht="15" x14ac:dyDescent="0.2">
      <c r="A2274" s="33" t="str">
        <f t="shared" si="35"/>
        <v>235200</v>
      </c>
      <c r="B2274" s="217">
        <v>88811</v>
      </c>
      <c r="C2274" s="209">
        <v>0.37759999999999999</v>
      </c>
      <c r="D2274" s="209">
        <v>0.42</v>
      </c>
      <c r="E2274" s="221">
        <v>4884.6000000000004</v>
      </c>
      <c r="K2274" s="217">
        <v>235200</v>
      </c>
    </row>
    <row r="2275" spans="1:11" ht="15" x14ac:dyDescent="0.2">
      <c r="A2275" s="33" t="str">
        <f t="shared" si="35"/>
        <v>235300</v>
      </c>
      <c r="B2275" s="218">
        <v>88853</v>
      </c>
      <c r="C2275" s="206">
        <v>0.37759999999999999</v>
      </c>
      <c r="D2275" s="206">
        <v>0.42</v>
      </c>
      <c r="E2275" s="222">
        <v>4886.91</v>
      </c>
      <c r="K2275" s="218">
        <v>235300</v>
      </c>
    </row>
    <row r="2276" spans="1:11" ht="15" x14ac:dyDescent="0.2">
      <c r="A2276" s="33" t="str">
        <f t="shared" si="35"/>
        <v>235400</v>
      </c>
      <c r="B2276" s="217">
        <v>88895</v>
      </c>
      <c r="C2276" s="209">
        <v>0.37759999999999999</v>
      </c>
      <c r="D2276" s="209">
        <v>0.42</v>
      </c>
      <c r="E2276" s="221">
        <v>4889.22</v>
      </c>
      <c r="K2276" s="217">
        <v>235400</v>
      </c>
    </row>
    <row r="2277" spans="1:11" ht="15" x14ac:dyDescent="0.2">
      <c r="A2277" s="33" t="str">
        <f t="shared" si="35"/>
        <v>235500</v>
      </c>
      <c r="B2277" s="218">
        <v>88937</v>
      </c>
      <c r="C2277" s="206">
        <v>0.37769999999999998</v>
      </c>
      <c r="D2277" s="206">
        <v>0.42</v>
      </c>
      <c r="E2277" s="222">
        <v>4891.53</v>
      </c>
      <c r="K2277" s="218">
        <v>235500</v>
      </c>
    </row>
    <row r="2278" spans="1:11" ht="15" x14ac:dyDescent="0.2">
      <c r="A2278" s="33" t="str">
        <f t="shared" si="35"/>
        <v>235600</v>
      </c>
      <c r="B2278" s="217">
        <v>88979</v>
      </c>
      <c r="C2278" s="209">
        <v>0.37769999999999998</v>
      </c>
      <c r="D2278" s="209">
        <v>0.42</v>
      </c>
      <c r="E2278" s="221">
        <v>4893.84</v>
      </c>
      <c r="K2278" s="217">
        <v>235600</v>
      </c>
    </row>
    <row r="2279" spans="1:11" ht="15" x14ac:dyDescent="0.2">
      <c r="A2279" s="33" t="str">
        <f t="shared" si="35"/>
        <v>235700</v>
      </c>
      <c r="B2279" s="218">
        <v>89021</v>
      </c>
      <c r="C2279" s="206">
        <v>0.37769999999999998</v>
      </c>
      <c r="D2279" s="206">
        <v>0.42</v>
      </c>
      <c r="E2279" s="222">
        <v>4896.1499999999996</v>
      </c>
      <c r="K2279" s="218">
        <v>235700</v>
      </c>
    </row>
    <row r="2280" spans="1:11" ht="15" x14ac:dyDescent="0.2">
      <c r="A2280" s="33" t="str">
        <f t="shared" si="35"/>
        <v>235800</v>
      </c>
      <c r="B2280" s="217">
        <v>89063</v>
      </c>
      <c r="C2280" s="209">
        <v>0.37769999999999998</v>
      </c>
      <c r="D2280" s="209">
        <v>0.42</v>
      </c>
      <c r="E2280" s="221">
        <v>4898.46</v>
      </c>
      <c r="K2280" s="217">
        <v>235800</v>
      </c>
    </row>
    <row r="2281" spans="1:11" ht="15" x14ac:dyDescent="0.2">
      <c r="A2281" s="33" t="str">
        <f t="shared" si="35"/>
        <v>235900</v>
      </c>
      <c r="B2281" s="218">
        <v>89105</v>
      </c>
      <c r="C2281" s="206">
        <v>0.37769999999999998</v>
      </c>
      <c r="D2281" s="206">
        <v>0.42</v>
      </c>
      <c r="E2281" s="222">
        <v>4900.7700000000004</v>
      </c>
      <c r="K2281" s="218">
        <v>235900</v>
      </c>
    </row>
    <row r="2282" spans="1:11" ht="15" x14ac:dyDescent="0.2">
      <c r="A2282" s="33" t="str">
        <f t="shared" si="35"/>
        <v>236000</v>
      </c>
      <c r="B2282" s="217">
        <v>89147</v>
      </c>
      <c r="C2282" s="209">
        <v>0.37769999999999998</v>
      </c>
      <c r="D2282" s="209">
        <v>0.42</v>
      </c>
      <c r="E2282" s="221">
        <v>4903.08</v>
      </c>
      <c r="K2282" s="217">
        <v>236000</v>
      </c>
    </row>
    <row r="2283" spans="1:11" ht="15" x14ac:dyDescent="0.2">
      <c r="A2283" s="33" t="str">
        <f t="shared" si="35"/>
        <v>236100</v>
      </c>
      <c r="B2283" s="218">
        <v>89189</v>
      </c>
      <c r="C2283" s="206">
        <v>0.37780000000000002</v>
      </c>
      <c r="D2283" s="206">
        <v>0.42</v>
      </c>
      <c r="E2283" s="222">
        <v>4905.3900000000003</v>
      </c>
      <c r="K2283" s="218">
        <v>236100</v>
      </c>
    </row>
    <row r="2284" spans="1:11" ht="15" x14ac:dyDescent="0.2">
      <c r="A2284" s="33" t="str">
        <f t="shared" si="35"/>
        <v>236200</v>
      </c>
      <c r="B2284" s="217">
        <v>89231</v>
      </c>
      <c r="C2284" s="209">
        <v>0.37780000000000002</v>
      </c>
      <c r="D2284" s="209">
        <v>0.42</v>
      </c>
      <c r="E2284" s="221">
        <v>4907.7</v>
      </c>
      <c r="K2284" s="217">
        <v>236200</v>
      </c>
    </row>
    <row r="2285" spans="1:11" ht="15" x14ac:dyDescent="0.2">
      <c r="A2285" s="33" t="str">
        <f t="shared" si="35"/>
        <v>236300</v>
      </c>
      <c r="B2285" s="218">
        <v>89273</v>
      </c>
      <c r="C2285" s="206">
        <v>0.37780000000000002</v>
      </c>
      <c r="D2285" s="206">
        <v>0.42</v>
      </c>
      <c r="E2285" s="222">
        <v>4910.01</v>
      </c>
      <c r="K2285" s="218">
        <v>236300</v>
      </c>
    </row>
    <row r="2286" spans="1:11" ht="15" x14ac:dyDescent="0.2">
      <c r="A2286" s="33" t="str">
        <f t="shared" si="35"/>
        <v>236400</v>
      </c>
      <c r="B2286" s="217">
        <v>89315</v>
      </c>
      <c r="C2286" s="209">
        <v>0.37780000000000002</v>
      </c>
      <c r="D2286" s="209">
        <v>0.42</v>
      </c>
      <c r="E2286" s="221">
        <v>4912.32</v>
      </c>
      <c r="K2286" s="217">
        <v>236400</v>
      </c>
    </row>
    <row r="2287" spans="1:11" ht="15" x14ac:dyDescent="0.2">
      <c r="A2287" s="33" t="str">
        <f t="shared" si="35"/>
        <v>236500</v>
      </c>
      <c r="B2287" s="218">
        <v>89357</v>
      </c>
      <c r="C2287" s="206">
        <v>0.37780000000000002</v>
      </c>
      <c r="D2287" s="206">
        <v>0.42</v>
      </c>
      <c r="E2287" s="222">
        <v>4914.63</v>
      </c>
      <c r="K2287" s="218">
        <v>236500</v>
      </c>
    </row>
    <row r="2288" spans="1:11" ht="15" x14ac:dyDescent="0.2">
      <c r="A2288" s="33" t="str">
        <f t="shared" si="35"/>
        <v>236600</v>
      </c>
      <c r="B2288" s="217">
        <v>89399</v>
      </c>
      <c r="C2288" s="209">
        <v>0.37780000000000002</v>
      </c>
      <c r="D2288" s="209">
        <v>0.42</v>
      </c>
      <c r="E2288" s="221">
        <v>4916.9399999999996</v>
      </c>
      <c r="K2288" s="217">
        <v>236600</v>
      </c>
    </row>
    <row r="2289" spans="1:11" ht="15" x14ac:dyDescent="0.2">
      <c r="A2289" s="33" t="str">
        <f t="shared" si="35"/>
        <v>236700</v>
      </c>
      <c r="B2289" s="218">
        <v>89441</v>
      </c>
      <c r="C2289" s="206">
        <v>0.37790000000000001</v>
      </c>
      <c r="D2289" s="206">
        <v>0.42</v>
      </c>
      <c r="E2289" s="222">
        <v>4919.25</v>
      </c>
      <c r="K2289" s="218">
        <v>236700</v>
      </c>
    </row>
    <row r="2290" spans="1:11" ht="15" x14ac:dyDescent="0.2">
      <c r="A2290" s="33" t="str">
        <f t="shared" si="35"/>
        <v>236800</v>
      </c>
      <c r="B2290" s="219">
        <v>89483</v>
      </c>
      <c r="C2290" s="212">
        <v>0.37790000000000001</v>
      </c>
      <c r="D2290" s="212">
        <v>0.42</v>
      </c>
      <c r="E2290" s="223">
        <v>4921.5600000000004</v>
      </c>
      <c r="K2290" s="219">
        <v>236800</v>
      </c>
    </row>
    <row r="2291" spans="1:11" ht="15" x14ac:dyDescent="0.2">
      <c r="A2291" s="33" t="str">
        <f t="shared" si="35"/>
        <v>236900</v>
      </c>
      <c r="B2291" s="220">
        <v>89525</v>
      </c>
      <c r="C2291" s="215">
        <v>0.37790000000000001</v>
      </c>
      <c r="D2291" s="215">
        <v>0.42</v>
      </c>
      <c r="E2291" s="224">
        <v>4923.87</v>
      </c>
      <c r="K2291" s="220">
        <v>236900</v>
      </c>
    </row>
    <row r="2292" spans="1:11" ht="15" x14ac:dyDescent="0.2">
      <c r="A2292" s="33" t="str">
        <f t="shared" si="35"/>
        <v>237000</v>
      </c>
      <c r="B2292" s="217">
        <v>89567</v>
      </c>
      <c r="C2292" s="209">
        <v>0.37790000000000001</v>
      </c>
      <c r="D2292" s="209">
        <v>0.42</v>
      </c>
      <c r="E2292" s="221">
        <v>4926.18</v>
      </c>
      <c r="K2292" s="217">
        <v>237000</v>
      </c>
    </row>
    <row r="2293" spans="1:11" ht="15" x14ac:dyDescent="0.2">
      <c r="A2293" s="33" t="str">
        <f t="shared" si="35"/>
        <v>237100</v>
      </c>
      <c r="B2293" s="218">
        <v>89609</v>
      </c>
      <c r="C2293" s="206">
        <v>0.37790000000000001</v>
      </c>
      <c r="D2293" s="206">
        <v>0.42</v>
      </c>
      <c r="E2293" s="222">
        <v>4928.49</v>
      </c>
      <c r="K2293" s="218">
        <v>237100</v>
      </c>
    </row>
    <row r="2294" spans="1:11" ht="15" x14ac:dyDescent="0.2">
      <c r="A2294" s="33" t="str">
        <f t="shared" si="35"/>
        <v>237200</v>
      </c>
      <c r="B2294" s="217">
        <v>89651</v>
      </c>
      <c r="C2294" s="209">
        <v>0.378</v>
      </c>
      <c r="D2294" s="209">
        <v>0.42</v>
      </c>
      <c r="E2294" s="221">
        <v>4930.8</v>
      </c>
      <c r="K2294" s="217">
        <v>237200</v>
      </c>
    </row>
    <row r="2295" spans="1:11" ht="15" x14ac:dyDescent="0.2">
      <c r="A2295" s="33" t="str">
        <f t="shared" si="35"/>
        <v>237300</v>
      </c>
      <c r="B2295" s="218">
        <v>89693</v>
      </c>
      <c r="C2295" s="206">
        <v>0.378</v>
      </c>
      <c r="D2295" s="206">
        <v>0.42</v>
      </c>
      <c r="E2295" s="222">
        <v>4933.1099999999997</v>
      </c>
      <c r="K2295" s="218">
        <v>237300</v>
      </c>
    </row>
    <row r="2296" spans="1:11" ht="15" x14ac:dyDescent="0.2">
      <c r="A2296" s="33" t="str">
        <f t="shared" si="35"/>
        <v>237400</v>
      </c>
      <c r="B2296" s="217">
        <v>89735</v>
      </c>
      <c r="C2296" s="209">
        <v>0.378</v>
      </c>
      <c r="D2296" s="209">
        <v>0.42</v>
      </c>
      <c r="E2296" s="221">
        <v>4935.42</v>
      </c>
      <c r="K2296" s="217">
        <v>237400</v>
      </c>
    </row>
    <row r="2297" spans="1:11" ht="15" x14ac:dyDescent="0.2">
      <c r="A2297" s="33" t="str">
        <f t="shared" si="35"/>
        <v>237500</v>
      </c>
      <c r="B2297" s="218">
        <v>89777</v>
      </c>
      <c r="C2297" s="206">
        <v>0.378</v>
      </c>
      <c r="D2297" s="206">
        <v>0.42</v>
      </c>
      <c r="E2297" s="222">
        <v>4937.7299999999996</v>
      </c>
      <c r="K2297" s="218">
        <v>237500</v>
      </c>
    </row>
    <row r="2298" spans="1:11" ht="15" x14ac:dyDescent="0.2">
      <c r="A2298" s="33" t="str">
        <f t="shared" si="35"/>
        <v>237600</v>
      </c>
      <c r="B2298" s="217">
        <v>89819</v>
      </c>
      <c r="C2298" s="209">
        <v>0.378</v>
      </c>
      <c r="D2298" s="209">
        <v>0.42</v>
      </c>
      <c r="E2298" s="221">
        <v>4940.04</v>
      </c>
      <c r="K2298" s="217">
        <v>237600</v>
      </c>
    </row>
    <row r="2299" spans="1:11" ht="15" x14ac:dyDescent="0.2">
      <c r="A2299" s="33" t="str">
        <f t="shared" si="35"/>
        <v>237700</v>
      </c>
      <c r="B2299" s="218">
        <v>89861</v>
      </c>
      <c r="C2299" s="206">
        <v>0.378</v>
      </c>
      <c r="D2299" s="206">
        <v>0.42</v>
      </c>
      <c r="E2299" s="222">
        <v>4942.3500000000004</v>
      </c>
      <c r="K2299" s="218">
        <v>237700</v>
      </c>
    </row>
    <row r="2300" spans="1:11" ht="15" x14ac:dyDescent="0.2">
      <c r="A2300" s="33" t="str">
        <f t="shared" si="35"/>
        <v>237800</v>
      </c>
      <c r="B2300" s="217">
        <v>89903</v>
      </c>
      <c r="C2300" s="209">
        <v>0.37809999999999999</v>
      </c>
      <c r="D2300" s="209">
        <v>0.42</v>
      </c>
      <c r="E2300" s="221">
        <v>4944.66</v>
      </c>
      <c r="K2300" s="217">
        <v>237800</v>
      </c>
    </row>
    <row r="2301" spans="1:11" ht="15" x14ac:dyDescent="0.2">
      <c r="A2301" s="33" t="str">
        <f t="shared" si="35"/>
        <v>237900</v>
      </c>
      <c r="B2301" s="218">
        <v>89945</v>
      </c>
      <c r="C2301" s="206">
        <v>0.37809999999999999</v>
      </c>
      <c r="D2301" s="206">
        <v>0.42</v>
      </c>
      <c r="E2301" s="222">
        <v>4946.97</v>
      </c>
      <c r="K2301" s="218">
        <v>237900</v>
      </c>
    </row>
    <row r="2302" spans="1:11" ht="15" x14ac:dyDescent="0.2">
      <c r="A2302" s="33" t="str">
        <f t="shared" si="35"/>
        <v>238000</v>
      </c>
      <c r="B2302" s="217">
        <v>89987</v>
      </c>
      <c r="C2302" s="209">
        <v>0.37809999999999999</v>
      </c>
      <c r="D2302" s="209">
        <v>0.42</v>
      </c>
      <c r="E2302" s="221">
        <v>4949.28</v>
      </c>
      <c r="K2302" s="217">
        <v>238000</v>
      </c>
    </row>
    <row r="2303" spans="1:11" ht="15" x14ac:dyDescent="0.2">
      <c r="A2303" s="33" t="str">
        <f t="shared" si="35"/>
        <v>238100</v>
      </c>
      <c r="B2303" s="218">
        <v>90029</v>
      </c>
      <c r="C2303" s="206">
        <v>0.37809999999999999</v>
      </c>
      <c r="D2303" s="206">
        <v>0.42</v>
      </c>
      <c r="E2303" s="222">
        <v>4951.59</v>
      </c>
      <c r="K2303" s="218">
        <v>238100</v>
      </c>
    </row>
    <row r="2304" spans="1:11" ht="15" x14ac:dyDescent="0.2">
      <c r="A2304" s="33" t="str">
        <f t="shared" si="35"/>
        <v>238200</v>
      </c>
      <c r="B2304" s="217">
        <v>90071</v>
      </c>
      <c r="C2304" s="209">
        <v>0.37809999999999999</v>
      </c>
      <c r="D2304" s="209">
        <v>0.42</v>
      </c>
      <c r="E2304" s="221">
        <v>4953.8999999999996</v>
      </c>
      <c r="K2304" s="217">
        <v>238200</v>
      </c>
    </row>
    <row r="2305" spans="1:11" ht="15" x14ac:dyDescent="0.2">
      <c r="A2305" s="33" t="str">
        <f t="shared" si="35"/>
        <v>238300</v>
      </c>
      <c r="B2305" s="218">
        <v>90113</v>
      </c>
      <c r="C2305" s="206">
        <v>0.37809999999999999</v>
      </c>
      <c r="D2305" s="206">
        <v>0.42</v>
      </c>
      <c r="E2305" s="222">
        <v>4956.21</v>
      </c>
      <c r="K2305" s="218">
        <v>238300</v>
      </c>
    </row>
    <row r="2306" spans="1:11" ht="15" x14ac:dyDescent="0.2">
      <c r="A2306" s="33" t="str">
        <f t="shared" ref="A2306:A2369" si="36">CLEAN(K2306)</f>
        <v>238400</v>
      </c>
      <c r="B2306" s="217">
        <v>90155</v>
      </c>
      <c r="C2306" s="209">
        <v>0.37819999999999998</v>
      </c>
      <c r="D2306" s="209">
        <v>0.42</v>
      </c>
      <c r="E2306" s="221">
        <v>4958.5200000000004</v>
      </c>
      <c r="K2306" s="217">
        <v>238400</v>
      </c>
    </row>
    <row r="2307" spans="1:11" ht="15" x14ac:dyDescent="0.2">
      <c r="A2307" s="33" t="str">
        <f t="shared" si="36"/>
        <v>238500</v>
      </c>
      <c r="B2307" s="218">
        <v>90197</v>
      </c>
      <c r="C2307" s="206">
        <v>0.37819999999999998</v>
      </c>
      <c r="D2307" s="206">
        <v>0.42</v>
      </c>
      <c r="E2307" s="222">
        <v>4960.83</v>
      </c>
      <c r="K2307" s="218">
        <v>238500</v>
      </c>
    </row>
    <row r="2308" spans="1:11" ht="15" x14ac:dyDescent="0.2">
      <c r="A2308" s="33" t="str">
        <f t="shared" si="36"/>
        <v>238600</v>
      </c>
      <c r="B2308" s="217">
        <v>90239</v>
      </c>
      <c r="C2308" s="209">
        <v>0.37819999999999998</v>
      </c>
      <c r="D2308" s="209">
        <v>0.42</v>
      </c>
      <c r="E2308" s="221">
        <v>4963.1400000000003</v>
      </c>
      <c r="K2308" s="217">
        <v>238600</v>
      </c>
    </row>
    <row r="2309" spans="1:11" ht="15" x14ac:dyDescent="0.2">
      <c r="A2309" s="33" t="str">
        <f t="shared" si="36"/>
        <v>238700</v>
      </c>
      <c r="B2309" s="218">
        <v>90281</v>
      </c>
      <c r="C2309" s="206">
        <v>0.37819999999999998</v>
      </c>
      <c r="D2309" s="206">
        <v>0.42</v>
      </c>
      <c r="E2309" s="222">
        <v>4965.45</v>
      </c>
      <c r="K2309" s="218">
        <v>238700</v>
      </c>
    </row>
    <row r="2310" spans="1:11" ht="15" x14ac:dyDescent="0.2">
      <c r="A2310" s="33" t="str">
        <f t="shared" si="36"/>
        <v>238800</v>
      </c>
      <c r="B2310" s="217">
        <v>90323</v>
      </c>
      <c r="C2310" s="209">
        <v>0.37819999999999998</v>
      </c>
      <c r="D2310" s="209">
        <v>0.42</v>
      </c>
      <c r="E2310" s="221">
        <v>4967.76</v>
      </c>
      <c r="K2310" s="217">
        <v>238800</v>
      </c>
    </row>
    <row r="2311" spans="1:11" ht="15" x14ac:dyDescent="0.2">
      <c r="A2311" s="33" t="str">
        <f t="shared" si="36"/>
        <v>238900</v>
      </c>
      <c r="B2311" s="218">
        <v>90365</v>
      </c>
      <c r="C2311" s="206">
        <v>0.37830000000000003</v>
      </c>
      <c r="D2311" s="206">
        <v>0.42</v>
      </c>
      <c r="E2311" s="222">
        <v>4970.07</v>
      </c>
      <c r="K2311" s="218">
        <v>238900</v>
      </c>
    </row>
    <row r="2312" spans="1:11" ht="15" x14ac:dyDescent="0.2">
      <c r="A2312" s="33" t="str">
        <f t="shared" si="36"/>
        <v>239000</v>
      </c>
      <c r="B2312" s="217">
        <v>90407</v>
      </c>
      <c r="C2312" s="209">
        <v>0.37830000000000003</v>
      </c>
      <c r="D2312" s="209">
        <v>0.42</v>
      </c>
      <c r="E2312" s="221">
        <v>4972.38</v>
      </c>
      <c r="K2312" s="217">
        <v>239000</v>
      </c>
    </row>
    <row r="2313" spans="1:11" ht="15" x14ac:dyDescent="0.2">
      <c r="A2313" s="33" t="str">
        <f t="shared" si="36"/>
        <v>239100</v>
      </c>
      <c r="B2313" s="218">
        <v>90449</v>
      </c>
      <c r="C2313" s="206">
        <v>0.37830000000000003</v>
      </c>
      <c r="D2313" s="206">
        <v>0.42</v>
      </c>
      <c r="E2313" s="222">
        <v>4974.6899999999996</v>
      </c>
      <c r="K2313" s="218">
        <v>239100</v>
      </c>
    </row>
    <row r="2314" spans="1:11" ht="15" x14ac:dyDescent="0.2">
      <c r="A2314" s="33" t="str">
        <f t="shared" si="36"/>
        <v>239200</v>
      </c>
      <c r="B2314" s="217">
        <v>90491</v>
      </c>
      <c r="C2314" s="209">
        <v>0.37830000000000003</v>
      </c>
      <c r="D2314" s="209">
        <v>0.42</v>
      </c>
      <c r="E2314" s="221">
        <v>4977</v>
      </c>
      <c r="K2314" s="217">
        <v>239200</v>
      </c>
    </row>
    <row r="2315" spans="1:11" ht="15" x14ac:dyDescent="0.2">
      <c r="A2315" s="33" t="str">
        <f t="shared" si="36"/>
        <v>239300</v>
      </c>
      <c r="B2315" s="218">
        <v>90533</v>
      </c>
      <c r="C2315" s="206">
        <v>0.37830000000000003</v>
      </c>
      <c r="D2315" s="206">
        <v>0.42</v>
      </c>
      <c r="E2315" s="222">
        <v>4979.3100000000004</v>
      </c>
      <c r="K2315" s="218">
        <v>239300</v>
      </c>
    </row>
    <row r="2316" spans="1:11" ht="15" x14ac:dyDescent="0.2">
      <c r="A2316" s="33" t="str">
        <f t="shared" si="36"/>
        <v>239400</v>
      </c>
      <c r="B2316" s="217">
        <v>90575</v>
      </c>
      <c r="C2316" s="209">
        <v>0.37830000000000003</v>
      </c>
      <c r="D2316" s="209">
        <v>0.42</v>
      </c>
      <c r="E2316" s="221">
        <v>4981.62</v>
      </c>
      <c r="K2316" s="217">
        <v>239400</v>
      </c>
    </row>
    <row r="2317" spans="1:11" ht="15" x14ac:dyDescent="0.2">
      <c r="A2317" s="33" t="str">
        <f t="shared" si="36"/>
        <v>239500</v>
      </c>
      <c r="B2317" s="218">
        <v>90617</v>
      </c>
      <c r="C2317" s="206">
        <v>0.37840000000000001</v>
      </c>
      <c r="D2317" s="206">
        <v>0.42</v>
      </c>
      <c r="E2317" s="222">
        <v>4983.93</v>
      </c>
      <c r="K2317" s="218">
        <v>239500</v>
      </c>
    </row>
    <row r="2318" spans="1:11" ht="15" x14ac:dyDescent="0.2">
      <c r="A2318" s="33" t="str">
        <f t="shared" si="36"/>
        <v>239600</v>
      </c>
      <c r="B2318" s="217">
        <v>90659</v>
      </c>
      <c r="C2318" s="209">
        <v>0.37840000000000001</v>
      </c>
      <c r="D2318" s="209">
        <v>0.42</v>
      </c>
      <c r="E2318" s="221">
        <v>4986.24</v>
      </c>
      <c r="K2318" s="217">
        <v>239600</v>
      </c>
    </row>
    <row r="2319" spans="1:11" ht="15" x14ac:dyDescent="0.2">
      <c r="A2319" s="33" t="str">
        <f t="shared" si="36"/>
        <v>239700</v>
      </c>
      <c r="B2319" s="218">
        <v>90701</v>
      </c>
      <c r="C2319" s="206">
        <v>0.37840000000000001</v>
      </c>
      <c r="D2319" s="206">
        <v>0.42</v>
      </c>
      <c r="E2319" s="222">
        <v>4988.55</v>
      </c>
      <c r="K2319" s="218">
        <v>239700</v>
      </c>
    </row>
    <row r="2320" spans="1:11" ht="15" x14ac:dyDescent="0.2">
      <c r="A2320" s="33" t="str">
        <f t="shared" si="36"/>
        <v>239800</v>
      </c>
      <c r="B2320" s="217">
        <v>90743</v>
      </c>
      <c r="C2320" s="209">
        <v>0.37840000000000001</v>
      </c>
      <c r="D2320" s="209">
        <v>0.42</v>
      </c>
      <c r="E2320" s="221">
        <v>4990.8599999999997</v>
      </c>
      <c r="K2320" s="217">
        <v>239800</v>
      </c>
    </row>
    <row r="2321" spans="1:11" ht="15" x14ac:dyDescent="0.2">
      <c r="A2321" s="33" t="str">
        <f t="shared" si="36"/>
        <v>239900</v>
      </c>
      <c r="B2321" s="218">
        <v>90785</v>
      </c>
      <c r="C2321" s="206">
        <v>0.37840000000000001</v>
      </c>
      <c r="D2321" s="206">
        <v>0.42</v>
      </c>
      <c r="E2321" s="222">
        <v>4993.17</v>
      </c>
      <c r="K2321" s="218">
        <v>239900</v>
      </c>
    </row>
    <row r="2322" spans="1:11" ht="15" x14ac:dyDescent="0.2">
      <c r="A2322" s="33" t="str">
        <f t="shared" si="36"/>
        <v>240000</v>
      </c>
      <c r="B2322" s="217">
        <v>90827</v>
      </c>
      <c r="C2322" s="209">
        <v>0.37840000000000001</v>
      </c>
      <c r="D2322" s="209">
        <v>0.42</v>
      </c>
      <c r="E2322" s="221">
        <v>4995.4799999999996</v>
      </c>
      <c r="K2322" s="217">
        <v>240000</v>
      </c>
    </row>
    <row r="2323" spans="1:11" ht="15" x14ac:dyDescent="0.2">
      <c r="A2323" s="33" t="str">
        <f t="shared" si="36"/>
        <v>240100</v>
      </c>
      <c r="B2323" s="218">
        <v>90869</v>
      </c>
      <c r="C2323" s="206">
        <v>0.3785</v>
      </c>
      <c r="D2323" s="206">
        <v>0.42</v>
      </c>
      <c r="E2323" s="222">
        <v>4997.79</v>
      </c>
      <c r="K2323" s="218">
        <v>240100</v>
      </c>
    </row>
    <row r="2324" spans="1:11" ht="15" x14ac:dyDescent="0.2">
      <c r="A2324" s="33" t="str">
        <f t="shared" si="36"/>
        <v>240200</v>
      </c>
      <c r="B2324" s="217">
        <v>90911</v>
      </c>
      <c r="C2324" s="209">
        <v>0.3785</v>
      </c>
      <c r="D2324" s="209">
        <v>0.42</v>
      </c>
      <c r="E2324" s="221">
        <v>5000.1000000000004</v>
      </c>
      <c r="K2324" s="217">
        <v>240200</v>
      </c>
    </row>
    <row r="2325" spans="1:11" ht="15" x14ac:dyDescent="0.2">
      <c r="A2325" s="33" t="str">
        <f t="shared" si="36"/>
        <v>240300</v>
      </c>
      <c r="B2325" s="218">
        <v>90953</v>
      </c>
      <c r="C2325" s="206">
        <v>0.3785</v>
      </c>
      <c r="D2325" s="206">
        <v>0.42</v>
      </c>
      <c r="E2325" s="222">
        <v>5002.41</v>
      </c>
      <c r="K2325" s="218">
        <v>240300</v>
      </c>
    </row>
    <row r="2326" spans="1:11" ht="15" x14ac:dyDescent="0.2">
      <c r="A2326" s="33" t="str">
        <f t="shared" si="36"/>
        <v>240400</v>
      </c>
      <c r="B2326" s="217">
        <v>90995</v>
      </c>
      <c r="C2326" s="209">
        <v>0.3785</v>
      </c>
      <c r="D2326" s="209">
        <v>0.42</v>
      </c>
      <c r="E2326" s="221">
        <v>5004.72</v>
      </c>
      <c r="K2326" s="217">
        <v>240400</v>
      </c>
    </row>
    <row r="2327" spans="1:11" ht="15" x14ac:dyDescent="0.2">
      <c r="A2327" s="33" t="str">
        <f t="shared" si="36"/>
        <v>240500</v>
      </c>
      <c r="B2327" s="218">
        <v>91037</v>
      </c>
      <c r="C2327" s="206">
        <v>0.3785</v>
      </c>
      <c r="D2327" s="206">
        <v>0.42</v>
      </c>
      <c r="E2327" s="222">
        <v>5007.03</v>
      </c>
      <c r="K2327" s="218">
        <v>240500</v>
      </c>
    </row>
    <row r="2328" spans="1:11" ht="15" x14ac:dyDescent="0.2">
      <c r="A2328" s="33" t="str">
        <f t="shared" si="36"/>
        <v>240600</v>
      </c>
      <c r="B2328" s="217">
        <v>91079</v>
      </c>
      <c r="C2328" s="209">
        <v>0.3785</v>
      </c>
      <c r="D2328" s="209">
        <v>0.42</v>
      </c>
      <c r="E2328" s="221">
        <v>5009.34</v>
      </c>
      <c r="K2328" s="217">
        <v>240600</v>
      </c>
    </row>
    <row r="2329" spans="1:11" ht="15" x14ac:dyDescent="0.2">
      <c r="A2329" s="33" t="str">
        <f t="shared" si="36"/>
        <v>240700</v>
      </c>
      <c r="B2329" s="218">
        <v>91121</v>
      </c>
      <c r="C2329" s="206">
        <v>0.37859999999999999</v>
      </c>
      <c r="D2329" s="206">
        <v>0.42</v>
      </c>
      <c r="E2329" s="222">
        <v>5011.6499999999996</v>
      </c>
      <c r="K2329" s="218">
        <v>240700</v>
      </c>
    </row>
    <row r="2330" spans="1:11" ht="15" x14ac:dyDescent="0.2">
      <c r="A2330" s="33" t="str">
        <f t="shared" si="36"/>
        <v>240800</v>
      </c>
      <c r="B2330" s="217">
        <v>91163</v>
      </c>
      <c r="C2330" s="209">
        <v>0.37859999999999999</v>
      </c>
      <c r="D2330" s="209">
        <v>0.42</v>
      </c>
      <c r="E2330" s="221">
        <v>5013.96</v>
      </c>
      <c r="K2330" s="217">
        <v>240800</v>
      </c>
    </row>
    <row r="2331" spans="1:11" ht="15" x14ac:dyDescent="0.2">
      <c r="A2331" s="33" t="str">
        <f t="shared" si="36"/>
        <v>240900</v>
      </c>
      <c r="B2331" s="218">
        <v>91205</v>
      </c>
      <c r="C2331" s="206">
        <v>0.37859999999999999</v>
      </c>
      <c r="D2331" s="206">
        <v>0.42</v>
      </c>
      <c r="E2331" s="222">
        <v>5016.2700000000004</v>
      </c>
      <c r="K2331" s="218">
        <v>240900</v>
      </c>
    </row>
    <row r="2332" spans="1:11" ht="15" x14ac:dyDescent="0.2">
      <c r="A2332" s="33" t="str">
        <f t="shared" si="36"/>
        <v>241000</v>
      </c>
      <c r="B2332" s="217">
        <v>91247</v>
      </c>
      <c r="C2332" s="209">
        <v>0.37859999999999999</v>
      </c>
      <c r="D2332" s="209">
        <v>0.42</v>
      </c>
      <c r="E2332" s="221">
        <v>5018.58</v>
      </c>
      <c r="K2332" s="217">
        <v>241000</v>
      </c>
    </row>
    <row r="2333" spans="1:11" ht="15" x14ac:dyDescent="0.2">
      <c r="A2333" s="33" t="str">
        <f t="shared" si="36"/>
        <v>241100</v>
      </c>
      <c r="B2333" s="218">
        <v>91289</v>
      </c>
      <c r="C2333" s="206">
        <v>0.37859999999999999</v>
      </c>
      <c r="D2333" s="206">
        <v>0.42</v>
      </c>
      <c r="E2333" s="222">
        <v>5020.8900000000003</v>
      </c>
      <c r="K2333" s="218">
        <v>241100</v>
      </c>
    </row>
    <row r="2334" spans="1:11" ht="15" x14ac:dyDescent="0.2">
      <c r="A2334" s="33" t="str">
        <f t="shared" si="36"/>
        <v>241200</v>
      </c>
      <c r="B2334" s="217">
        <v>91331</v>
      </c>
      <c r="C2334" s="209">
        <v>0.37869999999999998</v>
      </c>
      <c r="D2334" s="209">
        <v>0.42</v>
      </c>
      <c r="E2334" s="221">
        <v>5023.2</v>
      </c>
      <c r="K2334" s="217">
        <v>241200</v>
      </c>
    </row>
    <row r="2335" spans="1:11" ht="15" x14ac:dyDescent="0.2">
      <c r="A2335" s="33" t="str">
        <f t="shared" si="36"/>
        <v>241300</v>
      </c>
      <c r="B2335" s="218">
        <v>91373</v>
      </c>
      <c r="C2335" s="206">
        <v>0.37869999999999998</v>
      </c>
      <c r="D2335" s="206">
        <v>0.42</v>
      </c>
      <c r="E2335" s="222">
        <v>5025.51</v>
      </c>
      <c r="K2335" s="218">
        <v>241300</v>
      </c>
    </row>
    <row r="2336" spans="1:11" ht="15" x14ac:dyDescent="0.2">
      <c r="A2336" s="33" t="str">
        <f t="shared" si="36"/>
        <v>241400</v>
      </c>
      <c r="B2336" s="219">
        <v>91415</v>
      </c>
      <c r="C2336" s="212">
        <v>0.37869999999999998</v>
      </c>
      <c r="D2336" s="212">
        <v>0.42</v>
      </c>
      <c r="E2336" s="223">
        <v>5027.82</v>
      </c>
      <c r="K2336" s="219">
        <v>241400</v>
      </c>
    </row>
    <row r="2337" spans="1:11" ht="15" x14ac:dyDescent="0.2">
      <c r="A2337" s="33" t="str">
        <f t="shared" si="36"/>
        <v>241500</v>
      </c>
      <c r="B2337" s="220">
        <v>91457</v>
      </c>
      <c r="C2337" s="215">
        <v>0.37869999999999998</v>
      </c>
      <c r="D2337" s="215">
        <v>0.42</v>
      </c>
      <c r="E2337" s="224">
        <v>5030.13</v>
      </c>
      <c r="K2337" s="220">
        <v>241500</v>
      </c>
    </row>
    <row r="2338" spans="1:11" ht="15" x14ac:dyDescent="0.2">
      <c r="A2338" s="33" t="str">
        <f t="shared" si="36"/>
        <v>241600</v>
      </c>
      <c r="B2338" s="217">
        <v>91499</v>
      </c>
      <c r="C2338" s="209">
        <v>0.37869999999999998</v>
      </c>
      <c r="D2338" s="209">
        <v>0.42</v>
      </c>
      <c r="E2338" s="221">
        <v>5032.4399999999996</v>
      </c>
      <c r="K2338" s="217">
        <v>241600</v>
      </c>
    </row>
    <row r="2339" spans="1:11" ht="15" x14ac:dyDescent="0.2">
      <c r="A2339" s="33" t="str">
        <f t="shared" si="36"/>
        <v>241700</v>
      </c>
      <c r="B2339" s="218">
        <v>91541</v>
      </c>
      <c r="C2339" s="206">
        <v>0.37869999999999998</v>
      </c>
      <c r="D2339" s="206">
        <v>0.42</v>
      </c>
      <c r="E2339" s="222">
        <v>5034.75</v>
      </c>
      <c r="K2339" s="218">
        <v>241700</v>
      </c>
    </row>
    <row r="2340" spans="1:11" ht="15" x14ac:dyDescent="0.2">
      <c r="A2340" s="33" t="str">
        <f t="shared" si="36"/>
        <v>241800</v>
      </c>
      <c r="B2340" s="217">
        <v>91583</v>
      </c>
      <c r="C2340" s="209">
        <v>0.37880000000000003</v>
      </c>
      <c r="D2340" s="209">
        <v>0.42</v>
      </c>
      <c r="E2340" s="221">
        <v>5037.0600000000004</v>
      </c>
      <c r="K2340" s="217">
        <v>241800</v>
      </c>
    </row>
    <row r="2341" spans="1:11" ht="15" x14ac:dyDescent="0.2">
      <c r="A2341" s="33" t="str">
        <f t="shared" si="36"/>
        <v>241900</v>
      </c>
      <c r="B2341" s="218">
        <v>91625</v>
      </c>
      <c r="C2341" s="206">
        <v>0.37880000000000003</v>
      </c>
      <c r="D2341" s="206">
        <v>0.42</v>
      </c>
      <c r="E2341" s="222">
        <v>5039.37</v>
      </c>
      <c r="K2341" s="218">
        <v>241900</v>
      </c>
    </row>
    <row r="2342" spans="1:11" ht="15" x14ac:dyDescent="0.2">
      <c r="A2342" s="33" t="str">
        <f t="shared" si="36"/>
        <v>242000</v>
      </c>
      <c r="B2342" s="217">
        <v>91667</v>
      </c>
      <c r="C2342" s="209">
        <v>0.37880000000000003</v>
      </c>
      <c r="D2342" s="209">
        <v>0.42</v>
      </c>
      <c r="E2342" s="221">
        <v>5041.68</v>
      </c>
      <c r="K2342" s="217">
        <v>242000</v>
      </c>
    </row>
    <row r="2343" spans="1:11" ht="15" x14ac:dyDescent="0.2">
      <c r="A2343" s="33" t="str">
        <f t="shared" si="36"/>
        <v>242100</v>
      </c>
      <c r="B2343" s="218">
        <v>91709</v>
      </c>
      <c r="C2343" s="206">
        <v>0.37880000000000003</v>
      </c>
      <c r="D2343" s="206">
        <v>0.42</v>
      </c>
      <c r="E2343" s="222">
        <v>5043.99</v>
      </c>
      <c r="K2343" s="218">
        <v>242100</v>
      </c>
    </row>
    <row r="2344" spans="1:11" ht="15" x14ac:dyDescent="0.2">
      <c r="A2344" s="33" t="str">
        <f t="shared" si="36"/>
        <v>242200</v>
      </c>
      <c r="B2344" s="217">
        <v>91751</v>
      </c>
      <c r="C2344" s="209">
        <v>0.37880000000000003</v>
      </c>
      <c r="D2344" s="209">
        <v>0.42</v>
      </c>
      <c r="E2344" s="221">
        <v>5046.3</v>
      </c>
      <c r="K2344" s="217">
        <v>242200</v>
      </c>
    </row>
    <row r="2345" spans="1:11" ht="15" x14ac:dyDescent="0.2">
      <c r="A2345" s="33" t="str">
        <f t="shared" si="36"/>
        <v>242300</v>
      </c>
      <c r="B2345" s="218">
        <v>91793</v>
      </c>
      <c r="C2345" s="206">
        <v>0.37880000000000003</v>
      </c>
      <c r="D2345" s="206">
        <v>0.42</v>
      </c>
      <c r="E2345" s="222">
        <v>5048.6099999999997</v>
      </c>
      <c r="K2345" s="218">
        <v>242300</v>
      </c>
    </row>
    <row r="2346" spans="1:11" ht="15" x14ac:dyDescent="0.2">
      <c r="A2346" s="33" t="str">
        <f t="shared" si="36"/>
        <v>242400</v>
      </c>
      <c r="B2346" s="217">
        <v>91835</v>
      </c>
      <c r="C2346" s="209">
        <v>0.37890000000000001</v>
      </c>
      <c r="D2346" s="209">
        <v>0.42</v>
      </c>
      <c r="E2346" s="221">
        <v>5050.92</v>
      </c>
      <c r="K2346" s="217">
        <v>242400</v>
      </c>
    </row>
    <row r="2347" spans="1:11" ht="15" x14ac:dyDescent="0.2">
      <c r="A2347" s="33" t="str">
        <f t="shared" si="36"/>
        <v>242500</v>
      </c>
      <c r="B2347" s="218">
        <v>91877</v>
      </c>
      <c r="C2347" s="206">
        <v>0.37890000000000001</v>
      </c>
      <c r="D2347" s="206">
        <v>0.42</v>
      </c>
      <c r="E2347" s="222">
        <v>5053.2299999999996</v>
      </c>
      <c r="K2347" s="218">
        <v>242500</v>
      </c>
    </row>
    <row r="2348" spans="1:11" ht="15" x14ac:dyDescent="0.2">
      <c r="A2348" s="33" t="str">
        <f t="shared" si="36"/>
        <v>242600</v>
      </c>
      <c r="B2348" s="217">
        <v>91919</v>
      </c>
      <c r="C2348" s="209">
        <v>0.37890000000000001</v>
      </c>
      <c r="D2348" s="209">
        <v>0.42</v>
      </c>
      <c r="E2348" s="221">
        <v>5055.54</v>
      </c>
      <c r="K2348" s="217">
        <v>242600</v>
      </c>
    </row>
    <row r="2349" spans="1:11" ht="15" x14ac:dyDescent="0.2">
      <c r="A2349" s="33" t="str">
        <f t="shared" si="36"/>
        <v>242700</v>
      </c>
      <c r="B2349" s="218">
        <v>91961</v>
      </c>
      <c r="C2349" s="206">
        <v>0.37890000000000001</v>
      </c>
      <c r="D2349" s="206">
        <v>0.42</v>
      </c>
      <c r="E2349" s="222">
        <v>5057.8500000000004</v>
      </c>
      <c r="K2349" s="218">
        <v>242700</v>
      </c>
    </row>
    <row r="2350" spans="1:11" ht="15" x14ac:dyDescent="0.2">
      <c r="A2350" s="33" t="str">
        <f t="shared" si="36"/>
        <v>242800</v>
      </c>
      <c r="B2350" s="217">
        <v>92003</v>
      </c>
      <c r="C2350" s="209">
        <v>0.37890000000000001</v>
      </c>
      <c r="D2350" s="209">
        <v>0.42</v>
      </c>
      <c r="E2350" s="221">
        <v>5060.16</v>
      </c>
      <c r="K2350" s="217">
        <v>242800</v>
      </c>
    </row>
    <row r="2351" spans="1:11" ht="15" x14ac:dyDescent="0.2">
      <c r="A2351" s="33" t="str">
        <f t="shared" si="36"/>
        <v>242900</v>
      </c>
      <c r="B2351" s="218">
        <v>92045</v>
      </c>
      <c r="C2351" s="206">
        <v>0.37890000000000001</v>
      </c>
      <c r="D2351" s="206">
        <v>0.42</v>
      </c>
      <c r="E2351" s="222">
        <v>5062.47</v>
      </c>
      <c r="K2351" s="218">
        <v>242900</v>
      </c>
    </row>
    <row r="2352" spans="1:11" ht="15" x14ac:dyDescent="0.2">
      <c r="A2352" s="33" t="str">
        <f t="shared" si="36"/>
        <v>243000</v>
      </c>
      <c r="B2352" s="217">
        <v>92087</v>
      </c>
      <c r="C2352" s="209">
        <v>0.379</v>
      </c>
      <c r="D2352" s="209">
        <v>0.42</v>
      </c>
      <c r="E2352" s="221">
        <v>5064.78</v>
      </c>
      <c r="K2352" s="217">
        <v>243000</v>
      </c>
    </row>
    <row r="2353" spans="1:11" ht="15" x14ac:dyDescent="0.2">
      <c r="A2353" s="33" t="str">
        <f t="shared" si="36"/>
        <v>243100</v>
      </c>
      <c r="B2353" s="218">
        <v>92129</v>
      </c>
      <c r="C2353" s="206">
        <v>0.379</v>
      </c>
      <c r="D2353" s="206">
        <v>0.42</v>
      </c>
      <c r="E2353" s="222">
        <v>5067.09</v>
      </c>
      <c r="K2353" s="218">
        <v>243100</v>
      </c>
    </row>
    <row r="2354" spans="1:11" ht="15" x14ac:dyDescent="0.2">
      <c r="A2354" s="33" t="str">
        <f t="shared" si="36"/>
        <v>243200</v>
      </c>
      <c r="B2354" s="217">
        <v>92171</v>
      </c>
      <c r="C2354" s="209">
        <v>0.379</v>
      </c>
      <c r="D2354" s="209">
        <v>0.42</v>
      </c>
      <c r="E2354" s="221">
        <v>5069.3999999999996</v>
      </c>
      <c r="K2354" s="217">
        <v>243200</v>
      </c>
    </row>
    <row r="2355" spans="1:11" ht="15" x14ac:dyDescent="0.2">
      <c r="A2355" s="33" t="str">
        <f t="shared" si="36"/>
        <v>243300</v>
      </c>
      <c r="B2355" s="218">
        <v>92213</v>
      </c>
      <c r="C2355" s="206">
        <v>0.379</v>
      </c>
      <c r="D2355" s="206">
        <v>0.42</v>
      </c>
      <c r="E2355" s="222">
        <v>5071.71</v>
      </c>
      <c r="K2355" s="218">
        <v>243300</v>
      </c>
    </row>
    <row r="2356" spans="1:11" ht="15" x14ac:dyDescent="0.2">
      <c r="A2356" s="33" t="str">
        <f t="shared" si="36"/>
        <v>243400</v>
      </c>
      <c r="B2356" s="217">
        <v>92255</v>
      </c>
      <c r="C2356" s="209">
        <v>0.379</v>
      </c>
      <c r="D2356" s="209">
        <v>0.42</v>
      </c>
      <c r="E2356" s="221">
        <v>5074.0200000000004</v>
      </c>
      <c r="K2356" s="217">
        <v>243400</v>
      </c>
    </row>
    <row r="2357" spans="1:11" ht="15" x14ac:dyDescent="0.2">
      <c r="A2357" s="33" t="str">
        <f t="shared" si="36"/>
        <v>243500</v>
      </c>
      <c r="B2357" s="218">
        <v>92297</v>
      </c>
      <c r="C2357" s="206">
        <v>0.379</v>
      </c>
      <c r="D2357" s="206">
        <v>0.42</v>
      </c>
      <c r="E2357" s="222">
        <v>5076.33</v>
      </c>
      <c r="K2357" s="218">
        <v>243500</v>
      </c>
    </row>
    <row r="2358" spans="1:11" ht="15" x14ac:dyDescent="0.2">
      <c r="A2358" s="33" t="str">
        <f t="shared" si="36"/>
        <v>243600</v>
      </c>
      <c r="B2358" s="217">
        <v>92339</v>
      </c>
      <c r="C2358" s="209">
        <v>0.37909999999999999</v>
      </c>
      <c r="D2358" s="209">
        <v>0.42</v>
      </c>
      <c r="E2358" s="221">
        <v>5078.6400000000003</v>
      </c>
      <c r="K2358" s="217">
        <v>243600</v>
      </c>
    </row>
    <row r="2359" spans="1:11" ht="15" x14ac:dyDescent="0.2">
      <c r="A2359" s="33" t="str">
        <f t="shared" si="36"/>
        <v>243700</v>
      </c>
      <c r="B2359" s="218">
        <v>92381</v>
      </c>
      <c r="C2359" s="206">
        <v>0.37909999999999999</v>
      </c>
      <c r="D2359" s="206">
        <v>0.42</v>
      </c>
      <c r="E2359" s="222">
        <v>5080.95</v>
      </c>
      <c r="K2359" s="218">
        <v>243700</v>
      </c>
    </row>
    <row r="2360" spans="1:11" ht="15" x14ac:dyDescent="0.2">
      <c r="A2360" s="33" t="str">
        <f t="shared" si="36"/>
        <v>243800</v>
      </c>
      <c r="B2360" s="217">
        <v>92423</v>
      </c>
      <c r="C2360" s="209">
        <v>0.37909999999999999</v>
      </c>
      <c r="D2360" s="209">
        <v>0.42</v>
      </c>
      <c r="E2360" s="221">
        <v>5083.26</v>
      </c>
      <c r="K2360" s="217">
        <v>243800</v>
      </c>
    </row>
    <row r="2361" spans="1:11" ht="15" x14ac:dyDescent="0.2">
      <c r="A2361" s="33" t="str">
        <f t="shared" si="36"/>
        <v>243900</v>
      </c>
      <c r="B2361" s="218">
        <v>92465</v>
      </c>
      <c r="C2361" s="206">
        <v>0.37909999999999999</v>
      </c>
      <c r="D2361" s="206">
        <v>0.42</v>
      </c>
      <c r="E2361" s="222">
        <v>5085.57</v>
      </c>
      <c r="K2361" s="218">
        <v>243900</v>
      </c>
    </row>
    <row r="2362" spans="1:11" ht="15" x14ac:dyDescent="0.2">
      <c r="A2362" s="33" t="str">
        <f t="shared" si="36"/>
        <v>244000</v>
      </c>
      <c r="B2362" s="217">
        <v>92507</v>
      </c>
      <c r="C2362" s="209">
        <v>0.37909999999999999</v>
      </c>
      <c r="D2362" s="209">
        <v>0.42</v>
      </c>
      <c r="E2362" s="221">
        <v>5087.88</v>
      </c>
      <c r="K2362" s="217">
        <v>244000</v>
      </c>
    </row>
    <row r="2363" spans="1:11" ht="15" x14ac:dyDescent="0.2">
      <c r="A2363" s="33" t="str">
        <f t="shared" si="36"/>
        <v>244100</v>
      </c>
      <c r="B2363" s="218">
        <v>92549</v>
      </c>
      <c r="C2363" s="206">
        <v>0.37909999999999999</v>
      </c>
      <c r="D2363" s="206">
        <v>0.42</v>
      </c>
      <c r="E2363" s="222">
        <v>5090.1899999999996</v>
      </c>
      <c r="K2363" s="218">
        <v>244100</v>
      </c>
    </row>
    <row r="2364" spans="1:11" ht="15" x14ac:dyDescent="0.2">
      <c r="A2364" s="33" t="str">
        <f t="shared" si="36"/>
        <v>244200</v>
      </c>
      <c r="B2364" s="217">
        <v>92591</v>
      </c>
      <c r="C2364" s="209">
        <v>0.37919999999999998</v>
      </c>
      <c r="D2364" s="209">
        <v>0.42</v>
      </c>
      <c r="E2364" s="221">
        <v>5092.5</v>
      </c>
      <c r="K2364" s="217">
        <v>244200</v>
      </c>
    </row>
    <row r="2365" spans="1:11" ht="15" x14ac:dyDescent="0.2">
      <c r="A2365" s="33" t="str">
        <f t="shared" si="36"/>
        <v>244300</v>
      </c>
      <c r="B2365" s="218">
        <v>92633</v>
      </c>
      <c r="C2365" s="206">
        <v>0.37919999999999998</v>
      </c>
      <c r="D2365" s="206">
        <v>0.42</v>
      </c>
      <c r="E2365" s="222">
        <v>5094.8100000000004</v>
      </c>
      <c r="K2365" s="218">
        <v>244300</v>
      </c>
    </row>
    <row r="2366" spans="1:11" ht="15" x14ac:dyDescent="0.2">
      <c r="A2366" s="33" t="str">
        <f t="shared" si="36"/>
        <v>244400</v>
      </c>
      <c r="B2366" s="217">
        <v>92675</v>
      </c>
      <c r="C2366" s="209">
        <v>0.37919999999999998</v>
      </c>
      <c r="D2366" s="209">
        <v>0.42</v>
      </c>
      <c r="E2366" s="221">
        <v>5097.12</v>
      </c>
      <c r="K2366" s="217">
        <v>244400</v>
      </c>
    </row>
    <row r="2367" spans="1:11" ht="15" x14ac:dyDescent="0.2">
      <c r="A2367" s="33" t="str">
        <f t="shared" si="36"/>
        <v>244500</v>
      </c>
      <c r="B2367" s="218">
        <v>92717</v>
      </c>
      <c r="C2367" s="206">
        <v>0.37919999999999998</v>
      </c>
      <c r="D2367" s="206">
        <v>0.42</v>
      </c>
      <c r="E2367" s="222">
        <v>5099.43</v>
      </c>
      <c r="K2367" s="218">
        <v>244500</v>
      </c>
    </row>
    <row r="2368" spans="1:11" ht="15" x14ac:dyDescent="0.2">
      <c r="A2368" s="33" t="str">
        <f t="shared" si="36"/>
        <v>244600</v>
      </c>
      <c r="B2368" s="217">
        <v>92759</v>
      </c>
      <c r="C2368" s="209">
        <v>0.37919999999999998</v>
      </c>
      <c r="D2368" s="209">
        <v>0.42</v>
      </c>
      <c r="E2368" s="221">
        <v>5101.74</v>
      </c>
      <c r="K2368" s="217">
        <v>244600</v>
      </c>
    </row>
    <row r="2369" spans="1:11" ht="15" x14ac:dyDescent="0.2">
      <c r="A2369" s="33" t="str">
        <f t="shared" si="36"/>
        <v>244700</v>
      </c>
      <c r="B2369" s="218">
        <v>92801</v>
      </c>
      <c r="C2369" s="206">
        <v>0.37919999999999998</v>
      </c>
      <c r="D2369" s="206">
        <v>0.42</v>
      </c>
      <c r="E2369" s="222">
        <v>5104.05</v>
      </c>
      <c r="K2369" s="218">
        <v>244700</v>
      </c>
    </row>
    <row r="2370" spans="1:11" ht="15" x14ac:dyDescent="0.2">
      <c r="A2370" s="33" t="str">
        <f t="shared" ref="A2370:A2433" si="37">CLEAN(K2370)</f>
        <v>244800</v>
      </c>
      <c r="B2370" s="217">
        <v>92843</v>
      </c>
      <c r="C2370" s="209">
        <v>0.37930000000000003</v>
      </c>
      <c r="D2370" s="209">
        <v>0.42</v>
      </c>
      <c r="E2370" s="221">
        <v>5106.3599999999997</v>
      </c>
      <c r="K2370" s="217">
        <v>244800</v>
      </c>
    </row>
    <row r="2371" spans="1:11" ht="15" x14ac:dyDescent="0.2">
      <c r="A2371" s="33" t="str">
        <f t="shared" si="37"/>
        <v>244900</v>
      </c>
      <c r="B2371" s="218">
        <v>92885</v>
      </c>
      <c r="C2371" s="206">
        <v>0.37930000000000003</v>
      </c>
      <c r="D2371" s="206">
        <v>0.42</v>
      </c>
      <c r="E2371" s="222">
        <v>5108.67</v>
      </c>
      <c r="K2371" s="218">
        <v>244900</v>
      </c>
    </row>
    <row r="2372" spans="1:11" ht="15" x14ac:dyDescent="0.2">
      <c r="A2372" s="33" t="str">
        <f t="shared" si="37"/>
        <v>245000</v>
      </c>
      <c r="B2372" s="217">
        <v>92927</v>
      </c>
      <c r="C2372" s="209">
        <v>0.37930000000000003</v>
      </c>
      <c r="D2372" s="209">
        <v>0.42</v>
      </c>
      <c r="E2372" s="221">
        <v>5110.9799999999996</v>
      </c>
      <c r="K2372" s="217">
        <v>245000</v>
      </c>
    </row>
    <row r="2373" spans="1:11" ht="15" x14ac:dyDescent="0.2">
      <c r="A2373" s="33" t="str">
        <f t="shared" si="37"/>
        <v>245100</v>
      </c>
      <c r="B2373" s="218">
        <v>92969</v>
      </c>
      <c r="C2373" s="206">
        <v>0.37930000000000003</v>
      </c>
      <c r="D2373" s="206">
        <v>0.42</v>
      </c>
      <c r="E2373" s="222">
        <v>5113.29</v>
      </c>
      <c r="K2373" s="218">
        <v>245100</v>
      </c>
    </row>
    <row r="2374" spans="1:11" ht="15" x14ac:dyDescent="0.2">
      <c r="A2374" s="33" t="str">
        <f t="shared" si="37"/>
        <v>245200</v>
      </c>
      <c r="B2374" s="217">
        <v>93011</v>
      </c>
      <c r="C2374" s="209">
        <v>0.37930000000000003</v>
      </c>
      <c r="D2374" s="209">
        <v>0.42</v>
      </c>
      <c r="E2374" s="221">
        <v>5115.6000000000004</v>
      </c>
      <c r="K2374" s="217">
        <v>245200</v>
      </c>
    </row>
    <row r="2375" spans="1:11" ht="15" x14ac:dyDescent="0.2">
      <c r="A2375" s="33" t="str">
        <f t="shared" si="37"/>
        <v>245300</v>
      </c>
      <c r="B2375" s="218">
        <v>93053</v>
      </c>
      <c r="C2375" s="206">
        <v>0.37930000000000003</v>
      </c>
      <c r="D2375" s="206">
        <v>0.42</v>
      </c>
      <c r="E2375" s="222">
        <v>5117.91</v>
      </c>
      <c r="K2375" s="218">
        <v>245300</v>
      </c>
    </row>
    <row r="2376" spans="1:11" ht="15" x14ac:dyDescent="0.2">
      <c r="A2376" s="33" t="str">
        <f t="shared" si="37"/>
        <v>245400</v>
      </c>
      <c r="B2376" s="217">
        <v>93095</v>
      </c>
      <c r="C2376" s="209">
        <v>0.37940000000000002</v>
      </c>
      <c r="D2376" s="209">
        <v>0.42</v>
      </c>
      <c r="E2376" s="221">
        <v>5120.22</v>
      </c>
      <c r="K2376" s="217">
        <v>245400</v>
      </c>
    </row>
    <row r="2377" spans="1:11" ht="15" x14ac:dyDescent="0.2">
      <c r="A2377" s="33" t="str">
        <f t="shared" si="37"/>
        <v>245500</v>
      </c>
      <c r="B2377" s="218">
        <v>93137</v>
      </c>
      <c r="C2377" s="206">
        <v>0.37940000000000002</v>
      </c>
      <c r="D2377" s="206">
        <v>0.42</v>
      </c>
      <c r="E2377" s="222">
        <v>5122.53</v>
      </c>
      <c r="K2377" s="218">
        <v>245500</v>
      </c>
    </row>
    <row r="2378" spans="1:11" ht="15" x14ac:dyDescent="0.2">
      <c r="A2378" s="33" t="str">
        <f t="shared" si="37"/>
        <v>245600</v>
      </c>
      <c r="B2378" s="217">
        <v>93179</v>
      </c>
      <c r="C2378" s="209">
        <v>0.37940000000000002</v>
      </c>
      <c r="D2378" s="209">
        <v>0.42</v>
      </c>
      <c r="E2378" s="221">
        <v>5124.84</v>
      </c>
      <c r="K2378" s="217">
        <v>245600</v>
      </c>
    </row>
    <row r="2379" spans="1:11" ht="15" x14ac:dyDescent="0.2">
      <c r="A2379" s="33" t="str">
        <f t="shared" si="37"/>
        <v>245700</v>
      </c>
      <c r="B2379" s="218">
        <v>93221</v>
      </c>
      <c r="C2379" s="206">
        <v>0.37940000000000002</v>
      </c>
      <c r="D2379" s="206">
        <v>0.42</v>
      </c>
      <c r="E2379" s="222">
        <v>5127.1499999999996</v>
      </c>
      <c r="K2379" s="218">
        <v>245700</v>
      </c>
    </row>
    <row r="2380" spans="1:11" ht="15" x14ac:dyDescent="0.2">
      <c r="A2380" s="33" t="str">
        <f t="shared" si="37"/>
        <v>245800</v>
      </c>
      <c r="B2380" s="217">
        <v>93263</v>
      </c>
      <c r="C2380" s="209">
        <v>0.37940000000000002</v>
      </c>
      <c r="D2380" s="209">
        <v>0.42</v>
      </c>
      <c r="E2380" s="221">
        <v>5129.46</v>
      </c>
      <c r="K2380" s="217">
        <v>245800</v>
      </c>
    </row>
    <row r="2381" spans="1:11" ht="15" x14ac:dyDescent="0.2">
      <c r="A2381" s="33" t="str">
        <f t="shared" si="37"/>
        <v>245900</v>
      </c>
      <c r="B2381" s="218">
        <v>93305</v>
      </c>
      <c r="C2381" s="206">
        <v>0.37940000000000002</v>
      </c>
      <c r="D2381" s="206">
        <v>0.42</v>
      </c>
      <c r="E2381" s="222">
        <v>5131.7700000000004</v>
      </c>
      <c r="K2381" s="218">
        <v>245900</v>
      </c>
    </row>
    <row r="2382" spans="1:11" ht="15" x14ac:dyDescent="0.2">
      <c r="A2382" s="33" t="str">
        <f t="shared" si="37"/>
        <v>246000</v>
      </c>
      <c r="B2382" s="219">
        <v>93347</v>
      </c>
      <c r="C2382" s="212">
        <v>0.3795</v>
      </c>
      <c r="D2382" s="212">
        <v>0.42</v>
      </c>
      <c r="E2382" s="223">
        <v>5134.08</v>
      </c>
      <c r="K2382" s="219">
        <v>246000</v>
      </c>
    </row>
    <row r="2383" spans="1:11" ht="15" x14ac:dyDescent="0.2">
      <c r="A2383" s="33" t="str">
        <f t="shared" si="37"/>
        <v>246100</v>
      </c>
      <c r="B2383" s="220">
        <v>93389</v>
      </c>
      <c r="C2383" s="215">
        <v>0.3795</v>
      </c>
      <c r="D2383" s="215">
        <v>0.42</v>
      </c>
      <c r="E2383" s="224">
        <v>5136.3900000000003</v>
      </c>
      <c r="K2383" s="220">
        <v>246100</v>
      </c>
    </row>
    <row r="2384" spans="1:11" ht="15" x14ac:dyDescent="0.2">
      <c r="A2384" s="33" t="str">
        <f t="shared" si="37"/>
        <v>246200</v>
      </c>
      <c r="B2384" s="217">
        <v>93431</v>
      </c>
      <c r="C2384" s="209">
        <v>0.3795</v>
      </c>
      <c r="D2384" s="209">
        <v>0.42</v>
      </c>
      <c r="E2384" s="221">
        <v>5138.7</v>
      </c>
      <c r="K2384" s="217">
        <v>246200</v>
      </c>
    </row>
    <row r="2385" spans="1:11" ht="15" x14ac:dyDescent="0.2">
      <c r="A2385" s="33" t="str">
        <f t="shared" si="37"/>
        <v>246300</v>
      </c>
      <c r="B2385" s="218">
        <v>93473</v>
      </c>
      <c r="C2385" s="206">
        <v>0.3795</v>
      </c>
      <c r="D2385" s="206">
        <v>0.42</v>
      </c>
      <c r="E2385" s="222">
        <v>5141.01</v>
      </c>
      <c r="K2385" s="218">
        <v>246300</v>
      </c>
    </row>
    <row r="2386" spans="1:11" ht="15" x14ac:dyDescent="0.2">
      <c r="A2386" s="33" t="str">
        <f t="shared" si="37"/>
        <v>246400</v>
      </c>
      <c r="B2386" s="217">
        <v>93515</v>
      </c>
      <c r="C2386" s="209">
        <v>0.3795</v>
      </c>
      <c r="D2386" s="209">
        <v>0.42</v>
      </c>
      <c r="E2386" s="221">
        <v>5143.32</v>
      </c>
      <c r="K2386" s="217">
        <v>246400</v>
      </c>
    </row>
    <row r="2387" spans="1:11" ht="15" x14ac:dyDescent="0.2">
      <c r="A2387" s="33" t="str">
        <f t="shared" si="37"/>
        <v>246500</v>
      </c>
      <c r="B2387" s="218">
        <v>93557</v>
      </c>
      <c r="C2387" s="206">
        <v>0.3795</v>
      </c>
      <c r="D2387" s="206">
        <v>0.42</v>
      </c>
      <c r="E2387" s="222">
        <v>5145.63</v>
      </c>
      <c r="K2387" s="218">
        <v>246500</v>
      </c>
    </row>
    <row r="2388" spans="1:11" ht="15" x14ac:dyDescent="0.2">
      <c r="A2388" s="33" t="str">
        <f t="shared" si="37"/>
        <v>246600</v>
      </c>
      <c r="B2388" s="217">
        <v>93599</v>
      </c>
      <c r="C2388" s="209">
        <v>0.37959999999999999</v>
      </c>
      <c r="D2388" s="209">
        <v>0.42</v>
      </c>
      <c r="E2388" s="221">
        <v>5147.9399999999996</v>
      </c>
      <c r="K2388" s="217">
        <v>246600</v>
      </c>
    </row>
    <row r="2389" spans="1:11" ht="15" x14ac:dyDescent="0.2">
      <c r="A2389" s="33" t="str">
        <f t="shared" si="37"/>
        <v>246700</v>
      </c>
      <c r="B2389" s="218">
        <v>93641</v>
      </c>
      <c r="C2389" s="206">
        <v>0.37959999999999999</v>
      </c>
      <c r="D2389" s="206">
        <v>0.42</v>
      </c>
      <c r="E2389" s="222">
        <v>5150.25</v>
      </c>
      <c r="K2389" s="218">
        <v>246700</v>
      </c>
    </row>
    <row r="2390" spans="1:11" ht="15" x14ac:dyDescent="0.2">
      <c r="A2390" s="33" t="str">
        <f t="shared" si="37"/>
        <v>246800</v>
      </c>
      <c r="B2390" s="217">
        <v>93683</v>
      </c>
      <c r="C2390" s="209">
        <v>0.37959999999999999</v>
      </c>
      <c r="D2390" s="209">
        <v>0.42</v>
      </c>
      <c r="E2390" s="221">
        <v>5152.5600000000004</v>
      </c>
      <c r="K2390" s="217">
        <v>246800</v>
      </c>
    </row>
    <row r="2391" spans="1:11" ht="15" x14ac:dyDescent="0.2">
      <c r="A2391" s="33" t="str">
        <f t="shared" si="37"/>
        <v>246900</v>
      </c>
      <c r="B2391" s="218">
        <v>93725</v>
      </c>
      <c r="C2391" s="206">
        <v>0.37959999999999999</v>
      </c>
      <c r="D2391" s="206">
        <v>0.42</v>
      </c>
      <c r="E2391" s="222">
        <v>5154.87</v>
      </c>
      <c r="K2391" s="218">
        <v>246900</v>
      </c>
    </row>
    <row r="2392" spans="1:11" ht="15" x14ac:dyDescent="0.2">
      <c r="A2392" s="33" t="str">
        <f t="shared" si="37"/>
        <v>247000</v>
      </c>
      <c r="B2392" s="217">
        <v>93767</v>
      </c>
      <c r="C2392" s="209">
        <v>0.37959999999999999</v>
      </c>
      <c r="D2392" s="209">
        <v>0.42</v>
      </c>
      <c r="E2392" s="221">
        <v>5157.18</v>
      </c>
      <c r="K2392" s="217">
        <v>247000</v>
      </c>
    </row>
    <row r="2393" spans="1:11" ht="15" x14ac:dyDescent="0.2">
      <c r="A2393" s="33" t="str">
        <f t="shared" si="37"/>
        <v>247100</v>
      </c>
      <c r="B2393" s="218">
        <v>93809</v>
      </c>
      <c r="C2393" s="206">
        <v>0.37959999999999999</v>
      </c>
      <c r="D2393" s="206">
        <v>0.42</v>
      </c>
      <c r="E2393" s="222">
        <v>5159.49</v>
      </c>
      <c r="K2393" s="218">
        <v>247100</v>
      </c>
    </row>
    <row r="2394" spans="1:11" ht="15" x14ac:dyDescent="0.2">
      <c r="A2394" s="33" t="str">
        <f t="shared" si="37"/>
        <v>247200</v>
      </c>
      <c r="B2394" s="217">
        <v>93851</v>
      </c>
      <c r="C2394" s="209">
        <v>0.37969999999999998</v>
      </c>
      <c r="D2394" s="209">
        <v>0.42</v>
      </c>
      <c r="E2394" s="221">
        <v>5161.8</v>
      </c>
      <c r="K2394" s="217">
        <v>247200</v>
      </c>
    </row>
    <row r="2395" spans="1:11" ht="15" x14ac:dyDescent="0.2">
      <c r="A2395" s="33" t="str">
        <f t="shared" si="37"/>
        <v>247300</v>
      </c>
      <c r="B2395" s="218">
        <v>93893</v>
      </c>
      <c r="C2395" s="206">
        <v>0.37969999999999998</v>
      </c>
      <c r="D2395" s="206">
        <v>0.42</v>
      </c>
      <c r="E2395" s="222">
        <v>5164.1099999999997</v>
      </c>
      <c r="K2395" s="218">
        <v>247300</v>
      </c>
    </row>
    <row r="2396" spans="1:11" ht="15" x14ac:dyDescent="0.2">
      <c r="A2396" s="33" t="str">
        <f t="shared" si="37"/>
        <v>247400</v>
      </c>
      <c r="B2396" s="217">
        <v>93935</v>
      </c>
      <c r="C2396" s="209">
        <v>0.37969999999999998</v>
      </c>
      <c r="D2396" s="209">
        <v>0.42</v>
      </c>
      <c r="E2396" s="221">
        <v>5166.42</v>
      </c>
      <c r="K2396" s="217">
        <v>247400</v>
      </c>
    </row>
    <row r="2397" spans="1:11" ht="15" x14ac:dyDescent="0.2">
      <c r="A2397" s="33" t="str">
        <f t="shared" si="37"/>
        <v>247500</v>
      </c>
      <c r="B2397" s="218">
        <v>93977</v>
      </c>
      <c r="C2397" s="206">
        <v>0.37969999999999998</v>
      </c>
      <c r="D2397" s="206">
        <v>0.42</v>
      </c>
      <c r="E2397" s="222">
        <v>5168.7299999999996</v>
      </c>
      <c r="K2397" s="218">
        <v>247500</v>
      </c>
    </row>
    <row r="2398" spans="1:11" ht="15" x14ac:dyDescent="0.2">
      <c r="A2398" s="33" t="str">
        <f t="shared" si="37"/>
        <v>247600</v>
      </c>
      <c r="B2398" s="217">
        <v>94019</v>
      </c>
      <c r="C2398" s="209">
        <v>0.37969999999999998</v>
      </c>
      <c r="D2398" s="209">
        <v>0.42</v>
      </c>
      <c r="E2398" s="221">
        <v>5171.04</v>
      </c>
      <c r="K2398" s="217">
        <v>247600</v>
      </c>
    </row>
    <row r="2399" spans="1:11" ht="15" x14ac:dyDescent="0.2">
      <c r="A2399" s="33" t="str">
        <f t="shared" si="37"/>
        <v>247700</v>
      </c>
      <c r="B2399" s="218">
        <v>94061</v>
      </c>
      <c r="C2399" s="206">
        <v>0.37969999999999998</v>
      </c>
      <c r="D2399" s="206">
        <v>0.42</v>
      </c>
      <c r="E2399" s="222">
        <v>5173.3500000000004</v>
      </c>
      <c r="K2399" s="218">
        <v>247700</v>
      </c>
    </row>
    <row r="2400" spans="1:11" ht="15" x14ac:dyDescent="0.2">
      <c r="A2400" s="33" t="str">
        <f t="shared" si="37"/>
        <v>247800</v>
      </c>
      <c r="B2400" s="217">
        <v>94103</v>
      </c>
      <c r="C2400" s="209">
        <v>0.37980000000000003</v>
      </c>
      <c r="D2400" s="209">
        <v>0.42</v>
      </c>
      <c r="E2400" s="221">
        <v>5175.66</v>
      </c>
      <c r="K2400" s="217">
        <v>247800</v>
      </c>
    </row>
    <row r="2401" spans="1:11" ht="15" x14ac:dyDescent="0.2">
      <c r="A2401" s="33" t="str">
        <f t="shared" si="37"/>
        <v>247900</v>
      </c>
      <c r="B2401" s="218">
        <v>94145</v>
      </c>
      <c r="C2401" s="206">
        <v>0.37980000000000003</v>
      </c>
      <c r="D2401" s="206">
        <v>0.42</v>
      </c>
      <c r="E2401" s="222">
        <v>5177.97</v>
      </c>
      <c r="K2401" s="218">
        <v>247900</v>
      </c>
    </row>
    <row r="2402" spans="1:11" ht="15" x14ac:dyDescent="0.2">
      <c r="A2402" s="33" t="str">
        <f t="shared" si="37"/>
        <v>248000</v>
      </c>
      <c r="B2402" s="217">
        <v>94187</v>
      </c>
      <c r="C2402" s="209">
        <v>0.37980000000000003</v>
      </c>
      <c r="D2402" s="209">
        <v>0.42</v>
      </c>
      <c r="E2402" s="221">
        <v>5180.28</v>
      </c>
      <c r="K2402" s="217">
        <v>248000</v>
      </c>
    </row>
    <row r="2403" spans="1:11" ht="15" x14ac:dyDescent="0.2">
      <c r="A2403" s="33" t="str">
        <f t="shared" si="37"/>
        <v>248100</v>
      </c>
      <c r="B2403" s="218">
        <v>94229</v>
      </c>
      <c r="C2403" s="206">
        <v>0.37980000000000003</v>
      </c>
      <c r="D2403" s="206">
        <v>0.42</v>
      </c>
      <c r="E2403" s="222">
        <v>5182.59</v>
      </c>
      <c r="K2403" s="218">
        <v>248100</v>
      </c>
    </row>
    <row r="2404" spans="1:11" ht="15" x14ac:dyDescent="0.2">
      <c r="A2404" s="33" t="str">
        <f t="shared" si="37"/>
        <v>248200</v>
      </c>
      <c r="B2404" s="217">
        <v>94271</v>
      </c>
      <c r="C2404" s="209">
        <v>0.37980000000000003</v>
      </c>
      <c r="D2404" s="209">
        <v>0.42</v>
      </c>
      <c r="E2404" s="221">
        <v>5184.8999999999996</v>
      </c>
      <c r="K2404" s="217">
        <v>248200</v>
      </c>
    </row>
    <row r="2405" spans="1:11" ht="15" x14ac:dyDescent="0.2">
      <c r="A2405" s="33" t="str">
        <f t="shared" si="37"/>
        <v>248300</v>
      </c>
      <c r="B2405" s="218">
        <v>94313</v>
      </c>
      <c r="C2405" s="206">
        <v>0.37980000000000003</v>
      </c>
      <c r="D2405" s="206">
        <v>0.42</v>
      </c>
      <c r="E2405" s="222">
        <v>5187.21</v>
      </c>
      <c r="K2405" s="218">
        <v>248300</v>
      </c>
    </row>
    <row r="2406" spans="1:11" ht="15" x14ac:dyDescent="0.2">
      <c r="A2406" s="33" t="str">
        <f t="shared" si="37"/>
        <v>248400</v>
      </c>
      <c r="B2406" s="217">
        <v>94355</v>
      </c>
      <c r="C2406" s="209">
        <v>0.37990000000000002</v>
      </c>
      <c r="D2406" s="209">
        <v>0.42</v>
      </c>
      <c r="E2406" s="221">
        <v>5189.5200000000004</v>
      </c>
      <c r="K2406" s="217">
        <v>248400</v>
      </c>
    </row>
    <row r="2407" spans="1:11" ht="15" x14ac:dyDescent="0.2">
      <c r="A2407" s="33" t="str">
        <f t="shared" si="37"/>
        <v>248500</v>
      </c>
      <c r="B2407" s="218">
        <v>94397</v>
      </c>
      <c r="C2407" s="206">
        <v>0.37990000000000002</v>
      </c>
      <c r="D2407" s="206">
        <v>0.42</v>
      </c>
      <c r="E2407" s="222">
        <v>5191.83</v>
      </c>
      <c r="K2407" s="218">
        <v>248500</v>
      </c>
    </row>
    <row r="2408" spans="1:11" ht="15" x14ac:dyDescent="0.2">
      <c r="A2408" s="33" t="str">
        <f t="shared" si="37"/>
        <v>248600</v>
      </c>
      <c r="B2408" s="217">
        <v>94439</v>
      </c>
      <c r="C2408" s="209">
        <v>0.37990000000000002</v>
      </c>
      <c r="D2408" s="209">
        <v>0.42</v>
      </c>
      <c r="E2408" s="221">
        <v>5194.1400000000003</v>
      </c>
      <c r="K2408" s="217">
        <v>248600</v>
      </c>
    </row>
    <row r="2409" spans="1:11" ht="15" x14ac:dyDescent="0.2">
      <c r="A2409" s="33" t="str">
        <f t="shared" si="37"/>
        <v>248700</v>
      </c>
      <c r="B2409" s="218">
        <v>94481</v>
      </c>
      <c r="C2409" s="206">
        <v>0.37990000000000002</v>
      </c>
      <c r="D2409" s="206">
        <v>0.42</v>
      </c>
      <c r="E2409" s="222">
        <v>5196.45</v>
      </c>
      <c r="K2409" s="218">
        <v>248700</v>
      </c>
    </row>
    <row r="2410" spans="1:11" ht="15" x14ac:dyDescent="0.2">
      <c r="A2410" s="33" t="str">
        <f t="shared" si="37"/>
        <v>248800</v>
      </c>
      <c r="B2410" s="217">
        <v>94523</v>
      </c>
      <c r="C2410" s="209">
        <v>0.37990000000000002</v>
      </c>
      <c r="D2410" s="209">
        <v>0.42</v>
      </c>
      <c r="E2410" s="221">
        <v>5198.76</v>
      </c>
      <c r="K2410" s="217">
        <v>248800</v>
      </c>
    </row>
    <row r="2411" spans="1:11" ht="15" x14ac:dyDescent="0.2">
      <c r="A2411" s="33" t="str">
        <f t="shared" si="37"/>
        <v>248900</v>
      </c>
      <c r="B2411" s="218">
        <v>94565</v>
      </c>
      <c r="C2411" s="206">
        <v>0.37990000000000002</v>
      </c>
      <c r="D2411" s="206">
        <v>0.42</v>
      </c>
      <c r="E2411" s="222">
        <v>5201.07</v>
      </c>
      <c r="K2411" s="218">
        <v>248900</v>
      </c>
    </row>
    <row r="2412" spans="1:11" ht="15" x14ac:dyDescent="0.2">
      <c r="A2412" s="33" t="str">
        <f t="shared" si="37"/>
        <v>249000</v>
      </c>
      <c r="B2412" s="217">
        <v>94607</v>
      </c>
      <c r="C2412" s="209">
        <v>0.37990000000000002</v>
      </c>
      <c r="D2412" s="209">
        <v>0.42</v>
      </c>
      <c r="E2412" s="221">
        <v>5203.38</v>
      </c>
      <c r="K2412" s="217">
        <v>249000</v>
      </c>
    </row>
    <row r="2413" spans="1:11" ht="15" x14ac:dyDescent="0.2">
      <c r="A2413" s="33" t="str">
        <f t="shared" si="37"/>
        <v>249100</v>
      </c>
      <c r="B2413" s="218">
        <v>94649</v>
      </c>
      <c r="C2413" s="206">
        <v>0.38</v>
      </c>
      <c r="D2413" s="206">
        <v>0.42</v>
      </c>
      <c r="E2413" s="222">
        <v>5205.6899999999996</v>
      </c>
      <c r="K2413" s="218">
        <v>249100</v>
      </c>
    </row>
    <row r="2414" spans="1:11" ht="15" x14ac:dyDescent="0.2">
      <c r="A2414" s="33" t="str">
        <f t="shared" si="37"/>
        <v>249200</v>
      </c>
      <c r="B2414" s="217">
        <v>94691</v>
      </c>
      <c r="C2414" s="209">
        <v>0.38</v>
      </c>
      <c r="D2414" s="209">
        <v>0.42</v>
      </c>
      <c r="E2414" s="221">
        <v>5208</v>
      </c>
      <c r="K2414" s="217">
        <v>249200</v>
      </c>
    </row>
    <row r="2415" spans="1:11" ht="15" x14ac:dyDescent="0.2">
      <c r="A2415" s="33" t="str">
        <f t="shared" si="37"/>
        <v>249300</v>
      </c>
      <c r="B2415" s="218">
        <v>94733</v>
      </c>
      <c r="C2415" s="206">
        <v>0.38</v>
      </c>
      <c r="D2415" s="206">
        <v>0.42</v>
      </c>
      <c r="E2415" s="222">
        <v>5210.3100000000004</v>
      </c>
      <c r="K2415" s="218">
        <v>249300</v>
      </c>
    </row>
    <row r="2416" spans="1:11" ht="15" x14ac:dyDescent="0.2">
      <c r="A2416" s="33" t="str">
        <f t="shared" si="37"/>
        <v>249400</v>
      </c>
      <c r="B2416" s="217">
        <v>94775</v>
      </c>
      <c r="C2416" s="209">
        <v>0.38</v>
      </c>
      <c r="D2416" s="209">
        <v>0.42</v>
      </c>
      <c r="E2416" s="221">
        <v>5212.62</v>
      </c>
      <c r="K2416" s="217">
        <v>249400</v>
      </c>
    </row>
    <row r="2417" spans="1:11" ht="15" x14ac:dyDescent="0.2">
      <c r="A2417" s="33" t="str">
        <f t="shared" si="37"/>
        <v>249500</v>
      </c>
      <c r="B2417" s="218">
        <v>94817</v>
      </c>
      <c r="C2417" s="206">
        <v>0.38</v>
      </c>
      <c r="D2417" s="206">
        <v>0.42</v>
      </c>
      <c r="E2417" s="222">
        <v>5214.93</v>
      </c>
      <c r="K2417" s="218">
        <v>249500</v>
      </c>
    </row>
    <row r="2418" spans="1:11" ht="15" x14ac:dyDescent="0.2">
      <c r="A2418" s="33" t="str">
        <f t="shared" si="37"/>
        <v>249600</v>
      </c>
      <c r="B2418" s="217">
        <v>94859</v>
      </c>
      <c r="C2418" s="209">
        <v>0.38</v>
      </c>
      <c r="D2418" s="209">
        <v>0.42</v>
      </c>
      <c r="E2418" s="221">
        <v>5217.24</v>
      </c>
      <c r="K2418" s="217">
        <v>249600</v>
      </c>
    </row>
    <row r="2419" spans="1:11" ht="15" x14ac:dyDescent="0.2">
      <c r="A2419" s="33" t="str">
        <f t="shared" si="37"/>
        <v>249700</v>
      </c>
      <c r="B2419" s="218">
        <v>94901</v>
      </c>
      <c r="C2419" s="206">
        <v>0.38009999999999999</v>
      </c>
      <c r="D2419" s="206">
        <v>0.42</v>
      </c>
      <c r="E2419" s="222">
        <v>5219.55</v>
      </c>
      <c r="K2419" s="218">
        <v>249700</v>
      </c>
    </row>
    <row r="2420" spans="1:11" ht="15" x14ac:dyDescent="0.2">
      <c r="A2420" s="33" t="str">
        <f t="shared" si="37"/>
        <v>249800</v>
      </c>
      <c r="B2420" s="217">
        <v>94943</v>
      </c>
      <c r="C2420" s="209">
        <v>0.38009999999999999</v>
      </c>
      <c r="D2420" s="209">
        <v>0.42</v>
      </c>
      <c r="E2420" s="221">
        <v>5221.8599999999997</v>
      </c>
      <c r="K2420" s="217">
        <v>249800</v>
      </c>
    </row>
    <row r="2421" spans="1:11" ht="15" x14ac:dyDescent="0.2">
      <c r="A2421" s="33" t="str">
        <f t="shared" si="37"/>
        <v>249900</v>
      </c>
      <c r="B2421" s="218">
        <v>94985</v>
      </c>
      <c r="C2421" s="206">
        <v>0.38009999999999999</v>
      </c>
      <c r="D2421" s="206">
        <v>0.42</v>
      </c>
      <c r="E2421" s="222">
        <v>5224.17</v>
      </c>
      <c r="K2421" s="218">
        <v>249900</v>
      </c>
    </row>
    <row r="2422" spans="1:11" ht="15" x14ac:dyDescent="0.2">
      <c r="A2422" s="33" t="str">
        <f t="shared" si="37"/>
        <v>250000</v>
      </c>
      <c r="B2422" s="217">
        <v>95027</v>
      </c>
      <c r="C2422" s="209">
        <v>0.38009999999999999</v>
      </c>
      <c r="D2422" s="209">
        <v>0.42</v>
      </c>
      <c r="E2422" s="221">
        <v>5226.4799999999996</v>
      </c>
      <c r="K2422" s="217">
        <v>250000</v>
      </c>
    </row>
    <row r="2423" spans="1:11" ht="15" x14ac:dyDescent="0.2">
      <c r="A2423" s="33" t="str">
        <f t="shared" si="37"/>
        <v>250100</v>
      </c>
      <c r="B2423" s="218">
        <v>95069</v>
      </c>
      <c r="C2423" s="206">
        <v>0.38009999999999999</v>
      </c>
      <c r="D2423" s="206">
        <v>0.42</v>
      </c>
      <c r="E2423" s="222">
        <v>5228.79</v>
      </c>
      <c r="K2423" s="218">
        <v>250100</v>
      </c>
    </row>
    <row r="2424" spans="1:11" ht="15" x14ac:dyDescent="0.2">
      <c r="A2424" s="33" t="str">
        <f t="shared" si="37"/>
        <v>250200</v>
      </c>
      <c r="B2424" s="217">
        <v>95111</v>
      </c>
      <c r="C2424" s="209">
        <v>0.38009999999999999</v>
      </c>
      <c r="D2424" s="209">
        <v>0.42</v>
      </c>
      <c r="E2424" s="221">
        <v>5231.1000000000004</v>
      </c>
      <c r="K2424" s="217">
        <v>250200</v>
      </c>
    </row>
    <row r="2425" spans="1:11" ht="15" x14ac:dyDescent="0.2">
      <c r="A2425" s="33" t="str">
        <f t="shared" si="37"/>
        <v>250300</v>
      </c>
      <c r="B2425" s="218">
        <v>95153</v>
      </c>
      <c r="C2425" s="206">
        <v>0.38019999999999998</v>
      </c>
      <c r="D2425" s="206">
        <v>0.42</v>
      </c>
      <c r="E2425" s="222">
        <v>5233.41</v>
      </c>
      <c r="K2425" s="218">
        <v>250300</v>
      </c>
    </row>
    <row r="2426" spans="1:11" ht="15" x14ac:dyDescent="0.2">
      <c r="A2426" s="33" t="str">
        <f t="shared" si="37"/>
        <v>250400</v>
      </c>
      <c r="B2426" s="217">
        <v>95195</v>
      </c>
      <c r="C2426" s="209">
        <v>0.38019999999999998</v>
      </c>
      <c r="D2426" s="209">
        <v>0.42</v>
      </c>
      <c r="E2426" s="221">
        <v>5235.72</v>
      </c>
      <c r="K2426" s="217">
        <v>250400</v>
      </c>
    </row>
    <row r="2427" spans="1:11" ht="15" x14ac:dyDescent="0.2">
      <c r="A2427" s="33" t="str">
        <f t="shared" si="37"/>
        <v>250500</v>
      </c>
      <c r="B2427" s="218">
        <v>95237</v>
      </c>
      <c r="C2427" s="206">
        <v>0.38019999999999998</v>
      </c>
      <c r="D2427" s="206">
        <v>0.42</v>
      </c>
      <c r="E2427" s="222">
        <v>5238.03</v>
      </c>
      <c r="K2427" s="218">
        <v>250500</v>
      </c>
    </row>
    <row r="2428" spans="1:11" ht="15" x14ac:dyDescent="0.2">
      <c r="A2428" s="33" t="str">
        <f t="shared" si="37"/>
        <v>250600</v>
      </c>
      <c r="B2428" s="219">
        <v>95279</v>
      </c>
      <c r="C2428" s="212">
        <v>0.38019999999999998</v>
      </c>
      <c r="D2428" s="212">
        <v>0.42</v>
      </c>
      <c r="E2428" s="223">
        <v>5240.34</v>
      </c>
      <c r="K2428" s="219">
        <v>250600</v>
      </c>
    </row>
    <row r="2429" spans="1:11" ht="15" x14ac:dyDescent="0.2">
      <c r="A2429" s="33" t="str">
        <f t="shared" si="37"/>
        <v>250700</v>
      </c>
      <c r="B2429" s="220">
        <v>95321</v>
      </c>
      <c r="C2429" s="215">
        <v>0.38019999999999998</v>
      </c>
      <c r="D2429" s="215">
        <v>0.42</v>
      </c>
      <c r="E2429" s="224">
        <v>5242.6499999999996</v>
      </c>
      <c r="K2429" s="220">
        <v>250700</v>
      </c>
    </row>
    <row r="2430" spans="1:11" ht="15" x14ac:dyDescent="0.2">
      <c r="A2430" s="33" t="str">
        <f t="shared" si="37"/>
        <v>250800</v>
      </c>
      <c r="B2430" s="217">
        <v>95363</v>
      </c>
      <c r="C2430" s="209">
        <v>0.38019999999999998</v>
      </c>
      <c r="D2430" s="209">
        <v>0.42</v>
      </c>
      <c r="E2430" s="221">
        <v>5244.96</v>
      </c>
      <c r="K2430" s="217">
        <v>250800</v>
      </c>
    </row>
    <row r="2431" spans="1:11" ht="15" x14ac:dyDescent="0.2">
      <c r="A2431" s="33" t="str">
        <f t="shared" si="37"/>
        <v>250900</v>
      </c>
      <c r="B2431" s="218">
        <v>95405</v>
      </c>
      <c r="C2431" s="206">
        <v>0.38030000000000003</v>
      </c>
      <c r="D2431" s="206">
        <v>0.42</v>
      </c>
      <c r="E2431" s="222">
        <v>5247.27</v>
      </c>
      <c r="K2431" s="218">
        <v>250900</v>
      </c>
    </row>
    <row r="2432" spans="1:11" ht="15" x14ac:dyDescent="0.2">
      <c r="A2432" s="33" t="str">
        <f t="shared" si="37"/>
        <v>251000</v>
      </c>
      <c r="B2432" s="217">
        <v>95447</v>
      </c>
      <c r="C2432" s="209">
        <v>0.38030000000000003</v>
      </c>
      <c r="D2432" s="209">
        <v>0.42</v>
      </c>
      <c r="E2432" s="221">
        <v>5249.58</v>
      </c>
      <c r="K2432" s="217">
        <v>251000</v>
      </c>
    </row>
    <row r="2433" spans="1:11" ht="15" x14ac:dyDescent="0.2">
      <c r="A2433" s="33" t="str">
        <f t="shared" si="37"/>
        <v>251100</v>
      </c>
      <c r="B2433" s="218">
        <v>95489</v>
      </c>
      <c r="C2433" s="206">
        <v>0.38030000000000003</v>
      </c>
      <c r="D2433" s="206">
        <v>0.42</v>
      </c>
      <c r="E2433" s="222">
        <v>5251.89</v>
      </c>
      <c r="K2433" s="218">
        <v>251100</v>
      </c>
    </row>
    <row r="2434" spans="1:11" ht="15" x14ac:dyDescent="0.2">
      <c r="A2434" s="33" t="str">
        <f t="shared" ref="A2434:A2497" si="38">CLEAN(K2434)</f>
        <v>251200</v>
      </c>
      <c r="B2434" s="217">
        <v>95531</v>
      </c>
      <c r="C2434" s="209">
        <v>0.38030000000000003</v>
      </c>
      <c r="D2434" s="209">
        <v>0.42</v>
      </c>
      <c r="E2434" s="221">
        <v>5254.2</v>
      </c>
      <c r="K2434" s="217">
        <v>251200</v>
      </c>
    </row>
    <row r="2435" spans="1:11" ht="15" x14ac:dyDescent="0.2">
      <c r="A2435" s="33" t="str">
        <f t="shared" si="38"/>
        <v>251300</v>
      </c>
      <c r="B2435" s="218">
        <v>95573</v>
      </c>
      <c r="C2435" s="206">
        <v>0.38030000000000003</v>
      </c>
      <c r="D2435" s="206">
        <v>0.42</v>
      </c>
      <c r="E2435" s="222">
        <v>5256.51</v>
      </c>
      <c r="K2435" s="218">
        <v>251300</v>
      </c>
    </row>
    <row r="2436" spans="1:11" ht="15" x14ac:dyDescent="0.2">
      <c r="A2436" s="33" t="str">
        <f t="shared" si="38"/>
        <v>251400</v>
      </c>
      <c r="B2436" s="217">
        <v>95615</v>
      </c>
      <c r="C2436" s="209">
        <v>0.38030000000000003</v>
      </c>
      <c r="D2436" s="209">
        <v>0.42</v>
      </c>
      <c r="E2436" s="221">
        <v>5258.82</v>
      </c>
      <c r="K2436" s="217">
        <v>251400</v>
      </c>
    </row>
    <row r="2437" spans="1:11" ht="15" x14ac:dyDescent="0.2">
      <c r="A2437" s="33" t="str">
        <f t="shared" si="38"/>
        <v>251500</v>
      </c>
      <c r="B2437" s="218">
        <v>95657</v>
      </c>
      <c r="C2437" s="206">
        <v>0.38030000000000003</v>
      </c>
      <c r="D2437" s="206">
        <v>0.42</v>
      </c>
      <c r="E2437" s="222">
        <v>5261.13</v>
      </c>
      <c r="K2437" s="218">
        <v>251500</v>
      </c>
    </row>
    <row r="2438" spans="1:11" ht="15" x14ac:dyDescent="0.2">
      <c r="A2438" s="33" t="str">
        <f t="shared" si="38"/>
        <v>251600</v>
      </c>
      <c r="B2438" s="217">
        <v>95699</v>
      </c>
      <c r="C2438" s="209">
        <v>0.38040000000000002</v>
      </c>
      <c r="D2438" s="209">
        <v>0.42</v>
      </c>
      <c r="E2438" s="221">
        <v>5263.44</v>
      </c>
      <c r="K2438" s="217">
        <v>251600</v>
      </c>
    </row>
    <row r="2439" spans="1:11" ht="15" x14ac:dyDescent="0.2">
      <c r="A2439" s="33" t="str">
        <f t="shared" si="38"/>
        <v>251700</v>
      </c>
      <c r="B2439" s="218">
        <v>95741</v>
      </c>
      <c r="C2439" s="206">
        <v>0.38040000000000002</v>
      </c>
      <c r="D2439" s="206">
        <v>0.42</v>
      </c>
      <c r="E2439" s="222">
        <v>5265.75</v>
      </c>
      <c r="K2439" s="218">
        <v>251700</v>
      </c>
    </row>
    <row r="2440" spans="1:11" ht="15" x14ac:dyDescent="0.2">
      <c r="A2440" s="33" t="str">
        <f t="shared" si="38"/>
        <v>251800</v>
      </c>
      <c r="B2440" s="217">
        <v>95783</v>
      </c>
      <c r="C2440" s="209">
        <v>0.38040000000000002</v>
      </c>
      <c r="D2440" s="209">
        <v>0.42</v>
      </c>
      <c r="E2440" s="221">
        <v>5268.06</v>
      </c>
      <c r="K2440" s="217">
        <v>251800</v>
      </c>
    </row>
    <row r="2441" spans="1:11" ht="15" x14ac:dyDescent="0.2">
      <c r="A2441" s="33" t="str">
        <f t="shared" si="38"/>
        <v>251900</v>
      </c>
      <c r="B2441" s="218">
        <v>95825</v>
      </c>
      <c r="C2441" s="206">
        <v>0.38040000000000002</v>
      </c>
      <c r="D2441" s="206">
        <v>0.42</v>
      </c>
      <c r="E2441" s="222">
        <v>5270.37</v>
      </c>
      <c r="K2441" s="218">
        <v>251900</v>
      </c>
    </row>
    <row r="2442" spans="1:11" ht="15" x14ac:dyDescent="0.2">
      <c r="A2442" s="33" t="str">
        <f t="shared" si="38"/>
        <v>252000</v>
      </c>
      <c r="B2442" s="217">
        <v>95867</v>
      </c>
      <c r="C2442" s="209">
        <v>0.38040000000000002</v>
      </c>
      <c r="D2442" s="209">
        <v>0.42</v>
      </c>
      <c r="E2442" s="221">
        <v>5272.68</v>
      </c>
      <c r="K2442" s="217">
        <v>252000</v>
      </c>
    </row>
    <row r="2443" spans="1:11" ht="15" x14ac:dyDescent="0.2">
      <c r="A2443" s="33" t="str">
        <f t="shared" si="38"/>
        <v>252100</v>
      </c>
      <c r="B2443" s="218">
        <v>95909</v>
      </c>
      <c r="C2443" s="206">
        <v>0.38040000000000002</v>
      </c>
      <c r="D2443" s="206">
        <v>0.42</v>
      </c>
      <c r="E2443" s="222">
        <v>5274.99</v>
      </c>
      <c r="K2443" s="218">
        <v>252100</v>
      </c>
    </row>
    <row r="2444" spans="1:11" ht="15" x14ac:dyDescent="0.2">
      <c r="A2444" s="33" t="str">
        <f t="shared" si="38"/>
        <v>252200</v>
      </c>
      <c r="B2444" s="217">
        <v>95951</v>
      </c>
      <c r="C2444" s="209">
        <v>0.3805</v>
      </c>
      <c r="D2444" s="209">
        <v>0.42</v>
      </c>
      <c r="E2444" s="221">
        <v>5277.3</v>
      </c>
      <c r="K2444" s="217">
        <v>252200</v>
      </c>
    </row>
    <row r="2445" spans="1:11" ht="15" x14ac:dyDescent="0.2">
      <c r="A2445" s="33" t="str">
        <f t="shared" si="38"/>
        <v>252300</v>
      </c>
      <c r="B2445" s="218">
        <v>95993</v>
      </c>
      <c r="C2445" s="206">
        <v>0.3805</v>
      </c>
      <c r="D2445" s="206">
        <v>0.42</v>
      </c>
      <c r="E2445" s="222">
        <v>5279.61</v>
      </c>
      <c r="K2445" s="218">
        <v>252300</v>
      </c>
    </row>
    <row r="2446" spans="1:11" ht="15" x14ac:dyDescent="0.2">
      <c r="A2446" s="33" t="str">
        <f t="shared" si="38"/>
        <v>252400</v>
      </c>
      <c r="B2446" s="217">
        <v>96035</v>
      </c>
      <c r="C2446" s="209">
        <v>0.3805</v>
      </c>
      <c r="D2446" s="209">
        <v>0.42</v>
      </c>
      <c r="E2446" s="221">
        <v>5281.92</v>
      </c>
      <c r="K2446" s="217">
        <v>252400</v>
      </c>
    </row>
    <row r="2447" spans="1:11" ht="15" x14ac:dyDescent="0.2">
      <c r="A2447" s="33" t="str">
        <f t="shared" si="38"/>
        <v>252500</v>
      </c>
      <c r="B2447" s="218">
        <v>96077</v>
      </c>
      <c r="C2447" s="206">
        <v>0.3805</v>
      </c>
      <c r="D2447" s="206">
        <v>0.42</v>
      </c>
      <c r="E2447" s="222">
        <v>5284.23</v>
      </c>
      <c r="K2447" s="218">
        <v>252500</v>
      </c>
    </row>
    <row r="2448" spans="1:11" ht="15" x14ac:dyDescent="0.2">
      <c r="A2448" s="33" t="str">
        <f t="shared" si="38"/>
        <v>252600</v>
      </c>
      <c r="B2448" s="217">
        <v>96119</v>
      </c>
      <c r="C2448" s="209">
        <v>0.3805</v>
      </c>
      <c r="D2448" s="209">
        <v>0.42</v>
      </c>
      <c r="E2448" s="221">
        <v>5286.54</v>
      </c>
      <c r="K2448" s="217">
        <v>252600</v>
      </c>
    </row>
    <row r="2449" spans="1:11" ht="15" x14ac:dyDescent="0.2">
      <c r="A2449" s="33" t="str">
        <f t="shared" si="38"/>
        <v>252700</v>
      </c>
      <c r="B2449" s="218">
        <v>96161</v>
      </c>
      <c r="C2449" s="206">
        <v>0.3805</v>
      </c>
      <c r="D2449" s="206">
        <v>0.42</v>
      </c>
      <c r="E2449" s="222">
        <v>5288.85</v>
      </c>
      <c r="K2449" s="218">
        <v>252700</v>
      </c>
    </row>
    <row r="2450" spans="1:11" ht="15" x14ac:dyDescent="0.2">
      <c r="A2450" s="33" t="str">
        <f t="shared" si="38"/>
        <v>252800</v>
      </c>
      <c r="B2450" s="217">
        <v>96203</v>
      </c>
      <c r="C2450" s="209">
        <v>0.3805</v>
      </c>
      <c r="D2450" s="209">
        <v>0.42</v>
      </c>
      <c r="E2450" s="221">
        <v>5291.16</v>
      </c>
      <c r="K2450" s="217">
        <v>252800</v>
      </c>
    </row>
    <row r="2451" spans="1:11" ht="15" x14ac:dyDescent="0.2">
      <c r="A2451" s="33" t="str">
        <f t="shared" si="38"/>
        <v>252900</v>
      </c>
      <c r="B2451" s="218">
        <v>96245</v>
      </c>
      <c r="C2451" s="206">
        <v>0.38059999999999999</v>
      </c>
      <c r="D2451" s="206">
        <v>0.42</v>
      </c>
      <c r="E2451" s="222">
        <v>5293.47</v>
      </c>
      <c r="K2451" s="218">
        <v>252900</v>
      </c>
    </row>
    <row r="2452" spans="1:11" ht="15" x14ac:dyDescent="0.2">
      <c r="A2452" s="33" t="str">
        <f t="shared" si="38"/>
        <v>253000</v>
      </c>
      <c r="B2452" s="217">
        <v>96287</v>
      </c>
      <c r="C2452" s="209">
        <v>0.38059999999999999</v>
      </c>
      <c r="D2452" s="209">
        <v>0.42</v>
      </c>
      <c r="E2452" s="221">
        <v>5295.78</v>
      </c>
      <c r="K2452" s="217">
        <v>253000</v>
      </c>
    </row>
    <row r="2453" spans="1:11" ht="15" x14ac:dyDescent="0.2">
      <c r="A2453" s="33" t="str">
        <f t="shared" si="38"/>
        <v>253100</v>
      </c>
      <c r="B2453" s="218">
        <v>96329</v>
      </c>
      <c r="C2453" s="206">
        <v>0.38059999999999999</v>
      </c>
      <c r="D2453" s="206">
        <v>0.42</v>
      </c>
      <c r="E2453" s="222">
        <v>5298.09</v>
      </c>
      <c r="K2453" s="218">
        <v>253100</v>
      </c>
    </row>
    <row r="2454" spans="1:11" ht="15" x14ac:dyDescent="0.2">
      <c r="A2454" s="33" t="str">
        <f t="shared" si="38"/>
        <v>253200</v>
      </c>
      <c r="B2454" s="217">
        <v>96371</v>
      </c>
      <c r="C2454" s="209">
        <v>0.38059999999999999</v>
      </c>
      <c r="D2454" s="209">
        <v>0.42</v>
      </c>
      <c r="E2454" s="221">
        <v>5300.4</v>
      </c>
      <c r="K2454" s="217">
        <v>253200</v>
      </c>
    </row>
    <row r="2455" spans="1:11" ht="15" x14ac:dyDescent="0.2">
      <c r="A2455" s="33" t="str">
        <f t="shared" si="38"/>
        <v>253300</v>
      </c>
      <c r="B2455" s="218">
        <v>96413</v>
      </c>
      <c r="C2455" s="206">
        <v>0.38059999999999999</v>
      </c>
      <c r="D2455" s="206">
        <v>0.42</v>
      </c>
      <c r="E2455" s="222">
        <v>5302.71</v>
      </c>
      <c r="K2455" s="218">
        <v>253300</v>
      </c>
    </row>
    <row r="2456" spans="1:11" ht="15" x14ac:dyDescent="0.2">
      <c r="A2456" s="33" t="str">
        <f t="shared" si="38"/>
        <v>253400</v>
      </c>
      <c r="B2456" s="217">
        <v>96455</v>
      </c>
      <c r="C2456" s="209">
        <v>0.38059999999999999</v>
      </c>
      <c r="D2456" s="209">
        <v>0.42</v>
      </c>
      <c r="E2456" s="221">
        <v>5305.02</v>
      </c>
      <c r="K2456" s="217">
        <v>253400</v>
      </c>
    </row>
    <row r="2457" spans="1:11" ht="15" x14ac:dyDescent="0.2">
      <c r="A2457" s="33" t="str">
        <f t="shared" si="38"/>
        <v>253500</v>
      </c>
      <c r="B2457" s="218">
        <v>96497</v>
      </c>
      <c r="C2457" s="206">
        <v>0.38069999999999998</v>
      </c>
      <c r="D2457" s="206">
        <v>0.42</v>
      </c>
      <c r="E2457" s="222">
        <v>5307.33</v>
      </c>
      <c r="K2457" s="218">
        <v>253500</v>
      </c>
    </row>
    <row r="2458" spans="1:11" ht="15" x14ac:dyDescent="0.2">
      <c r="A2458" s="33" t="str">
        <f t="shared" si="38"/>
        <v>253600</v>
      </c>
      <c r="B2458" s="217">
        <v>96539</v>
      </c>
      <c r="C2458" s="209">
        <v>0.38069999999999998</v>
      </c>
      <c r="D2458" s="209">
        <v>0.42</v>
      </c>
      <c r="E2458" s="221">
        <v>5309.64</v>
      </c>
      <c r="K2458" s="217">
        <v>253600</v>
      </c>
    </row>
    <row r="2459" spans="1:11" ht="15" x14ac:dyDescent="0.2">
      <c r="A2459" s="33" t="str">
        <f t="shared" si="38"/>
        <v>253700</v>
      </c>
      <c r="B2459" s="218">
        <v>96581</v>
      </c>
      <c r="C2459" s="206">
        <v>0.38069999999999998</v>
      </c>
      <c r="D2459" s="206">
        <v>0.42</v>
      </c>
      <c r="E2459" s="222">
        <v>5311.95</v>
      </c>
      <c r="K2459" s="218">
        <v>253700</v>
      </c>
    </row>
    <row r="2460" spans="1:11" ht="15" x14ac:dyDescent="0.2">
      <c r="A2460" s="33" t="str">
        <f t="shared" si="38"/>
        <v>253800</v>
      </c>
      <c r="B2460" s="217">
        <v>96623</v>
      </c>
      <c r="C2460" s="209">
        <v>0.38069999999999998</v>
      </c>
      <c r="D2460" s="209">
        <v>0.42</v>
      </c>
      <c r="E2460" s="221">
        <v>5314.26</v>
      </c>
      <c r="K2460" s="217">
        <v>253800</v>
      </c>
    </row>
    <row r="2461" spans="1:11" ht="15" x14ac:dyDescent="0.2">
      <c r="A2461" s="33" t="str">
        <f t="shared" si="38"/>
        <v>253900</v>
      </c>
      <c r="B2461" s="218">
        <v>96665</v>
      </c>
      <c r="C2461" s="206">
        <v>0.38069999999999998</v>
      </c>
      <c r="D2461" s="206">
        <v>0.42</v>
      </c>
      <c r="E2461" s="222">
        <v>5316.57</v>
      </c>
      <c r="K2461" s="218">
        <v>253900</v>
      </c>
    </row>
    <row r="2462" spans="1:11" ht="15" x14ac:dyDescent="0.2">
      <c r="A2462" s="33" t="str">
        <f t="shared" si="38"/>
        <v>254000</v>
      </c>
      <c r="B2462" s="217">
        <v>96707</v>
      </c>
      <c r="C2462" s="209">
        <v>0.38069999999999998</v>
      </c>
      <c r="D2462" s="209">
        <v>0.42</v>
      </c>
      <c r="E2462" s="221">
        <v>5318.88</v>
      </c>
      <c r="K2462" s="217">
        <v>254000</v>
      </c>
    </row>
    <row r="2463" spans="1:11" ht="15" x14ac:dyDescent="0.2">
      <c r="A2463" s="33" t="str">
        <f t="shared" si="38"/>
        <v>254100</v>
      </c>
      <c r="B2463" s="218">
        <v>96749</v>
      </c>
      <c r="C2463" s="206">
        <v>0.38080000000000003</v>
      </c>
      <c r="D2463" s="206">
        <v>0.42</v>
      </c>
      <c r="E2463" s="222">
        <v>5321.19</v>
      </c>
      <c r="K2463" s="218">
        <v>254100</v>
      </c>
    </row>
    <row r="2464" spans="1:11" ht="15" x14ac:dyDescent="0.2">
      <c r="A2464" s="33" t="str">
        <f t="shared" si="38"/>
        <v>254200</v>
      </c>
      <c r="B2464" s="217">
        <v>96791</v>
      </c>
      <c r="C2464" s="209">
        <v>0.38080000000000003</v>
      </c>
      <c r="D2464" s="209">
        <v>0.42</v>
      </c>
      <c r="E2464" s="221">
        <v>5323.5</v>
      </c>
      <c r="K2464" s="217">
        <v>254200</v>
      </c>
    </row>
    <row r="2465" spans="1:11" ht="15" x14ac:dyDescent="0.2">
      <c r="A2465" s="33" t="str">
        <f t="shared" si="38"/>
        <v>254300</v>
      </c>
      <c r="B2465" s="218">
        <v>96833</v>
      </c>
      <c r="C2465" s="206">
        <v>0.38080000000000003</v>
      </c>
      <c r="D2465" s="206">
        <v>0.42</v>
      </c>
      <c r="E2465" s="222">
        <v>5325.81</v>
      </c>
      <c r="K2465" s="218">
        <v>254300</v>
      </c>
    </row>
    <row r="2466" spans="1:11" ht="15" x14ac:dyDescent="0.2">
      <c r="A2466" s="33" t="str">
        <f t="shared" si="38"/>
        <v>254400</v>
      </c>
      <c r="B2466" s="217">
        <v>96875</v>
      </c>
      <c r="C2466" s="209">
        <v>0.38080000000000003</v>
      </c>
      <c r="D2466" s="209">
        <v>0.42</v>
      </c>
      <c r="E2466" s="221">
        <v>5328.12</v>
      </c>
      <c r="K2466" s="217">
        <v>254400</v>
      </c>
    </row>
    <row r="2467" spans="1:11" ht="15" x14ac:dyDescent="0.2">
      <c r="A2467" s="33" t="str">
        <f t="shared" si="38"/>
        <v>254500</v>
      </c>
      <c r="B2467" s="218">
        <v>96917</v>
      </c>
      <c r="C2467" s="206">
        <v>0.38080000000000003</v>
      </c>
      <c r="D2467" s="206">
        <v>0.42</v>
      </c>
      <c r="E2467" s="222">
        <v>5330.43</v>
      </c>
      <c r="K2467" s="218">
        <v>254500</v>
      </c>
    </row>
    <row r="2468" spans="1:11" ht="15" x14ac:dyDescent="0.2">
      <c r="A2468" s="33" t="str">
        <f t="shared" si="38"/>
        <v>254600</v>
      </c>
      <c r="B2468" s="217">
        <v>96959</v>
      </c>
      <c r="C2468" s="209">
        <v>0.38080000000000003</v>
      </c>
      <c r="D2468" s="209">
        <v>0.42</v>
      </c>
      <c r="E2468" s="221">
        <v>5332.74</v>
      </c>
      <c r="K2468" s="217">
        <v>254600</v>
      </c>
    </row>
    <row r="2469" spans="1:11" ht="15" x14ac:dyDescent="0.2">
      <c r="A2469" s="33" t="str">
        <f t="shared" si="38"/>
        <v>254700</v>
      </c>
      <c r="B2469" s="218">
        <v>97001</v>
      </c>
      <c r="C2469" s="206">
        <v>0.38080000000000003</v>
      </c>
      <c r="D2469" s="206">
        <v>0.42</v>
      </c>
      <c r="E2469" s="222">
        <v>5335.05</v>
      </c>
      <c r="K2469" s="218">
        <v>254700</v>
      </c>
    </row>
    <row r="2470" spans="1:11" ht="15" x14ac:dyDescent="0.2">
      <c r="A2470" s="33" t="str">
        <f t="shared" si="38"/>
        <v>254800</v>
      </c>
      <c r="B2470" s="217">
        <v>97043</v>
      </c>
      <c r="C2470" s="209">
        <v>0.38090000000000002</v>
      </c>
      <c r="D2470" s="209">
        <v>0.42</v>
      </c>
      <c r="E2470" s="221">
        <v>5337.36</v>
      </c>
      <c r="K2470" s="217">
        <v>254800</v>
      </c>
    </row>
    <row r="2471" spans="1:11" ht="15" x14ac:dyDescent="0.2">
      <c r="A2471" s="33" t="str">
        <f t="shared" si="38"/>
        <v>254900</v>
      </c>
      <c r="B2471" s="218">
        <v>97085</v>
      </c>
      <c r="C2471" s="206">
        <v>0.38090000000000002</v>
      </c>
      <c r="D2471" s="206">
        <v>0.42</v>
      </c>
      <c r="E2471" s="222">
        <v>5339.67</v>
      </c>
      <c r="K2471" s="218">
        <v>254900</v>
      </c>
    </row>
    <row r="2472" spans="1:11" ht="15" x14ac:dyDescent="0.2">
      <c r="A2472" s="33" t="str">
        <f t="shared" si="38"/>
        <v>255000</v>
      </c>
      <c r="B2472" s="217">
        <v>97127</v>
      </c>
      <c r="C2472" s="209">
        <v>0.38090000000000002</v>
      </c>
      <c r="D2472" s="209">
        <v>0.42</v>
      </c>
      <c r="E2472" s="221">
        <v>5341.98</v>
      </c>
      <c r="K2472" s="217">
        <v>255000</v>
      </c>
    </row>
    <row r="2473" spans="1:11" ht="15" x14ac:dyDescent="0.2">
      <c r="A2473" s="33" t="str">
        <f t="shared" si="38"/>
        <v>255100</v>
      </c>
      <c r="B2473" s="218">
        <v>97169</v>
      </c>
      <c r="C2473" s="206">
        <v>0.38090000000000002</v>
      </c>
      <c r="D2473" s="206">
        <v>0.42</v>
      </c>
      <c r="E2473" s="222">
        <v>5344.29</v>
      </c>
      <c r="K2473" s="218">
        <v>255100</v>
      </c>
    </row>
    <row r="2474" spans="1:11" ht="15" x14ac:dyDescent="0.2">
      <c r="A2474" s="33" t="str">
        <f t="shared" si="38"/>
        <v>255200</v>
      </c>
      <c r="B2474" s="219">
        <v>97211</v>
      </c>
      <c r="C2474" s="212">
        <v>0.38090000000000002</v>
      </c>
      <c r="D2474" s="212">
        <v>0.42</v>
      </c>
      <c r="E2474" s="223">
        <v>5346.6</v>
      </c>
      <c r="K2474" s="219">
        <v>255200</v>
      </c>
    </row>
    <row r="2475" spans="1:11" ht="15" x14ac:dyDescent="0.2">
      <c r="A2475" s="33" t="str">
        <f t="shared" si="38"/>
        <v>255300</v>
      </c>
      <c r="B2475" s="220">
        <v>97253</v>
      </c>
      <c r="C2475" s="215">
        <v>0.38090000000000002</v>
      </c>
      <c r="D2475" s="215">
        <v>0.42</v>
      </c>
      <c r="E2475" s="224">
        <v>5348.91</v>
      </c>
      <c r="K2475" s="220">
        <v>255300</v>
      </c>
    </row>
    <row r="2476" spans="1:11" ht="15" x14ac:dyDescent="0.2">
      <c r="A2476" s="33" t="str">
        <f t="shared" si="38"/>
        <v>255400</v>
      </c>
      <c r="B2476" s="217">
        <v>97295</v>
      </c>
      <c r="C2476" s="209">
        <v>0.38100000000000001</v>
      </c>
      <c r="D2476" s="209">
        <v>0.42</v>
      </c>
      <c r="E2476" s="221">
        <v>5351.22</v>
      </c>
      <c r="K2476" s="217">
        <v>255400</v>
      </c>
    </row>
    <row r="2477" spans="1:11" ht="15" x14ac:dyDescent="0.2">
      <c r="A2477" s="33" t="str">
        <f t="shared" si="38"/>
        <v>255500</v>
      </c>
      <c r="B2477" s="218">
        <v>97337</v>
      </c>
      <c r="C2477" s="206">
        <v>0.38100000000000001</v>
      </c>
      <c r="D2477" s="206">
        <v>0.42</v>
      </c>
      <c r="E2477" s="222">
        <v>5353.53</v>
      </c>
      <c r="K2477" s="218">
        <v>255500</v>
      </c>
    </row>
    <row r="2478" spans="1:11" ht="15" x14ac:dyDescent="0.2">
      <c r="A2478" s="33" t="str">
        <f t="shared" si="38"/>
        <v>255600</v>
      </c>
      <c r="B2478" s="217">
        <v>97379</v>
      </c>
      <c r="C2478" s="209">
        <v>0.38100000000000001</v>
      </c>
      <c r="D2478" s="209">
        <v>0.42</v>
      </c>
      <c r="E2478" s="221">
        <v>5355.84</v>
      </c>
      <c r="K2478" s="217">
        <v>255600</v>
      </c>
    </row>
    <row r="2479" spans="1:11" ht="15" x14ac:dyDescent="0.2">
      <c r="A2479" s="33" t="str">
        <f t="shared" si="38"/>
        <v>255700</v>
      </c>
      <c r="B2479" s="218">
        <v>97421</v>
      </c>
      <c r="C2479" s="206">
        <v>0.38100000000000001</v>
      </c>
      <c r="D2479" s="206">
        <v>0.42</v>
      </c>
      <c r="E2479" s="222">
        <v>5358.15</v>
      </c>
      <c r="K2479" s="218">
        <v>255700</v>
      </c>
    </row>
    <row r="2480" spans="1:11" ht="15" x14ac:dyDescent="0.2">
      <c r="A2480" s="33" t="str">
        <f t="shared" si="38"/>
        <v>255800</v>
      </c>
      <c r="B2480" s="217">
        <v>97463</v>
      </c>
      <c r="C2480" s="209">
        <v>0.38100000000000001</v>
      </c>
      <c r="D2480" s="209">
        <v>0.42</v>
      </c>
      <c r="E2480" s="221">
        <v>5360.46</v>
      </c>
      <c r="K2480" s="217">
        <v>255800</v>
      </c>
    </row>
    <row r="2481" spans="1:11" ht="15" x14ac:dyDescent="0.2">
      <c r="A2481" s="33" t="str">
        <f t="shared" si="38"/>
        <v>255900</v>
      </c>
      <c r="B2481" s="218">
        <v>97505</v>
      </c>
      <c r="C2481" s="206">
        <v>0.38100000000000001</v>
      </c>
      <c r="D2481" s="206">
        <v>0.42</v>
      </c>
      <c r="E2481" s="222">
        <v>5362.77</v>
      </c>
      <c r="K2481" s="218">
        <v>255900</v>
      </c>
    </row>
    <row r="2482" spans="1:11" ht="15" x14ac:dyDescent="0.2">
      <c r="A2482" s="33" t="str">
        <f t="shared" si="38"/>
        <v>256000</v>
      </c>
      <c r="B2482" s="217">
        <v>97547</v>
      </c>
      <c r="C2482" s="209">
        <v>0.38100000000000001</v>
      </c>
      <c r="D2482" s="209">
        <v>0.42</v>
      </c>
      <c r="E2482" s="221">
        <v>5365.08</v>
      </c>
      <c r="K2482" s="217">
        <v>256000</v>
      </c>
    </row>
    <row r="2483" spans="1:11" ht="15" x14ac:dyDescent="0.2">
      <c r="A2483" s="33" t="str">
        <f t="shared" si="38"/>
        <v>256100</v>
      </c>
      <c r="B2483" s="218">
        <v>97589</v>
      </c>
      <c r="C2483" s="206">
        <v>0.38109999999999999</v>
      </c>
      <c r="D2483" s="206">
        <v>0.42</v>
      </c>
      <c r="E2483" s="222">
        <v>5367.39</v>
      </c>
      <c r="K2483" s="218">
        <v>256100</v>
      </c>
    </row>
    <row r="2484" spans="1:11" ht="15" x14ac:dyDescent="0.2">
      <c r="A2484" s="33" t="str">
        <f t="shared" si="38"/>
        <v>256200</v>
      </c>
      <c r="B2484" s="217">
        <v>97631</v>
      </c>
      <c r="C2484" s="209">
        <v>0.38109999999999999</v>
      </c>
      <c r="D2484" s="209">
        <v>0.42</v>
      </c>
      <c r="E2484" s="221">
        <v>5369.7</v>
      </c>
      <c r="K2484" s="217">
        <v>256200</v>
      </c>
    </row>
    <row r="2485" spans="1:11" ht="15" x14ac:dyDescent="0.2">
      <c r="A2485" s="33" t="str">
        <f t="shared" si="38"/>
        <v>256300</v>
      </c>
      <c r="B2485" s="218">
        <v>97673</v>
      </c>
      <c r="C2485" s="206">
        <v>0.38109999999999999</v>
      </c>
      <c r="D2485" s="206">
        <v>0.42</v>
      </c>
      <c r="E2485" s="222">
        <v>5372.01</v>
      </c>
      <c r="K2485" s="218">
        <v>256300</v>
      </c>
    </row>
    <row r="2486" spans="1:11" ht="15" x14ac:dyDescent="0.2">
      <c r="A2486" s="33" t="str">
        <f t="shared" si="38"/>
        <v>256400</v>
      </c>
      <c r="B2486" s="217">
        <v>97715</v>
      </c>
      <c r="C2486" s="209">
        <v>0.38109999999999999</v>
      </c>
      <c r="D2486" s="209">
        <v>0.42</v>
      </c>
      <c r="E2486" s="221">
        <v>5374.32</v>
      </c>
      <c r="K2486" s="217">
        <v>256400</v>
      </c>
    </row>
    <row r="2487" spans="1:11" ht="15" x14ac:dyDescent="0.2">
      <c r="A2487" s="33" t="str">
        <f t="shared" si="38"/>
        <v>256500</v>
      </c>
      <c r="B2487" s="218">
        <v>97757</v>
      </c>
      <c r="C2487" s="206">
        <v>0.38109999999999999</v>
      </c>
      <c r="D2487" s="206">
        <v>0.42</v>
      </c>
      <c r="E2487" s="222">
        <v>5376.63</v>
      </c>
      <c r="K2487" s="218">
        <v>256500</v>
      </c>
    </row>
    <row r="2488" spans="1:11" ht="15" x14ac:dyDescent="0.2">
      <c r="A2488" s="33" t="str">
        <f t="shared" si="38"/>
        <v>256600</v>
      </c>
      <c r="B2488" s="217">
        <v>97799</v>
      </c>
      <c r="C2488" s="209">
        <v>0.38109999999999999</v>
      </c>
      <c r="D2488" s="209">
        <v>0.42</v>
      </c>
      <c r="E2488" s="221">
        <v>5378.94</v>
      </c>
      <c r="K2488" s="217">
        <v>256600</v>
      </c>
    </row>
    <row r="2489" spans="1:11" ht="15" x14ac:dyDescent="0.2">
      <c r="A2489" s="33" t="str">
        <f t="shared" si="38"/>
        <v>256700</v>
      </c>
      <c r="B2489" s="218">
        <v>97841</v>
      </c>
      <c r="C2489" s="206">
        <v>0.38109999999999999</v>
      </c>
      <c r="D2489" s="206">
        <v>0.42</v>
      </c>
      <c r="E2489" s="222">
        <v>5381.25</v>
      </c>
      <c r="K2489" s="218">
        <v>256700</v>
      </c>
    </row>
    <row r="2490" spans="1:11" ht="15" x14ac:dyDescent="0.2">
      <c r="A2490" s="33" t="str">
        <f t="shared" si="38"/>
        <v>256800</v>
      </c>
      <c r="B2490" s="217">
        <v>97883</v>
      </c>
      <c r="C2490" s="209">
        <v>0.38119999999999998</v>
      </c>
      <c r="D2490" s="209">
        <v>0.42</v>
      </c>
      <c r="E2490" s="221">
        <v>5383.56</v>
      </c>
      <c r="K2490" s="217">
        <v>256800</v>
      </c>
    </row>
    <row r="2491" spans="1:11" ht="15" x14ac:dyDescent="0.2">
      <c r="A2491" s="33" t="str">
        <f t="shared" si="38"/>
        <v>256900</v>
      </c>
      <c r="B2491" s="218">
        <v>97925</v>
      </c>
      <c r="C2491" s="206">
        <v>0.38119999999999998</v>
      </c>
      <c r="D2491" s="206">
        <v>0.42</v>
      </c>
      <c r="E2491" s="222">
        <v>5385.87</v>
      </c>
      <c r="K2491" s="218">
        <v>256900</v>
      </c>
    </row>
    <row r="2492" spans="1:11" ht="15" x14ac:dyDescent="0.2">
      <c r="A2492" s="33" t="str">
        <f t="shared" si="38"/>
        <v>257000</v>
      </c>
      <c r="B2492" s="217">
        <v>97967</v>
      </c>
      <c r="C2492" s="209">
        <v>0.38119999999999998</v>
      </c>
      <c r="D2492" s="209">
        <v>0.42</v>
      </c>
      <c r="E2492" s="221">
        <v>5388.18</v>
      </c>
      <c r="K2492" s="217">
        <v>257000</v>
      </c>
    </row>
    <row r="2493" spans="1:11" ht="15" x14ac:dyDescent="0.2">
      <c r="A2493" s="33" t="str">
        <f t="shared" si="38"/>
        <v>257100</v>
      </c>
      <c r="B2493" s="218">
        <v>98009</v>
      </c>
      <c r="C2493" s="206">
        <v>0.38119999999999998</v>
      </c>
      <c r="D2493" s="206">
        <v>0.42</v>
      </c>
      <c r="E2493" s="222">
        <v>5390.49</v>
      </c>
      <c r="K2493" s="218">
        <v>257100</v>
      </c>
    </row>
    <row r="2494" spans="1:11" ht="15" x14ac:dyDescent="0.2">
      <c r="A2494" s="33" t="str">
        <f t="shared" si="38"/>
        <v>257200</v>
      </c>
      <c r="B2494" s="217">
        <v>98051</v>
      </c>
      <c r="C2494" s="209">
        <v>0.38119999999999998</v>
      </c>
      <c r="D2494" s="209">
        <v>0.42</v>
      </c>
      <c r="E2494" s="221">
        <v>5392.8</v>
      </c>
      <c r="K2494" s="217">
        <v>257200</v>
      </c>
    </row>
    <row r="2495" spans="1:11" ht="15" x14ac:dyDescent="0.2">
      <c r="A2495" s="33" t="str">
        <f t="shared" si="38"/>
        <v>257300</v>
      </c>
      <c r="B2495" s="218">
        <v>98093</v>
      </c>
      <c r="C2495" s="206">
        <v>0.38119999999999998</v>
      </c>
      <c r="D2495" s="206">
        <v>0.42</v>
      </c>
      <c r="E2495" s="222">
        <v>5395.11</v>
      </c>
      <c r="K2495" s="218">
        <v>257300</v>
      </c>
    </row>
    <row r="2496" spans="1:11" ht="15" x14ac:dyDescent="0.2">
      <c r="A2496" s="33" t="str">
        <f t="shared" si="38"/>
        <v>257400</v>
      </c>
      <c r="B2496" s="217">
        <v>98135</v>
      </c>
      <c r="C2496" s="209">
        <v>0.38129999999999997</v>
      </c>
      <c r="D2496" s="209">
        <v>0.42</v>
      </c>
      <c r="E2496" s="221">
        <v>5397.42</v>
      </c>
      <c r="K2496" s="217">
        <v>257400</v>
      </c>
    </row>
    <row r="2497" spans="1:11" ht="15" x14ac:dyDescent="0.2">
      <c r="A2497" s="33" t="str">
        <f t="shared" si="38"/>
        <v>257500</v>
      </c>
      <c r="B2497" s="218">
        <v>98177</v>
      </c>
      <c r="C2497" s="206">
        <v>0.38129999999999997</v>
      </c>
      <c r="D2497" s="206">
        <v>0.42</v>
      </c>
      <c r="E2497" s="222">
        <v>5399.73</v>
      </c>
      <c r="K2497" s="218">
        <v>257500</v>
      </c>
    </row>
    <row r="2498" spans="1:11" ht="15" x14ac:dyDescent="0.2">
      <c r="A2498" s="33" t="str">
        <f t="shared" ref="A2498:A2501" si="39">CLEAN(K2498)</f>
        <v>257600</v>
      </c>
      <c r="B2498" s="217">
        <v>98219</v>
      </c>
      <c r="C2498" s="209">
        <v>0.38129999999999997</v>
      </c>
      <c r="D2498" s="209">
        <v>0.42</v>
      </c>
      <c r="E2498" s="221">
        <v>5402.04</v>
      </c>
      <c r="K2498" s="217">
        <v>257600</v>
      </c>
    </row>
    <row r="2499" spans="1:11" ht="15" x14ac:dyDescent="0.2">
      <c r="A2499" s="33" t="str">
        <f t="shared" si="39"/>
        <v>257700</v>
      </c>
      <c r="B2499" s="218">
        <v>98261</v>
      </c>
      <c r="C2499" s="206">
        <v>0.38129999999999997</v>
      </c>
      <c r="D2499" s="206">
        <v>0.42</v>
      </c>
      <c r="E2499" s="222">
        <v>5404.35</v>
      </c>
      <c r="K2499" s="218">
        <v>257700</v>
      </c>
    </row>
    <row r="2500" spans="1:11" ht="15" x14ac:dyDescent="0.2">
      <c r="A2500" s="33" t="str">
        <f t="shared" si="39"/>
        <v>257800</v>
      </c>
      <c r="B2500" s="217">
        <v>98303</v>
      </c>
      <c r="C2500" s="209">
        <v>0.38129999999999997</v>
      </c>
      <c r="D2500" s="209">
        <v>0.42</v>
      </c>
      <c r="E2500" s="221">
        <v>5406.66</v>
      </c>
      <c r="K2500" s="217">
        <v>257800</v>
      </c>
    </row>
    <row r="2501" spans="1:11" ht="15" x14ac:dyDescent="0.2">
      <c r="A2501" s="33" t="str">
        <f t="shared" si="39"/>
        <v>257900</v>
      </c>
      <c r="B2501" s="225">
        <v>98345</v>
      </c>
      <c r="C2501" s="226">
        <v>0.38129999999999997</v>
      </c>
      <c r="D2501" s="226">
        <v>0.42</v>
      </c>
      <c r="E2501" s="227">
        <v>5408.97</v>
      </c>
      <c r="K2501" s="225">
        <v>257900</v>
      </c>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01612-6EA6-425B-B8A9-C14F31D876EF}">
  <dimension ref="A1:P984"/>
  <sheetViews>
    <sheetView topLeftCell="A10" zoomScaleNormal="100" workbookViewId="0">
      <selection activeCell="D33" sqref="D33"/>
    </sheetView>
  </sheetViews>
  <sheetFormatPr baseColWidth="10" defaultColWidth="14.42578125" defaultRowHeight="12.75" x14ac:dyDescent="0.2"/>
  <cols>
    <col min="1" max="1" width="23.28515625" customWidth="1"/>
    <col min="2" max="2" width="12.85546875" customWidth="1"/>
    <col min="3" max="3" width="46" customWidth="1"/>
    <col min="4" max="4" width="14.7109375" customWidth="1"/>
    <col min="5" max="5" width="7.7109375" customWidth="1"/>
    <col min="6" max="6" width="10.85546875" bestFit="1" customWidth="1"/>
    <col min="7" max="8" width="7" bestFit="1" customWidth="1"/>
    <col min="9" max="10" width="10.85546875" bestFit="1" customWidth="1"/>
    <col min="11" max="11" width="15.42578125" bestFit="1" customWidth="1"/>
    <col min="12" max="13" width="10.85546875" bestFit="1" customWidth="1"/>
    <col min="14" max="14" width="7.7109375" customWidth="1"/>
    <col min="15" max="15" width="10.42578125" bestFit="1" customWidth="1"/>
    <col min="16" max="16" width="10.85546875" bestFit="1" customWidth="1"/>
    <col min="17" max="21" width="8.85546875" customWidth="1"/>
  </cols>
  <sheetData>
    <row r="1" spans="1:16" ht="12.75" customHeight="1" x14ac:dyDescent="0.2">
      <c r="A1" s="6" t="s">
        <v>69</v>
      </c>
      <c r="I1" s="75"/>
      <c r="J1" s="57"/>
      <c r="K1" s="57"/>
      <c r="L1" s="76"/>
      <c r="M1" s="75"/>
      <c r="N1" s="57"/>
      <c r="O1" s="57"/>
      <c r="P1" s="76"/>
    </row>
    <row r="2" spans="1:16" ht="12.75" customHeight="1" x14ac:dyDescent="0.2">
      <c r="A2" s="6"/>
      <c r="I2" s="75"/>
      <c r="J2" s="57"/>
      <c r="K2" s="57"/>
      <c r="L2" s="76"/>
      <c r="M2" s="75"/>
      <c r="N2" s="57"/>
      <c r="O2" s="57"/>
      <c r="P2" s="76"/>
    </row>
    <row r="3" spans="1:16" ht="12.75" customHeight="1" x14ac:dyDescent="0.2">
      <c r="A3" s="6"/>
      <c r="F3" s="32">
        <v>4837.5</v>
      </c>
      <c r="I3" s="75"/>
      <c r="J3" s="91">
        <v>7050</v>
      </c>
      <c r="K3" s="57"/>
      <c r="L3" s="76"/>
      <c r="M3" s="75"/>
      <c r="N3" s="57"/>
      <c r="O3" s="57"/>
      <c r="P3" s="76"/>
    </row>
    <row r="4" spans="1:16" ht="12.75" customHeight="1" x14ac:dyDescent="0.2">
      <c r="A4" s="6"/>
      <c r="I4" s="75"/>
      <c r="J4" s="57"/>
      <c r="K4" s="57"/>
      <c r="L4" s="76"/>
      <c r="M4" s="75"/>
      <c r="N4" s="57"/>
      <c r="O4" s="57"/>
      <c r="P4" s="76"/>
    </row>
    <row r="5" spans="1:16" ht="12.75" customHeight="1" x14ac:dyDescent="0.2">
      <c r="A5" s="6"/>
      <c r="D5" s="7" t="s">
        <v>11</v>
      </c>
      <c r="E5" s="8">
        <v>1</v>
      </c>
      <c r="F5" s="8"/>
      <c r="G5" s="8"/>
      <c r="H5" s="8"/>
      <c r="I5" s="77">
        <v>2</v>
      </c>
      <c r="J5" s="8"/>
      <c r="K5" s="8"/>
      <c r="L5" s="78"/>
      <c r="M5" s="77">
        <v>3</v>
      </c>
      <c r="N5" s="8"/>
      <c r="O5" s="8"/>
      <c r="P5" s="78"/>
    </row>
    <row r="6" spans="1:16" ht="12.75" customHeight="1" x14ac:dyDescent="0.2">
      <c r="A6" s="6"/>
      <c r="D6" s="9" t="s">
        <v>12</v>
      </c>
      <c r="E6" s="10">
        <f>+IF(E5="","",E17)</f>
        <v>0.20224999999999999</v>
      </c>
      <c r="F6" s="161" t="str">
        <f>+IF(F5="","",F17)</f>
        <v/>
      </c>
      <c r="G6" s="161" t="str">
        <f t="shared" ref="G6:P6" si="0">+IF(G5="","",G17)</f>
        <v/>
      </c>
      <c r="H6" s="10" t="str">
        <f t="shared" si="0"/>
        <v/>
      </c>
      <c r="I6" s="79">
        <f t="shared" si="0"/>
        <v>0.106</v>
      </c>
      <c r="J6" s="10" t="str">
        <f t="shared" si="0"/>
        <v/>
      </c>
      <c r="K6" s="10" t="str">
        <f t="shared" si="0"/>
        <v/>
      </c>
      <c r="L6" s="80" t="str">
        <f t="shared" si="0"/>
        <v/>
      </c>
      <c r="M6" s="79">
        <f t="shared" si="0"/>
        <v>0</v>
      </c>
      <c r="N6" s="10" t="str">
        <f t="shared" si="0"/>
        <v/>
      </c>
      <c r="O6" s="10" t="str">
        <f t="shared" si="0"/>
        <v/>
      </c>
      <c r="P6" s="80" t="str">
        <f t="shared" si="0"/>
        <v/>
      </c>
    </row>
    <row r="7" spans="1:16" ht="12.75" customHeight="1" x14ac:dyDescent="0.2">
      <c r="A7" s="6"/>
      <c r="D7" s="6"/>
      <c r="E7" s="11"/>
      <c r="F7" s="11"/>
      <c r="G7" s="11"/>
      <c r="H7" s="11"/>
      <c r="I7" s="81"/>
      <c r="J7" s="82"/>
      <c r="K7" s="82"/>
      <c r="L7" s="83"/>
      <c r="M7" s="81"/>
      <c r="N7" s="82"/>
      <c r="O7" s="82"/>
      <c r="P7" s="83"/>
    </row>
    <row r="8" spans="1:16" ht="12.75" customHeight="1" x14ac:dyDescent="0.2">
      <c r="A8" s="6"/>
      <c r="E8" s="12" t="s">
        <v>66</v>
      </c>
      <c r="F8" s="13"/>
      <c r="G8" s="13"/>
      <c r="H8" s="13"/>
      <c r="I8" s="84"/>
      <c r="J8" s="85"/>
      <c r="K8" s="85"/>
      <c r="L8" s="76"/>
      <c r="M8" s="75"/>
      <c r="N8" s="57"/>
      <c r="O8" s="57"/>
      <c r="P8" s="76"/>
    </row>
    <row r="9" spans="1:16" ht="12.75" customHeight="1" x14ac:dyDescent="0.2">
      <c r="A9" s="6"/>
      <c r="E9" s="337">
        <v>59850</v>
      </c>
      <c r="F9" s="337"/>
      <c r="G9" s="337"/>
      <c r="H9" s="337"/>
      <c r="I9" s="338">
        <v>87600</v>
      </c>
      <c r="J9" s="339"/>
      <c r="K9" s="339"/>
      <c r="L9" s="340"/>
      <c r="M9" s="84"/>
      <c r="N9" s="85"/>
      <c r="O9" s="85"/>
      <c r="P9" s="86"/>
    </row>
    <row r="10" spans="1:16" ht="29.25" customHeight="1" x14ac:dyDescent="0.2">
      <c r="A10" s="14" t="s">
        <v>14</v>
      </c>
      <c r="B10" s="14" t="s">
        <v>15</v>
      </c>
      <c r="C10" s="14" t="s">
        <v>16</v>
      </c>
      <c r="D10" s="14" t="s">
        <v>17</v>
      </c>
      <c r="E10" s="341" t="s">
        <v>110</v>
      </c>
      <c r="F10" s="322"/>
      <c r="G10" s="322"/>
      <c r="H10" s="322"/>
      <c r="I10" s="342" t="s">
        <v>112</v>
      </c>
      <c r="J10" s="322"/>
      <c r="K10" s="322"/>
      <c r="L10" s="323"/>
      <c r="M10" s="342" t="s">
        <v>111</v>
      </c>
      <c r="N10" s="322"/>
      <c r="O10" s="322"/>
      <c r="P10" s="323"/>
    </row>
    <row r="11" spans="1:16" ht="12.75" customHeight="1" x14ac:dyDescent="0.2">
      <c r="A11" s="15" t="s">
        <v>18</v>
      </c>
      <c r="B11" s="16">
        <v>0.186</v>
      </c>
      <c r="C11" s="15" t="s">
        <v>19</v>
      </c>
      <c r="D11" s="17">
        <f t="shared" ref="D11:E14" si="1">$B11/2</f>
        <v>9.2999999999999999E-2</v>
      </c>
      <c r="E11" s="351">
        <f>$B11/2</f>
        <v>9.2999999999999999E-2</v>
      </c>
      <c r="F11" s="335"/>
      <c r="G11" s="335"/>
      <c r="H11" s="335"/>
      <c r="I11" s="334">
        <f t="shared" ref="I11:I12" si="2">$B11/2</f>
        <v>9.2999999999999999E-2</v>
      </c>
      <c r="J11" s="335"/>
      <c r="K11" s="335"/>
      <c r="L11" s="336"/>
      <c r="M11" s="334">
        <v>0</v>
      </c>
      <c r="N11" s="335"/>
      <c r="O11" s="335"/>
      <c r="P11" s="336"/>
    </row>
    <row r="12" spans="1:16" ht="12.75" customHeight="1" x14ac:dyDescent="0.2">
      <c r="A12" s="18" t="s">
        <v>20</v>
      </c>
      <c r="B12" s="19">
        <v>2.5999999999999999E-2</v>
      </c>
      <c r="C12" s="18" t="s">
        <v>19</v>
      </c>
      <c r="D12" s="20">
        <f t="shared" si="1"/>
        <v>1.2999999999999999E-2</v>
      </c>
      <c r="E12" s="347">
        <f t="shared" si="1"/>
        <v>1.2999999999999999E-2</v>
      </c>
      <c r="F12" s="348"/>
      <c r="G12" s="348"/>
      <c r="H12" s="348"/>
      <c r="I12" s="349">
        <f t="shared" si="2"/>
        <v>1.2999999999999999E-2</v>
      </c>
      <c r="J12" s="350"/>
      <c r="K12" s="350"/>
      <c r="L12" s="326"/>
      <c r="M12" s="349">
        <v>0</v>
      </c>
      <c r="N12" s="350"/>
      <c r="O12" s="350"/>
      <c r="P12" s="326"/>
    </row>
    <row r="13" spans="1:16" ht="39" customHeight="1" x14ac:dyDescent="0.2">
      <c r="A13" s="15" t="s">
        <v>21</v>
      </c>
      <c r="B13" s="16">
        <v>0.14599999999999999</v>
      </c>
      <c r="C13" s="15" t="s">
        <v>19</v>
      </c>
      <c r="D13" s="17">
        <f t="shared" si="1"/>
        <v>7.2999999999999995E-2</v>
      </c>
      <c r="E13" s="345">
        <f t="shared" si="1"/>
        <v>7.2999999999999995E-2</v>
      </c>
      <c r="F13" s="346"/>
      <c r="G13" s="346"/>
      <c r="H13" s="346"/>
      <c r="I13" s="324">
        <v>0</v>
      </c>
      <c r="J13" s="325"/>
      <c r="K13" s="325"/>
      <c r="L13" s="326"/>
      <c r="M13" s="324">
        <v>0</v>
      </c>
      <c r="N13" s="325"/>
      <c r="O13" s="325"/>
      <c r="P13" s="327"/>
    </row>
    <row r="14" spans="1:16" s="112" customFormat="1" ht="39" customHeight="1" x14ac:dyDescent="0.2">
      <c r="A14" s="15" t="s">
        <v>60</v>
      </c>
      <c r="B14" s="16">
        <v>1.6E-2</v>
      </c>
      <c r="C14" s="163" t="s">
        <v>93</v>
      </c>
      <c r="D14" s="17">
        <f t="shared" si="1"/>
        <v>8.0000000000000002E-3</v>
      </c>
      <c r="E14" s="345">
        <f t="shared" si="1"/>
        <v>8.0000000000000002E-3</v>
      </c>
      <c r="F14" s="346"/>
      <c r="G14" s="346"/>
      <c r="H14" s="346"/>
      <c r="I14" s="324"/>
      <c r="J14" s="328"/>
      <c r="K14" s="328"/>
      <c r="L14" s="329"/>
      <c r="M14" s="113"/>
      <c r="N14" s="114"/>
      <c r="O14" s="114"/>
      <c r="P14" s="115"/>
    </row>
    <row r="15" spans="1:16" x14ac:dyDescent="0.2">
      <c r="A15" s="18" t="s">
        <v>22</v>
      </c>
      <c r="B15" s="232">
        <f>3.05%</f>
        <v>3.0499999999999999E-2</v>
      </c>
      <c r="C15" s="165" t="s">
        <v>19</v>
      </c>
      <c r="D15" s="166">
        <v>1.525E-2</v>
      </c>
      <c r="E15" s="343">
        <v>1.525E-2</v>
      </c>
      <c r="F15" s="344"/>
      <c r="G15" s="344"/>
      <c r="H15" s="344"/>
      <c r="I15" s="321">
        <v>0</v>
      </c>
      <c r="J15" s="322"/>
      <c r="K15" s="322"/>
      <c r="L15" s="323"/>
      <c r="M15" s="321">
        <v>0</v>
      </c>
      <c r="N15" s="322"/>
      <c r="O15" s="322"/>
      <c r="P15" s="323"/>
    </row>
    <row r="16" spans="1:16" ht="12.75" customHeight="1" x14ac:dyDescent="0.2">
      <c r="A16" s="22"/>
      <c r="B16" s="22"/>
      <c r="C16" s="22"/>
      <c r="D16" s="23"/>
      <c r="E16" s="24"/>
      <c r="F16" s="22"/>
      <c r="G16" s="22"/>
      <c r="H16" s="22"/>
      <c r="I16" s="87"/>
      <c r="J16" s="22"/>
      <c r="K16" s="22"/>
      <c r="L16" s="88"/>
      <c r="M16" s="87"/>
      <c r="N16" s="22"/>
      <c r="O16" s="22"/>
      <c r="P16" s="88"/>
    </row>
    <row r="17" spans="1:16" ht="12.75" customHeight="1" x14ac:dyDescent="0.2">
      <c r="C17" s="25" t="s">
        <v>10</v>
      </c>
      <c r="D17" s="26">
        <f>SUM(D11:D15)</f>
        <v>0.20224999999999999</v>
      </c>
      <c r="E17" s="156">
        <f>SUM(E11:E15)</f>
        <v>0.20224999999999999</v>
      </c>
      <c r="F17" s="27">
        <f t="shared" ref="F17:H17" si="3">+E17</f>
        <v>0.20224999999999999</v>
      </c>
      <c r="G17" s="157">
        <f t="shared" si="3"/>
        <v>0.20224999999999999</v>
      </c>
      <c r="H17" s="157">
        <f t="shared" si="3"/>
        <v>0.20224999999999999</v>
      </c>
      <c r="I17" s="158">
        <f>SUM(I11:I15)</f>
        <v>0.106</v>
      </c>
      <c r="J17" s="89">
        <f t="shared" ref="J17:L17" si="4">+I17</f>
        <v>0.106</v>
      </c>
      <c r="K17" s="159">
        <f t="shared" si="4"/>
        <v>0.106</v>
      </c>
      <c r="L17" s="160">
        <f t="shared" si="4"/>
        <v>0.106</v>
      </c>
      <c r="M17" s="158">
        <f>SUM(M11:M15)</f>
        <v>0</v>
      </c>
      <c r="N17" s="89">
        <f t="shared" ref="N17:P17" si="5">+M17</f>
        <v>0</v>
      </c>
      <c r="O17" s="159">
        <f t="shared" si="5"/>
        <v>0</v>
      </c>
      <c r="P17" s="160">
        <f t="shared" si="5"/>
        <v>0</v>
      </c>
    </row>
    <row r="18" spans="1:16" ht="12.75" customHeight="1" x14ac:dyDescent="0.2">
      <c r="I18" s="75"/>
      <c r="J18" s="57"/>
      <c r="K18" s="57"/>
      <c r="L18" s="76"/>
      <c r="M18" s="75"/>
      <c r="N18" s="57"/>
      <c r="O18" s="57"/>
      <c r="P18" s="76"/>
    </row>
    <row r="19" spans="1:16" ht="12.75" customHeight="1" x14ac:dyDescent="0.2">
      <c r="I19" s="92" t="s">
        <v>64</v>
      </c>
      <c r="J19" s="143"/>
      <c r="K19" s="150">
        <f>J17*Zwischenschritte!F13</f>
        <v>848</v>
      </c>
      <c r="L19" s="76"/>
      <c r="M19" s="75"/>
      <c r="N19" s="57"/>
      <c r="O19" s="57"/>
      <c r="P19" s="162"/>
    </row>
    <row r="20" spans="1:16" ht="12.75" customHeight="1" x14ac:dyDescent="0.2">
      <c r="A20" t="s">
        <v>23</v>
      </c>
      <c r="J20" s="57"/>
      <c r="K20" s="57"/>
      <c r="L20" s="76"/>
      <c r="M20" s="130">
        <v>7300</v>
      </c>
      <c r="N20" s="131">
        <v>9.2999999999999999E-2</v>
      </c>
      <c r="O20" s="132">
        <f>M20*N20</f>
        <v>678.9</v>
      </c>
      <c r="P20" s="162"/>
    </row>
    <row r="21" spans="1:16" ht="12.75" customHeight="1" x14ac:dyDescent="0.2">
      <c r="A21" t="s">
        <v>71</v>
      </c>
      <c r="I21" s="92" t="s">
        <v>49</v>
      </c>
      <c r="J21" s="114"/>
      <c r="K21" s="114"/>
      <c r="L21" s="162"/>
      <c r="M21" s="130">
        <v>7300</v>
      </c>
      <c r="N21" s="131">
        <v>1.2999999999999999E-2</v>
      </c>
      <c r="O21" s="132">
        <f>M21*N21</f>
        <v>94.899999999999991</v>
      </c>
      <c r="P21" s="162"/>
    </row>
    <row r="22" spans="1:16" ht="12.75" customHeight="1" x14ac:dyDescent="0.2">
      <c r="I22" s="128">
        <v>4987.5</v>
      </c>
      <c r="J22" s="129">
        <v>7.2999999999999995E-2</v>
      </c>
      <c r="K22" s="95">
        <f>I22*J22</f>
        <v>364.08749999999998</v>
      </c>
      <c r="L22" s="162"/>
      <c r="M22" s="128">
        <v>4987.5</v>
      </c>
      <c r="N22" s="129">
        <v>7.2999999999999995E-2</v>
      </c>
      <c r="O22" s="95">
        <f>M22*N22</f>
        <v>364.08749999999998</v>
      </c>
      <c r="P22" s="162"/>
    </row>
    <row r="23" spans="1:16" ht="12.75" customHeight="1" x14ac:dyDescent="0.2">
      <c r="I23" s="128">
        <v>4987.5</v>
      </c>
      <c r="J23" s="129">
        <v>8.0000000000000002E-3</v>
      </c>
      <c r="K23" s="95">
        <f>I23*J23</f>
        <v>39.9</v>
      </c>
      <c r="L23" s="162"/>
      <c r="M23" s="128">
        <v>4987.5</v>
      </c>
      <c r="N23" s="129">
        <v>8.0000000000000002E-3</v>
      </c>
      <c r="O23" s="95">
        <f>M23*N23</f>
        <v>39.9</v>
      </c>
      <c r="P23" s="162"/>
    </row>
    <row r="24" spans="1:16" ht="12.75" customHeight="1" x14ac:dyDescent="0.2">
      <c r="I24" s="128">
        <v>4987.5</v>
      </c>
      <c r="J24" s="170">
        <v>1.525E-2</v>
      </c>
      <c r="K24" s="95">
        <f>I24*J24</f>
        <v>76.059375000000003</v>
      </c>
      <c r="L24" s="162"/>
      <c r="M24" s="128">
        <v>4987.5</v>
      </c>
      <c r="N24" s="170">
        <v>1.525E-2</v>
      </c>
      <c r="O24" s="95">
        <f>M24*N24</f>
        <v>76.059375000000003</v>
      </c>
      <c r="P24" s="162"/>
    </row>
    <row r="25" spans="1:16" ht="12.75" customHeight="1" x14ac:dyDescent="0.2">
      <c r="I25" s="75"/>
      <c r="J25" s="90"/>
      <c r="K25" s="93">
        <f>SUM(K22:K24)</f>
        <v>480.04687499999994</v>
      </c>
      <c r="L25" s="162"/>
      <c r="M25" s="75"/>
      <c r="N25" s="57"/>
      <c r="O25" s="57"/>
      <c r="P25" s="162"/>
    </row>
    <row r="26" spans="1:16" ht="12.75" customHeight="1" x14ac:dyDescent="0.2">
      <c r="I26" s="75"/>
      <c r="J26" s="57"/>
      <c r="K26" s="57"/>
      <c r="L26" s="162"/>
      <c r="M26" s="75"/>
      <c r="N26" s="57"/>
      <c r="O26" s="151">
        <f>SUM(O20:O25)</f>
        <v>1253.846875</v>
      </c>
      <c r="P26" s="162"/>
    </row>
    <row r="27" spans="1:16" ht="12.75" customHeight="1" x14ac:dyDescent="0.2">
      <c r="I27" s="94"/>
      <c r="J27" s="90"/>
      <c r="K27" s="150">
        <f>K19+K25</f>
        <v>1328.046875</v>
      </c>
      <c r="L27" s="162"/>
      <c r="M27" s="75"/>
      <c r="N27" s="57"/>
      <c r="O27" s="57"/>
      <c r="P27" s="76"/>
    </row>
    <row r="28" spans="1:16" ht="12.75" customHeight="1" x14ac:dyDescent="0.2"/>
    <row r="29" spans="1:16" ht="12.75" customHeight="1" x14ac:dyDescent="0.2"/>
    <row r="30" spans="1:16" s="116" customFormat="1" ht="12.75" customHeight="1" x14ac:dyDescent="0.2">
      <c r="A30" s="6" t="s">
        <v>67</v>
      </c>
      <c r="I30" s="75"/>
      <c r="J30" s="118"/>
      <c r="K30" s="118"/>
      <c r="L30" s="119"/>
      <c r="M30" s="75"/>
      <c r="N30" s="118"/>
      <c r="O30" s="118"/>
      <c r="P30" s="119"/>
    </row>
    <row r="31" spans="1:16" s="116" customFormat="1" ht="12.75" customHeight="1" x14ac:dyDescent="0.2">
      <c r="A31" s="6"/>
      <c r="I31" s="75"/>
      <c r="J31" s="118"/>
      <c r="K31" s="118"/>
      <c r="L31" s="119"/>
      <c r="M31" s="75"/>
      <c r="N31" s="118"/>
      <c r="O31" s="118"/>
      <c r="P31" s="119"/>
    </row>
    <row r="32" spans="1:16" s="116" customFormat="1" ht="12.75" customHeight="1" x14ac:dyDescent="0.2">
      <c r="A32" s="6"/>
      <c r="F32" s="32">
        <v>4987.5</v>
      </c>
      <c r="I32" s="75"/>
      <c r="J32" s="91">
        <v>7300</v>
      </c>
      <c r="K32" s="118"/>
      <c r="L32" s="119"/>
      <c r="M32" s="75"/>
      <c r="N32" s="118"/>
      <c r="O32" s="118"/>
      <c r="P32" s="119"/>
    </row>
    <row r="33" spans="1:16" s="116" customFormat="1" ht="12.75" customHeight="1" x14ac:dyDescent="0.2">
      <c r="A33" s="6"/>
      <c r="I33" s="75"/>
      <c r="J33" s="118"/>
      <c r="K33" s="118"/>
      <c r="L33" s="119"/>
      <c r="M33" s="75"/>
      <c r="N33" s="118"/>
      <c r="O33" s="118"/>
      <c r="P33" s="119"/>
    </row>
    <row r="34" spans="1:16" s="116" customFormat="1" ht="12.75" customHeight="1" x14ac:dyDescent="0.2">
      <c r="A34" s="6"/>
      <c r="D34" s="7" t="s">
        <v>11</v>
      </c>
      <c r="E34" s="8">
        <v>1</v>
      </c>
      <c r="F34" s="8"/>
      <c r="G34" s="8"/>
      <c r="H34" s="8"/>
      <c r="I34" s="77">
        <v>2</v>
      </c>
      <c r="J34" s="8"/>
      <c r="K34" s="8"/>
      <c r="L34" s="78"/>
      <c r="M34" s="77">
        <v>3</v>
      </c>
      <c r="N34" s="8"/>
      <c r="O34" s="8"/>
      <c r="P34" s="78"/>
    </row>
    <row r="35" spans="1:16" s="116" customFormat="1" ht="12.75" customHeight="1" x14ac:dyDescent="0.2">
      <c r="A35" s="6"/>
      <c r="D35" s="9" t="s">
        <v>12</v>
      </c>
      <c r="E35" s="10">
        <f>+IF(E34="","",E45)</f>
        <v>0.18625000000000003</v>
      </c>
      <c r="F35" s="10" t="str">
        <f t="shared" ref="F35:P35" si="6">+IF(F34="","",F45)</f>
        <v/>
      </c>
      <c r="G35" s="10" t="str">
        <f t="shared" si="6"/>
        <v/>
      </c>
      <c r="H35" s="10" t="str">
        <f t="shared" si="6"/>
        <v/>
      </c>
      <c r="I35" s="79">
        <f t="shared" si="6"/>
        <v>9.2999999999999999E-2</v>
      </c>
      <c r="J35" s="10" t="str">
        <f t="shared" si="6"/>
        <v/>
      </c>
      <c r="K35" s="10" t="str">
        <f t="shared" si="6"/>
        <v/>
      </c>
      <c r="L35" s="80" t="str">
        <f t="shared" si="6"/>
        <v/>
      </c>
      <c r="M35" s="79">
        <f t="shared" si="6"/>
        <v>0</v>
      </c>
      <c r="N35" s="10" t="str">
        <f t="shared" si="6"/>
        <v/>
      </c>
      <c r="O35" s="10" t="str">
        <f t="shared" si="6"/>
        <v/>
      </c>
      <c r="P35" s="80" t="str">
        <f t="shared" si="6"/>
        <v/>
      </c>
    </row>
    <row r="36" spans="1:16" s="116" customFormat="1" ht="12.75" customHeight="1" x14ac:dyDescent="0.2">
      <c r="A36" s="6"/>
      <c r="D36" s="6"/>
      <c r="E36" s="11"/>
      <c r="F36" s="11"/>
      <c r="G36" s="11"/>
      <c r="H36" s="11"/>
      <c r="I36" s="81"/>
      <c r="J36" s="82"/>
      <c r="K36" s="82"/>
      <c r="L36" s="83"/>
      <c r="M36" s="81"/>
      <c r="N36" s="82"/>
      <c r="O36" s="82"/>
      <c r="P36" s="83"/>
    </row>
    <row r="37" spans="1:16" s="116" customFormat="1" ht="12.75" customHeight="1" x14ac:dyDescent="0.2">
      <c r="A37" s="6"/>
      <c r="E37" s="12" t="s">
        <v>13</v>
      </c>
      <c r="F37" s="13"/>
      <c r="G37" s="13"/>
      <c r="H37" s="13"/>
      <c r="I37" s="84"/>
      <c r="J37" s="85"/>
      <c r="K37" s="85"/>
      <c r="L37" s="119"/>
      <c r="M37" s="75"/>
      <c r="N37" s="118"/>
      <c r="O37" s="118"/>
      <c r="P37" s="119"/>
    </row>
    <row r="38" spans="1:16" s="116" customFormat="1" ht="12.75" customHeight="1" x14ac:dyDescent="0.2">
      <c r="A38" s="6"/>
      <c r="E38" s="337">
        <v>59850</v>
      </c>
      <c r="F38" s="337"/>
      <c r="G38" s="337"/>
      <c r="H38" s="337"/>
      <c r="I38" s="338">
        <v>87600</v>
      </c>
      <c r="J38" s="339"/>
      <c r="K38" s="339"/>
      <c r="L38" s="340"/>
      <c r="M38" s="84"/>
      <c r="N38" s="85"/>
      <c r="O38" s="85"/>
      <c r="P38" s="86"/>
    </row>
    <row r="39" spans="1:16" s="116" customFormat="1" ht="29.25" customHeight="1" x14ac:dyDescent="0.2">
      <c r="A39" s="14" t="s">
        <v>14</v>
      </c>
      <c r="B39" s="14" t="s">
        <v>15</v>
      </c>
      <c r="C39" s="14" t="s">
        <v>16</v>
      </c>
      <c r="D39" s="14" t="s">
        <v>17</v>
      </c>
      <c r="E39" s="341" t="s">
        <v>110</v>
      </c>
      <c r="F39" s="322"/>
      <c r="G39" s="322"/>
      <c r="H39" s="322"/>
      <c r="I39" s="342" t="s">
        <v>112</v>
      </c>
      <c r="J39" s="322"/>
      <c r="K39" s="322"/>
      <c r="L39" s="323"/>
      <c r="M39" s="342" t="s">
        <v>111</v>
      </c>
      <c r="N39" s="322"/>
      <c r="O39" s="322"/>
      <c r="P39" s="323"/>
    </row>
    <row r="40" spans="1:16" s="116" customFormat="1" ht="12.75" customHeight="1" x14ac:dyDescent="0.2">
      <c r="A40" s="15" t="s">
        <v>18</v>
      </c>
      <c r="B40" s="16">
        <v>0.186</v>
      </c>
      <c r="C40" s="15" t="s">
        <v>19</v>
      </c>
      <c r="D40" s="17">
        <f t="shared" ref="D40:D41" si="7">$B40/2</f>
        <v>9.2999999999999999E-2</v>
      </c>
      <c r="E40" s="330">
        <f>$B40/2</f>
        <v>9.2999999999999999E-2</v>
      </c>
      <c r="F40" s="331"/>
      <c r="G40" s="331"/>
      <c r="H40" s="331"/>
      <c r="I40" s="332">
        <f>$B40/2</f>
        <v>9.2999999999999999E-2</v>
      </c>
      <c r="J40" s="331"/>
      <c r="K40" s="331"/>
      <c r="L40" s="333"/>
      <c r="M40" s="334">
        <v>0</v>
      </c>
      <c r="N40" s="335"/>
      <c r="O40" s="335"/>
      <c r="P40" s="336"/>
    </row>
    <row r="41" spans="1:16" s="116" customFormat="1" ht="39" customHeight="1" x14ac:dyDescent="0.2">
      <c r="A41" s="15" t="s">
        <v>21</v>
      </c>
      <c r="B41" s="16">
        <v>0.14599999999999999</v>
      </c>
      <c r="C41" s="15" t="s">
        <v>19</v>
      </c>
      <c r="D41" s="17">
        <f t="shared" si="7"/>
        <v>7.2999999999999995E-2</v>
      </c>
      <c r="E41" s="324">
        <v>7.0000000000000007E-2</v>
      </c>
      <c r="F41" s="325"/>
      <c r="G41" s="325"/>
      <c r="H41" s="326"/>
      <c r="I41" s="324">
        <v>0</v>
      </c>
      <c r="J41" s="325"/>
      <c r="K41" s="325"/>
      <c r="L41" s="326"/>
      <c r="M41" s="324">
        <v>0</v>
      </c>
      <c r="N41" s="325"/>
      <c r="O41" s="325"/>
      <c r="P41" s="327"/>
    </row>
    <row r="42" spans="1:16" s="116" customFormat="1" ht="39" customHeight="1" x14ac:dyDescent="0.2">
      <c r="A42" s="15" t="s">
        <v>60</v>
      </c>
      <c r="B42" s="16">
        <v>1.6E-2</v>
      </c>
      <c r="C42" s="163" t="s">
        <v>68</v>
      </c>
      <c r="D42" s="164">
        <v>0</v>
      </c>
      <c r="E42" s="324">
        <v>8.0000000000000002E-3</v>
      </c>
      <c r="F42" s="328"/>
      <c r="G42" s="328"/>
      <c r="H42" s="329"/>
      <c r="I42" s="324"/>
      <c r="J42" s="328"/>
      <c r="K42" s="328"/>
      <c r="L42" s="329"/>
      <c r="M42" s="117"/>
      <c r="N42" s="118"/>
      <c r="O42" s="118"/>
      <c r="P42" s="119"/>
    </row>
    <row r="43" spans="1:16" s="116" customFormat="1" ht="51" x14ac:dyDescent="0.2">
      <c r="A43" s="18" t="s">
        <v>22</v>
      </c>
      <c r="B43" s="232">
        <v>3.0499999999999999E-2</v>
      </c>
      <c r="C43" s="165" t="s">
        <v>65</v>
      </c>
      <c r="D43" s="166">
        <v>1.525E-2</v>
      </c>
      <c r="E43" s="318">
        <v>1.525E-2</v>
      </c>
      <c r="F43" s="319"/>
      <c r="G43" s="319"/>
      <c r="H43" s="320"/>
      <c r="I43" s="321">
        <v>0</v>
      </c>
      <c r="J43" s="322"/>
      <c r="K43" s="322"/>
      <c r="L43" s="323"/>
      <c r="M43" s="321">
        <v>0</v>
      </c>
      <c r="N43" s="322"/>
      <c r="O43" s="322"/>
      <c r="P43" s="323"/>
    </row>
    <row r="44" spans="1:16" s="116" customFormat="1" ht="12.75" customHeight="1" x14ac:dyDescent="0.2">
      <c r="A44" s="22"/>
      <c r="B44" s="22"/>
      <c r="C44" s="22"/>
      <c r="D44" s="23"/>
      <c r="E44" s="24"/>
      <c r="F44" s="22"/>
      <c r="G44" s="22"/>
      <c r="H44" s="22"/>
      <c r="I44" s="87"/>
      <c r="J44" s="22"/>
      <c r="K44" s="22"/>
      <c r="L44" s="88"/>
      <c r="M44" s="87"/>
      <c r="N44" s="22"/>
      <c r="O44" s="22"/>
      <c r="P44" s="88"/>
    </row>
    <row r="45" spans="1:16" s="116" customFormat="1" ht="12.75" customHeight="1" x14ac:dyDescent="0.2">
      <c r="C45" s="25" t="s">
        <v>10</v>
      </c>
      <c r="D45" s="26">
        <f>SUM(D40:D43)</f>
        <v>0.18124999999999997</v>
      </c>
      <c r="E45" s="156">
        <f>SUM(E40:E43)</f>
        <v>0.18625000000000003</v>
      </c>
      <c r="F45" s="27">
        <f>+E45</f>
        <v>0.18625000000000003</v>
      </c>
      <c r="G45" s="157">
        <f t="shared" ref="G45" si="8">+F45</f>
        <v>0.18625000000000003</v>
      </c>
      <c r="H45" s="157">
        <f t="shared" ref="H45" si="9">+G45</f>
        <v>0.18625000000000003</v>
      </c>
      <c r="I45" s="158">
        <f>SUM(I40:I43)</f>
        <v>9.2999999999999999E-2</v>
      </c>
      <c r="J45" s="89">
        <f t="shared" ref="J45" si="10">+I45</f>
        <v>9.2999999999999999E-2</v>
      </c>
      <c r="K45" s="159">
        <f t="shared" ref="K45" si="11">+J45</f>
        <v>9.2999999999999999E-2</v>
      </c>
      <c r="L45" s="160">
        <f t="shared" ref="L45" si="12">+K45</f>
        <v>9.2999999999999999E-2</v>
      </c>
      <c r="M45" s="158">
        <f>SUM(M40:M43)</f>
        <v>0</v>
      </c>
      <c r="N45" s="89">
        <f t="shared" ref="N45" si="13">+M45</f>
        <v>0</v>
      </c>
      <c r="O45" s="159">
        <f t="shared" ref="O45" si="14">+N45</f>
        <v>0</v>
      </c>
      <c r="P45" s="160">
        <f t="shared" ref="P45" si="15">+O45</f>
        <v>0</v>
      </c>
    </row>
    <row r="46" spans="1:16" s="116" customFormat="1" ht="12.75" customHeight="1" x14ac:dyDescent="0.2">
      <c r="I46" s="75"/>
      <c r="J46" s="118"/>
      <c r="K46" s="118"/>
      <c r="L46" s="119"/>
      <c r="M46" s="75"/>
      <c r="N46" s="118"/>
      <c r="O46" s="118"/>
      <c r="P46" s="119"/>
    </row>
    <row r="47" spans="1:16" s="116" customFormat="1" ht="12.75" customHeight="1" x14ac:dyDescent="0.2">
      <c r="I47" s="92" t="s">
        <v>64</v>
      </c>
      <c r="J47" s="143"/>
      <c r="K47" s="176">
        <f>IF(Zwischenschritte!F13&gt;7050,7050*J45,J45*Zwischenschritte!F13)</f>
        <v>655.65</v>
      </c>
      <c r="L47" s="119"/>
      <c r="M47" s="75"/>
      <c r="N47" s="118"/>
      <c r="O47" s="118"/>
      <c r="P47" s="119"/>
    </row>
    <row r="48" spans="1:16" s="116" customFormat="1" ht="12.75" customHeight="1" x14ac:dyDescent="0.2">
      <c r="A48" s="116" t="s">
        <v>23</v>
      </c>
      <c r="J48" s="118"/>
      <c r="K48" s="118"/>
      <c r="L48" s="119"/>
      <c r="M48" s="130">
        <v>7300</v>
      </c>
      <c r="N48" s="171">
        <f>9.3%</f>
        <v>9.3000000000000013E-2</v>
      </c>
      <c r="O48" s="132">
        <f>M48*N48</f>
        <v>678.90000000000009</v>
      </c>
      <c r="P48" s="119"/>
    </row>
    <row r="49" spans="9:16" s="116" customFormat="1" ht="12.75" customHeight="1" x14ac:dyDescent="0.2">
      <c r="I49" s="92" t="s">
        <v>49</v>
      </c>
      <c r="J49" s="118"/>
      <c r="K49" s="118"/>
      <c r="L49" s="119"/>
      <c r="M49" s="167"/>
      <c r="N49" s="168"/>
      <c r="O49" s="169"/>
      <c r="P49" s="149"/>
    </row>
    <row r="50" spans="9:16" s="116" customFormat="1" ht="12.75" customHeight="1" x14ac:dyDescent="0.2">
      <c r="I50" s="128">
        <v>4987.5</v>
      </c>
      <c r="J50" s="170">
        <v>7.0000000000000007E-2</v>
      </c>
      <c r="K50" s="95">
        <f>I50*J50</f>
        <v>349.12500000000006</v>
      </c>
      <c r="L50" s="119"/>
      <c r="M50" s="128">
        <v>4987.5</v>
      </c>
      <c r="N50" s="170">
        <v>7.0000000000000007E-2</v>
      </c>
      <c r="O50" s="95">
        <f>M50*N50</f>
        <v>349.12500000000006</v>
      </c>
      <c r="P50" s="119"/>
    </row>
    <row r="51" spans="9:16" s="116" customFormat="1" ht="12.75" customHeight="1" x14ac:dyDescent="0.2">
      <c r="I51" s="128">
        <v>4987.5</v>
      </c>
      <c r="J51" s="170">
        <v>8.0000000000000002E-3</v>
      </c>
      <c r="K51" s="95">
        <f>I51*J51</f>
        <v>39.9</v>
      </c>
      <c r="L51" s="119"/>
      <c r="M51" s="128">
        <v>4987.5</v>
      </c>
      <c r="N51" s="170">
        <v>8.0000000000000002E-3</v>
      </c>
      <c r="O51" s="95">
        <f>M51*N51</f>
        <v>39.9</v>
      </c>
      <c r="P51" s="119"/>
    </row>
    <row r="52" spans="9:16" s="116" customFormat="1" ht="12.75" customHeight="1" x14ac:dyDescent="0.2">
      <c r="I52" s="128">
        <v>4987.5</v>
      </c>
      <c r="J52" s="170">
        <v>1.525E-2</v>
      </c>
      <c r="K52" s="95">
        <f>I52*J52</f>
        <v>76.059375000000003</v>
      </c>
      <c r="L52" s="119"/>
      <c r="M52" s="128">
        <v>4987.5</v>
      </c>
      <c r="N52" s="170">
        <v>1.525E-2</v>
      </c>
      <c r="O52" s="95">
        <f>M52*N52</f>
        <v>76.059375000000003</v>
      </c>
      <c r="P52" s="119"/>
    </row>
    <row r="53" spans="9:16" s="116" customFormat="1" ht="12.75" customHeight="1" x14ac:dyDescent="0.2">
      <c r="I53" s="75"/>
      <c r="J53" s="90"/>
      <c r="K53" s="93">
        <f>SUM(K50:K52)</f>
        <v>465.08437500000002</v>
      </c>
      <c r="L53" s="119"/>
      <c r="M53" s="75"/>
      <c r="N53" s="118"/>
      <c r="O53" s="118"/>
      <c r="P53" s="119"/>
    </row>
    <row r="54" spans="9:16" s="116" customFormat="1" ht="12.75" customHeight="1" x14ac:dyDescent="0.2">
      <c r="I54" s="75"/>
      <c r="J54" s="118"/>
      <c r="K54" s="118"/>
      <c r="L54" s="119"/>
      <c r="M54" s="75"/>
      <c r="N54" s="118"/>
      <c r="O54" s="151">
        <f>SUM(O48:O53)</f>
        <v>1143.9843750000002</v>
      </c>
      <c r="P54" s="119"/>
    </row>
    <row r="55" spans="9:16" s="116" customFormat="1" ht="12.75" customHeight="1" x14ac:dyDescent="0.2">
      <c r="I55" s="94"/>
      <c r="J55" s="90"/>
      <c r="K55" s="150">
        <f>K47+K53</f>
        <v>1120.734375</v>
      </c>
      <c r="L55" s="119"/>
      <c r="M55" s="75"/>
      <c r="N55" s="118"/>
      <c r="O55" s="118"/>
      <c r="P55" s="119"/>
    </row>
    <row r="56" spans="9:16" ht="12.75" customHeight="1" x14ac:dyDescent="0.2"/>
    <row r="57" spans="9:16" ht="12.75" customHeight="1" x14ac:dyDescent="0.2"/>
    <row r="58" spans="9:16" ht="12.75" customHeight="1" x14ac:dyDescent="0.2"/>
    <row r="59" spans="9:16" ht="12.75" customHeight="1" x14ac:dyDescent="0.2"/>
    <row r="60" spans="9:16" ht="12.75" customHeight="1" x14ac:dyDescent="0.2"/>
    <row r="61" spans="9:16" ht="12.75" customHeight="1" x14ac:dyDescent="0.2"/>
    <row r="62" spans="9:16" ht="12.75" customHeight="1" x14ac:dyDescent="0.2"/>
    <row r="63" spans="9:16" ht="12.75" customHeight="1" x14ac:dyDescent="0.2"/>
    <row r="64" spans="9:16"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sheetData>
  <mergeCells count="35">
    <mergeCell ref="E9:H9"/>
    <mergeCell ref="I9:L9"/>
    <mergeCell ref="E12:H12"/>
    <mergeCell ref="I12:L12"/>
    <mergeCell ref="M12:P12"/>
    <mergeCell ref="E10:H10"/>
    <mergeCell ref="I10:L10"/>
    <mergeCell ref="M10:P10"/>
    <mergeCell ref="E11:H11"/>
    <mergeCell ref="I11:L11"/>
    <mergeCell ref="M11:P11"/>
    <mergeCell ref="E15:H15"/>
    <mergeCell ref="I15:L15"/>
    <mergeCell ref="M15:P15"/>
    <mergeCell ref="E13:H13"/>
    <mergeCell ref="I13:L13"/>
    <mergeCell ref="M13:P13"/>
    <mergeCell ref="E14:H14"/>
    <mergeCell ref="I14:L14"/>
    <mergeCell ref="E40:H40"/>
    <mergeCell ref="I40:L40"/>
    <mergeCell ref="M40:P40"/>
    <mergeCell ref="E38:H38"/>
    <mergeCell ref="I38:L38"/>
    <mergeCell ref="E39:H39"/>
    <mergeCell ref="I39:L39"/>
    <mergeCell ref="M39:P39"/>
    <mergeCell ref="E43:H43"/>
    <mergeCell ref="I43:L43"/>
    <mergeCell ref="M43:P43"/>
    <mergeCell ref="E41:H41"/>
    <mergeCell ref="I41:L41"/>
    <mergeCell ref="M41:P41"/>
    <mergeCell ref="E42:H42"/>
    <mergeCell ref="I42:L42"/>
  </mergeCells>
  <pageMargins left="0.7" right="0.7" top="0.78740157499999996" bottom="0.78740157499999996" header="0.3" footer="0.3"/>
  <pageSetup paperSize="9" orientation="portrait" r:id="rId1"/>
  <ignoredErrors>
    <ignoredError sqref="I17"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3</vt:i4>
      </vt:variant>
    </vt:vector>
  </HeadingPairs>
  <TitlesOfParts>
    <vt:vector size="8" baseType="lpstr">
      <vt:lpstr>Vergleichstool</vt:lpstr>
      <vt:lpstr>Hinweise und Erläuterungen</vt:lpstr>
      <vt:lpstr>Zwischenschritte</vt:lpstr>
      <vt:lpstr>Steuersätze 2023</vt:lpstr>
      <vt:lpstr>SV 2023</vt:lpstr>
      <vt:lpstr>'Hinweise und Erläuterungen'!_Toc53124423</vt:lpstr>
      <vt:lpstr>'Hinweise und Erläuterungen'!_Toc53124424</vt:lpstr>
      <vt:lpstr>'Hinweise und Erläuterungen'!Print_Area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Bullert,Björn VBL-dz-os</dc:creator>
  <cp:lastModifiedBy>Weiß,Benedikt VBL-bav</cp:lastModifiedBy>
  <cp:lastPrinted>2023-02-03T09:33:44Z</cp:lastPrinted>
  <dcterms:created xsi:type="dcterms:W3CDTF">2022-06-13T14:37:28Z</dcterms:created>
  <dcterms:modified xsi:type="dcterms:W3CDTF">2023-02-03T09:36:04Z</dcterms:modified>
</cp:coreProperties>
</file>